
<file path=[Content_Types].xml><?xml version="1.0" encoding="utf-8"?>
<Types xmlns="http://schemas.openxmlformats.org/package/2006/content-type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defaultThemeVersion="166925"/>
  <mc:AlternateContent xmlns:mc="http://schemas.openxmlformats.org/markup-compatibility/2006">
    <mc:Choice Requires="x15">
      <x15ac:absPath xmlns:x15ac="http://schemas.microsoft.com/office/spreadsheetml/2010/11/ac" url="/Users/priyanshu/Financial modelling/Tata motors/"/>
    </mc:Choice>
  </mc:AlternateContent>
  <xr:revisionPtr revIDLastSave="0" documentId="13_ncr:1_{86088252-DA83-8441-86DE-4516725ADA78}" xr6:coauthVersionLast="47" xr6:coauthVersionMax="47" xr10:uidLastSave="{00000000-0000-0000-0000-000000000000}"/>
  <bookViews>
    <workbookView xWindow="380" yWindow="500" windowWidth="28040" windowHeight="16120" activeTab="1" xr2:uid="{286A8322-E5B2-E54F-8A59-B452A5D56A9E}"/>
  </bookViews>
  <sheets>
    <sheet name="Financials&gt;" sheetId="1" r:id="rId1"/>
    <sheet name="HistoricalFS" sheetId="2" r:id="rId2"/>
    <sheet name="Ratio Analysis" sheetId="6" r:id="rId3"/>
    <sheet name="Forecasting" sheetId="7" r:id="rId4"/>
    <sheet name="Common Size Statement" sheetId="8" r:id="rId5"/>
    <sheet name="DCF&gt;" sheetId="9" r:id="rId6"/>
    <sheet name="WACC" sheetId="10" r:id="rId7"/>
    <sheet name="Intrinsic Growth" sheetId="15" r:id="rId8"/>
    <sheet name="DCF" sheetId="16" r:id="rId9"/>
    <sheet name="Relative Valuation&gt;" sheetId="17" r:id="rId10"/>
    <sheet name="Comps Val" sheetId="18" r:id="rId11"/>
    <sheet name="Football Field" sheetId="20" r:id="rId12"/>
    <sheet name="VAR&gt;" sheetId="21" r:id="rId13"/>
    <sheet name="Historical Approach" sheetId="22" r:id="rId14"/>
    <sheet name="Monte Carlo Stimulation" sheetId="23" r:id="rId15"/>
    <sheet name="Dupont Analysis" sheetId="24" r:id="rId16"/>
    <sheet name="Data&gt;" sheetId="3" r:id="rId17"/>
    <sheet name="Data Sheet" sheetId="4" r:id="rId18"/>
    <sheet name="List of Stocks" sheetId="25" r:id="rId19"/>
    <sheet name="Beta Comps" sheetId="11" r:id="rId20"/>
    <sheet name="Rm" sheetId="12" r:id="rId21"/>
    <sheet name="Raw FS" sheetId="14" r:id="rId22"/>
    <sheet name="Comps Val Data" sheetId="19" r:id="rId23"/>
  </sheets>
  <definedNames>
    <definedName name="_xlnm._FilterDatabase" localSheetId="13" hidden="1">'Historical Approach'!$A$2:$E$7054</definedName>
    <definedName name="_xlnm._FilterDatabase" localSheetId="18" hidden="1">'List of Stocks'!$B$2:$E$5442</definedName>
    <definedName name="_xlnm._FilterDatabase" localSheetId="14" hidden="1">'Monte Carlo Stimulation'!$A$2:$E$7054</definedName>
    <definedName name="_xlchart.v1.0" hidden="1">'Monte Carlo Stimulation'!$H$3:$H$10002</definedName>
    <definedName name="_xlnm.Print_Area" localSheetId="10">'Comps Val'!$A$1:$P$31</definedName>
  </definedNames>
  <calcPr calcId="191029" iterate="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03" i="24" l="1"/>
  <c r="B98" i="24"/>
  <c r="B90" i="24"/>
  <c r="B89" i="24"/>
  <c r="H86" i="24"/>
  <c r="H89" i="24" s="1"/>
  <c r="G86" i="24"/>
  <c r="G98" i="24" s="1"/>
  <c r="G108" i="24" s="1"/>
  <c r="F86" i="24"/>
  <c r="F98" i="24" s="1"/>
  <c r="F108" i="24" s="1"/>
  <c r="E86" i="24"/>
  <c r="E98" i="24" s="1"/>
  <c r="E108" i="24" s="1"/>
  <c r="D86" i="24"/>
  <c r="D98" i="24" s="1"/>
  <c r="D108" i="24" s="1"/>
  <c r="C86" i="24"/>
  <c r="C98" i="24" s="1"/>
  <c r="C108" i="24" s="1"/>
  <c r="I86" i="24"/>
  <c r="I89" i="24" s="1"/>
  <c r="H82" i="24"/>
  <c r="H104" i="24" s="1"/>
  <c r="H107" i="24" s="1"/>
  <c r="G82" i="24"/>
  <c r="G104" i="24" s="1"/>
  <c r="G107" i="24" s="1"/>
  <c r="F82" i="24"/>
  <c r="F104" i="24" s="1"/>
  <c r="F107" i="24" s="1"/>
  <c r="E82" i="24"/>
  <c r="E85" i="24" s="1"/>
  <c r="D82" i="24"/>
  <c r="D104" i="24" s="1"/>
  <c r="D107" i="24" s="1"/>
  <c r="C82" i="24"/>
  <c r="C85" i="24" s="1"/>
  <c r="I82" i="24"/>
  <c r="I104" i="24" s="1"/>
  <c r="I107" i="24" s="1"/>
  <c r="B81" i="24"/>
  <c r="H76" i="24"/>
  <c r="H90" i="24" s="1"/>
  <c r="G76" i="24"/>
  <c r="G90" i="24" s="1"/>
  <c r="F76" i="24"/>
  <c r="F90" i="24" s="1"/>
  <c r="E76" i="24"/>
  <c r="E90" i="24" s="1"/>
  <c r="D76" i="24"/>
  <c r="D90" i="24" s="1"/>
  <c r="C76" i="24"/>
  <c r="C90" i="24" s="1"/>
  <c r="I76" i="24"/>
  <c r="I90" i="24" s="1"/>
  <c r="H75" i="24"/>
  <c r="H81" i="24" s="1"/>
  <c r="G75" i="24"/>
  <c r="G81" i="24" s="1"/>
  <c r="G97" i="24" s="1"/>
  <c r="F75" i="24"/>
  <c r="F81" i="24" s="1"/>
  <c r="E75" i="24"/>
  <c r="E81" i="24" s="1"/>
  <c r="D75" i="24"/>
  <c r="D81" i="24" s="1"/>
  <c r="C75" i="24"/>
  <c r="I75" i="24"/>
  <c r="I81" i="24" s="1"/>
  <c r="H74" i="24"/>
  <c r="H80" i="24" s="1"/>
  <c r="G74" i="24"/>
  <c r="G80" i="24" s="1"/>
  <c r="F74" i="24"/>
  <c r="F80" i="24" s="1"/>
  <c r="E74" i="24"/>
  <c r="E80" i="24" s="1"/>
  <c r="D74" i="24"/>
  <c r="D80" i="24" s="1"/>
  <c r="C74" i="24"/>
  <c r="C80" i="24" s="1"/>
  <c r="I74" i="24"/>
  <c r="I96" i="24" s="1"/>
  <c r="I102" i="24" s="1"/>
  <c r="B5" i="24"/>
  <c r="D77" i="24" l="1"/>
  <c r="H98" i="24"/>
  <c r="E96" i="24"/>
  <c r="E102" i="24" s="1"/>
  <c r="F96" i="24"/>
  <c r="F102" i="24" s="1"/>
  <c r="F77" i="24"/>
  <c r="G77" i="24"/>
  <c r="C104" i="24"/>
  <c r="C107" i="24" s="1"/>
  <c r="C109" i="24" s="1"/>
  <c r="F83" i="24"/>
  <c r="F97" i="24"/>
  <c r="H97" i="24"/>
  <c r="H103" i="24" s="1"/>
  <c r="H105" i="24" s="1"/>
  <c r="H83" i="24"/>
  <c r="E89" i="24"/>
  <c r="E91" i="24" s="1"/>
  <c r="G96" i="24"/>
  <c r="G102" i="24" s="1"/>
  <c r="C77" i="24"/>
  <c r="F89" i="24"/>
  <c r="F91" i="24" s="1"/>
  <c r="G85" i="24"/>
  <c r="G87" i="24" s="1"/>
  <c r="H91" i="24"/>
  <c r="C89" i="24"/>
  <c r="C91" i="24" s="1"/>
  <c r="D85" i="24"/>
  <c r="D87" i="24" s="1"/>
  <c r="I85" i="24"/>
  <c r="I87" i="24" s="1"/>
  <c r="D89" i="24"/>
  <c r="D91" i="24" s="1"/>
  <c r="C96" i="24"/>
  <c r="C102" i="24" s="1"/>
  <c r="E83" i="24"/>
  <c r="E97" i="24"/>
  <c r="E103" i="24" s="1"/>
  <c r="G99" i="24"/>
  <c r="G103" i="24"/>
  <c r="G105" i="24" s="1"/>
  <c r="I97" i="24"/>
  <c r="I83" i="24"/>
  <c r="D83" i="24"/>
  <c r="D97" i="24"/>
  <c r="G109" i="24"/>
  <c r="I91" i="24"/>
  <c r="E77" i="24"/>
  <c r="G83" i="24"/>
  <c r="H85" i="24"/>
  <c r="H87" i="24" s="1"/>
  <c r="D96" i="24"/>
  <c r="D102" i="24" s="1"/>
  <c r="H77" i="24"/>
  <c r="G89" i="24"/>
  <c r="G91" i="24" s="1"/>
  <c r="H96" i="24"/>
  <c r="H102" i="24" s="1"/>
  <c r="I77" i="24"/>
  <c r="I80" i="24"/>
  <c r="I98" i="24"/>
  <c r="I108" i="24" s="1"/>
  <c r="I109" i="24" s="1"/>
  <c r="E104" i="24"/>
  <c r="E107" i="24" s="1"/>
  <c r="E109" i="24" s="1"/>
  <c r="H99" i="24"/>
  <c r="C81" i="24"/>
  <c r="F85" i="24"/>
  <c r="F87" i="24" s="1"/>
  <c r="H108" i="24"/>
  <c r="H109" i="24" s="1"/>
  <c r="F109" i="24"/>
  <c r="D109" i="24"/>
  <c r="E87" i="24"/>
  <c r="C87" i="24"/>
  <c r="B3" i="24"/>
  <c r="B4" i="24" s="1"/>
  <c r="D7054" i="23"/>
  <c r="D7053" i="23"/>
  <c r="D7052" i="23"/>
  <c r="D7051" i="23"/>
  <c r="D7050" i="23"/>
  <c r="D7049" i="23"/>
  <c r="D7048" i="23"/>
  <c r="D7047" i="23"/>
  <c r="D7046" i="23"/>
  <c r="D7045" i="23"/>
  <c r="D7044" i="23"/>
  <c r="D7043" i="23"/>
  <c r="D7042" i="23"/>
  <c r="D7041" i="23"/>
  <c r="D7040" i="23"/>
  <c r="D7039" i="23"/>
  <c r="D7038" i="23"/>
  <c r="D7037" i="23"/>
  <c r="D7036" i="23"/>
  <c r="D7035" i="23"/>
  <c r="D7034" i="23"/>
  <c r="D7033" i="23"/>
  <c r="D7032" i="23"/>
  <c r="D7031" i="23"/>
  <c r="D7030" i="23"/>
  <c r="D7029" i="23"/>
  <c r="D7028" i="23"/>
  <c r="D7027" i="23"/>
  <c r="D7026" i="23"/>
  <c r="D7025" i="23"/>
  <c r="D7024" i="23"/>
  <c r="D7023" i="23"/>
  <c r="D7022" i="23"/>
  <c r="D7021" i="23"/>
  <c r="D7020" i="23"/>
  <c r="D7019" i="23"/>
  <c r="D7018" i="23"/>
  <c r="D7017" i="23"/>
  <c r="D7016" i="23"/>
  <c r="D7015" i="23"/>
  <c r="D7014" i="23"/>
  <c r="D7013" i="23"/>
  <c r="D7012" i="23"/>
  <c r="D7011" i="23"/>
  <c r="D7010" i="23"/>
  <c r="D7009" i="23"/>
  <c r="D7008" i="23"/>
  <c r="D7007" i="23"/>
  <c r="D7006" i="23"/>
  <c r="D7005" i="23"/>
  <c r="D7004" i="23"/>
  <c r="D7003" i="23"/>
  <c r="D7002" i="23"/>
  <c r="D7001" i="23"/>
  <c r="D7000" i="23"/>
  <c r="D6999" i="23"/>
  <c r="D6998" i="23"/>
  <c r="D6997" i="23"/>
  <c r="D6996" i="23"/>
  <c r="D6995" i="23"/>
  <c r="D6994" i="23"/>
  <c r="D6993" i="23"/>
  <c r="D6992" i="23"/>
  <c r="D6991" i="23"/>
  <c r="D6990" i="23"/>
  <c r="D6989" i="23"/>
  <c r="D6988" i="23"/>
  <c r="D6987" i="23"/>
  <c r="D6986" i="23"/>
  <c r="D6985" i="23"/>
  <c r="D6984" i="23"/>
  <c r="D6983" i="23"/>
  <c r="D6982" i="23"/>
  <c r="D6981" i="23"/>
  <c r="D6980" i="23"/>
  <c r="D6979" i="23"/>
  <c r="D6978" i="23"/>
  <c r="D6977" i="23"/>
  <c r="D6976" i="23"/>
  <c r="D6975" i="23"/>
  <c r="D6974" i="23"/>
  <c r="D6973" i="23"/>
  <c r="D6972" i="23"/>
  <c r="D6971" i="23"/>
  <c r="D6970" i="23"/>
  <c r="D6969" i="23"/>
  <c r="D6968" i="23"/>
  <c r="D6967" i="23"/>
  <c r="D6966" i="23"/>
  <c r="D6965" i="23"/>
  <c r="D6964" i="23"/>
  <c r="D6963" i="23"/>
  <c r="D6962" i="23"/>
  <c r="D6961" i="23"/>
  <c r="D6960" i="23"/>
  <c r="D6959" i="23"/>
  <c r="D6958" i="23"/>
  <c r="D6957" i="23"/>
  <c r="D6956" i="23"/>
  <c r="D6955" i="23"/>
  <c r="D6954" i="23"/>
  <c r="D6953" i="23"/>
  <c r="D6952" i="23"/>
  <c r="D6951" i="23"/>
  <c r="D6950" i="23"/>
  <c r="D6949" i="23"/>
  <c r="D6948" i="23"/>
  <c r="D6947" i="23"/>
  <c r="D6946" i="23"/>
  <c r="D6945" i="23"/>
  <c r="D6944" i="23"/>
  <c r="D6943" i="23"/>
  <c r="D6942" i="23"/>
  <c r="D6941" i="23"/>
  <c r="D6940" i="23"/>
  <c r="D6939" i="23"/>
  <c r="D6938" i="23"/>
  <c r="D6937" i="23"/>
  <c r="D6936" i="23"/>
  <c r="D6935" i="23"/>
  <c r="D6934" i="23"/>
  <c r="D6933" i="23"/>
  <c r="D6932" i="23"/>
  <c r="D6931" i="23"/>
  <c r="D6930" i="23"/>
  <c r="D6929" i="23"/>
  <c r="D6928" i="23"/>
  <c r="D6927" i="23"/>
  <c r="D6926" i="23"/>
  <c r="D6925" i="23"/>
  <c r="D6924" i="23"/>
  <c r="D6923" i="23"/>
  <c r="D6922" i="23"/>
  <c r="D6921" i="23"/>
  <c r="D6920" i="23"/>
  <c r="D6919" i="23"/>
  <c r="D6918" i="23"/>
  <c r="D6917" i="23"/>
  <c r="D6916" i="23"/>
  <c r="D6915" i="23"/>
  <c r="D6914" i="23"/>
  <c r="D6913" i="23"/>
  <c r="D6912" i="23"/>
  <c r="D6911" i="23"/>
  <c r="D6910" i="23"/>
  <c r="D6909" i="23"/>
  <c r="D6908" i="23"/>
  <c r="D6907" i="23"/>
  <c r="D6906" i="23"/>
  <c r="D6905" i="23"/>
  <c r="D6904" i="23"/>
  <c r="D6903" i="23"/>
  <c r="D6902" i="23"/>
  <c r="D6901" i="23"/>
  <c r="D6900" i="23"/>
  <c r="D6899" i="23"/>
  <c r="D6898" i="23"/>
  <c r="D6897" i="23"/>
  <c r="D6896" i="23"/>
  <c r="D6895" i="23"/>
  <c r="D6894" i="23"/>
  <c r="D6893" i="23"/>
  <c r="D6892" i="23"/>
  <c r="D6891" i="23"/>
  <c r="D6890" i="23"/>
  <c r="D6889" i="23"/>
  <c r="D6888" i="23"/>
  <c r="D6887" i="23"/>
  <c r="D6886" i="23"/>
  <c r="D6885" i="23"/>
  <c r="D6884" i="23"/>
  <c r="D6883" i="23"/>
  <c r="D6882" i="23"/>
  <c r="D6881" i="23"/>
  <c r="D6880" i="23"/>
  <c r="D6879" i="23"/>
  <c r="D6878" i="23"/>
  <c r="D6877" i="23"/>
  <c r="D6876" i="23"/>
  <c r="D6875" i="23"/>
  <c r="D6874" i="23"/>
  <c r="D6873" i="23"/>
  <c r="D6872" i="23"/>
  <c r="D6871" i="23"/>
  <c r="D6870" i="23"/>
  <c r="D6869" i="23"/>
  <c r="D6868" i="23"/>
  <c r="D6867" i="23"/>
  <c r="D6866" i="23"/>
  <c r="D6865" i="23"/>
  <c r="D6864" i="23"/>
  <c r="D6863" i="23"/>
  <c r="D6862" i="23"/>
  <c r="D6861" i="23"/>
  <c r="D6860" i="23"/>
  <c r="D6859" i="23"/>
  <c r="D6858" i="23"/>
  <c r="D6857" i="23"/>
  <c r="D6856" i="23"/>
  <c r="D6855" i="23"/>
  <c r="D6854" i="23"/>
  <c r="D6853" i="23"/>
  <c r="D6852" i="23"/>
  <c r="D6851" i="23"/>
  <c r="D6850" i="23"/>
  <c r="D6849" i="23"/>
  <c r="D6848" i="23"/>
  <c r="D6847" i="23"/>
  <c r="D6846" i="23"/>
  <c r="D6845" i="23"/>
  <c r="D6844" i="23"/>
  <c r="D6843" i="23"/>
  <c r="D6842" i="23"/>
  <c r="D6841" i="23"/>
  <c r="D6840" i="23"/>
  <c r="D6839" i="23"/>
  <c r="D6838" i="23"/>
  <c r="D6837" i="23"/>
  <c r="D6836" i="23"/>
  <c r="D6835" i="23"/>
  <c r="D6834" i="23"/>
  <c r="D6833" i="23"/>
  <c r="D6832" i="23"/>
  <c r="D6831" i="23"/>
  <c r="D6830" i="23"/>
  <c r="D6829" i="23"/>
  <c r="D6828" i="23"/>
  <c r="D6827" i="23"/>
  <c r="D6826" i="23"/>
  <c r="D6825" i="23"/>
  <c r="D6824" i="23"/>
  <c r="D6823" i="23"/>
  <c r="D6822" i="23"/>
  <c r="D6821" i="23"/>
  <c r="D6820" i="23"/>
  <c r="D6819" i="23"/>
  <c r="D6818" i="23"/>
  <c r="D6817" i="23"/>
  <c r="D6816" i="23"/>
  <c r="D6815" i="23"/>
  <c r="D6814" i="23"/>
  <c r="D6813" i="23"/>
  <c r="D6812" i="23"/>
  <c r="D6811" i="23"/>
  <c r="D6810" i="23"/>
  <c r="D6809" i="23"/>
  <c r="D6808" i="23"/>
  <c r="D6807" i="23"/>
  <c r="D6806" i="23"/>
  <c r="D6805" i="23"/>
  <c r="D6804" i="23"/>
  <c r="D6803" i="23"/>
  <c r="D6802" i="23"/>
  <c r="D6801" i="23"/>
  <c r="D6800" i="23"/>
  <c r="D6799" i="23"/>
  <c r="D6798" i="23"/>
  <c r="D6797" i="23"/>
  <c r="D6796" i="23"/>
  <c r="D6795" i="23"/>
  <c r="D6794" i="23"/>
  <c r="D6793" i="23"/>
  <c r="D6792" i="23"/>
  <c r="D6791" i="23"/>
  <c r="D6790" i="23"/>
  <c r="D6789" i="23"/>
  <c r="D6788" i="23"/>
  <c r="D6787" i="23"/>
  <c r="D6786" i="23"/>
  <c r="D6785" i="23"/>
  <c r="D6784" i="23"/>
  <c r="D6783" i="23"/>
  <c r="D6782" i="23"/>
  <c r="D6781" i="23"/>
  <c r="D6780" i="23"/>
  <c r="D6779" i="23"/>
  <c r="D6778" i="23"/>
  <c r="D6777" i="23"/>
  <c r="D6776" i="23"/>
  <c r="D6775" i="23"/>
  <c r="D6774" i="23"/>
  <c r="D6773" i="23"/>
  <c r="D6772" i="23"/>
  <c r="D6771" i="23"/>
  <c r="D6770" i="23"/>
  <c r="D6769" i="23"/>
  <c r="D6768" i="23"/>
  <c r="D6767" i="23"/>
  <c r="D6766" i="23"/>
  <c r="D6765" i="23"/>
  <c r="D6764" i="23"/>
  <c r="D6763" i="23"/>
  <c r="D6762" i="23"/>
  <c r="D6761" i="23"/>
  <c r="D6760" i="23"/>
  <c r="D6759" i="23"/>
  <c r="D6758" i="23"/>
  <c r="D6757" i="23"/>
  <c r="D6756" i="23"/>
  <c r="D6755" i="23"/>
  <c r="D6754" i="23"/>
  <c r="D6753" i="23"/>
  <c r="D6752" i="23"/>
  <c r="D6751" i="23"/>
  <c r="D6750" i="23"/>
  <c r="D6749" i="23"/>
  <c r="D6748" i="23"/>
  <c r="D6747" i="23"/>
  <c r="D6746" i="23"/>
  <c r="D6745" i="23"/>
  <c r="D6744" i="23"/>
  <c r="D6743" i="23"/>
  <c r="D6742" i="23"/>
  <c r="D6741" i="23"/>
  <c r="D6740" i="23"/>
  <c r="D6739" i="23"/>
  <c r="D6738" i="23"/>
  <c r="D6737" i="23"/>
  <c r="D6736" i="23"/>
  <c r="D6735" i="23"/>
  <c r="D6734" i="23"/>
  <c r="D6733" i="23"/>
  <c r="D6732" i="23"/>
  <c r="D6731" i="23"/>
  <c r="D6730" i="23"/>
  <c r="D6729" i="23"/>
  <c r="D6728" i="23"/>
  <c r="D6727" i="23"/>
  <c r="D6726" i="23"/>
  <c r="D6725" i="23"/>
  <c r="D6724" i="23"/>
  <c r="D6723" i="23"/>
  <c r="D6722" i="23"/>
  <c r="D6721" i="23"/>
  <c r="D6720" i="23"/>
  <c r="D6719" i="23"/>
  <c r="D6718" i="23"/>
  <c r="D6717" i="23"/>
  <c r="D6716" i="23"/>
  <c r="D6715" i="23"/>
  <c r="D6714" i="23"/>
  <c r="D6713" i="23"/>
  <c r="D6712" i="23"/>
  <c r="D6711" i="23"/>
  <c r="D6710" i="23"/>
  <c r="D6709" i="23"/>
  <c r="D6708" i="23"/>
  <c r="D6707" i="23"/>
  <c r="D6706" i="23"/>
  <c r="D6705" i="23"/>
  <c r="D6704" i="23"/>
  <c r="D6703" i="23"/>
  <c r="D6702" i="23"/>
  <c r="D6701" i="23"/>
  <c r="D6700" i="23"/>
  <c r="D6699" i="23"/>
  <c r="D6698" i="23"/>
  <c r="D6697" i="23"/>
  <c r="D6696" i="23"/>
  <c r="D6695" i="23"/>
  <c r="D6694" i="23"/>
  <c r="D6693" i="23"/>
  <c r="D6692" i="23"/>
  <c r="D6691" i="23"/>
  <c r="D6690" i="23"/>
  <c r="D6689" i="23"/>
  <c r="D6688" i="23"/>
  <c r="D6687" i="23"/>
  <c r="D6686" i="23"/>
  <c r="D6685" i="23"/>
  <c r="D6684" i="23"/>
  <c r="D6683" i="23"/>
  <c r="D6682" i="23"/>
  <c r="D6681" i="23"/>
  <c r="D6680" i="23"/>
  <c r="D6679" i="23"/>
  <c r="D6678" i="23"/>
  <c r="D6677" i="23"/>
  <c r="D6676" i="23"/>
  <c r="D6675" i="23"/>
  <c r="D6674" i="23"/>
  <c r="D6673" i="23"/>
  <c r="D6672" i="23"/>
  <c r="D6671" i="23"/>
  <c r="D6670" i="23"/>
  <c r="D6669" i="23"/>
  <c r="D6668" i="23"/>
  <c r="D6667" i="23"/>
  <c r="D6666" i="23"/>
  <c r="D6665" i="23"/>
  <c r="D6664" i="23"/>
  <c r="D6663" i="23"/>
  <c r="D6662" i="23"/>
  <c r="D6661" i="23"/>
  <c r="D6660" i="23"/>
  <c r="D6659" i="23"/>
  <c r="D6658" i="23"/>
  <c r="D6657" i="23"/>
  <c r="D6656" i="23"/>
  <c r="D6655" i="23"/>
  <c r="D6654" i="23"/>
  <c r="D6653" i="23"/>
  <c r="D6652" i="23"/>
  <c r="D6651" i="23"/>
  <c r="D6650" i="23"/>
  <c r="D6649" i="23"/>
  <c r="D6648" i="23"/>
  <c r="D6647" i="23"/>
  <c r="D6646" i="23"/>
  <c r="D6645" i="23"/>
  <c r="D6644" i="23"/>
  <c r="D6643" i="23"/>
  <c r="D6642" i="23"/>
  <c r="D6641" i="23"/>
  <c r="D6640" i="23"/>
  <c r="D6639" i="23"/>
  <c r="D6638" i="23"/>
  <c r="D6637" i="23"/>
  <c r="D6636" i="23"/>
  <c r="D6635" i="23"/>
  <c r="D6634" i="23"/>
  <c r="D6633" i="23"/>
  <c r="D6632" i="23"/>
  <c r="D6631" i="23"/>
  <c r="D6630" i="23"/>
  <c r="D6629" i="23"/>
  <c r="D6628" i="23"/>
  <c r="D6627" i="23"/>
  <c r="D6626" i="23"/>
  <c r="D6625" i="23"/>
  <c r="D6624" i="23"/>
  <c r="D6623" i="23"/>
  <c r="D6622" i="23"/>
  <c r="D6621" i="23"/>
  <c r="D6620" i="23"/>
  <c r="D6619" i="23"/>
  <c r="D6618" i="23"/>
  <c r="D6617" i="23"/>
  <c r="D6616" i="23"/>
  <c r="D6615" i="23"/>
  <c r="D6614" i="23"/>
  <c r="D6613" i="23"/>
  <c r="D6612" i="23"/>
  <c r="D6611" i="23"/>
  <c r="D6610" i="23"/>
  <c r="D6609" i="23"/>
  <c r="D6608" i="23"/>
  <c r="D6607" i="23"/>
  <c r="D6606" i="23"/>
  <c r="D6605" i="23"/>
  <c r="D6604" i="23"/>
  <c r="D6603" i="23"/>
  <c r="D6602" i="23"/>
  <c r="D6601" i="23"/>
  <c r="D6600" i="23"/>
  <c r="D6599" i="23"/>
  <c r="D6598" i="23"/>
  <c r="D6597" i="23"/>
  <c r="D6596" i="23"/>
  <c r="D6595" i="23"/>
  <c r="D6594" i="23"/>
  <c r="D6593" i="23"/>
  <c r="D6592" i="23"/>
  <c r="D6591" i="23"/>
  <c r="D6590" i="23"/>
  <c r="D6589" i="23"/>
  <c r="D6588" i="23"/>
  <c r="D6587" i="23"/>
  <c r="D6586" i="23"/>
  <c r="D6585" i="23"/>
  <c r="D6584" i="23"/>
  <c r="D6583" i="23"/>
  <c r="D6582" i="23"/>
  <c r="D6581" i="23"/>
  <c r="D6580" i="23"/>
  <c r="D6579" i="23"/>
  <c r="D6578" i="23"/>
  <c r="D6577" i="23"/>
  <c r="D6576" i="23"/>
  <c r="D6575" i="23"/>
  <c r="D6574" i="23"/>
  <c r="D6573" i="23"/>
  <c r="D6572" i="23"/>
  <c r="D6571" i="23"/>
  <c r="D6570" i="23"/>
  <c r="D6569" i="23"/>
  <c r="D6568" i="23"/>
  <c r="D6567" i="23"/>
  <c r="D6566" i="23"/>
  <c r="D6565" i="23"/>
  <c r="D6564" i="23"/>
  <c r="D6563" i="23"/>
  <c r="D6562" i="23"/>
  <c r="D6561" i="23"/>
  <c r="D6560" i="23"/>
  <c r="D6559" i="23"/>
  <c r="D6558" i="23"/>
  <c r="D6557" i="23"/>
  <c r="D6556" i="23"/>
  <c r="D6555" i="23"/>
  <c r="D6554" i="23"/>
  <c r="D6553" i="23"/>
  <c r="D6552" i="23"/>
  <c r="D6551" i="23"/>
  <c r="D6550" i="23"/>
  <c r="D6549" i="23"/>
  <c r="D6548" i="23"/>
  <c r="D6547" i="23"/>
  <c r="D6546" i="23"/>
  <c r="D6545" i="23"/>
  <c r="D6544" i="23"/>
  <c r="D6543" i="23"/>
  <c r="D6542" i="23"/>
  <c r="D6541" i="23"/>
  <c r="D6540" i="23"/>
  <c r="D6539" i="23"/>
  <c r="D6538" i="23"/>
  <c r="D6537" i="23"/>
  <c r="D6536" i="23"/>
  <c r="D6535" i="23"/>
  <c r="D6534" i="23"/>
  <c r="D6533" i="23"/>
  <c r="D6532" i="23"/>
  <c r="D6531" i="23"/>
  <c r="D6530" i="23"/>
  <c r="D6529" i="23"/>
  <c r="D6528" i="23"/>
  <c r="D6527" i="23"/>
  <c r="D6526" i="23"/>
  <c r="D6525" i="23"/>
  <c r="D6524" i="23"/>
  <c r="D6523" i="23"/>
  <c r="D6522" i="23"/>
  <c r="D6521" i="23"/>
  <c r="D6520" i="23"/>
  <c r="D6519" i="23"/>
  <c r="D6518" i="23"/>
  <c r="D6517" i="23"/>
  <c r="D6516" i="23"/>
  <c r="D6515" i="23"/>
  <c r="D6514" i="23"/>
  <c r="D6513" i="23"/>
  <c r="D6512" i="23"/>
  <c r="D6511" i="23"/>
  <c r="D6510" i="23"/>
  <c r="D6509" i="23"/>
  <c r="D6508" i="23"/>
  <c r="D6507" i="23"/>
  <c r="D6506" i="23"/>
  <c r="D6505" i="23"/>
  <c r="D6504" i="23"/>
  <c r="D6503" i="23"/>
  <c r="D6502" i="23"/>
  <c r="D6501" i="23"/>
  <c r="D6500" i="23"/>
  <c r="D6499" i="23"/>
  <c r="D6498" i="23"/>
  <c r="D6497" i="23"/>
  <c r="D6496" i="23"/>
  <c r="D6495" i="23"/>
  <c r="D6494" i="23"/>
  <c r="D6493" i="23"/>
  <c r="D6492" i="23"/>
  <c r="D6491" i="23"/>
  <c r="D6490" i="23"/>
  <c r="D6489" i="23"/>
  <c r="D6488" i="23"/>
  <c r="D6487" i="23"/>
  <c r="D6486" i="23"/>
  <c r="D6485" i="23"/>
  <c r="D6484" i="23"/>
  <c r="D6483" i="23"/>
  <c r="D6482" i="23"/>
  <c r="D6481" i="23"/>
  <c r="D6480" i="23"/>
  <c r="D6479" i="23"/>
  <c r="D6478" i="23"/>
  <c r="D6477" i="23"/>
  <c r="D6476" i="23"/>
  <c r="D6475" i="23"/>
  <c r="D6474" i="23"/>
  <c r="D6473" i="23"/>
  <c r="D6472" i="23"/>
  <c r="D6471" i="23"/>
  <c r="D6470" i="23"/>
  <c r="D6469" i="23"/>
  <c r="D6468" i="23"/>
  <c r="D6467" i="23"/>
  <c r="D6466" i="23"/>
  <c r="D6465" i="23"/>
  <c r="D6464" i="23"/>
  <c r="D6463" i="23"/>
  <c r="D6462" i="23"/>
  <c r="D6461" i="23"/>
  <c r="D6460" i="23"/>
  <c r="D6459" i="23"/>
  <c r="D6458" i="23"/>
  <c r="D6457" i="23"/>
  <c r="D6456" i="23"/>
  <c r="D6455" i="23"/>
  <c r="D6454" i="23"/>
  <c r="D6453" i="23"/>
  <c r="D6452" i="23"/>
  <c r="D6451" i="23"/>
  <c r="D6450" i="23"/>
  <c r="D6449" i="23"/>
  <c r="D6448" i="23"/>
  <c r="D6447" i="23"/>
  <c r="D6446" i="23"/>
  <c r="D6445" i="23"/>
  <c r="D6444" i="23"/>
  <c r="D6443" i="23"/>
  <c r="D6442" i="23"/>
  <c r="D6441" i="23"/>
  <c r="D6440" i="23"/>
  <c r="D6439" i="23"/>
  <c r="D6438" i="23"/>
  <c r="D6437" i="23"/>
  <c r="D6436" i="23"/>
  <c r="D6435" i="23"/>
  <c r="D6434" i="23"/>
  <c r="D6433" i="23"/>
  <c r="D6432" i="23"/>
  <c r="D6431" i="23"/>
  <c r="D6430" i="23"/>
  <c r="D6429" i="23"/>
  <c r="D6428" i="23"/>
  <c r="D6427" i="23"/>
  <c r="D6426" i="23"/>
  <c r="D6425" i="23"/>
  <c r="D6424" i="23"/>
  <c r="D6423" i="23"/>
  <c r="D6422" i="23"/>
  <c r="D6421" i="23"/>
  <c r="D6420" i="23"/>
  <c r="D6419" i="23"/>
  <c r="D6418" i="23"/>
  <c r="D6417" i="23"/>
  <c r="D6416" i="23"/>
  <c r="D6415" i="23"/>
  <c r="D6414" i="23"/>
  <c r="D6413" i="23"/>
  <c r="D6412" i="23"/>
  <c r="D6411" i="23"/>
  <c r="D6410" i="23"/>
  <c r="D6409" i="23"/>
  <c r="D6408" i="23"/>
  <c r="D6407" i="23"/>
  <c r="D6406" i="23"/>
  <c r="D6405" i="23"/>
  <c r="D6404" i="23"/>
  <c r="D6403" i="23"/>
  <c r="D6402" i="23"/>
  <c r="D6401" i="23"/>
  <c r="D6400" i="23"/>
  <c r="D6399" i="23"/>
  <c r="D6398" i="23"/>
  <c r="D6397" i="23"/>
  <c r="D6396" i="23"/>
  <c r="D6395" i="23"/>
  <c r="D6394" i="23"/>
  <c r="D6393" i="23"/>
  <c r="D6392" i="23"/>
  <c r="D6391" i="23"/>
  <c r="D6390" i="23"/>
  <c r="D6389" i="23"/>
  <c r="D6388" i="23"/>
  <c r="D6387" i="23"/>
  <c r="D6386" i="23"/>
  <c r="D6385" i="23"/>
  <c r="D6384" i="23"/>
  <c r="D6383" i="23"/>
  <c r="D6382" i="23"/>
  <c r="D6381" i="23"/>
  <c r="D6380" i="23"/>
  <c r="D6379" i="23"/>
  <c r="D6378" i="23"/>
  <c r="D6377" i="23"/>
  <c r="D6376" i="23"/>
  <c r="D6375" i="23"/>
  <c r="D6374" i="23"/>
  <c r="D6373" i="23"/>
  <c r="D6372" i="23"/>
  <c r="D6371" i="23"/>
  <c r="D6370" i="23"/>
  <c r="D6369" i="23"/>
  <c r="D6368" i="23"/>
  <c r="D6367" i="23"/>
  <c r="D6366" i="23"/>
  <c r="D6365" i="23"/>
  <c r="D6364" i="23"/>
  <c r="D6363" i="23"/>
  <c r="D6362" i="23"/>
  <c r="D6361" i="23"/>
  <c r="D6360" i="23"/>
  <c r="D6359" i="23"/>
  <c r="D6358" i="23"/>
  <c r="D6357" i="23"/>
  <c r="D6356" i="23"/>
  <c r="D6355" i="23"/>
  <c r="D6354" i="23"/>
  <c r="D6353" i="23"/>
  <c r="D6352" i="23"/>
  <c r="D6351" i="23"/>
  <c r="D6350" i="23"/>
  <c r="D6349" i="23"/>
  <c r="D6348" i="23"/>
  <c r="D6347" i="23"/>
  <c r="D6346" i="23"/>
  <c r="D6345" i="23"/>
  <c r="D6344" i="23"/>
  <c r="D6343" i="23"/>
  <c r="D6342" i="23"/>
  <c r="D6341" i="23"/>
  <c r="D6340" i="23"/>
  <c r="D6339" i="23"/>
  <c r="D6338" i="23"/>
  <c r="D6337" i="23"/>
  <c r="D6336" i="23"/>
  <c r="D6335" i="23"/>
  <c r="D6334" i="23"/>
  <c r="D6333" i="23"/>
  <c r="D6332" i="23"/>
  <c r="D6331" i="23"/>
  <c r="D6330" i="23"/>
  <c r="D6329" i="23"/>
  <c r="D6328" i="23"/>
  <c r="D6327" i="23"/>
  <c r="D6326" i="23"/>
  <c r="D6325" i="23"/>
  <c r="D6324" i="23"/>
  <c r="D6323" i="23"/>
  <c r="D6322" i="23"/>
  <c r="D6321" i="23"/>
  <c r="D6320" i="23"/>
  <c r="D6319" i="23"/>
  <c r="D6318" i="23"/>
  <c r="D6317" i="23"/>
  <c r="D6316" i="23"/>
  <c r="D6315" i="23"/>
  <c r="D6314" i="23"/>
  <c r="D6313" i="23"/>
  <c r="D6312" i="23"/>
  <c r="D6311" i="23"/>
  <c r="D6310" i="23"/>
  <c r="D6309" i="23"/>
  <c r="D6308" i="23"/>
  <c r="D6307" i="23"/>
  <c r="D6306" i="23"/>
  <c r="D6305" i="23"/>
  <c r="D6304" i="23"/>
  <c r="D6303" i="23"/>
  <c r="D6302" i="23"/>
  <c r="D6301" i="23"/>
  <c r="D6300" i="23"/>
  <c r="D6299" i="23"/>
  <c r="D6298" i="23"/>
  <c r="D6297" i="23"/>
  <c r="D6296" i="23"/>
  <c r="D6295" i="23"/>
  <c r="D6294" i="23"/>
  <c r="D6293" i="23"/>
  <c r="D6292" i="23"/>
  <c r="D6291" i="23"/>
  <c r="D6290" i="23"/>
  <c r="D6289" i="23"/>
  <c r="D6288" i="23"/>
  <c r="D6287" i="23"/>
  <c r="D6286" i="23"/>
  <c r="D6285" i="23"/>
  <c r="D6284" i="23"/>
  <c r="D6283" i="23"/>
  <c r="D6282" i="23"/>
  <c r="D6281" i="23"/>
  <c r="D6280" i="23"/>
  <c r="D6279" i="23"/>
  <c r="D6278" i="23"/>
  <c r="D6277" i="23"/>
  <c r="D6276" i="23"/>
  <c r="D6275" i="23"/>
  <c r="D6274" i="23"/>
  <c r="D6273" i="23"/>
  <c r="D6272" i="23"/>
  <c r="D6271" i="23"/>
  <c r="D6270" i="23"/>
  <c r="D6269" i="23"/>
  <c r="D6268" i="23"/>
  <c r="D6267" i="23"/>
  <c r="D6266" i="23"/>
  <c r="D6265" i="23"/>
  <c r="D6264" i="23"/>
  <c r="D6263" i="23"/>
  <c r="D6262" i="23"/>
  <c r="D6261" i="23"/>
  <c r="D6260" i="23"/>
  <c r="D6259" i="23"/>
  <c r="D6258" i="23"/>
  <c r="D6257" i="23"/>
  <c r="D6256" i="23"/>
  <c r="D6255" i="23"/>
  <c r="D6254" i="23"/>
  <c r="D6253" i="23"/>
  <c r="D6252" i="23"/>
  <c r="D6251" i="23"/>
  <c r="D6250" i="23"/>
  <c r="D6249" i="23"/>
  <c r="D6248" i="23"/>
  <c r="D6247" i="23"/>
  <c r="D6246" i="23"/>
  <c r="D6245" i="23"/>
  <c r="D6244" i="23"/>
  <c r="D6243" i="23"/>
  <c r="D6242" i="23"/>
  <c r="D6241" i="23"/>
  <c r="D6240" i="23"/>
  <c r="D6239" i="23"/>
  <c r="D6238" i="23"/>
  <c r="D6237" i="23"/>
  <c r="D6236" i="23"/>
  <c r="D6235" i="23"/>
  <c r="D6234" i="23"/>
  <c r="D6233" i="23"/>
  <c r="D6232" i="23"/>
  <c r="D6231" i="23"/>
  <c r="D6230" i="23"/>
  <c r="D6229" i="23"/>
  <c r="D6228" i="23"/>
  <c r="D6227" i="23"/>
  <c r="D6226" i="23"/>
  <c r="D6225" i="23"/>
  <c r="D6224" i="23"/>
  <c r="D6223" i="23"/>
  <c r="D6222" i="23"/>
  <c r="D6221" i="23"/>
  <c r="D6220" i="23"/>
  <c r="D6219" i="23"/>
  <c r="D6218" i="23"/>
  <c r="D6217" i="23"/>
  <c r="D6216" i="23"/>
  <c r="D6215" i="23"/>
  <c r="D6214" i="23"/>
  <c r="D6213" i="23"/>
  <c r="D6212" i="23"/>
  <c r="D6211" i="23"/>
  <c r="D6210" i="23"/>
  <c r="D6209" i="23"/>
  <c r="D6208" i="23"/>
  <c r="D6207" i="23"/>
  <c r="D6206" i="23"/>
  <c r="D6205" i="23"/>
  <c r="D6204" i="23"/>
  <c r="D6203" i="23"/>
  <c r="D6202" i="23"/>
  <c r="D6201" i="23"/>
  <c r="D6200" i="23"/>
  <c r="D6199" i="23"/>
  <c r="D6198" i="23"/>
  <c r="D6197" i="23"/>
  <c r="D6196" i="23"/>
  <c r="D6195" i="23"/>
  <c r="D6194" i="23"/>
  <c r="D6193" i="23"/>
  <c r="D6192" i="23"/>
  <c r="D6191" i="23"/>
  <c r="D6190" i="23"/>
  <c r="D6189" i="23"/>
  <c r="D6188" i="23"/>
  <c r="D6187" i="23"/>
  <c r="D6186" i="23"/>
  <c r="D6185" i="23"/>
  <c r="D6184" i="23"/>
  <c r="D6183" i="23"/>
  <c r="D6182" i="23"/>
  <c r="D6181" i="23"/>
  <c r="D6180" i="23"/>
  <c r="D6179" i="23"/>
  <c r="D6178" i="23"/>
  <c r="D6177" i="23"/>
  <c r="D6176" i="23"/>
  <c r="D6175" i="23"/>
  <c r="D6174" i="23"/>
  <c r="D6173" i="23"/>
  <c r="D6172" i="23"/>
  <c r="D6171" i="23"/>
  <c r="D6170" i="23"/>
  <c r="D6169" i="23"/>
  <c r="D6168" i="23"/>
  <c r="D6167" i="23"/>
  <c r="D6166" i="23"/>
  <c r="D6165" i="23"/>
  <c r="D6164" i="23"/>
  <c r="D6163" i="23"/>
  <c r="D6162" i="23"/>
  <c r="D6161" i="23"/>
  <c r="D6160" i="23"/>
  <c r="D6159" i="23"/>
  <c r="D6158" i="23"/>
  <c r="D6157" i="23"/>
  <c r="D6156" i="23"/>
  <c r="D6155" i="23"/>
  <c r="D6154" i="23"/>
  <c r="D6153" i="23"/>
  <c r="D6152" i="23"/>
  <c r="D6151" i="23"/>
  <c r="D6150" i="23"/>
  <c r="D6149" i="23"/>
  <c r="D6148" i="23"/>
  <c r="D6147" i="23"/>
  <c r="D6146" i="23"/>
  <c r="D6145" i="23"/>
  <c r="D6144" i="23"/>
  <c r="D6143" i="23"/>
  <c r="D6142" i="23"/>
  <c r="D6141" i="23"/>
  <c r="D6140" i="23"/>
  <c r="D6139" i="23"/>
  <c r="D6138" i="23"/>
  <c r="D6137" i="23"/>
  <c r="D6136" i="23"/>
  <c r="D6135" i="23"/>
  <c r="D6134" i="23"/>
  <c r="D6133" i="23"/>
  <c r="D6132" i="23"/>
  <c r="D6131" i="23"/>
  <c r="D6130" i="23"/>
  <c r="D6129" i="23"/>
  <c r="D6128" i="23"/>
  <c r="D6127" i="23"/>
  <c r="D6126" i="23"/>
  <c r="D6125" i="23"/>
  <c r="D6124" i="23"/>
  <c r="D6123" i="23"/>
  <c r="D6122" i="23"/>
  <c r="D6121" i="23"/>
  <c r="D6120" i="23"/>
  <c r="D6119" i="23"/>
  <c r="D6118" i="23"/>
  <c r="D6117" i="23"/>
  <c r="D6116" i="23"/>
  <c r="D6115" i="23"/>
  <c r="D6114" i="23"/>
  <c r="D6113" i="23"/>
  <c r="D6112" i="23"/>
  <c r="D6111" i="23"/>
  <c r="D6110" i="23"/>
  <c r="D6109" i="23"/>
  <c r="D6108" i="23"/>
  <c r="D6107" i="23"/>
  <c r="D6106" i="23"/>
  <c r="D6105" i="23"/>
  <c r="D6104" i="23"/>
  <c r="D6103" i="23"/>
  <c r="D6102" i="23"/>
  <c r="D6101" i="23"/>
  <c r="D6100" i="23"/>
  <c r="D6099" i="23"/>
  <c r="D6098" i="23"/>
  <c r="D6097" i="23"/>
  <c r="D6096" i="23"/>
  <c r="D6095" i="23"/>
  <c r="D6094" i="23"/>
  <c r="D6093" i="23"/>
  <c r="D6092" i="23"/>
  <c r="D6091" i="23"/>
  <c r="D6090" i="23"/>
  <c r="D6089" i="23"/>
  <c r="D6088" i="23"/>
  <c r="D6087" i="23"/>
  <c r="D6086" i="23"/>
  <c r="D6085" i="23"/>
  <c r="D6084" i="23"/>
  <c r="D6083" i="23"/>
  <c r="D6082" i="23"/>
  <c r="D6081" i="23"/>
  <c r="D6080" i="23"/>
  <c r="D6079" i="23"/>
  <c r="D6078" i="23"/>
  <c r="D6077" i="23"/>
  <c r="D6076" i="23"/>
  <c r="D6075" i="23"/>
  <c r="D6074" i="23"/>
  <c r="D6073" i="23"/>
  <c r="D6072" i="23"/>
  <c r="D6071" i="23"/>
  <c r="D6070" i="23"/>
  <c r="D6069" i="23"/>
  <c r="D6068" i="23"/>
  <c r="D6067" i="23"/>
  <c r="D6066" i="23"/>
  <c r="D6065" i="23"/>
  <c r="D6064" i="23"/>
  <c r="D6063" i="23"/>
  <c r="D6062" i="23"/>
  <c r="D6061" i="23"/>
  <c r="D6060" i="23"/>
  <c r="D6059" i="23"/>
  <c r="D6058" i="23"/>
  <c r="D6057" i="23"/>
  <c r="D6056" i="23"/>
  <c r="D6055" i="23"/>
  <c r="D6054" i="23"/>
  <c r="D6053" i="23"/>
  <c r="D6052" i="23"/>
  <c r="D6051" i="23"/>
  <c r="D6050" i="23"/>
  <c r="D6049" i="23"/>
  <c r="D6048" i="23"/>
  <c r="D6047" i="23"/>
  <c r="D6046" i="23"/>
  <c r="D6045" i="23"/>
  <c r="D6044" i="23"/>
  <c r="D6043" i="23"/>
  <c r="D6042" i="23"/>
  <c r="D6041" i="23"/>
  <c r="D6040" i="23"/>
  <c r="D6039" i="23"/>
  <c r="D6038" i="23"/>
  <c r="D6037" i="23"/>
  <c r="D6036" i="23"/>
  <c r="D6035" i="23"/>
  <c r="D6034" i="23"/>
  <c r="D6033" i="23"/>
  <c r="D6032" i="23"/>
  <c r="D6031" i="23"/>
  <c r="D6030" i="23"/>
  <c r="D6029" i="23"/>
  <c r="D6028" i="23"/>
  <c r="D6027" i="23"/>
  <c r="D6026" i="23"/>
  <c r="D6025" i="23"/>
  <c r="D6024" i="23"/>
  <c r="D6023" i="23"/>
  <c r="D6022" i="23"/>
  <c r="D6021" i="23"/>
  <c r="D6020" i="23"/>
  <c r="D6019" i="23"/>
  <c r="D6018" i="23"/>
  <c r="D6017" i="23"/>
  <c r="D6016" i="23"/>
  <c r="D6015" i="23"/>
  <c r="D6014" i="23"/>
  <c r="D6013" i="23"/>
  <c r="D6012" i="23"/>
  <c r="D6011" i="23"/>
  <c r="D6010" i="23"/>
  <c r="D6009" i="23"/>
  <c r="D6008" i="23"/>
  <c r="D6007" i="23"/>
  <c r="D6006" i="23"/>
  <c r="D6005" i="23"/>
  <c r="D6004" i="23"/>
  <c r="D6003" i="23"/>
  <c r="D6002" i="23"/>
  <c r="D6001" i="23"/>
  <c r="D6000" i="23"/>
  <c r="D5999" i="23"/>
  <c r="D5998" i="23"/>
  <c r="D5997" i="23"/>
  <c r="D5996" i="23"/>
  <c r="D5995" i="23"/>
  <c r="D5994" i="23"/>
  <c r="D5993" i="23"/>
  <c r="D5992" i="23"/>
  <c r="D5991" i="23"/>
  <c r="D5990" i="23"/>
  <c r="D5989" i="23"/>
  <c r="D5988" i="23"/>
  <c r="D5987" i="23"/>
  <c r="D5986" i="23"/>
  <c r="D5985" i="23"/>
  <c r="D5984" i="23"/>
  <c r="D5983" i="23"/>
  <c r="D5982" i="23"/>
  <c r="D5981" i="23"/>
  <c r="D5980" i="23"/>
  <c r="D5979" i="23"/>
  <c r="D5978" i="23"/>
  <c r="D5977" i="23"/>
  <c r="D5976" i="23"/>
  <c r="D5975" i="23"/>
  <c r="D5974" i="23"/>
  <c r="D5973" i="23"/>
  <c r="D5972" i="23"/>
  <c r="D5971" i="23"/>
  <c r="D5970" i="23"/>
  <c r="D5969" i="23"/>
  <c r="D5968" i="23"/>
  <c r="D5967" i="23"/>
  <c r="D5966" i="23"/>
  <c r="D5965" i="23"/>
  <c r="D5964" i="23"/>
  <c r="D5963" i="23"/>
  <c r="D5962" i="23"/>
  <c r="D5961" i="23"/>
  <c r="D5960" i="23"/>
  <c r="D5959" i="23"/>
  <c r="D5958" i="23"/>
  <c r="D5957" i="23"/>
  <c r="D5956" i="23"/>
  <c r="D5955" i="23"/>
  <c r="D5954" i="23"/>
  <c r="D5953" i="23"/>
  <c r="D5952" i="23"/>
  <c r="D5951" i="23"/>
  <c r="D5950" i="23"/>
  <c r="D5949" i="23"/>
  <c r="D5948" i="23"/>
  <c r="D5947" i="23"/>
  <c r="D5946" i="23"/>
  <c r="D5945" i="23"/>
  <c r="D5944" i="23"/>
  <c r="D5943" i="23"/>
  <c r="D5942" i="23"/>
  <c r="D5941" i="23"/>
  <c r="D5940" i="23"/>
  <c r="D5939" i="23"/>
  <c r="D5938" i="23"/>
  <c r="D5937" i="23"/>
  <c r="D5936" i="23"/>
  <c r="D5935" i="23"/>
  <c r="D5934" i="23"/>
  <c r="D5933" i="23"/>
  <c r="D5932" i="23"/>
  <c r="D5931" i="23"/>
  <c r="D5930" i="23"/>
  <c r="D5929" i="23"/>
  <c r="D5928" i="23"/>
  <c r="D5927" i="23"/>
  <c r="D5926" i="23"/>
  <c r="D5925" i="23"/>
  <c r="D5924" i="23"/>
  <c r="D5923" i="23"/>
  <c r="D5922" i="23"/>
  <c r="D5921" i="23"/>
  <c r="D5920" i="23"/>
  <c r="D5919" i="23"/>
  <c r="D5918" i="23"/>
  <c r="D5917" i="23"/>
  <c r="D5916" i="23"/>
  <c r="D5915" i="23"/>
  <c r="D5914" i="23"/>
  <c r="D5913" i="23"/>
  <c r="D5912" i="23"/>
  <c r="D5911" i="23"/>
  <c r="D5910" i="23"/>
  <c r="D5909" i="23"/>
  <c r="D5908" i="23"/>
  <c r="D5907" i="23"/>
  <c r="D5906" i="23"/>
  <c r="D5905" i="23"/>
  <c r="D5904" i="23"/>
  <c r="D5903" i="23"/>
  <c r="D5902" i="23"/>
  <c r="D5901" i="23"/>
  <c r="D5900" i="23"/>
  <c r="D5899" i="23"/>
  <c r="D5898" i="23"/>
  <c r="D5897" i="23"/>
  <c r="D5896" i="23"/>
  <c r="D5895" i="23"/>
  <c r="D5894" i="23"/>
  <c r="D5893" i="23"/>
  <c r="D5892" i="23"/>
  <c r="D5891" i="23"/>
  <c r="D5890" i="23"/>
  <c r="D5889" i="23"/>
  <c r="D5888" i="23"/>
  <c r="D5887" i="23"/>
  <c r="D5886" i="23"/>
  <c r="D5885" i="23"/>
  <c r="D5884" i="23"/>
  <c r="D5883" i="23"/>
  <c r="D5882" i="23"/>
  <c r="D5881" i="23"/>
  <c r="D5880" i="23"/>
  <c r="D5879" i="23"/>
  <c r="D5878" i="23"/>
  <c r="D5877" i="23"/>
  <c r="D5876" i="23"/>
  <c r="D5875" i="23"/>
  <c r="D5874" i="23"/>
  <c r="D5873" i="23"/>
  <c r="D5872" i="23"/>
  <c r="D5871" i="23"/>
  <c r="D5870" i="23"/>
  <c r="D5869" i="23"/>
  <c r="D5868" i="23"/>
  <c r="D5867" i="23"/>
  <c r="D5866" i="23"/>
  <c r="D5865" i="23"/>
  <c r="D5864" i="23"/>
  <c r="D5863" i="23"/>
  <c r="D5862" i="23"/>
  <c r="D5861" i="23"/>
  <c r="D5860" i="23"/>
  <c r="D5859" i="23"/>
  <c r="D5858" i="23"/>
  <c r="D5857" i="23"/>
  <c r="D5856" i="23"/>
  <c r="D5855" i="23"/>
  <c r="D5854" i="23"/>
  <c r="D5853" i="23"/>
  <c r="D5852" i="23"/>
  <c r="D5851" i="23"/>
  <c r="D5850" i="23"/>
  <c r="D5849" i="23"/>
  <c r="D5848" i="23"/>
  <c r="D5847" i="23"/>
  <c r="D5846" i="23"/>
  <c r="D5845" i="23"/>
  <c r="D5844" i="23"/>
  <c r="D5843" i="23"/>
  <c r="D5842" i="23"/>
  <c r="D5841" i="23"/>
  <c r="D5840" i="23"/>
  <c r="D5839" i="23"/>
  <c r="D5838" i="23"/>
  <c r="D5837" i="23"/>
  <c r="D5836" i="23"/>
  <c r="D5835" i="23"/>
  <c r="D5834" i="23"/>
  <c r="D5833" i="23"/>
  <c r="D5832" i="23"/>
  <c r="D5831" i="23"/>
  <c r="D5830" i="23"/>
  <c r="D5829" i="23"/>
  <c r="D5828" i="23"/>
  <c r="D5827" i="23"/>
  <c r="D5826" i="23"/>
  <c r="D5825" i="23"/>
  <c r="D5824" i="23"/>
  <c r="D5823" i="23"/>
  <c r="D5822" i="23"/>
  <c r="D5821" i="23"/>
  <c r="D5820" i="23"/>
  <c r="D5819" i="23"/>
  <c r="D5818" i="23"/>
  <c r="D5817" i="23"/>
  <c r="D5816" i="23"/>
  <c r="D5815" i="23"/>
  <c r="D5814" i="23"/>
  <c r="D5813" i="23"/>
  <c r="D5812" i="23"/>
  <c r="D5811" i="23"/>
  <c r="D5810" i="23"/>
  <c r="D5809" i="23"/>
  <c r="D5808" i="23"/>
  <c r="D5807" i="23"/>
  <c r="D5806" i="23"/>
  <c r="D5805" i="23"/>
  <c r="D5804" i="23"/>
  <c r="D5803" i="23"/>
  <c r="D5802" i="23"/>
  <c r="D5801" i="23"/>
  <c r="D5800" i="23"/>
  <c r="D5799" i="23"/>
  <c r="D5798" i="23"/>
  <c r="D5797" i="23"/>
  <c r="D5796" i="23"/>
  <c r="D5795" i="23"/>
  <c r="D5794" i="23"/>
  <c r="D5793" i="23"/>
  <c r="D5792" i="23"/>
  <c r="D5791" i="23"/>
  <c r="D5790" i="23"/>
  <c r="D5789" i="23"/>
  <c r="D5788" i="23"/>
  <c r="D5787" i="23"/>
  <c r="D5786" i="23"/>
  <c r="D5785" i="23"/>
  <c r="D5784" i="23"/>
  <c r="D5783" i="23"/>
  <c r="D5782" i="23"/>
  <c r="D5781" i="23"/>
  <c r="D5780" i="23"/>
  <c r="D5779" i="23"/>
  <c r="D5778" i="23"/>
  <c r="D5777" i="23"/>
  <c r="D5776" i="23"/>
  <c r="D5775" i="23"/>
  <c r="D5774" i="23"/>
  <c r="D5773" i="23"/>
  <c r="D5772" i="23"/>
  <c r="D5771" i="23"/>
  <c r="D5770" i="23"/>
  <c r="D5769" i="23"/>
  <c r="D5768" i="23"/>
  <c r="D5767" i="23"/>
  <c r="D5766" i="23"/>
  <c r="D5765" i="23"/>
  <c r="D5764" i="23"/>
  <c r="D5763" i="23"/>
  <c r="D5762" i="23"/>
  <c r="D5761" i="23"/>
  <c r="D5760" i="23"/>
  <c r="D5759" i="23"/>
  <c r="D5758" i="23"/>
  <c r="D5757" i="23"/>
  <c r="D5756" i="23"/>
  <c r="D5755" i="23"/>
  <c r="D5754" i="23"/>
  <c r="D5753" i="23"/>
  <c r="D5752" i="23"/>
  <c r="D5751" i="23"/>
  <c r="D5750" i="23"/>
  <c r="D5749" i="23"/>
  <c r="D5748" i="23"/>
  <c r="D5747" i="23"/>
  <c r="D5746" i="23"/>
  <c r="D5745" i="23"/>
  <c r="D5744" i="23"/>
  <c r="D5743" i="23"/>
  <c r="D5742" i="23"/>
  <c r="D5741" i="23"/>
  <c r="D5740" i="23"/>
  <c r="D5739" i="23"/>
  <c r="D5738" i="23"/>
  <c r="D5737" i="23"/>
  <c r="D5736" i="23"/>
  <c r="D5735" i="23"/>
  <c r="D5734" i="23"/>
  <c r="D5733" i="23"/>
  <c r="D5732" i="23"/>
  <c r="D5731" i="23"/>
  <c r="D5730" i="23"/>
  <c r="D5729" i="23"/>
  <c r="D5728" i="23"/>
  <c r="D5727" i="23"/>
  <c r="D5726" i="23"/>
  <c r="D5725" i="23"/>
  <c r="D5724" i="23"/>
  <c r="D5723" i="23"/>
  <c r="D5722" i="23"/>
  <c r="D5721" i="23"/>
  <c r="D5720" i="23"/>
  <c r="D5719" i="23"/>
  <c r="D5718" i="23"/>
  <c r="D5717" i="23"/>
  <c r="D5716" i="23"/>
  <c r="D5715" i="23"/>
  <c r="D5714" i="23"/>
  <c r="D5713" i="23"/>
  <c r="D5712" i="23"/>
  <c r="D5711" i="23"/>
  <c r="D5710" i="23"/>
  <c r="D5709" i="23"/>
  <c r="D5708" i="23"/>
  <c r="D5707" i="23"/>
  <c r="D5706" i="23"/>
  <c r="D5705" i="23"/>
  <c r="D5704" i="23"/>
  <c r="D5703" i="23"/>
  <c r="D5702" i="23"/>
  <c r="D5701" i="23"/>
  <c r="D5700" i="23"/>
  <c r="D5699" i="23"/>
  <c r="D5698" i="23"/>
  <c r="D5697" i="23"/>
  <c r="D5696" i="23"/>
  <c r="D5695" i="23"/>
  <c r="D5694" i="23"/>
  <c r="D5693" i="23"/>
  <c r="D5692" i="23"/>
  <c r="D5691" i="23"/>
  <c r="D5690" i="23"/>
  <c r="D5689" i="23"/>
  <c r="D5688" i="23"/>
  <c r="D5687" i="23"/>
  <c r="D5686" i="23"/>
  <c r="D5685" i="23"/>
  <c r="D5684" i="23"/>
  <c r="D5683" i="23"/>
  <c r="D5682" i="23"/>
  <c r="D5681" i="23"/>
  <c r="D5680" i="23"/>
  <c r="D5679" i="23"/>
  <c r="D5678" i="23"/>
  <c r="D5677" i="23"/>
  <c r="D5676" i="23"/>
  <c r="D5675" i="23"/>
  <c r="D5674" i="23"/>
  <c r="D5673" i="23"/>
  <c r="D5672" i="23"/>
  <c r="D5671" i="23"/>
  <c r="D5670" i="23"/>
  <c r="D5669" i="23"/>
  <c r="D5668" i="23"/>
  <c r="D5667" i="23"/>
  <c r="D5666" i="23"/>
  <c r="D5665" i="23"/>
  <c r="D5664" i="23"/>
  <c r="D5663" i="23"/>
  <c r="D5662" i="23"/>
  <c r="D5661" i="23"/>
  <c r="D5660" i="23"/>
  <c r="D5659" i="23"/>
  <c r="D5658" i="23"/>
  <c r="D5657" i="23"/>
  <c r="D5656" i="23"/>
  <c r="D5655" i="23"/>
  <c r="D5654" i="23"/>
  <c r="D5653" i="23"/>
  <c r="D5652" i="23"/>
  <c r="D5651" i="23"/>
  <c r="D5650" i="23"/>
  <c r="D5649" i="23"/>
  <c r="D5648" i="23"/>
  <c r="D5647" i="23"/>
  <c r="D5646" i="23"/>
  <c r="D5645" i="23"/>
  <c r="D5644" i="23"/>
  <c r="D5643" i="23"/>
  <c r="D5642" i="23"/>
  <c r="D5641" i="23"/>
  <c r="D5640" i="23"/>
  <c r="D5639" i="23"/>
  <c r="D5638" i="23"/>
  <c r="D5637" i="23"/>
  <c r="D5636" i="23"/>
  <c r="D5635" i="23"/>
  <c r="D5634" i="23"/>
  <c r="D5633" i="23"/>
  <c r="D5632" i="23"/>
  <c r="D5631" i="23"/>
  <c r="D5630" i="23"/>
  <c r="D5629" i="23"/>
  <c r="D5628" i="23"/>
  <c r="D5627" i="23"/>
  <c r="D5626" i="23"/>
  <c r="D5625" i="23"/>
  <c r="D5624" i="23"/>
  <c r="D5623" i="23"/>
  <c r="D5622" i="23"/>
  <c r="D5621" i="23"/>
  <c r="D5620" i="23"/>
  <c r="D5619" i="23"/>
  <c r="D5618" i="23"/>
  <c r="D5617" i="23"/>
  <c r="D5616" i="23"/>
  <c r="D5615" i="23"/>
  <c r="D5614" i="23"/>
  <c r="D5613" i="23"/>
  <c r="D5612" i="23"/>
  <c r="D5611" i="23"/>
  <c r="D5610" i="23"/>
  <c r="D5609" i="23"/>
  <c r="D5608" i="23"/>
  <c r="D5607" i="23"/>
  <c r="D5606" i="23"/>
  <c r="D5605" i="23"/>
  <c r="D5604" i="23"/>
  <c r="D5603" i="23"/>
  <c r="D5602" i="23"/>
  <c r="D5601" i="23"/>
  <c r="D5600" i="23"/>
  <c r="D5599" i="23"/>
  <c r="D5598" i="23"/>
  <c r="D5597" i="23"/>
  <c r="D5596" i="23"/>
  <c r="D5595" i="23"/>
  <c r="D5594" i="23"/>
  <c r="D5593" i="23"/>
  <c r="D5592" i="23"/>
  <c r="D5591" i="23"/>
  <c r="D5590" i="23"/>
  <c r="D5589" i="23"/>
  <c r="D5588" i="23"/>
  <c r="D5587" i="23"/>
  <c r="D5586" i="23"/>
  <c r="D5585" i="23"/>
  <c r="D5584" i="23"/>
  <c r="D5583" i="23"/>
  <c r="D5582" i="23"/>
  <c r="D5581" i="23"/>
  <c r="D5580" i="23"/>
  <c r="D5579" i="23"/>
  <c r="D5578" i="23"/>
  <c r="D5577" i="23"/>
  <c r="D5576" i="23"/>
  <c r="D5575" i="23"/>
  <c r="D5574" i="23"/>
  <c r="D5573" i="23"/>
  <c r="D5572" i="23"/>
  <c r="D5571" i="23"/>
  <c r="D5570" i="23"/>
  <c r="D5569" i="23"/>
  <c r="D5568" i="23"/>
  <c r="D5567" i="23"/>
  <c r="D5566" i="23"/>
  <c r="D5565" i="23"/>
  <c r="D5564" i="23"/>
  <c r="D5563" i="23"/>
  <c r="D5562" i="23"/>
  <c r="D5561" i="23"/>
  <c r="D5560" i="23"/>
  <c r="D5559" i="23"/>
  <c r="D5558" i="23"/>
  <c r="D5557" i="23"/>
  <c r="D5556" i="23"/>
  <c r="D5555" i="23"/>
  <c r="D5554" i="23"/>
  <c r="D5553" i="23"/>
  <c r="D5552" i="23"/>
  <c r="D5551" i="23"/>
  <c r="D5550" i="23"/>
  <c r="D5549" i="23"/>
  <c r="D5548" i="23"/>
  <c r="D5547" i="23"/>
  <c r="D5546" i="23"/>
  <c r="D5545" i="23"/>
  <c r="D5544" i="23"/>
  <c r="D5543" i="23"/>
  <c r="D5542" i="23"/>
  <c r="D5541" i="23"/>
  <c r="D5540" i="23"/>
  <c r="D5539" i="23"/>
  <c r="D5538" i="23"/>
  <c r="D5537" i="23"/>
  <c r="D5536" i="23"/>
  <c r="D5535" i="23"/>
  <c r="D5534" i="23"/>
  <c r="D5533" i="23"/>
  <c r="D5532" i="23"/>
  <c r="D5531" i="23"/>
  <c r="D5530" i="23"/>
  <c r="D5529" i="23"/>
  <c r="D5528" i="23"/>
  <c r="D5527" i="23"/>
  <c r="D5526" i="23"/>
  <c r="D5525" i="23"/>
  <c r="D5524" i="23"/>
  <c r="D5523" i="23"/>
  <c r="D5522" i="23"/>
  <c r="D5521" i="23"/>
  <c r="D5520" i="23"/>
  <c r="D5519" i="23"/>
  <c r="D5518" i="23"/>
  <c r="D5517" i="23"/>
  <c r="D5516" i="23"/>
  <c r="D5515" i="23"/>
  <c r="D5514" i="23"/>
  <c r="D5513" i="23"/>
  <c r="D5512" i="23"/>
  <c r="D5511" i="23"/>
  <c r="D5510" i="23"/>
  <c r="D5509" i="23"/>
  <c r="D5508" i="23"/>
  <c r="D5507" i="23"/>
  <c r="D5506" i="23"/>
  <c r="D5505" i="23"/>
  <c r="D5504" i="23"/>
  <c r="D5503" i="23"/>
  <c r="D5502" i="23"/>
  <c r="D5501" i="23"/>
  <c r="D5500" i="23"/>
  <c r="D5499" i="23"/>
  <c r="D5498" i="23"/>
  <c r="D5497" i="23"/>
  <c r="D5496" i="23"/>
  <c r="D5495" i="23"/>
  <c r="D5494" i="23"/>
  <c r="D5493" i="23"/>
  <c r="D5492" i="23"/>
  <c r="D5491" i="23"/>
  <c r="D5490" i="23"/>
  <c r="D5489" i="23"/>
  <c r="D5488" i="23"/>
  <c r="D5487" i="23"/>
  <c r="D5486" i="23"/>
  <c r="D5485" i="23"/>
  <c r="D5484" i="23"/>
  <c r="D5483" i="23"/>
  <c r="D5482" i="23"/>
  <c r="D5481" i="23"/>
  <c r="D5480" i="23"/>
  <c r="D5479" i="23"/>
  <c r="D5478" i="23"/>
  <c r="D5477" i="23"/>
  <c r="D5476" i="23"/>
  <c r="D5475" i="23"/>
  <c r="D5474" i="23"/>
  <c r="D5473" i="23"/>
  <c r="D5472" i="23"/>
  <c r="D5471" i="23"/>
  <c r="D5470" i="23"/>
  <c r="D5469" i="23"/>
  <c r="D5468" i="23"/>
  <c r="D5467" i="23"/>
  <c r="D5466" i="23"/>
  <c r="D5465" i="23"/>
  <c r="D5464" i="23"/>
  <c r="D5463" i="23"/>
  <c r="D5462" i="23"/>
  <c r="D5461" i="23"/>
  <c r="D5460" i="23"/>
  <c r="D5459" i="23"/>
  <c r="D5458" i="23"/>
  <c r="D5457" i="23"/>
  <c r="D5456" i="23"/>
  <c r="D5455" i="23"/>
  <c r="D5454" i="23"/>
  <c r="D5453" i="23"/>
  <c r="D5452" i="23"/>
  <c r="D5451" i="23"/>
  <c r="D5450" i="23"/>
  <c r="D5449" i="23"/>
  <c r="D5448" i="23"/>
  <c r="D5447" i="23"/>
  <c r="D5446" i="23"/>
  <c r="D5445" i="23"/>
  <c r="D5444" i="23"/>
  <c r="D5443" i="23"/>
  <c r="D5442" i="23"/>
  <c r="D5441" i="23"/>
  <c r="D5440" i="23"/>
  <c r="D5439" i="23"/>
  <c r="D5438" i="23"/>
  <c r="D5437" i="23"/>
  <c r="D5436" i="23"/>
  <c r="D5435" i="23"/>
  <c r="D5434" i="23"/>
  <c r="D5433" i="23"/>
  <c r="D5432" i="23"/>
  <c r="D5431" i="23"/>
  <c r="D5430" i="23"/>
  <c r="D5429" i="23"/>
  <c r="D5428" i="23"/>
  <c r="D5427" i="23"/>
  <c r="D5426" i="23"/>
  <c r="D5425" i="23"/>
  <c r="D5424" i="23"/>
  <c r="D5423" i="23"/>
  <c r="D5422" i="23"/>
  <c r="D5421" i="23"/>
  <c r="D5420" i="23"/>
  <c r="D5419" i="23"/>
  <c r="D5418" i="23"/>
  <c r="D5417" i="23"/>
  <c r="D5416" i="23"/>
  <c r="D5415" i="23"/>
  <c r="D5414" i="23"/>
  <c r="D5413" i="23"/>
  <c r="D5412" i="23"/>
  <c r="D5411" i="23"/>
  <c r="D5410" i="23"/>
  <c r="D5409" i="23"/>
  <c r="D5408" i="23"/>
  <c r="D5407" i="23"/>
  <c r="D5406" i="23"/>
  <c r="D5405" i="23"/>
  <c r="D5404" i="23"/>
  <c r="D5403" i="23"/>
  <c r="D5402" i="23"/>
  <c r="D5401" i="23"/>
  <c r="D5400" i="23"/>
  <c r="D5399" i="23"/>
  <c r="D5398" i="23"/>
  <c r="D5397" i="23"/>
  <c r="D5396" i="23"/>
  <c r="D5395" i="23"/>
  <c r="D5394" i="23"/>
  <c r="D5393" i="23"/>
  <c r="D5392" i="23"/>
  <c r="D5391" i="23"/>
  <c r="D5390" i="23"/>
  <c r="D5389" i="23"/>
  <c r="D5388" i="23"/>
  <c r="D5387" i="23"/>
  <c r="D5386" i="23"/>
  <c r="D5385" i="23"/>
  <c r="D5384" i="23"/>
  <c r="D5383" i="23"/>
  <c r="D5382" i="23"/>
  <c r="D5381" i="23"/>
  <c r="D5380" i="23"/>
  <c r="D5379" i="23"/>
  <c r="D5378" i="23"/>
  <c r="D5377" i="23"/>
  <c r="D5376" i="23"/>
  <c r="D5375" i="23"/>
  <c r="D5374" i="23"/>
  <c r="D5373" i="23"/>
  <c r="D5372" i="23"/>
  <c r="D5371" i="23"/>
  <c r="D5370" i="23"/>
  <c r="D5369" i="23"/>
  <c r="D5368" i="23"/>
  <c r="D5367" i="23"/>
  <c r="D5366" i="23"/>
  <c r="D5365" i="23"/>
  <c r="D5364" i="23"/>
  <c r="D5363" i="23"/>
  <c r="D5362" i="23"/>
  <c r="D5361" i="23"/>
  <c r="D5360" i="23"/>
  <c r="D5359" i="23"/>
  <c r="D5358" i="23"/>
  <c r="D5357" i="23"/>
  <c r="D5356" i="23"/>
  <c r="D5355" i="23"/>
  <c r="D5354" i="23"/>
  <c r="D5353" i="23"/>
  <c r="D5352" i="23"/>
  <c r="D5351" i="23"/>
  <c r="D5350" i="23"/>
  <c r="D5349" i="23"/>
  <c r="D5348" i="23"/>
  <c r="D5347" i="23"/>
  <c r="D5346" i="23"/>
  <c r="D5345" i="23"/>
  <c r="D5344" i="23"/>
  <c r="D5343" i="23"/>
  <c r="D5342" i="23"/>
  <c r="D5341" i="23"/>
  <c r="D5340" i="23"/>
  <c r="D5339" i="23"/>
  <c r="D5338" i="23"/>
  <c r="D5337" i="23"/>
  <c r="D5336" i="23"/>
  <c r="D5335" i="23"/>
  <c r="D5334" i="23"/>
  <c r="D5333" i="23"/>
  <c r="D5332" i="23"/>
  <c r="D5331" i="23"/>
  <c r="D5330" i="23"/>
  <c r="D5329" i="23"/>
  <c r="D5328" i="23"/>
  <c r="D5327" i="23"/>
  <c r="D5326" i="23"/>
  <c r="D5325" i="23"/>
  <c r="D5324" i="23"/>
  <c r="D5323" i="23"/>
  <c r="D5322" i="23"/>
  <c r="D5321" i="23"/>
  <c r="D5320" i="23"/>
  <c r="D5319" i="23"/>
  <c r="D5318" i="23"/>
  <c r="D5317" i="23"/>
  <c r="D5316" i="23"/>
  <c r="D5315" i="23"/>
  <c r="D5314" i="23"/>
  <c r="D5313" i="23"/>
  <c r="D5312" i="23"/>
  <c r="D5311" i="23"/>
  <c r="D5310" i="23"/>
  <c r="D5309" i="23"/>
  <c r="D5308" i="23"/>
  <c r="D5307" i="23"/>
  <c r="D5306" i="23"/>
  <c r="D5305" i="23"/>
  <c r="D5304" i="23"/>
  <c r="D5303" i="23"/>
  <c r="D5302" i="23"/>
  <c r="D5301" i="23"/>
  <c r="D5300" i="23"/>
  <c r="D5299" i="23"/>
  <c r="D5298" i="23"/>
  <c r="D5297" i="23"/>
  <c r="D5296" i="23"/>
  <c r="D5295" i="23"/>
  <c r="D5294" i="23"/>
  <c r="D5293" i="23"/>
  <c r="D5292" i="23"/>
  <c r="D5291" i="23"/>
  <c r="D5290" i="23"/>
  <c r="D5289" i="23"/>
  <c r="D5288" i="23"/>
  <c r="D5287" i="23"/>
  <c r="D5286" i="23"/>
  <c r="D5285" i="23"/>
  <c r="D5284" i="23"/>
  <c r="D5283" i="23"/>
  <c r="D5282" i="23"/>
  <c r="D5281" i="23"/>
  <c r="D5280" i="23"/>
  <c r="D5279" i="23"/>
  <c r="D5278" i="23"/>
  <c r="D5277" i="23"/>
  <c r="D5276" i="23"/>
  <c r="D5275" i="23"/>
  <c r="D5274" i="23"/>
  <c r="D5273" i="23"/>
  <c r="D5272" i="23"/>
  <c r="D5271" i="23"/>
  <c r="D5270" i="23"/>
  <c r="D5269" i="23"/>
  <c r="D5268" i="23"/>
  <c r="D5267" i="23"/>
  <c r="D5266" i="23"/>
  <c r="D5265" i="23"/>
  <c r="D5264" i="23"/>
  <c r="D5263" i="23"/>
  <c r="D5262" i="23"/>
  <c r="D5261" i="23"/>
  <c r="D5260" i="23"/>
  <c r="D5259" i="23"/>
  <c r="D5258" i="23"/>
  <c r="D5257" i="23"/>
  <c r="D5256" i="23"/>
  <c r="D5255" i="23"/>
  <c r="D5254" i="23"/>
  <c r="D5253" i="23"/>
  <c r="D5252" i="23"/>
  <c r="D5251" i="23"/>
  <c r="D5250" i="23"/>
  <c r="D5249" i="23"/>
  <c r="D5248" i="23"/>
  <c r="D5247" i="23"/>
  <c r="D5246" i="23"/>
  <c r="D5245" i="23"/>
  <c r="D5244" i="23"/>
  <c r="D5243" i="23"/>
  <c r="D5242" i="23"/>
  <c r="D5241" i="23"/>
  <c r="D5240" i="23"/>
  <c r="D5239" i="23"/>
  <c r="D5238" i="23"/>
  <c r="D5237" i="23"/>
  <c r="D5236" i="23"/>
  <c r="D5235" i="23"/>
  <c r="D5234" i="23"/>
  <c r="D5233" i="23"/>
  <c r="D5232" i="23"/>
  <c r="D5231" i="23"/>
  <c r="D5230" i="23"/>
  <c r="D5229" i="23"/>
  <c r="D5228" i="23"/>
  <c r="D5227" i="23"/>
  <c r="D5226" i="23"/>
  <c r="D5225" i="23"/>
  <c r="D5224" i="23"/>
  <c r="D5223" i="23"/>
  <c r="D5222" i="23"/>
  <c r="D5221" i="23"/>
  <c r="D5220" i="23"/>
  <c r="D5219" i="23"/>
  <c r="D5218" i="23"/>
  <c r="D5217" i="23"/>
  <c r="D5216" i="23"/>
  <c r="D5215" i="23"/>
  <c r="D5214" i="23"/>
  <c r="D5213" i="23"/>
  <c r="D5212" i="23"/>
  <c r="D5211" i="23"/>
  <c r="D5210" i="23"/>
  <c r="D5209" i="23"/>
  <c r="D5208" i="23"/>
  <c r="D5207" i="23"/>
  <c r="D5206" i="23"/>
  <c r="D5205" i="23"/>
  <c r="D5204" i="23"/>
  <c r="D5203" i="23"/>
  <c r="D5202" i="23"/>
  <c r="D5201" i="23"/>
  <c r="D5200" i="23"/>
  <c r="D5199" i="23"/>
  <c r="D5198" i="23"/>
  <c r="D5197" i="23"/>
  <c r="D5196" i="23"/>
  <c r="D5195" i="23"/>
  <c r="D5194" i="23"/>
  <c r="D5193" i="23"/>
  <c r="D5192" i="23"/>
  <c r="D5191" i="23"/>
  <c r="D5190" i="23"/>
  <c r="D5189" i="23"/>
  <c r="D5188" i="23"/>
  <c r="D5187" i="23"/>
  <c r="D5186" i="23"/>
  <c r="D5185" i="23"/>
  <c r="D5184" i="23"/>
  <c r="D5183" i="23"/>
  <c r="D5182" i="23"/>
  <c r="D5181" i="23"/>
  <c r="D5180" i="23"/>
  <c r="D5179" i="23"/>
  <c r="D5178" i="23"/>
  <c r="D5177" i="23"/>
  <c r="D5176" i="23"/>
  <c r="D5175" i="23"/>
  <c r="D5174" i="23"/>
  <c r="D5173" i="23"/>
  <c r="D5172" i="23"/>
  <c r="D5171" i="23"/>
  <c r="D5170" i="23"/>
  <c r="D5169" i="23"/>
  <c r="D5168" i="23"/>
  <c r="D5167" i="23"/>
  <c r="D5166" i="23"/>
  <c r="D5165" i="23"/>
  <c r="D5164" i="23"/>
  <c r="D5163" i="23"/>
  <c r="D5162" i="23"/>
  <c r="D5161" i="23"/>
  <c r="D5160" i="23"/>
  <c r="D5159" i="23"/>
  <c r="D5158" i="23"/>
  <c r="D5157" i="23"/>
  <c r="D5156" i="23"/>
  <c r="D5155" i="23"/>
  <c r="D5154" i="23"/>
  <c r="D5153" i="23"/>
  <c r="D5152" i="23"/>
  <c r="D5151" i="23"/>
  <c r="D5150" i="23"/>
  <c r="D5149" i="23"/>
  <c r="D5148" i="23"/>
  <c r="D5147" i="23"/>
  <c r="D5146" i="23"/>
  <c r="D5145" i="23"/>
  <c r="D5144" i="23"/>
  <c r="D5143" i="23"/>
  <c r="D5142" i="23"/>
  <c r="D5141" i="23"/>
  <c r="D5140" i="23"/>
  <c r="D5139" i="23"/>
  <c r="D5138" i="23"/>
  <c r="D5137" i="23"/>
  <c r="D5136" i="23"/>
  <c r="D5135" i="23"/>
  <c r="D5134" i="23"/>
  <c r="D5133" i="23"/>
  <c r="D5132" i="23"/>
  <c r="D5131" i="23"/>
  <c r="D5130" i="23"/>
  <c r="D5129" i="23"/>
  <c r="D5128" i="23"/>
  <c r="D5127" i="23"/>
  <c r="D5126" i="23"/>
  <c r="D5125" i="23"/>
  <c r="D5124" i="23"/>
  <c r="D5123" i="23"/>
  <c r="D5122" i="23"/>
  <c r="D5121" i="23"/>
  <c r="D5120" i="23"/>
  <c r="D5119" i="23"/>
  <c r="D5118" i="23"/>
  <c r="D5117" i="23"/>
  <c r="D5116" i="23"/>
  <c r="D5115" i="23"/>
  <c r="D5114" i="23"/>
  <c r="D5113" i="23"/>
  <c r="D5112" i="23"/>
  <c r="D5111" i="23"/>
  <c r="D5110" i="23"/>
  <c r="D5109" i="23"/>
  <c r="D5108" i="23"/>
  <c r="D5107" i="23"/>
  <c r="D5106" i="23"/>
  <c r="D5105" i="23"/>
  <c r="D5104" i="23"/>
  <c r="D5103" i="23"/>
  <c r="D5102" i="23"/>
  <c r="D5101" i="23"/>
  <c r="D5100" i="23"/>
  <c r="D5099" i="23"/>
  <c r="D5098" i="23"/>
  <c r="D5097" i="23"/>
  <c r="D5096" i="23"/>
  <c r="D5095" i="23"/>
  <c r="D5094" i="23"/>
  <c r="D5093" i="23"/>
  <c r="D5092" i="23"/>
  <c r="D5091" i="23"/>
  <c r="D5090" i="23"/>
  <c r="D5089" i="23"/>
  <c r="D5088" i="23"/>
  <c r="D5087" i="23"/>
  <c r="D5086" i="23"/>
  <c r="D5085" i="23"/>
  <c r="D5084" i="23"/>
  <c r="D5083" i="23"/>
  <c r="D5082" i="23"/>
  <c r="D5081" i="23"/>
  <c r="D5080" i="23"/>
  <c r="D5079" i="23"/>
  <c r="D5078" i="23"/>
  <c r="D5077" i="23"/>
  <c r="D5076" i="23"/>
  <c r="D5075" i="23"/>
  <c r="D5074" i="23"/>
  <c r="D5073" i="23"/>
  <c r="D5072" i="23"/>
  <c r="D5071" i="23"/>
  <c r="D5070" i="23"/>
  <c r="D5069" i="23"/>
  <c r="D5068" i="23"/>
  <c r="D5067" i="23"/>
  <c r="D5066" i="23"/>
  <c r="D5065" i="23"/>
  <c r="D5064" i="23"/>
  <c r="D5063" i="23"/>
  <c r="D5062" i="23"/>
  <c r="D5061" i="23"/>
  <c r="D5060" i="23"/>
  <c r="D5059" i="23"/>
  <c r="D5058" i="23"/>
  <c r="D5057" i="23"/>
  <c r="D5056" i="23"/>
  <c r="D5055" i="23"/>
  <c r="D5054" i="23"/>
  <c r="D5053" i="23"/>
  <c r="D5052" i="23"/>
  <c r="D5051" i="23"/>
  <c r="D5050" i="23"/>
  <c r="D5049" i="23"/>
  <c r="D5048" i="23"/>
  <c r="D5047" i="23"/>
  <c r="D5046" i="23"/>
  <c r="D5045" i="23"/>
  <c r="D5044" i="23"/>
  <c r="D5043" i="23"/>
  <c r="D5042" i="23"/>
  <c r="D5041" i="23"/>
  <c r="D5040" i="23"/>
  <c r="D5039" i="23"/>
  <c r="D5038" i="23"/>
  <c r="D5037" i="23"/>
  <c r="D5036" i="23"/>
  <c r="D5035" i="23"/>
  <c r="D5034" i="23"/>
  <c r="D5033" i="23"/>
  <c r="D5032" i="23"/>
  <c r="D5031" i="23"/>
  <c r="D5030" i="23"/>
  <c r="D5029" i="23"/>
  <c r="D5028" i="23"/>
  <c r="D5027" i="23"/>
  <c r="D5026" i="23"/>
  <c r="D5025" i="23"/>
  <c r="D5024" i="23"/>
  <c r="D5023" i="23"/>
  <c r="D5022" i="23"/>
  <c r="D5021" i="23"/>
  <c r="D5020" i="23"/>
  <c r="D5019" i="23"/>
  <c r="D5018" i="23"/>
  <c r="D5017" i="23"/>
  <c r="D5016" i="23"/>
  <c r="D5015" i="23"/>
  <c r="D5014" i="23"/>
  <c r="D5013" i="23"/>
  <c r="D5012" i="23"/>
  <c r="D5011" i="23"/>
  <c r="D5010" i="23"/>
  <c r="D5009" i="23"/>
  <c r="D5008" i="23"/>
  <c r="D5007" i="23"/>
  <c r="D5006" i="23"/>
  <c r="D5005" i="23"/>
  <c r="D5004" i="23"/>
  <c r="D5003" i="23"/>
  <c r="D5002" i="23"/>
  <c r="D5001" i="23"/>
  <c r="D5000" i="23"/>
  <c r="D4999" i="23"/>
  <c r="D4998" i="23"/>
  <c r="D4997" i="23"/>
  <c r="D4996" i="23"/>
  <c r="D4995" i="23"/>
  <c r="D4994" i="23"/>
  <c r="D4993" i="23"/>
  <c r="D4992" i="23"/>
  <c r="D4991" i="23"/>
  <c r="D4990" i="23"/>
  <c r="D4989" i="23"/>
  <c r="D4988" i="23"/>
  <c r="D4987" i="23"/>
  <c r="D4986" i="23"/>
  <c r="D4985" i="23"/>
  <c r="D4984" i="23"/>
  <c r="D4983" i="23"/>
  <c r="D4982" i="23"/>
  <c r="D4981" i="23"/>
  <c r="D4980" i="23"/>
  <c r="D4979" i="23"/>
  <c r="D4978" i="23"/>
  <c r="D4977" i="23"/>
  <c r="D4976" i="23"/>
  <c r="D4975" i="23"/>
  <c r="D4974" i="23"/>
  <c r="D4973" i="23"/>
  <c r="D4972" i="23"/>
  <c r="D4971" i="23"/>
  <c r="D4970" i="23"/>
  <c r="D4969" i="23"/>
  <c r="D4968" i="23"/>
  <c r="D4967" i="23"/>
  <c r="D4966" i="23"/>
  <c r="D4965" i="23"/>
  <c r="D4964" i="23"/>
  <c r="D4963" i="23"/>
  <c r="D4962" i="23"/>
  <c r="D4961" i="23"/>
  <c r="D4960" i="23"/>
  <c r="D4959" i="23"/>
  <c r="D4958" i="23"/>
  <c r="D4957" i="23"/>
  <c r="D4956" i="23"/>
  <c r="D4955" i="23"/>
  <c r="D4954" i="23"/>
  <c r="D4953" i="23"/>
  <c r="D4952" i="23"/>
  <c r="D4951" i="23"/>
  <c r="D4950" i="23"/>
  <c r="D4949" i="23"/>
  <c r="D4948" i="23"/>
  <c r="D4947" i="23"/>
  <c r="D4946" i="23"/>
  <c r="D4945" i="23"/>
  <c r="D4944" i="23"/>
  <c r="D4943" i="23"/>
  <c r="D4942" i="23"/>
  <c r="D4941" i="23"/>
  <c r="D4940" i="23"/>
  <c r="D4939" i="23"/>
  <c r="D4938" i="23"/>
  <c r="D4937" i="23"/>
  <c r="D4936" i="23"/>
  <c r="D4935" i="23"/>
  <c r="D4934" i="23"/>
  <c r="D4933" i="23"/>
  <c r="D4932" i="23"/>
  <c r="D4931" i="23"/>
  <c r="D4930" i="23"/>
  <c r="D4929" i="23"/>
  <c r="D4928" i="23"/>
  <c r="D4927" i="23"/>
  <c r="D4926" i="23"/>
  <c r="D4925" i="23"/>
  <c r="D4924" i="23"/>
  <c r="D4923" i="23"/>
  <c r="D4922" i="23"/>
  <c r="D4921" i="23"/>
  <c r="D4920" i="23"/>
  <c r="D4919" i="23"/>
  <c r="D4918" i="23"/>
  <c r="D4917" i="23"/>
  <c r="D4916" i="23"/>
  <c r="D4915" i="23"/>
  <c r="D4914" i="23"/>
  <c r="D4913" i="23"/>
  <c r="D4912" i="23"/>
  <c r="D4911" i="23"/>
  <c r="D4910" i="23"/>
  <c r="D4909" i="23"/>
  <c r="D4908" i="23"/>
  <c r="D4907" i="23"/>
  <c r="D4906" i="23"/>
  <c r="D4905" i="23"/>
  <c r="D4904" i="23"/>
  <c r="D4903" i="23"/>
  <c r="D4902" i="23"/>
  <c r="D4901" i="23"/>
  <c r="D4900" i="23"/>
  <c r="D4899" i="23"/>
  <c r="D4898" i="23"/>
  <c r="D4897" i="23"/>
  <c r="D4896" i="23"/>
  <c r="D4895" i="23"/>
  <c r="D4894" i="23"/>
  <c r="D4893" i="23"/>
  <c r="D4892" i="23"/>
  <c r="D4891" i="23"/>
  <c r="D4890" i="23"/>
  <c r="D4889" i="23"/>
  <c r="D4888" i="23"/>
  <c r="D4887" i="23"/>
  <c r="D4886" i="23"/>
  <c r="D4885" i="23"/>
  <c r="D4884" i="23"/>
  <c r="D4883" i="23"/>
  <c r="D4882" i="23"/>
  <c r="D4881" i="23"/>
  <c r="D4880" i="23"/>
  <c r="D4879" i="23"/>
  <c r="D4878" i="23"/>
  <c r="D4877" i="23"/>
  <c r="D4876" i="23"/>
  <c r="D4875" i="23"/>
  <c r="D4874" i="23"/>
  <c r="D4873" i="23"/>
  <c r="D4872" i="23"/>
  <c r="D4871" i="23"/>
  <c r="D4870" i="23"/>
  <c r="D4869" i="23"/>
  <c r="D4868" i="23"/>
  <c r="D4867" i="23"/>
  <c r="D4866" i="23"/>
  <c r="D4865" i="23"/>
  <c r="D4864" i="23"/>
  <c r="D4863" i="23"/>
  <c r="D4862" i="23"/>
  <c r="D4861" i="23"/>
  <c r="D4860" i="23"/>
  <c r="D4859" i="23"/>
  <c r="D4858" i="23"/>
  <c r="D4857" i="23"/>
  <c r="D4856" i="23"/>
  <c r="D4855" i="23"/>
  <c r="D4854" i="23"/>
  <c r="D4853" i="23"/>
  <c r="D4852" i="23"/>
  <c r="D4851" i="23"/>
  <c r="D4850" i="23"/>
  <c r="D4849" i="23"/>
  <c r="D4848" i="23"/>
  <c r="D4847" i="23"/>
  <c r="D4846" i="23"/>
  <c r="D4845" i="23"/>
  <c r="D4844" i="23"/>
  <c r="D4843" i="23"/>
  <c r="D4842" i="23"/>
  <c r="D4841" i="23"/>
  <c r="D4840" i="23"/>
  <c r="D4839" i="23"/>
  <c r="D4838" i="23"/>
  <c r="D4837" i="23"/>
  <c r="D4836" i="23"/>
  <c r="D4835" i="23"/>
  <c r="D4834" i="23"/>
  <c r="D4833" i="23"/>
  <c r="D4832" i="23"/>
  <c r="D4831" i="23"/>
  <c r="D4830" i="23"/>
  <c r="D4829" i="23"/>
  <c r="D4828" i="23"/>
  <c r="D4827" i="23"/>
  <c r="D4826" i="23"/>
  <c r="D4825" i="23"/>
  <c r="D4824" i="23"/>
  <c r="D4823" i="23"/>
  <c r="D4822" i="23"/>
  <c r="D4821" i="23"/>
  <c r="D4820" i="23"/>
  <c r="D4819" i="23"/>
  <c r="D4818" i="23"/>
  <c r="D4817" i="23"/>
  <c r="D4816" i="23"/>
  <c r="D4815" i="23"/>
  <c r="D4814" i="23"/>
  <c r="D4813" i="23"/>
  <c r="D4812" i="23"/>
  <c r="D4811" i="23"/>
  <c r="D4810" i="23"/>
  <c r="D4809" i="23"/>
  <c r="D4808" i="23"/>
  <c r="D4807" i="23"/>
  <c r="D4806" i="23"/>
  <c r="D4805" i="23"/>
  <c r="D4804" i="23"/>
  <c r="D4803" i="23"/>
  <c r="D4802" i="23"/>
  <c r="D4801" i="23"/>
  <c r="D4800" i="23"/>
  <c r="D4799" i="23"/>
  <c r="D4798" i="23"/>
  <c r="D4797" i="23"/>
  <c r="D4796" i="23"/>
  <c r="D4795" i="23"/>
  <c r="D4794" i="23"/>
  <c r="D4793" i="23"/>
  <c r="D4792" i="23"/>
  <c r="D4791" i="23"/>
  <c r="D4790" i="23"/>
  <c r="D4789" i="23"/>
  <c r="D4788" i="23"/>
  <c r="D4787" i="23"/>
  <c r="D4786" i="23"/>
  <c r="D4785" i="23"/>
  <c r="D4784" i="23"/>
  <c r="D4783" i="23"/>
  <c r="D4782" i="23"/>
  <c r="D4781" i="23"/>
  <c r="D4780" i="23"/>
  <c r="D4779" i="23"/>
  <c r="D4778" i="23"/>
  <c r="D4777" i="23"/>
  <c r="D4776" i="23"/>
  <c r="D4775" i="23"/>
  <c r="D4774" i="23"/>
  <c r="D4773" i="23"/>
  <c r="D4772" i="23"/>
  <c r="D4771" i="23"/>
  <c r="D4770" i="23"/>
  <c r="D4769" i="23"/>
  <c r="D4768" i="23"/>
  <c r="D4767" i="23"/>
  <c r="D4766" i="23"/>
  <c r="D4765" i="23"/>
  <c r="D4764" i="23"/>
  <c r="D4763" i="23"/>
  <c r="D4762" i="23"/>
  <c r="D4761" i="23"/>
  <c r="D4760" i="23"/>
  <c r="D4759" i="23"/>
  <c r="D4758" i="23"/>
  <c r="D4757" i="23"/>
  <c r="D4756" i="23"/>
  <c r="D4755" i="23"/>
  <c r="D4754" i="23"/>
  <c r="D4753" i="23"/>
  <c r="D4752" i="23"/>
  <c r="D4751" i="23"/>
  <c r="D4750" i="23"/>
  <c r="D4749" i="23"/>
  <c r="D4748" i="23"/>
  <c r="D4747" i="23"/>
  <c r="D4746" i="23"/>
  <c r="D4745" i="23"/>
  <c r="D4744" i="23"/>
  <c r="D4743" i="23"/>
  <c r="D4742" i="23"/>
  <c r="D4741" i="23"/>
  <c r="D4740" i="23"/>
  <c r="D4739" i="23"/>
  <c r="D4738" i="23"/>
  <c r="D4737" i="23"/>
  <c r="D4736" i="23"/>
  <c r="D4735" i="23"/>
  <c r="D4734" i="23"/>
  <c r="D4733" i="23"/>
  <c r="D4732" i="23"/>
  <c r="D4731" i="23"/>
  <c r="D4730" i="23"/>
  <c r="D4729" i="23"/>
  <c r="D4728" i="23"/>
  <c r="D4727" i="23"/>
  <c r="D4726" i="23"/>
  <c r="D4725" i="23"/>
  <c r="D4724" i="23"/>
  <c r="D4723" i="23"/>
  <c r="D4722" i="23"/>
  <c r="D4721" i="23"/>
  <c r="D4720" i="23"/>
  <c r="D4719" i="23"/>
  <c r="D4718" i="23"/>
  <c r="D4717" i="23"/>
  <c r="D4716" i="23"/>
  <c r="D4715" i="23"/>
  <c r="D4714" i="23"/>
  <c r="D4713" i="23"/>
  <c r="D4712" i="23"/>
  <c r="D4711" i="23"/>
  <c r="D4710" i="23"/>
  <c r="D4709" i="23"/>
  <c r="D4708" i="23"/>
  <c r="D4707" i="23"/>
  <c r="D4706" i="23"/>
  <c r="D4705" i="23"/>
  <c r="D4704" i="23"/>
  <c r="D4703" i="23"/>
  <c r="D4702" i="23"/>
  <c r="D4701" i="23"/>
  <c r="D4700" i="23"/>
  <c r="D4699" i="23"/>
  <c r="D4698" i="23"/>
  <c r="D4697" i="23"/>
  <c r="D4696" i="23"/>
  <c r="D4695" i="23"/>
  <c r="D4694" i="23"/>
  <c r="D4693" i="23"/>
  <c r="D4692" i="23"/>
  <c r="D4691" i="23"/>
  <c r="D4690" i="23"/>
  <c r="D4689" i="23"/>
  <c r="D4688" i="23"/>
  <c r="D4687" i="23"/>
  <c r="D4686" i="23"/>
  <c r="D4685" i="23"/>
  <c r="D4684" i="23"/>
  <c r="D4683" i="23"/>
  <c r="D4682" i="23"/>
  <c r="D4681" i="23"/>
  <c r="D4680" i="23"/>
  <c r="D4679" i="23"/>
  <c r="D4678" i="23"/>
  <c r="D4677" i="23"/>
  <c r="D4676" i="23"/>
  <c r="D4675" i="23"/>
  <c r="D4674" i="23"/>
  <c r="D4673" i="23"/>
  <c r="D4672" i="23"/>
  <c r="D4671" i="23"/>
  <c r="D4670" i="23"/>
  <c r="D4669" i="23"/>
  <c r="D4668" i="23"/>
  <c r="D4667" i="23"/>
  <c r="D4666" i="23"/>
  <c r="D4665" i="23"/>
  <c r="D4664" i="23"/>
  <c r="D4663" i="23"/>
  <c r="D4662" i="23"/>
  <c r="D4661" i="23"/>
  <c r="D4660" i="23"/>
  <c r="D4659" i="23"/>
  <c r="D4658" i="23"/>
  <c r="D4657" i="23"/>
  <c r="D4656" i="23"/>
  <c r="D4655" i="23"/>
  <c r="D4654" i="23"/>
  <c r="D4653" i="23"/>
  <c r="D4652" i="23"/>
  <c r="D4651" i="23"/>
  <c r="D4650" i="23"/>
  <c r="D4649" i="23"/>
  <c r="D4648" i="23"/>
  <c r="D4647" i="23"/>
  <c r="D4646" i="23"/>
  <c r="D4645" i="23"/>
  <c r="D4644" i="23"/>
  <c r="D4643" i="23"/>
  <c r="D4642" i="23"/>
  <c r="D4641" i="23"/>
  <c r="D4640" i="23"/>
  <c r="D4639" i="23"/>
  <c r="D4638" i="23"/>
  <c r="D4637" i="23"/>
  <c r="D4636" i="23"/>
  <c r="D4635" i="23"/>
  <c r="D4634" i="23"/>
  <c r="D4633" i="23"/>
  <c r="D4632" i="23"/>
  <c r="D4631" i="23"/>
  <c r="D4630" i="23"/>
  <c r="D4629" i="23"/>
  <c r="D4628" i="23"/>
  <c r="D4627" i="23"/>
  <c r="D4626" i="23"/>
  <c r="D4625" i="23"/>
  <c r="D4624" i="23"/>
  <c r="D4623" i="23"/>
  <c r="D4622" i="23"/>
  <c r="D4621" i="23"/>
  <c r="D4620" i="23"/>
  <c r="D4619" i="23"/>
  <c r="D4618" i="23"/>
  <c r="D4617" i="23"/>
  <c r="D4616" i="23"/>
  <c r="D4615" i="23"/>
  <c r="D4614" i="23"/>
  <c r="D4613" i="23"/>
  <c r="D4612" i="23"/>
  <c r="D4611" i="23"/>
  <c r="D4610" i="23"/>
  <c r="D4609" i="23"/>
  <c r="D4608" i="23"/>
  <c r="D4607" i="23"/>
  <c r="D4606" i="23"/>
  <c r="D4605" i="23"/>
  <c r="D4604" i="23"/>
  <c r="D4603" i="23"/>
  <c r="D4602" i="23"/>
  <c r="D4601" i="23"/>
  <c r="D4600" i="23"/>
  <c r="D4599" i="23"/>
  <c r="D4598" i="23"/>
  <c r="D4597" i="23"/>
  <c r="D4596" i="23"/>
  <c r="D4595" i="23"/>
  <c r="D4594" i="23"/>
  <c r="D4593" i="23"/>
  <c r="D4592" i="23"/>
  <c r="D4591" i="23"/>
  <c r="D4590" i="23"/>
  <c r="D4589" i="23"/>
  <c r="D4588" i="23"/>
  <c r="D4587" i="23"/>
  <c r="D4586" i="23"/>
  <c r="D4585" i="23"/>
  <c r="D4584" i="23"/>
  <c r="D4583" i="23"/>
  <c r="D4582" i="23"/>
  <c r="D4581" i="23"/>
  <c r="D4580" i="23"/>
  <c r="D4579" i="23"/>
  <c r="D4578" i="23"/>
  <c r="D4577" i="23"/>
  <c r="D4576" i="23"/>
  <c r="D4575" i="23"/>
  <c r="D4574" i="23"/>
  <c r="D4573" i="23"/>
  <c r="D4572" i="23"/>
  <c r="D4571" i="23"/>
  <c r="D4570" i="23"/>
  <c r="D4569" i="23"/>
  <c r="D4568" i="23"/>
  <c r="D4567" i="23"/>
  <c r="D4566" i="23"/>
  <c r="D4565" i="23"/>
  <c r="D4564" i="23"/>
  <c r="D4563" i="23"/>
  <c r="D4562" i="23"/>
  <c r="D4561" i="23"/>
  <c r="D4560" i="23"/>
  <c r="D4559" i="23"/>
  <c r="D4558" i="23"/>
  <c r="D4557" i="23"/>
  <c r="D4556" i="23"/>
  <c r="D4555" i="23"/>
  <c r="D4554" i="23"/>
  <c r="D4553" i="23"/>
  <c r="D4552" i="23"/>
  <c r="D4551" i="23"/>
  <c r="D4550" i="23"/>
  <c r="D4549" i="23"/>
  <c r="D4548" i="23"/>
  <c r="D4547" i="23"/>
  <c r="D4546" i="23"/>
  <c r="D4545" i="23"/>
  <c r="D4544" i="23"/>
  <c r="D4543" i="23"/>
  <c r="D4542" i="23"/>
  <c r="D4541" i="23"/>
  <c r="D4540" i="23"/>
  <c r="D4539" i="23"/>
  <c r="D4538" i="23"/>
  <c r="D4537" i="23"/>
  <c r="D4536" i="23"/>
  <c r="D4535" i="23"/>
  <c r="D4534" i="23"/>
  <c r="D4533" i="23"/>
  <c r="D4532" i="23"/>
  <c r="D4531" i="23"/>
  <c r="D4530" i="23"/>
  <c r="D4529" i="23"/>
  <c r="D4528" i="23"/>
  <c r="D4527" i="23"/>
  <c r="D4526" i="23"/>
  <c r="D4525" i="23"/>
  <c r="D4524" i="23"/>
  <c r="D4523" i="23"/>
  <c r="D4522" i="23"/>
  <c r="D4521" i="23"/>
  <c r="D4520" i="23"/>
  <c r="D4519" i="23"/>
  <c r="D4518" i="23"/>
  <c r="D4517" i="23"/>
  <c r="D4516" i="23"/>
  <c r="D4515" i="23"/>
  <c r="D4514" i="23"/>
  <c r="D4513" i="23"/>
  <c r="D4512" i="23"/>
  <c r="D4511" i="23"/>
  <c r="D4510" i="23"/>
  <c r="D4509" i="23"/>
  <c r="D4508" i="23"/>
  <c r="D4507" i="23"/>
  <c r="D4506" i="23"/>
  <c r="D4505" i="23"/>
  <c r="D4504" i="23"/>
  <c r="D4503" i="23"/>
  <c r="D4502" i="23"/>
  <c r="D4501" i="23"/>
  <c r="D4500" i="23"/>
  <c r="D4499" i="23"/>
  <c r="D4498" i="23"/>
  <c r="D4497" i="23"/>
  <c r="D4496" i="23"/>
  <c r="D4495" i="23"/>
  <c r="D4494" i="23"/>
  <c r="D4493" i="23"/>
  <c r="D4492" i="23"/>
  <c r="D4491" i="23"/>
  <c r="D4490" i="23"/>
  <c r="D4489" i="23"/>
  <c r="D4488" i="23"/>
  <c r="D4487" i="23"/>
  <c r="D4486" i="23"/>
  <c r="D4485" i="23"/>
  <c r="D4484" i="23"/>
  <c r="D4483" i="23"/>
  <c r="D4482" i="23"/>
  <c r="D4481" i="23"/>
  <c r="D4480" i="23"/>
  <c r="D4479" i="23"/>
  <c r="D4478" i="23"/>
  <c r="D4477" i="23"/>
  <c r="D4476" i="23"/>
  <c r="D4475" i="23"/>
  <c r="D4474" i="23"/>
  <c r="D4473" i="23"/>
  <c r="D4472" i="23"/>
  <c r="D4471" i="23"/>
  <c r="D4470" i="23"/>
  <c r="D4469" i="23"/>
  <c r="D4468" i="23"/>
  <c r="D4467" i="23"/>
  <c r="D4466" i="23"/>
  <c r="D4465" i="23"/>
  <c r="D4464" i="23"/>
  <c r="D4463" i="23"/>
  <c r="D4462" i="23"/>
  <c r="D4461" i="23"/>
  <c r="D4460" i="23"/>
  <c r="D4459" i="23"/>
  <c r="D4458" i="23"/>
  <c r="D4457" i="23"/>
  <c r="D4456" i="23"/>
  <c r="D4455" i="23"/>
  <c r="D4454" i="23"/>
  <c r="D4453" i="23"/>
  <c r="D4452" i="23"/>
  <c r="D4451" i="23"/>
  <c r="D4450" i="23"/>
  <c r="D4449" i="23"/>
  <c r="D4448" i="23"/>
  <c r="D4447" i="23"/>
  <c r="D4446" i="23"/>
  <c r="D4445" i="23"/>
  <c r="D4444" i="23"/>
  <c r="D4443" i="23"/>
  <c r="D4442" i="23"/>
  <c r="D4441" i="23"/>
  <c r="D4440" i="23"/>
  <c r="D4439" i="23"/>
  <c r="D4438" i="23"/>
  <c r="D4437" i="23"/>
  <c r="D4436" i="23"/>
  <c r="D4435" i="23"/>
  <c r="D4434" i="23"/>
  <c r="D4433" i="23"/>
  <c r="D4432" i="23"/>
  <c r="D4431" i="23"/>
  <c r="D4430" i="23"/>
  <c r="D4429" i="23"/>
  <c r="D4428" i="23"/>
  <c r="D4427" i="23"/>
  <c r="D4426" i="23"/>
  <c r="D4425" i="23"/>
  <c r="D4424" i="23"/>
  <c r="D4423" i="23"/>
  <c r="D4422" i="23"/>
  <c r="D4421" i="23"/>
  <c r="D4420" i="23"/>
  <c r="D4419" i="23"/>
  <c r="D4418" i="23"/>
  <c r="D4417" i="23"/>
  <c r="D4416" i="23"/>
  <c r="D4415" i="23"/>
  <c r="D4414" i="23"/>
  <c r="D4413" i="23"/>
  <c r="D4412" i="23"/>
  <c r="D4411" i="23"/>
  <c r="D4410" i="23"/>
  <c r="D4409" i="23"/>
  <c r="D4408" i="23"/>
  <c r="D4407" i="23"/>
  <c r="D4406" i="23"/>
  <c r="D4405" i="23"/>
  <c r="D4404" i="23"/>
  <c r="D4403" i="23"/>
  <c r="D4402" i="23"/>
  <c r="D4401" i="23"/>
  <c r="D4400" i="23"/>
  <c r="D4399" i="23"/>
  <c r="D4398" i="23"/>
  <c r="D4397" i="23"/>
  <c r="D4396" i="23"/>
  <c r="D4395" i="23"/>
  <c r="D4394" i="23"/>
  <c r="D4393" i="23"/>
  <c r="D4392" i="23"/>
  <c r="D4391" i="23"/>
  <c r="D4390" i="23"/>
  <c r="D4389" i="23"/>
  <c r="D4388" i="23"/>
  <c r="D4387" i="23"/>
  <c r="D4386" i="23"/>
  <c r="D4385" i="23"/>
  <c r="D4384" i="23"/>
  <c r="D4383" i="23"/>
  <c r="D4382" i="23"/>
  <c r="D4381" i="23"/>
  <c r="D4380" i="23"/>
  <c r="D4379" i="23"/>
  <c r="D4378" i="23"/>
  <c r="D4377" i="23"/>
  <c r="D4376" i="23"/>
  <c r="D4375" i="23"/>
  <c r="D4374" i="23"/>
  <c r="D4373" i="23"/>
  <c r="D4372" i="23"/>
  <c r="D4371" i="23"/>
  <c r="D4370" i="23"/>
  <c r="D4369" i="23"/>
  <c r="D4368" i="23"/>
  <c r="D4367" i="23"/>
  <c r="D4366" i="23"/>
  <c r="D4365" i="23"/>
  <c r="D4364" i="23"/>
  <c r="D4363" i="23"/>
  <c r="D4362" i="23"/>
  <c r="D4361" i="23"/>
  <c r="D4360" i="23"/>
  <c r="D4359" i="23"/>
  <c r="D4358" i="23"/>
  <c r="D4357" i="23"/>
  <c r="D4356" i="23"/>
  <c r="D4355" i="23"/>
  <c r="D4354" i="23"/>
  <c r="D4353" i="23"/>
  <c r="D4352" i="23"/>
  <c r="D4351" i="23"/>
  <c r="D4350" i="23"/>
  <c r="D4349" i="23"/>
  <c r="D4348" i="23"/>
  <c r="D4347" i="23"/>
  <c r="D4346" i="23"/>
  <c r="D4345" i="23"/>
  <c r="D4344" i="23"/>
  <c r="D4343" i="23"/>
  <c r="D4342" i="23"/>
  <c r="D4341" i="23"/>
  <c r="D4340" i="23"/>
  <c r="D4339" i="23"/>
  <c r="D4338" i="23"/>
  <c r="D4337" i="23"/>
  <c r="D4336" i="23"/>
  <c r="D4335" i="23"/>
  <c r="D4334" i="23"/>
  <c r="D4333" i="23"/>
  <c r="D4332" i="23"/>
  <c r="D4331" i="23"/>
  <c r="D4330" i="23"/>
  <c r="D4329" i="23"/>
  <c r="D4328" i="23"/>
  <c r="D4327" i="23"/>
  <c r="D4326" i="23"/>
  <c r="D4325" i="23"/>
  <c r="D4324" i="23"/>
  <c r="D4323" i="23"/>
  <c r="D4322" i="23"/>
  <c r="D4321" i="23"/>
  <c r="D4320" i="23"/>
  <c r="D4319" i="23"/>
  <c r="D4318" i="23"/>
  <c r="D4317" i="23"/>
  <c r="D4316" i="23"/>
  <c r="D4315" i="23"/>
  <c r="D4314" i="23"/>
  <c r="D4313" i="23"/>
  <c r="D4312" i="23"/>
  <c r="D4311" i="23"/>
  <c r="D4310" i="23"/>
  <c r="D4309" i="23"/>
  <c r="D4308" i="23"/>
  <c r="D4307" i="23"/>
  <c r="D4306" i="23"/>
  <c r="D4305" i="23"/>
  <c r="D4304" i="23"/>
  <c r="D4303" i="23"/>
  <c r="D4302" i="23"/>
  <c r="D4301" i="23"/>
  <c r="D4300" i="23"/>
  <c r="D4299" i="23"/>
  <c r="D4298" i="23"/>
  <c r="D4297" i="23"/>
  <c r="D4296" i="23"/>
  <c r="D4295" i="23"/>
  <c r="D4294" i="23"/>
  <c r="D4293" i="23"/>
  <c r="D4292" i="23"/>
  <c r="D4291" i="23"/>
  <c r="D4290" i="23"/>
  <c r="D4289" i="23"/>
  <c r="D4288" i="23"/>
  <c r="D4287" i="23"/>
  <c r="D4286" i="23"/>
  <c r="D4285" i="23"/>
  <c r="D4284" i="23"/>
  <c r="D4283" i="23"/>
  <c r="D4282" i="23"/>
  <c r="D4281" i="23"/>
  <c r="D4280" i="23"/>
  <c r="D4279" i="23"/>
  <c r="D4278" i="23"/>
  <c r="D4277" i="23"/>
  <c r="D4276" i="23"/>
  <c r="D4275" i="23"/>
  <c r="D4274" i="23"/>
  <c r="D4273" i="23"/>
  <c r="D4272" i="23"/>
  <c r="D4271" i="23"/>
  <c r="D4270" i="23"/>
  <c r="D4269" i="23"/>
  <c r="D4268" i="23"/>
  <c r="D4267" i="23"/>
  <c r="D4266" i="23"/>
  <c r="D4265" i="23"/>
  <c r="D4264" i="23"/>
  <c r="D4263" i="23"/>
  <c r="D4262" i="23"/>
  <c r="D4261" i="23"/>
  <c r="D4260" i="23"/>
  <c r="D4259" i="23"/>
  <c r="D4258" i="23"/>
  <c r="D4257" i="23"/>
  <c r="D4256" i="23"/>
  <c r="D4255" i="23"/>
  <c r="D4254" i="23"/>
  <c r="D4253" i="23"/>
  <c r="D4252" i="23"/>
  <c r="D4251" i="23"/>
  <c r="D4250" i="23"/>
  <c r="D4249" i="23"/>
  <c r="D4248" i="23"/>
  <c r="D4247" i="23"/>
  <c r="D4246" i="23"/>
  <c r="D4245" i="23"/>
  <c r="D4244" i="23"/>
  <c r="D4243" i="23"/>
  <c r="D4242" i="23"/>
  <c r="D4241" i="23"/>
  <c r="D4240" i="23"/>
  <c r="D4239" i="23"/>
  <c r="D4238" i="23"/>
  <c r="D4237" i="23"/>
  <c r="D4236" i="23"/>
  <c r="D4235" i="23"/>
  <c r="D4234" i="23"/>
  <c r="D4233" i="23"/>
  <c r="D4232" i="23"/>
  <c r="D4231" i="23"/>
  <c r="D4230" i="23"/>
  <c r="D4229" i="23"/>
  <c r="D4228" i="23"/>
  <c r="D4227" i="23"/>
  <c r="D4226" i="23"/>
  <c r="D4225" i="23"/>
  <c r="D4224" i="23"/>
  <c r="D4223" i="23"/>
  <c r="D4222" i="23"/>
  <c r="D4221" i="23"/>
  <c r="D4220" i="23"/>
  <c r="D4219" i="23"/>
  <c r="D4218" i="23"/>
  <c r="D4217" i="23"/>
  <c r="D4216" i="23"/>
  <c r="D4215" i="23"/>
  <c r="D4214" i="23"/>
  <c r="D4213" i="23"/>
  <c r="D4212" i="23"/>
  <c r="D4211" i="23"/>
  <c r="D4210" i="23"/>
  <c r="D4209" i="23"/>
  <c r="D4208" i="23"/>
  <c r="D4207" i="23"/>
  <c r="D4206" i="23"/>
  <c r="D4205" i="23"/>
  <c r="D4204" i="23"/>
  <c r="D4203" i="23"/>
  <c r="D4202" i="23"/>
  <c r="D4201" i="23"/>
  <c r="D4200" i="23"/>
  <c r="D4199" i="23"/>
  <c r="D4198" i="23"/>
  <c r="D4197" i="23"/>
  <c r="D4196" i="23"/>
  <c r="D4195" i="23"/>
  <c r="D4194" i="23"/>
  <c r="D4193" i="23"/>
  <c r="D4192" i="23"/>
  <c r="D4191" i="23"/>
  <c r="D4190" i="23"/>
  <c r="D4189" i="23"/>
  <c r="D4188" i="23"/>
  <c r="D4187" i="23"/>
  <c r="D4186" i="23"/>
  <c r="D4185" i="23"/>
  <c r="D4184" i="23"/>
  <c r="D4183" i="23"/>
  <c r="D4182" i="23"/>
  <c r="D4181" i="23"/>
  <c r="D4180" i="23"/>
  <c r="D4179" i="23"/>
  <c r="D4178" i="23"/>
  <c r="D4177" i="23"/>
  <c r="D4176" i="23"/>
  <c r="D4175" i="23"/>
  <c r="D4174" i="23"/>
  <c r="D4173" i="23"/>
  <c r="D4172" i="23"/>
  <c r="D4171" i="23"/>
  <c r="D4170" i="23"/>
  <c r="D4169" i="23"/>
  <c r="D4168" i="23"/>
  <c r="D4167" i="23"/>
  <c r="D4166" i="23"/>
  <c r="D4165" i="23"/>
  <c r="D4164" i="23"/>
  <c r="D4163" i="23"/>
  <c r="D4162" i="23"/>
  <c r="D4161" i="23"/>
  <c r="D4160" i="23"/>
  <c r="D4159" i="23"/>
  <c r="D4158" i="23"/>
  <c r="D4157" i="23"/>
  <c r="D4156" i="23"/>
  <c r="D4155" i="23"/>
  <c r="D4154" i="23"/>
  <c r="D4153" i="23"/>
  <c r="D4152" i="23"/>
  <c r="D4151" i="23"/>
  <c r="D4150" i="23"/>
  <c r="D4149" i="23"/>
  <c r="D4148" i="23"/>
  <c r="D4147" i="23"/>
  <c r="D4146" i="23"/>
  <c r="D4145" i="23"/>
  <c r="D4144" i="23"/>
  <c r="D4143" i="23"/>
  <c r="D4142" i="23"/>
  <c r="D4141" i="23"/>
  <c r="D4140" i="23"/>
  <c r="D4139" i="23"/>
  <c r="D4138" i="23"/>
  <c r="D4137" i="23"/>
  <c r="D4136" i="23"/>
  <c r="D4135" i="23"/>
  <c r="D4134" i="23"/>
  <c r="D4133" i="23"/>
  <c r="D4132" i="23"/>
  <c r="D4131" i="23"/>
  <c r="D4130" i="23"/>
  <c r="D4129" i="23"/>
  <c r="D4128" i="23"/>
  <c r="D4127" i="23"/>
  <c r="D4126" i="23"/>
  <c r="D4125" i="23"/>
  <c r="D4124" i="23"/>
  <c r="D4123" i="23"/>
  <c r="D4122" i="23"/>
  <c r="D4121" i="23"/>
  <c r="D4120" i="23"/>
  <c r="D4119" i="23"/>
  <c r="D4118" i="23"/>
  <c r="D4117" i="23"/>
  <c r="D4116" i="23"/>
  <c r="D4115" i="23"/>
  <c r="D4114" i="23"/>
  <c r="D4113" i="23"/>
  <c r="D4112" i="23"/>
  <c r="D4111" i="23"/>
  <c r="D4110" i="23"/>
  <c r="D4109" i="23"/>
  <c r="D4108" i="23"/>
  <c r="D4107" i="23"/>
  <c r="D4106" i="23"/>
  <c r="D4105" i="23"/>
  <c r="D4104" i="23"/>
  <c r="D4103" i="23"/>
  <c r="D4102" i="23"/>
  <c r="D4101" i="23"/>
  <c r="D4100" i="23"/>
  <c r="D4099" i="23"/>
  <c r="D4098" i="23"/>
  <c r="D4097" i="23"/>
  <c r="D4096" i="23"/>
  <c r="D4095" i="23"/>
  <c r="D4094" i="23"/>
  <c r="D4093" i="23"/>
  <c r="D4092" i="23"/>
  <c r="D4091" i="23"/>
  <c r="D4090" i="23"/>
  <c r="D4089" i="23"/>
  <c r="D4088" i="23"/>
  <c r="D4087" i="23"/>
  <c r="D4086" i="23"/>
  <c r="D4085" i="23"/>
  <c r="D4084" i="23"/>
  <c r="D4083" i="23"/>
  <c r="D4082" i="23"/>
  <c r="D4081" i="23"/>
  <c r="D4080" i="23"/>
  <c r="D4079" i="23"/>
  <c r="D4078" i="23"/>
  <c r="D4077" i="23"/>
  <c r="D4076" i="23"/>
  <c r="D4075" i="23"/>
  <c r="D4074" i="23"/>
  <c r="D4073" i="23"/>
  <c r="D4072" i="23"/>
  <c r="D4071" i="23"/>
  <c r="D4070" i="23"/>
  <c r="D4069" i="23"/>
  <c r="D4068" i="23"/>
  <c r="D4067" i="23"/>
  <c r="D4066" i="23"/>
  <c r="D4065" i="23"/>
  <c r="D4064" i="23"/>
  <c r="D4063" i="23"/>
  <c r="D4062" i="23"/>
  <c r="D4061" i="23"/>
  <c r="D4060" i="23"/>
  <c r="D4059" i="23"/>
  <c r="D4058" i="23"/>
  <c r="D4057" i="23"/>
  <c r="D4056" i="23"/>
  <c r="D4055" i="23"/>
  <c r="D4054" i="23"/>
  <c r="D4053" i="23"/>
  <c r="D4052" i="23"/>
  <c r="D4051" i="23"/>
  <c r="D4050" i="23"/>
  <c r="D4049" i="23"/>
  <c r="D4048" i="23"/>
  <c r="D4047" i="23"/>
  <c r="D4046" i="23"/>
  <c r="D4045" i="23"/>
  <c r="D4044" i="23"/>
  <c r="D4043" i="23"/>
  <c r="D4042" i="23"/>
  <c r="D4041" i="23"/>
  <c r="D4040" i="23"/>
  <c r="D4039" i="23"/>
  <c r="D4038" i="23"/>
  <c r="D4037" i="23"/>
  <c r="D4036" i="23"/>
  <c r="D4035" i="23"/>
  <c r="D4034" i="23"/>
  <c r="D4033" i="23"/>
  <c r="D4032" i="23"/>
  <c r="D4031" i="23"/>
  <c r="D4030" i="23"/>
  <c r="D4029" i="23"/>
  <c r="D4028" i="23"/>
  <c r="D4027" i="23"/>
  <c r="D4026" i="23"/>
  <c r="D4025" i="23"/>
  <c r="D4024" i="23"/>
  <c r="D4023" i="23"/>
  <c r="D4022" i="23"/>
  <c r="D4021" i="23"/>
  <c r="D4020" i="23"/>
  <c r="D4019" i="23"/>
  <c r="D4018" i="23"/>
  <c r="D4017" i="23"/>
  <c r="D4016" i="23"/>
  <c r="D4015" i="23"/>
  <c r="D4014" i="23"/>
  <c r="D4013" i="23"/>
  <c r="D4012" i="23"/>
  <c r="D4011" i="23"/>
  <c r="D4010" i="23"/>
  <c r="D4009" i="23"/>
  <c r="D4008" i="23"/>
  <c r="D4007" i="23"/>
  <c r="D4006" i="23"/>
  <c r="D4005" i="23"/>
  <c r="D4004" i="23"/>
  <c r="D4003" i="23"/>
  <c r="D4002" i="23"/>
  <c r="D4001" i="23"/>
  <c r="D4000" i="23"/>
  <c r="D3999" i="23"/>
  <c r="D3998" i="23"/>
  <c r="D3997" i="23"/>
  <c r="D3996" i="23"/>
  <c r="D3995" i="23"/>
  <c r="D3994" i="23"/>
  <c r="D3993" i="23"/>
  <c r="D3992" i="23"/>
  <c r="D3991" i="23"/>
  <c r="D3990" i="23"/>
  <c r="D3989" i="23"/>
  <c r="D3988" i="23"/>
  <c r="D3987" i="23"/>
  <c r="D3986" i="23"/>
  <c r="D3985" i="23"/>
  <c r="D3984" i="23"/>
  <c r="D3983" i="23"/>
  <c r="D3982" i="23"/>
  <c r="D3981" i="23"/>
  <c r="D3980" i="23"/>
  <c r="D3979" i="23"/>
  <c r="D3978" i="23"/>
  <c r="D3977" i="23"/>
  <c r="D3976" i="23"/>
  <c r="D3975" i="23"/>
  <c r="D3974" i="23"/>
  <c r="D3973" i="23"/>
  <c r="D3972" i="23"/>
  <c r="D3971" i="23"/>
  <c r="D3970" i="23"/>
  <c r="D3969" i="23"/>
  <c r="D3968" i="23"/>
  <c r="D3967" i="23"/>
  <c r="D3966" i="23"/>
  <c r="D3965" i="23"/>
  <c r="D3964" i="23"/>
  <c r="D3963" i="23"/>
  <c r="D3962" i="23"/>
  <c r="D3961" i="23"/>
  <c r="D3960" i="23"/>
  <c r="D3959" i="23"/>
  <c r="D3958" i="23"/>
  <c r="D3957" i="23"/>
  <c r="D3956" i="23"/>
  <c r="D3955" i="23"/>
  <c r="D3954" i="23"/>
  <c r="D3953" i="23"/>
  <c r="D3952" i="23"/>
  <c r="D3951" i="23"/>
  <c r="D3950" i="23"/>
  <c r="D3949" i="23"/>
  <c r="D3948" i="23"/>
  <c r="D3947" i="23"/>
  <c r="D3946" i="23"/>
  <c r="D3945" i="23"/>
  <c r="D3944" i="23"/>
  <c r="D3943" i="23"/>
  <c r="D3942" i="23"/>
  <c r="D3941" i="23"/>
  <c r="D3940" i="23"/>
  <c r="D3939" i="23"/>
  <c r="D3938" i="23"/>
  <c r="D3937" i="23"/>
  <c r="D3936" i="23"/>
  <c r="D3935" i="23"/>
  <c r="D3934" i="23"/>
  <c r="D3933" i="23"/>
  <c r="D3932" i="23"/>
  <c r="D3931" i="23"/>
  <c r="D3930" i="23"/>
  <c r="D3929" i="23"/>
  <c r="D3928" i="23"/>
  <c r="D3927" i="23"/>
  <c r="D3926" i="23"/>
  <c r="D3925" i="23"/>
  <c r="D3924" i="23"/>
  <c r="D3923" i="23"/>
  <c r="D3922" i="23"/>
  <c r="D3921" i="23"/>
  <c r="D3920" i="23"/>
  <c r="D3919" i="23"/>
  <c r="D3918" i="23"/>
  <c r="D3917" i="23"/>
  <c r="D3916" i="23"/>
  <c r="D3915" i="23"/>
  <c r="D3914" i="23"/>
  <c r="D3913" i="23"/>
  <c r="D3912" i="23"/>
  <c r="D3911" i="23"/>
  <c r="D3910" i="23"/>
  <c r="D3909" i="23"/>
  <c r="D3908" i="23"/>
  <c r="D3907" i="23"/>
  <c r="D3906" i="23"/>
  <c r="D3905" i="23"/>
  <c r="D3904" i="23"/>
  <c r="D3903" i="23"/>
  <c r="D3902" i="23"/>
  <c r="D3901" i="23"/>
  <c r="D3900" i="23"/>
  <c r="D3899" i="23"/>
  <c r="D3898" i="23"/>
  <c r="D3897" i="23"/>
  <c r="D3896" i="23"/>
  <c r="D3895" i="23"/>
  <c r="D3894" i="23"/>
  <c r="D3893" i="23"/>
  <c r="D3892" i="23"/>
  <c r="D3891" i="23"/>
  <c r="D3890" i="23"/>
  <c r="D3889" i="23"/>
  <c r="D3888" i="23"/>
  <c r="D3887" i="23"/>
  <c r="D3886" i="23"/>
  <c r="D3885" i="23"/>
  <c r="D3884" i="23"/>
  <c r="D3883" i="23"/>
  <c r="D3882" i="23"/>
  <c r="D3881" i="23"/>
  <c r="D3880" i="23"/>
  <c r="D3879" i="23"/>
  <c r="D3878" i="23"/>
  <c r="D3877" i="23"/>
  <c r="D3876" i="23"/>
  <c r="D3875" i="23"/>
  <c r="D3874" i="23"/>
  <c r="D3873" i="23"/>
  <c r="D3872" i="23"/>
  <c r="D3871" i="23"/>
  <c r="D3870" i="23"/>
  <c r="D3869" i="23"/>
  <c r="D3868" i="23"/>
  <c r="D3867" i="23"/>
  <c r="D3866" i="23"/>
  <c r="D3865" i="23"/>
  <c r="D3864" i="23"/>
  <c r="D3863" i="23"/>
  <c r="D3862" i="23"/>
  <c r="D3861" i="23"/>
  <c r="D3860" i="23"/>
  <c r="D3859" i="23"/>
  <c r="D3858" i="23"/>
  <c r="D3857" i="23"/>
  <c r="D3856" i="23"/>
  <c r="D3855" i="23"/>
  <c r="D3854" i="23"/>
  <c r="D3853" i="23"/>
  <c r="D3852" i="23"/>
  <c r="D3851" i="23"/>
  <c r="D3850" i="23"/>
  <c r="D3849" i="23"/>
  <c r="D3848" i="23"/>
  <c r="D3847" i="23"/>
  <c r="D3846" i="23"/>
  <c r="D3845" i="23"/>
  <c r="D3844" i="23"/>
  <c r="D3843" i="23"/>
  <c r="D3842" i="23"/>
  <c r="D3841" i="23"/>
  <c r="D3840" i="23"/>
  <c r="D3839" i="23"/>
  <c r="D3838" i="23"/>
  <c r="D3837" i="23"/>
  <c r="D3836" i="23"/>
  <c r="D3835" i="23"/>
  <c r="D3834" i="23"/>
  <c r="D3833" i="23"/>
  <c r="D3832" i="23"/>
  <c r="D3831" i="23"/>
  <c r="D3830" i="23"/>
  <c r="D3829" i="23"/>
  <c r="D3828" i="23"/>
  <c r="D3827" i="23"/>
  <c r="D3826" i="23"/>
  <c r="D3825" i="23"/>
  <c r="D3824" i="23"/>
  <c r="D3823" i="23"/>
  <c r="D3822" i="23"/>
  <c r="D3821" i="23"/>
  <c r="D3820" i="23"/>
  <c r="D3819" i="23"/>
  <c r="D3818" i="23"/>
  <c r="D3817" i="23"/>
  <c r="D3816" i="23"/>
  <c r="D3815" i="23"/>
  <c r="D3814" i="23"/>
  <c r="D3813" i="23"/>
  <c r="D3812" i="23"/>
  <c r="D3811" i="23"/>
  <c r="D3810" i="23"/>
  <c r="D3809" i="23"/>
  <c r="D3808" i="23"/>
  <c r="D3807" i="23"/>
  <c r="D3806" i="23"/>
  <c r="D3805" i="23"/>
  <c r="D3804" i="23"/>
  <c r="D3803" i="23"/>
  <c r="D3802" i="23"/>
  <c r="D3801" i="23"/>
  <c r="D3800" i="23"/>
  <c r="D3799" i="23"/>
  <c r="D3798" i="23"/>
  <c r="D3797" i="23"/>
  <c r="D3796" i="23"/>
  <c r="D3795" i="23"/>
  <c r="D3794" i="23"/>
  <c r="D3793" i="23"/>
  <c r="D3792" i="23"/>
  <c r="D3791" i="23"/>
  <c r="D3790" i="23"/>
  <c r="D3789" i="23"/>
  <c r="D3788" i="23"/>
  <c r="D3787" i="23"/>
  <c r="D3786" i="23"/>
  <c r="D3785" i="23"/>
  <c r="D3784" i="23"/>
  <c r="D3783" i="23"/>
  <c r="D3782" i="23"/>
  <c r="D3781" i="23"/>
  <c r="D3780" i="23"/>
  <c r="D3779" i="23"/>
  <c r="D3778" i="23"/>
  <c r="D3777" i="23"/>
  <c r="D3776" i="23"/>
  <c r="D3775" i="23"/>
  <c r="D3774" i="23"/>
  <c r="D3773" i="23"/>
  <c r="D3772" i="23"/>
  <c r="D3771" i="23"/>
  <c r="D3770" i="23"/>
  <c r="D3769" i="23"/>
  <c r="D3768" i="23"/>
  <c r="D3767" i="23"/>
  <c r="D3766" i="23"/>
  <c r="D3765" i="23"/>
  <c r="D3764" i="23"/>
  <c r="D3763" i="23"/>
  <c r="D3762" i="23"/>
  <c r="D3761" i="23"/>
  <c r="D3760" i="23"/>
  <c r="D3759" i="23"/>
  <c r="D3758" i="23"/>
  <c r="D3757" i="23"/>
  <c r="D3756" i="23"/>
  <c r="D3755" i="23"/>
  <c r="D3754" i="23"/>
  <c r="D3753" i="23"/>
  <c r="D3752" i="23"/>
  <c r="D3751" i="23"/>
  <c r="D3750" i="23"/>
  <c r="D3749" i="23"/>
  <c r="D3748" i="23"/>
  <c r="D3747" i="23"/>
  <c r="D3746" i="23"/>
  <c r="D3745" i="23"/>
  <c r="D3744" i="23"/>
  <c r="D3743" i="23"/>
  <c r="D3742" i="23"/>
  <c r="D3741" i="23"/>
  <c r="D3740" i="23"/>
  <c r="D3739" i="23"/>
  <c r="D3738" i="23"/>
  <c r="D3737" i="23"/>
  <c r="D3736" i="23"/>
  <c r="D3735" i="23"/>
  <c r="D3734" i="23"/>
  <c r="D3733" i="23"/>
  <c r="D3732" i="23"/>
  <c r="D3731" i="23"/>
  <c r="D3730" i="23"/>
  <c r="D3729" i="23"/>
  <c r="D3728" i="23"/>
  <c r="D3727" i="23"/>
  <c r="D3726" i="23"/>
  <c r="D3725" i="23"/>
  <c r="D3724" i="23"/>
  <c r="D3723" i="23"/>
  <c r="D3722" i="23"/>
  <c r="D3721" i="23"/>
  <c r="D3720" i="23"/>
  <c r="D3719" i="23"/>
  <c r="D3718" i="23"/>
  <c r="D3717" i="23"/>
  <c r="D3716" i="23"/>
  <c r="D3715" i="23"/>
  <c r="D3714" i="23"/>
  <c r="D3713" i="23"/>
  <c r="D3712" i="23"/>
  <c r="D3711" i="23"/>
  <c r="D3710" i="23"/>
  <c r="D3709" i="23"/>
  <c r="D3708" i="23"/>
  <c r="D3707" i="23"/>
  <c r="D3706" i="23"/>
  <c r="D3705" i="23"/>
  <c r="D3704" i="23"/>
  <c r="D3703" i="23"/>
  <c r="D3702" i="23"/>
  <c r="D3701" i="23"/>
  <c r="D3700" i="23"/>
  <c r="D3699" i="23"/>
  <c r="D3698" i="23"/>
  <c r="D3697" i="23"/>
  <c r="D3696" i="23"/>
  <c r="D3695" i="23"/>
  <c r="D3694" i="23"/>
  <c r="D3693" i="23"/>
  <c r="D3692" i="23"/>
  <c r="D3691" i="23"/>
  <c r="D3690" i="23"/>
  <c r="D3689" i="23"/>
  <c r="D3688" i="23"/>
  <c r="D3687" i="23"/>
  <c r="D3686" i="23"/>
  <c r="D3685" i="23"/>
  <c r="D3684" i="23"/>
  <c r="D3683" i="23"/>
  <c r="D3682" i="23"/>
  <c r="D3681" i="23"/>
  <c r="D3680" i="23"/>
  <c r="D3679" i="23"/>
  <c r="D3678" i="23"/>
  <c r="D3677" i="23"/>
  <c r="D3676" i="23"/>
  <c r="D3675" i="23"/>
  <c r="D3674" i="23"/>
  <c r="D3673" i="23"/>
  <c r="D3672" i="23"/>
  <c r="D3671" i="23"/>
  <c r="D3670" i="23"/>
  <c r="D3669" i="23"/>
  <c r="D3668" i="23"/>
  <c r="D3667" i="23"/>
  <c r="D3666" i="23"/>
  <c r="D3665" i="23"/>
  <c r="D3664" i="23"/>
  <c r="D3663" i="23"/>
  <c r="D3662" i="23"/>
  <c r="D3661" i="23"/>
  <c r="D3660" i="23"/>
  <c r="D3659" i="23"/>
  <c r="D3658" i="23"/>
  <c r="D3657" i="23"/>
  <c r="D3656" i="23"/>
  <c r="D3655" i="23"/>
  <c r="D3654" i="23"/>
  <c r="D3653" i="23"/>
  <c r="D3652" i="23"/>
  <c r="D3651" i="23"/>
  <c r="D3650" i="23"/>
  <c r="D3649" i="23"/>
  <c r="D3648" i="23"/>
  <c r="D3647" i="23"/>
  <c r="D3646" i="23"/>
  <c r="D3645" i="23"/>
  <c r="D3644" i="23"/>
  <c r="D3643" i="23"/>
  <c r="D3642" i="23"/>
  <c r="D3641" i="23"/>
  <c r="D3640" i="23"/>
  <c r="D3639" i="23"/>
  <c r="D3638" i="23"/>
  <c r="D3637" i="23"/>
  <c r="D3636" i="23"/>
  <c r="D3635" i="23"/>
  <c r="D3634" i="23"/>
  <c r="D3633" i="23"/>
  <c r="D3632" i="23"/>
  <c r="D3631" i="23"/>
  <c r="D3630" i="23"/>
  <c r="D3629" i="23"/>
  <c r="D3628" i="23"/>
  <c r="D3627" i="23"/>
  <c r="D3626" i="23"/>
  <c r="D3625" i="23"/>
  <c r="D3624" i="23"/>
  <c r="D3623" i="23"/>
  <c r="D3622" i="23"/>
  <c r="D3621" i="23"/>
  <c r="D3620" i="23"/>
  <c r="D3619" i="23"/>
  <c r="D3618" i="23"/>
  <c r="D3617" i="23"/>
  <c r="D3616" i="23"/>
  <c r="D3615" i="23"/>
  <c r="D3614" i="23"/>
  <c r="D3613" i="23"/>
  <c r="D3612" i="23"/>
  <c r="D3611" i="23"/>
  <c r="D3610" i="23"/>
  <c r="D3609" i="23"/>
  <c r="D3608" i="23"/>
  <c r="D3607" i="23"/>
  <c r="D3606" i="23"/>
  <c r="D3605" i="23"/>
  <c r="D3604" i="23"/>
  <c r="D3603" i="23"/>
  <c r="D3602" i="23"/>
  <c r="D3601" i="23"/>
  <c r="D3600" i="23"/>
  <c r="D3599" i="23"/>
  <c r="D3598" i="23"/>
  <c r="D3597" i="23"/>
  <c r="D3596" i="23"/>
  <c r="D3595" i="23"/>
  <c r="D3594" i="23"/>
  <c r="D3593" i="23"/>
  <c r="D3592" i="23"/>
  <c r="D3591" i="23"/>
  <c r="D3590" i="23"/>
  <c r="D3589" i="23"/>
  <c r="D3588" i="23"/>
  <c r="D3587" i="23"/>
  <c r="D3586" i="23"/>
  <c r="D3585" i="23"/>
  <c r="D3584" i="23"/>
  <c r="D3583" i="23"/>
  <c r="D3582" i="23"/>
  <c r="D3581" i="23"/>
  <c r="D3580" i="23"/>
  <c r="D3579" i="23"/>
  <c r="D3578" i="23"/>
  <c r="D3577" i="23"/>
  <c r="D3576" i="23"/>
  <c r="D3575" i="23"/>
  <c r="D3574" i="23"/>
  <c r="D3573" i="23"/>
  <c r="D3572" i="23"/>
  <c r="D3571" i="23"/>
  <c r="D3570" i="23"/>
  <c r="D3569" i="23"/>
  <c r="D3568" i="23"/>
  <c r="D3567" i="23"/>
  <c r="D3566" i="23"/>
  <c r="D3565" i="23"/>
  <c r="D3564" i="23"/>
  <c r="D3563" i="23"/>
  <c r="D3562" i="23"/>
  <c r="D3561" i="23"/>
  <c r="D3560" i="23"/>
  <c r="D3559" i="23"/>
  <c r="D3558" i="23"/>
  <c r="D3557" i="23"/>
  <c r="D3556" i="23"/>
  <c r="D3555" i="23"/>
  <c r="D3554" i="23"/>
  <c r="D3553" i="23"/>
  <c r="D3552" i="23"/>
  <c r="D3551" i="23"/>
  <c r="D3550" i="23"/>
  <c r="D3549" i="23"/>
  <c r="D3548" i="23"/>
  <c r="D3547" i="23"/>
  <c r="D3546" i="23"/>
  <c r="D3545" i="23"/>
  <c r="D3544" i="23"/>
  <c r="D3543" i="23"/>
  <c r="D3542" i="23"/>
  <c r="D3541" i="23"/>
  <c r="D3540" i="23"/>
  <c r="D3539" i="23"/>
  <c r="D3538" i="23"/>
  <c r="D3537" i="23"/>
  <c r="D3536" i="23"/>
  <c r="D3535" i="23"/>
  <c r="D3534" i="23"/>
  <c r="D3533" i="23"/>
  <c r="D3532" i="23"/>
  <c r="D3531" i="23"/>
  <c r="D3530" i="23"/>
  <c r="D3529" i="23"/>
  <c r="D3528" i="23"/>
  <c r="D3527" i="23"/>
  <c r="D3526" i="23"/>
  <c r="D3525" i="23"/>
  <c r="D3524" i="23"/>
  <c r="D3523" i="23"/>
  <c r="D3522" i="23"/>
  <c r="D3521" i="23"/>
  <c r="D3520" i="23"/>
  <c r="D3519" i="23"/>
  <c r="D3518" i="23"/>
  <c r="D3517" i="23"/>
  <c r="D3516" i="23"/>
  <c r="D3515" i="23"/>
  <c r="D3514" i="23"/>
  <c r="D3513" i="23"/>
  <c r="D3512" i="23"/>
  <c r="D3511" i="23"/>
  <c r="D3510" i="23"/>
  <c r="D3509" i="23"/>
  <c r="D3508" i="23"/>
  <c r="D3507" i="23"/>
  <c r="D3506" i="23"/>
  <c r="D3505" i="23"/>
  <c r="D3504" i="23"/>
  <c r="D3503" i="23"/>
  <c r="D3502" i="23"/>
  <c r="D3501" i="23"/>
  <c r="D3500" i="23"/>
  <c r="D3499" i="23"/>
  <c r="D3498" i="23"/>
  <c r="D3497" i="23"/>
  <c r="D3496" i="23"/>
  <c r="D3495" i="23"/>
  <c r="D3494" i="23"/>
  <c r="D3493" i="23"/>
  <c r="D3492" i="23"/>
  <c r="D3491" i="23"/>
  <c r="D3490" i="23"/>
  <c r="D3489" i="23"/>
  <c r="D3488" i="23"/>
  <c r="D3487" i="23"/>
  <c r="D3486" i="23"/>
  <c r="D3485" i="23"/>
  <c r="D3484" i="23"/>
  <c r="D3483" i="23"/>
  <c r="D3482" i="23"/>
  <c r="D3481" i="23"/>
  <c r="D3480" i="23"/>
  <c r="D3479" i="23"/>
  <c r="D3478" i="23"/>
  <c r="D3477" i="23"/>
  <c r="D3476" i="23"/>
  <c r="D3475" i="23"/>
  <c r="D3474" i="23"/>
  <c r="D3473" i="23"/>
  <c r="D3472" i="23"/>
  <c r="D3471" i="23"/>
  <c r="D3470" i="23"/>
  <c r="D3469" i="23"/>
  <c r="D3468" i="23"/>
  <c r="D3467" i="23"/>
  <c r="D3466" i="23"/>
  <c r="D3465" i="23"/>
  <c r="D3464" i="23"/>
  <c r="D3463" i="23"/>
  <c r="D3462" i="23"/>
  <c r="D3461" i="23"/>
  <c r="D3460" i="23"/>
  <c r="D3459" i="23"/>
  <c r="D3458" i="23"/>
  <c r="D3457" i="23"/>
  <c r="D3456" i="23"/>
  <c r="D3455" i="23"/>
  <c r="D3454" i="23"/>
  <c r="D3453" i="23"/>
  <c r="D3452" i="23"/>
  <c r="D3451" i="23"/>
  <c r="D3450" i="23"/>
  <c r="D3449" i="23"/>
  <c r="D3448" i="23"/>
  <c r="D3447" i="23"/>
  <c r="D3446" i="23"/>
  <c r="D3445" i="23"/>
  <c r="D3444" i="23"/>
  <c r="D3443" i="23"/>
  <c r="D3442" i="23"/>
  <c r="D3441" i="23"/>
  <c r="D3440" i="23"/>
  <c r="D3439" i="23"/>
  <c r="D3438" i="23"/>
  <c r="D3437" i="23"/>
  <c r="D3436" i="23"/>
  <c r="D3435" i="23"/>
  <c r="D3434" i="23"/>
  <c r="D3433" i="23"/>
  <c r="D3432" i="23"/>
  <c r="D3431" i="23"/>
  <c r="D3430" i="23"/>
  <c r="D3429" i="23"/>
  <c r="D3428" i="23"/>
  <c r="D3427" i="23"/>
  <c r="D3426" i="23"/>
  <c r="D3425" i="23"/>
  <c r="D3424" i="23"/>
  <c r="D3423" i="23"/>
  <c r="D3422" i="23"/>
  <c r="D3421" i="23"/>
  <c r="D3420" i="23"/>
  <c r="D3419" i="23"/>
  <c r="D3418" i="23"/>
  <c r="D3417" i="23"/>
  <c r="D3416" i="23"/>
  <c r="D3415" i="23"/>
  <c r="D3414" i="23"/>
  <c r="D3413" i="23"/>
  <c r="D3412" i="23"/>
  <c r="D3411" i="23"/>
  <c r="D3410" i="23"/>
  <c r="D3409" i="23"/>
  <c r="D3408" i="23"/>
  <c r="D3407" i="23"/>
  <c r="D3406" i="23"/>
  <c r="D3405" i="23"/>
  <c r="D3404" i="23"/>
  <c r="D3403" i="23"/>
  <c r="D3402" i="23"/>
  <c r="D3401" i="23"/>
  <c r="D3400" i="23"/>
  <c r="D3399" i="23"/>
  <c r="D3398" i="23"/>
  <c r="D3397" i="23"/>
  <c r="D3396" i="23"/>
  <c r="D3395" i="23"/>
  <c r="D3394" i="23"/>
  <c r="D3393" i="23"/>
  <c r="D3392" i="23"/>
  <c r="D3391" i="23"/>
  <c r="D3390" i="23"/>
  <c r="D3389" i="23"/>
  <c r="D3388" i="23"/>
  <c r="D3387" i="23"/>
  <c r="D3386" i="23"/>
  <c r="D3385" i="23"/>
  <c r="D3384" i="23"/>
  <c r="D3383" i="23"/>
  <c r="D3382" i="23"/>
  <c r="D3381" i="23"/>
  <c r="D3380" i="23"/>
  <c r="D3379" i="23"/>
  <c r="D3378" i="23"/>
  <c r="D3377" i="23"/>
  <c r="D3376" i="23"/>
  <c r="D3375" i="23"/>
  <c r="D3374" i="23"/>
  <c r="D3373" i="23"/>
  <c r="D3372" i="23"/>
  <c r="D3371" i="23"/>
  <c r="D3370" i="23"/>
  <c r="D3369" i="23"/>
  <c r="D3368" i="23"/>
  <c r="D3367" i="23"/>
  <c r="D3366" i="23"/>
  <c r="D3365" i="23"/>
  <c r="D3364" i="23"/>
  <c r="D3363" i="23"/>
  <c r="D3362" i="23"/>
  <c r="D3361" i="23"/>
  <c r="D3360" i="23"/>
  <c r="D3359" i="23"/>
  <c r="D3358" i="23"/>
  <c r="D3357" i="23"/>
  <c r="D3356" i="23"/>
  <c r="D3355" i="23"/>
  <c r="D3354" i="23"/>
  <c r="D3353" i="23"/>
  <c r="D3352" i="23"/>
  <c r="D3351" i="23"/>
  <c r="D3350" i="23"/>
  <c r="D3349" i="23"/>
  <c r="D3348" i="23"/>
  <c r="D3347" i="23"/>
  <c r="D3346" i="23"/>
  <c r="D3345" i="23"/>
  <c r="D3344" i="23"/>
  <c r="D3343" i="23"/>
  <c r="D3342" i="23"/>
  <c r="D3341" i="23"/>
  <c r="D3340" i="23"/>
  <c r="D3339" i="23"/>
  <c r="D3338" i="23"/>
  <c r="D3337" i="23"/>
  <c r="D3336" i="23"/>
  <c r="D3335" i="23"/>
  <c r="D3334" i="23"/>
  <c r="D3333" i="23"/>
  <c r="D3332" i="23"/>
  <c r="D3331" i="23"/>
  <c r="D3330" i="23"/>
  <c r="D3329" i="23"/>
  <c r="D3328" i="23"/>
  <c r="D3327" i="23"/>
  <c r="D3326" i="23"/>
  <c r="D3325" i="23"/>
  <c r="D3324" i="23"/>
  <c r="D3323" i="23"/>
  <c r="D3322" i="23"/>
  <c r="D3321" i="23"/>
  <c r="D3320" i="23"/>
  <c r="D3319" i="23"/>
  <c r="D3318" i="23"/>
  <c r="D3317" i="23"/>
  <c r="D3316" i="23"/>
  <c r="D3315" i="23"/>
  <c r="D3314" i="23"/>
  <c r="D3313" i="23"/>
  <c r="D3312" i="23"/>
  <c r="D3311" i="23"/>
  <c r="D3310" i="23"/>
  <c r="D3309" i="23"/>
  <c r="D3308" i="23"/>
  <c r="D3307" i="23"/>
  <c r="D3306" i="23"/>
  <c r="D3305" i="23"/>
  <c r="D3304" i="23"/>
  <c r="D3303" i="23"/>
  <c r="D3302" i="23"/>
  <c r="D3301" i="23"/>
  <c r="D3300" i="23"/>
  <c r="D3299" i="23"/>
  <c r="D3298" i="23"/>
  <c r="D3297" i="23"/>
  <c r="D3296" i="23"/>
  <c r="D3295" i="23"/>
  <c r="D3294" i="23"/>
  <c r="D3293" i="23"/>
  <c r="D3292" i="23"/>
  <c r="D3291" i="23"/>
  <c r="D3290" i="23"/>
  <c r="D3289" i="23"/>
  <c r="D3288" i="23"/>
  <c r="D3287" i="23"/>
  <c r="D3286" i="23"/>
  <c r="D3285" i="23"/>
  <c r="D3284" i="23"/>
  <c r="D3283" i="23"/>
  <c r="D3282" i="23"/>
  <c r="D3281" i="23"/>
  <c r="D3280" i="23"/>
  <c r="D3279" i="23"/>
  <c r="D3278" i="23"/>
  <c r="D3277" i="23"/>
  <c r="D3276" i="23"/>
  <c r="D3275" i="23"/>
  <c r="D3274" i="23"/>
  <c r="D3273" i="23"/>
  <c r="D3272" i="23"/>
  <c r="D3271" i="23"/>
  <c r="D3270" i="23"/>
  <c r="D3269" i="23"/>
  <c r="D3268" i="23"/>
  <c r="D3267" i="23"/>
  <c r="D3266" i="23"/>
  <c r="D3265" i="23"/>
  <c r="D3264" i="23"/>
  <c r="D3263" i="23"/>
  <c r="D3262" i="23"/>
  <c r="D3261" i="23"/>
  <c r="D3260" i="23"/>
  <c r="D3259" i="23"/>
  <c r="D3258" i="23"/>
  <c r="D3257" i="23"/>
  <c r="D3256" i="23"/>
  <c r="D3255" i="23"/>
  <c r="D3254" i="23"/>
  <c r="D3253" i="23"/>
  <c r="D3252" i="23"/>
  <c r="D3251" i="23"/>
  <c r="D3250" i="23"/>
  <c r="D3249" i="23"/>
  <c r="D3248" i="23"/>
  <c r="D3247" i="23"/>
  <c r="D3246" i="23"/>
  <c r="D3245" i="23"/>
  <c r="D3244" i="23"/>
  <c r="D3243" i="23"/>
  <c r="D3242" i="23"/>
  <c r="D3241" i="23"/>
  <c r="D3240" i="23"/>
  <c r="D3239" i="23"/>
  <c r="D3238" i="23"/>
  <c r="D3237" i="23"/>
  <c r="D3236" i="23"/>
  <c r="D3235" i="23"/>
  <c r="D3234" i="23"/>
  <c r="D3233" i="23"/>
  <c r="D3232" i="23"/>
  <c r="D3231" i="23"/>
  <c r="D3230" i="23"/>
  <c r="D3229" i="23"/>
  <c r="D3228" i="23"/>
  <c r="D3227" i="23"/>
  <c r="D3226" i="23"/>
  <c r="D3225" i="23"/>
  <c r="D3224" i="23"/>
  <c r="D3223" i="23"/>
  <c r="D3222" i="23"/>
  <c r="D3221" i="23"/>
  <c r="D3220" i="23"/>
  <c r="D3219" i="23"/>
  <c r="D3218" i="23"/>
  <c r="D3217" i="23"/>
  <c r="D3216" i="23"/>
  <c r="D3215" i="23"/>
  <c r="D3214" i="23"/>
  <c r="D3213" i="23"/>
  <c r="D3212" i="23"/>
  <c r="D3211" i="23"/>
  <c r="D3210" i="23"/>
  <c r="D3209" i="23"/>
  <c r="D3208" i="23"/>
  <c r="D3207" i="23"/>
  <c r="D3206" i="23"/>
  <c r="D3205" i="23"/>
  <c r="D3204" i="23"/>
  <c r="D3203" i="23"/>
  <c r="D3202" i="23"/>
  <c r="D3201" i="23"/>
  <c r="D3200" i="23"/>
  <c r="D3199" i="23"/>
  <c r="D3198" i="23"/>
  <c r="D3197" i="23"/>
  <c r="D3196" i="23"/>
  <c r="D3195" i="23"/>
  <c r="D3194" i="23"/>
  <c r="D3193" i="23"/>
  <c r="D3192" i="23"/>
  <c r="D3191" i="23"/>
  <c r="D3190" i="23"/>
  <c r="D3189" i="23"/>
  <c r="D3188" i="23"/>
  <c r="D3187" i="23"/>
  <c r="D3186" i="23"/>
  <c r="D3185" i="23"/>
  <c r="D3184" i="23"/>
  <c r="D3183" i="23"/>
  <c r="D3182" i="23"/>
  <c r="D3181" i="23"/>
  <c r="D3180" i="23"/>
  <c r="D3179" i="23"/>
  <c r="D3178" i="23"/>
  <c r="D3177" i="23"/>
  <c r="D3176" i="23"/>
  <c r="D3175" i="23"/>
  <c r="D3174" i="23"/>
  <c r="D3173" i="23"/>
  <c r="D3172" i="23"/>
  <c r="D3171" i="23"/>
  <c r="D3170" i="23"/>
  <c r="D3169" i="23"/>
  <c r="D3168" i="23"/>
  <c r="D3167" i="23"/>
  <c r="D3166" i="23"/>
  <c r="D3165" i="23"/>
  <c r="D3164" i="23"/>
  <c r="D3163" i="23"/>
  <c r="D3162" i="23"/>
  <c r="D3161" i="23"/>
  <c r="D3160" i="23"/>
  <c r="D3159" i="23"/>
  <c r="D3158" i="23"/>
  <c r="D3157" i="23"/>
  <c r="D3156" i="23"/>
  <c r="D3155" i="23"/>
  <c r="D3154" i="23"/>
  <c r="D3153" i="23"/>
  <c r="D3152" i="23"/>
  <c r="D3151" i="23"/>
  <c r="D3150" i="23"/>
  <c r="D3149" i="23"/>
  <c r="D3148" i="23"/>
  <c r="D3147" i="23"/>
  <c r="D3146" i="23"/>
  <c r="D3145" i="23"/>
  <c r="D3144" i="23"/>
  <c r="D3143" i="23"/>
  <c r="D3142" i="23"/>
  <c r="D3141" i="23"/>
  <c r="D3140" i="23"/>
  <c r="D3139" i="23"/>
  <c r="D3138" i="23"/>
  <c r="D3137" i="23"/>
  <c r="D3136" i="23"/>
  <c r="D3135" i="23"/>
  <c r="D3134" i="23"/>
  <c r="D3133" i="23"/>
  <c r="D3132" i="23"/>
  <c r="D3131" i="23"/>
  <c r="D3130" i="23"/>
  <c r="D3129" i="23"/>
  <c r="D3128" i="23"/>
  <c r="D3127" i="23"/>
  <c r="D3126" i="23"/>
  <c r="D3125" i="23"/>
  <c r="D3124" i="23"/>
  <c r="D3123" i="23"/>
  <c r="D3122" i="23"/>
  <c r="D3121" i="23"/>
  <c r="D3120" i="23"/>
  <c r="D3119" i="23"/>
  <c r="D3118" i="23"/>
  <c r="D3117" i="23"/>
  <c r="D3116" i="23"/>
  <c r="D3115" i="23"/>
  <c r="D3114" i="23"/>
  <c r="D3113" i="23"/>
  <c r="D3112" i="23"/>
  <c r="D3111" i="23"/>
  <c r="D3110" i="23"/>
  <c r="D3109" i="23"/>
  <c r="D3108" i="23"/>
  <c r="D3107" i="23"/>
  <c r="D3106" i="23"/>
  <c r="D3105" i="23"/>
  <c r="D3104" i="23"/>
  <c r="D3103" i="23"/>
  <c r="D3102" i="23"/>
  <c r="D3101" i="23"/>
  <c r="D3100" i="23"/>
  <c r="D3099" i="23"/>
  <c r="D3098" i="23"/>
  <c r="D3097" i="23"/>
  <c r="D3096" i="23"/>
  <c r="D3095" i="23"/>
  <c r="D3094" i="23"/>
  <c r="D3093" i="23"/>
  <c r="D3092" i="23"/>
  <c r="D3091" i="23"/>
  <c r="D3090" i="23"/>
  <c r="D3089" i="23"/>
  <c r="D3088" i="23"/>
  <c r="D3087" i="23"/>
  <c r="D3086" i="23"/>
  <c r="D3085" i="23"/>
  <c r="D3084" i="23"/>
  <c r="D3083" i="23"/>
  <c r="D3082" i="23"/>
  <c r="D3081" i="23"/>
  <c r="D3080" i="23"/>
  <c r="D3079" i="23"/>
  <c r="D3078" i="23"/>
  <c r="D3077" i="23"/>
  <c r="D3076" i="23"/>
  <c r="D3075" i="23"/>
  <c r="D3074" i="23"/>
  <c r="D3073" i="23"/>
  <c r="D3072" i="23"/>
  <c r="D3071" i="23"/>
  <c r="D3070" i="23"/>
  <c r="D3069" i="23"/>
  <c r="D3068" i="23"/>
  <c r="D3067" i="23"/>
  <c r="D3066" i="23"/>
  <c r="D3065" i="23"/>
  <c r="D3064" i="23"/>
  <c r="D3063" i="23"/>
  <c r="D3062" i="23"/>
  <c r="D3061" i="23"/>
  <c r="D3060" i="23"/>
  <c r="D3059" i="23"/>
  <c r="D3058" i="23"/>
  <c r="D3057" i="23"/>
  <c r="D3056" i="23"/>
  <c r="D3055" i="23"/>
  <c r="D3054" i="23"/>
  <c r="D3053" i="23"/>
  <c r="D3052" i="23"/>
  <c r="D3051" i="23"/>
  <c r="D3050" i="23"/>
  <c r="D3049" i="23"/>
  <c r="D3048" i="23"/>
  <c r="D3047" i="23"/>
  <c r="D3046" i="23"/>
  <c r="D3045" i="23"/>
  <c r="D3044" i="23"/>
  <c r="D3043" i="23"/>
  <c r="D3042" i="23"/>
  <c r="D3041" i="23"/>
  <c r="D3040" i="23"/>
  <c r="D3039" i="23"/>
  <c r="D3038" i="23"/>
  <c r="D3037" i="23"/>
  <c r="D3036" i="23"/>
  <c r="D3035" i="23"/>
  <c r="D3034" i="23"/>
  <c r="D3033" i="23"/>
  <c r="D3032" i="23"/>
  <c r="D3031" i="23"/>
  <c r="D3030" i="23"/>
  <c r="D3029" i="23"/>
  <c r="D3028" i="23"/>
  <c r="D3027" i="23"/>
  <c r="D3026" i="23"/>
  <c r="D3025" i="23"/>
  <c r="D3024" i="23"/>
  <c r="D3023" i="23"/>
  <c r="D3022" i="23"/>
  <c r="D3021" i="23"/>
  <c r="D3020" i="23"/>
  <c r="D3019" i="23"/>
  <c r="D3018" i="23"/>
  <c r="D3017" i="23"/>
  <c r="D3016" i="23"/>
  <c r="D3015" i="23"/>
  <c r="D3014" i="23"/>
  <c r="D3013" i="23"/>
  <c r="D3012" i="23"/>
  <c r="D3011" i="23"/>
  <c r="D3010" i="23"/>
  <c r="D3009" i="23"/>
  <c r="D3008" i="23"/>
  <c r="D3007" i="23"/>
  <c r="D3006" i="23"/>
  <c r="D3005" i="23"/>
  <c r="D3004" i="23"/>
  <c r="D3003" i="23"/>
  <c r="D3002" i="23"/>
  <c r="D3001" i="23"/>
  <c r="D3000" i="23"/>
  <c r="D2999" i="23"/>
  <c r="D2998" i="23"/>
  <c r="D2997" i="23"/>
  <c r="D2996" i="23"/>
  <c r="D2995" i="23"/>
  <c r="D2994" i="23"/>
  <c r="D2993" i="23"/>
  <c r="D2992" i="23"/>
  <c r="D2991" i="23"/>
  <c r="D2990" i="23"/>
  <c r="D2989" i="23"/>
  <c r="D2988" i="23"/>
  <c r="D2987" i="23"/>
  <c r="D2986" i="23"/>
  <c r="D2985" i="23"/>
  <c r="D2984" i="23"/>
  <c r="D2983" i="23"/>
  <c r="D2982" i="23"/>
  <c r="D2981" i="23"/>
  <c r="D2980" i="23"/>
  <c r="D2979" i="23"/>
  <c r="D2978" i="23"/>
  <c r="D2977" i="23"/>
  <c r="D2976" i="23"/>
  <c r="D2975" i="23"/>
  <c r="D2974" i="23"/>
  <c r="D2973" i="23"/>
  <c r="D2972" i="23"/>
  <c r="D2971" i="23"/>
  <c r="D2970" i="23"/>
  <c r="D2969" i="23"/>
  <c r="D2968" i="23"/>
  <c r="D2967" i="23"/>
  <c r="D2966" i="23"/>
  <c r="D2965" i="23"/>
  <c r="D2964" i="23"/>
  <c r="D2963" i="23"/>
  <c r="D2962" i="23"/>
  <c r="D2961" i="23"/>
  <c r="D2960" i="23"/>
  <c r="D2959" i="23"/>
  <c r="D2958" i="23"/>
  <c r="D2957" i="23"/>
  <c r="D2956" i="23"/>
  <c r="D2955" i="23"/>
  <c r="D2954" i="23"/>
  <c r="D2953" i="23"/>
  <c r="D2952" i="23"/>
  <c r="D2951" i="23"/>
  <c r="D2950" i="23"/>
  <c r="D2949" i="23"/>
  <c r="D2948" i="23"/>
  <c r="D2947" i="23"/>
  <c r="D2946" i="23"/>
  <c r="D2945" i="23"/>
  <c r="D2944" i="23"/>
  <c r="D2943" i="23"/>
  <c r="D2942" i="23"/>
  <c r="D2941" i="23"/>
  <c r="D2940" i="23"/>
  <c r="D2939" i="23"/>
  <c r="D2938" i="23"/>
  <c r="D2937" i="23"/>
  <c r="D2936" i="23"/>
  <c r="D2935" i="23"/>
  <c r="D2934" i="23"/>
  <c r="D2933" i="23"/>
  <c r="D2932" i="23"/>
  <c r="D2931" i="23"/>
  <c r="D2930" i="23"/>
  <c r="D2929" i="23"/>
  <c r="D2928" i="23"/>
  <c r="D2927" i="23"/>
  <c r="D2926" i="23"/>
  <c r="D2925" i="23"/>
  <c r="D2924" i="23"/>
  <c r="D2923" i="23"/>
  <c r="D2922" i="23"/>
  <c r="D2921" i="23"/>
  <c r="D2920" i="23"/>
  <c r="D2919" i="23"/>
  <c r="D2918" i="23"/>
  <c r="D2917" i="23"/>
  <c r="D2916" i="23"/>
  <c r="D2915" i="23"/>
  <c r="D2914" i="23"/>
  <c r="D2913" i="23"/>
  <c r="D2912" i="23"/>
  <c r="D2911" i="23"/>
  <c r="D2910" i="23"/>
  <c r="D2909" i="23"/>
  <c r="D2908" i="23"/>
  <c r="D2907" i="23"/>
  <c r="D2906" i="23"/>
  <c r="D2905" i="23"/>
  <c r="D2904" i="23"/>
  <c r="D2903" i="23"/>
  <c r="D2902" i="23"/>
  <c r="D2901" i="23"/>
  <c r="D2900" i="23"/>
  <c r="D2899" i="23"/>
  <c r="D2898" i="23"/>
  <c r="D2897" i="23"/>
  <c r="D2896" i="23"/>
  <c r="D2895" i="23"/>
  <c r="D2894" i="23"/>
  <c r="D2893" i="23"/>
  <c r="D2892" i="23"/>
  <c r="D2891" i="23"/>
  <c r="D2890" i="23"/>
  <c r="D2889" i="23"/>
  <c r="D2888" i="23"/>
  <c r="D2887" i="23"/>
  <c r="D2886" i="23"/>
  <c r="D2885" i="23"/>
  <c r="D2884" i="23"/>
  <c r="D2883" i="23"/>
  <c r="D2882" i="23"/>
  <c r="D2881" i="23"/>
  <c r="D2880" i="23"/>
  <c r="D2879" i="23"/>
  <c r="D2878" i="23"/>
  <c r="D2877" i="23"/>
  <c r="D2876" i="23"/>
  <c r="D2875" i="23"/>
  <c r="D2874" i="23"/>
  <c r="D2873" i="23"/>
  <c r="D2872" i="23"/>
  <c r="D2871" i="23"/>
  <c r="D2870" i="23"/>
  <c r="D2869" i="23"/>
  <c r="D2868" i="23"/>
  <c r="D2867" i="23"/>
  <c r="D2866" i="23"/>
  <c r="D2865" i="23"/>
  <c r="D2864" i="23"/>
  <c r="D2863" i="23"/>
  <c r="D2862" i="23"/>
  <c r="D2861" i="23"/>
  <c r="D2860" i="23"/>
  <c r="D2859" i="23"/>
  <c r="D2858" i="23"/>
  <c r="D2857" i="23"/>
  <c r="D2856" i="23"/>
  <c r="D2855" i="23"/>
  <c r="D2854" i="23"/>
  <c r="D2853" i="23"/>
  <c r="D2852" i="23"/>
  <c r="D2851" i="23"/>
  <c r="D2850" i="23"/>
  <c r="D2849" i="23"/>
  <c r="D2848" i="23"/>
  <c r="D2847" i="23"/>
  <c r="D2846" i="23"/>
  <c r="D2845" i="23"/>
  <c r="D2844" i="23"/>
  <c r="D2843" i="23"/>
  <c r="D2842" i="23"/>
  <c r="D2841" i="23"/>
  <c r="D2840" i="23"/>
  <c r="D2839" i="23"/>
  <c r="D2838" i="23"/>
  <c r="D2837" i="23"/>
  <c r="D2836" i="23"/>
  <c r="D2835" i="23"/>
  <c r="D2834" i="23"/>
  <c r="D2833" i="23"/>
  <c r="D2832" i="23"/>
  <c r="D2831" i="23"/>
  <c r="D2830" i="23"/>
  <c r="D2829" i="23"/>
  <c r="D2828" i="23"/>
  <c r="D2827" i="23"/>
  <c r="D2826" i="23"/>
  <c r="D2825" i="23"/>
  <c r="D2824" i="23"/>
  <c r="D2823" i="23"/>
  <c r="D2822" i="23"/>
  <c r="D2821" i="23"/>
  <c r="D2820" i="23"/>
  <c r="D2819" i="23"/>
  <c r="D2818" i="23"/>
  <c r="D2817" i="23"/>
  <c r="D2816" i="23"/>
  <c r="D2815" i="23"/>
  <c r="D2814" i="23"/>
  <c r="D2813" i="23"/>
  <c r="D2812" i="23"/>
  <c r="D2811" i="23"/>
  <c r="D2810" i="23"/>
  <c r="D2809" i="23"/>
  <c r="D2808" i="23"/>
  <c r="D2807" i="23"/>
  <c r="D2806" i="23"/>
  <c r="D2805" i="23"/>
  <c r="D2804" i="23"/>
  <c r="D2803" i="23"/>
  <c r="D2802" i="23"/>
  <c r="D2801" i="23"/>
  <c r="D2800" i="23"/>
  <c r="D2799" i="23"/>
  <c r="D2798" i="23"/>
  <c r="D2797" i="23"/>
  <c r="D2796" i="23"/>
  <c r="D2795" i="23"/>
  <c r="D2794" i="23"/>
  <c r="D2793" i="23"/>
  <c r="D2792" i="23"/>
  <c r="D2791" i="23"/>
  <c r="D2790" i="23"/>
  <c r="D2789" i="23"/>
  <c r="D2788" i="23"/>
  <c r="D2787" i="23"/>
  <c r="D2786" i="23"/>
  <c r="D2785" i="23"/>
  <c r="D2784" i="23"/>
  <c r="D2783" i="23"/>
  <c r="D2782" i="23"/>
  <c r="D2781" i="23"/>
  <c r="D2780" i="23"/>
  <c r="D2779" i="23"/>
  <c r="D2778" i="23"/>
  <c r="D2777" i="23"/>
  <c r="D2776" i="23"/>
  <c r="D2775" i="23"/>
  <c r="D2774" i="23"/>
  <c r="D2773" i="23"/>
  <c r="D2772" i="23"/>
  <c r="D2771" i="23"/>
  <c r="D2770" i="23"/>
  <c r="D2769" i="23"/>
  <c r="D2768" i="23"/>
  <c r="D2767" i="23"/>
  <c r="D2766" i="23"/>
  <c r="D2765" i="23"/>
  <c r="D2764" i="23"/>
  <c r="D2763" i="23"/>
  <c r="D2762" i="23"/>
  <c r="D2761" i="23"/>
  <c r="D2760" i="23"/>
  <c r="D2759" i="23"/>
  <c r="D2758" i="23"/>
  <c r="D2757" i="23"/>
  <c r="D2756" i="23"/>
  <c r="D2755" i="23"/>
  <c r="D2754" i="23"/>
  <c r="D2753" i="23"/>
  <c r="D2752" i="23"/>
  <c r="D2751" i="23"/>
  <c r="D2750" i="23"/>
  <c r="D2749" i="23"/>
  <c r="D2748" i="23"/>
  <c r="D2747" i="23"/>
  <c r="D2746" i="23"/>
  <c r="D2745" i="23"/>
  <c r="D2744" i="23"/>
  <c r="D2743" i="23"/>
  <c r="D2742" i="23"/>
  <c r="D2741" i="23"/>
  <c r="D2740" i="23"/>
  <c r="D2739" i="23"/>
  <c r="D2738" i="23"/>
  <c r="D2737" i="23"/>
  <c r="D2736" i="23"/>
  <c r="D2735" i="23"/>
  <c r="D2734" i="23"/>
  <c r="D2733" i="23"/>
  <c r="D2732" i="23"/>
  <c r="D2731" i="23"/>
  <c r="D2730" i="23"/>
  <c r="D2729" i="23"/>
  <c r="D2728" i="23"/>
  <c r="D2727" i="23"/>
  <c r="D2726" i="23"/>
  <c r="D2725" i="23"/>
  <c r="D2724" i="23"/>
  <c r="D2723" i="23"/>
  <c r="D2722" i="23"/>
  <c r="D2721" i="23"/>
  <c r="D2720" i="23"/>
  <c r="D2719" i="23"/>
  <c r="D2718" i="23"/>
  <c r="D2717" i="23"/>
  <c r="D2716" i="23"/>
  <c r="D2715" i="23"/>
  <c r="D2714" i="23"/>
  <c r="D2713" i="23"/>
  <c r="D2712" i="23"/>
  <c r="D2711" i="23"/>
  <c r="D2710" i="23"/>
  <c r="D2709" i="23"/>
  <c r="D2708" i="23"/>
  <c r="D2707" i="23"/>
  <c r="D2706" i="23"/>
  <c r="D2705" i="23"/>
  <c r="D2704" i="23"/>
  <c r="D2703" i="23"/>
  <c r="D2702" i="23"/>
  <c r="D2701" i="23"/>
  <c r="D2700" i="23"/>
  <c r="D2699" i="23"/>
  <c r="D2698" i="23"/>
  <c r="D2697" i="23"/>
  <c r="D2696" i="23"/>
  <c r="D2695" i="23"/>
  <c r="D2694" i="23"/>
  <c r="D2693" i="23"/>
  <c r="D2692" i="23"/>
  <c r="D2691" i="23"/>
  <c r="D2690" i="23"/>
  <c r="D2689" i="23"/>
  <c r="D2688" i="23"/>
  <c r="D2687" i="23"/>
  <c r="D2686" i="23"/>
  <c r="D2685" i="23"/>
  <c r="D2684" i="23"/>
  <c r="D2683" i="23"/>
  <c r="D2682" i="23"/>
  <c r="D2681" i="23"/>
  <c r="D2680" i="23"/>
  <c r="D2679" i="23"/>
  <c r="D2678" i="23"/>
  <c r="D2677" i="23"/>
  <c r="D2676" i="23"/>
  <c r="D2675" i="23"/>
  <c r="D2674" i="23"/>
  <c r="D2673" i="23"/>
  <c r="D2672" i="23"/>
  <c r="D2671" i="23"/>
  <c r="D2670" i="23"/>
  <c r="D2669" i="23"/>
  <c r="D2668" i="23"/>
  <c r="D2667" i="23"/>
  <c r="D2666" i="23"/>
  <c r="D2665" i="23"/>
  <c r="D2664" i="23"/>
  <c r="D2663" i="23"/>
  <c r="D2662" i="23"/>
  <c r="D2661" i="23"/>
  <c r="D2660" i="23"/>
  <c r="D2659" i="23"/>
  <c r="D2658" i="23"/>
  <c r="D2657" i="23"/>
  <c r="D2656" i="23"/>
  <c r="D2655" i="23"/>
  <c r="D2654" i="23"/>
  <c r="D2653" i="23"/>
  <c r="D2652" i="23"/>
  <c r="D2651" i="23"/>
  <c r="D2650" i="23"/>
  <c r="D2649" i="23"/>
  <c r="D2648" i="23"/>
  <c r="D2647" i="23"/>
  <c r="D2646" i="23"/>
  <c r="D2645" i="23"/>
  <c r="D2644" i="23"/>
  <c r="D2643" i="23"/>
  <c r="D2642" i="23"/>
  <c r="D2641" i="23"/>
  <c r="D2640" i="23"/>
  <c r="D2639" i="23"/>
  <c r="D2638" i="23"/>
  <c r="D2637" i="23"/>
  <c r="D2636" i="23"/>
  <c r="D2635" i="23"/>
  <c r="D2634" i="23"/>
  <c r="D2633" i="23"/>
  <c r="D2632" i="23"/>
  <c r="D2631" i="23"/>
  <c r="D2630" i="23"/>
  <c r="D2629" i="23"/>
  <c r="D2628" i="23"/>
  <c r="D2627" i="23"/>
  <c r="D2626" i="23"/>
  <c r="D2625" i="23"/>
  <c r="D2624" i="23"/>
  <c r="D2623" i="23"/>
  <c r="D2622" i="23"/>
  <c r="D2621" i="23"/>
  <c r="D2620" i="23"/>
  <c r="D2619" i="23"/>
  <c r="D2618" i="23"/>
  <c r="D2617" i="23"/>
  <c r="D2616" i="23"/>
  <c r="D2615" i="23"/>
  <c r="D2614" i="23"/>
  <c r="D2613" i="23"/>
  <c r="D2612" i="23"/>
  <c r="D2611" i="23"/>
  <c r="D2610" i="23"/>
  <c r="D2609" i="23"/>
  <c r="D2608" i="23"/>
  <c r="D2607" i="23"/>
  <c r="D2606" i="23"/>
  <c r="D2605" i="23"/>
  <c r="D2604" i="23"/>
  <c r="D2603" i="23"/>
  <c r="D2602" i="23"/>
  <c r="D2601" i="23"/>
  <c r="D2600" i="23"/>
  <c r="D2599" i="23"/>
  <c r="D2598" i="23"/>
  <c r="D2597" i="23"/>
  <c r="D2596" i="23"/>
  <c r="D2595" i="23"/>
  <c r="D2594" i="23"/>
  <c r="D2593" i="23"/>
  <c r="D2592" i="23"/>
  <c r="D2591" i="23"/>
  <c r="D2590" i="23"/>
  <c r="D2589" i="23"/>
  <c r="D2588" i="23"/>
  <c r="D2587" i="23"/>
  <c r="D2586" i="23"/>
  <c r="D2585" i="23"/>
  <c r="D2584" i="23"/>
  <c r="D2583" i="23"/>
  <c r="D2582" i="23"/>
  <c r="D2581" i="23"/>
  <c r="D2580" i="23"/>
  <c r="D2579" i="23"/>
  <c r="D2578" i="23"/>
  <c r="D2577" i="23"/>
  <c r="D2576" i="23"/>
  <c r="D2575" i="23"/>
  <c r="D2574" i="23"/>
  <c r="D2573" i="23"/>
  <c r="D2572" i="23"/>
  <c r="D2571" i="23"/>
  <c r="D2570" i="23"/>
  <c r="D2569" i="23"/>
  <c r="D2568" i="23"/>
  <c r="D2567" i="23"/>
  <c r="D2566" i="23"/>
  <c r="D2565" i="23"/>
  <c r="D2564" i="23"/>
  <c r="D2563" i="23"/>
  <c r="D2562" i="23"/>
  <c r="D2561" i="23"/>
  <c r="D2560" i="23"/>
  <c r="D2559" i="23"/>
  <c r="D2558" i="23"/>
  <c r="D2557" i="23"/>
  <c r="D2556" i="23"/>
  <c r="D2555" i="23"/>
  <c r="D2554" i="23"/>
  <c r="D2553" i="23"/>
  <c r="D2552" i="23"/>
  <c r="D2551" i="23"/>
  <c r="D2550" i="23"/>
  <c r="D2549" i="23"/>
  <c r="D2548" i="23"/>
  <c r="D2547" i="23"/>
  <c r="D2546" i="23"/>
  <c r="D2545" i="23"/>
  <c r="D2544" i="23"/>
  <c r="D2543" i="23"/>
  <c r="D2542" i="23"/>
  <c r="D2541" i="23"/>
  <c r="D2540" i="23"/>
  <c r="D2539" i="23"/>
  <c r="D2538" i="23"/>
  <c r="D2537" i="23"/>
  <c r="D2536" i="23"/>
  <c r="D2535" i="23"/>
  <c r="D2534" i="23"/>
  <c r="D2533" i="23"/>
  <c r="D2532" i="23"/>
  <c r="D2531" i="23"/>
  <c r="D2530" i="23"/>
  <c r="D2529" i="23"/>
  <c r="D2528" i="23"/>
  <c r="D2527" i="23"/>
  <c r="D2526" i="23"/>
  <c r="D2525" i="23"/>
  <c r="D2524" i="23"/>
  <c r="D2523" i="23"/>
  <c r="D2522" i="23"/>
  <c r="D2521" i="23"/>
  <c r="D2520" i="23"/>
  <c r="D2519" i="23"/>
  <c r="D2518" i="23"/>
  <c r="D2517" i="23"/>
  <c r="D2516" i="23"/>
  <c r="D2515" i="23"/>
  <c r="D2514" i="23"/>
  <c r="D2513" i="23"/>
  <c r="D2512" i="23"/>
  <c r="D2511" i="23"/>
  <c r="D2510" i="23"/>
  <c r="D2509" i="23"/>
  <c r="D2508" i="23"/>
  <c r="D2507" i="23"/>
  <c r="D2506" i="23"/>
  <c r="D2505" i="23"/>
  <c r="D2504" i="23"/>
  <c r="D2503" i="23"/>
  <c r="D2502" i="23"/>
  <c r="D2501" i="23"/>
  <c r="D2500" i="23"/>
  <c r="D2499" i="23"/>
  <c r="D2498" i="23"/>
  <c r="D2497" i="23"/>
  <c r="D2496" i="23"/>
  <c r="D2495" i="23"/>
  <c r="D2494" i="23"/>
  <c r="D2493" i="23"/>
  <c r="D2492" i="23"/>
  <c r="D2491" i="23"/>
  <c r="D2490" i="23"/>
  <c r="D2489" i="23"/>
  <c r="D2488" i="23"/>
  <c r="D2487" i="23"/>
  <c r="D2486" i="23"/>
  <c r="D2485" i="23"/>
  <c r="D2484" i="23"/>
  <c r="D2483" i="23"/>
  <c r="D2482" i="23"/>
  <c r="D2481" i="23"/>
  <c r="D2480" i="23"/>
  <c r="D2479" i="23"/>
  <c r="D2478" i="23"/>
  <c r="D2477" i="23"/>
  <c r="D2476" i="23"/>
  <c r="D2475" i="23"/>
  <c r="D2474" i="23"/>
  <c r="D2473" i="23"/>
  <c r="D2472" i="23"/>
  <c r="D2471" i="23"/>
  <c r="D2470" i="23"/>
  <c r="D2469" i="23"/>
  <c r="D2468" i="23"/>
  <c r="D2467" i="23"/>
  <c r="D2466" i="23"/>
  <c r="D2465" i="23"/>
  <c r="D2464" i="23"/>
  <c r="D2463" i="23"/>
  <c r="D2462" i="23"/>
  <c r="D2461" i="23"/>
  <c r="D2460" i="23"/>
  <c r="D2459" i="23"/>
  <c r="D2458" i="23"/>
  <c r="D2457" i="23"/>
  <c r="D2456" i="23"/>
  <c r="D2455" i="23"/>
  <c r="D2454" i="23"/>
  <c r="D2453" i="23"/>
  <c r="D2452" i="23"/>
  <c r="D2451" i="23"/>
  <c r="D2450" i="23"/>
  <c r="D2449" i="23"/>
  <c r="D2448" i="23"/>
  <c r="D2447" i="23"/>
  <c r="D2446" i="23"/>
  <c r="D2445" i="23"/>
  <c r="D2444" i="23"/>
  <c r="D2443" i="23"/>
  <c r="D2442" i="23"/>
  <c r="D2441" i="23"/>
  <c r="D2440" i="23"/>
  <c r="D2439" i="23"/>
  <c r="D2438" i="23"/>
  <c r="D2437" i="23"/>
  <c r="D2436" i="23"/>
  <c r="D2435" i="23"/>
  <c r="D2434" i="23"/>
  <c r="D2433" i="23"/>
  <c r="D2432" i="23"/>
  <c r="D2431" i="23"/>
  <c r="D2430" i="23"/>
  <c r="D2429" i="23"/>
  <c r="D2428" i="23"/>
  <c r="D2427" i="23"/>
  <c r="D2426" i="23"/>
  <c r="D2425" i="23"/>
  <c r="D2424" i="23"/>
  <c r="D2423" i="23"/>
  <c r="D2422" i="23"/>
  <c r="D2421" i="23"/>
  <c r="D2420" i="23"/>
  <c r="D2419" i="23"/>
  <c r="D2418" i="23"/>
  <c r="D2417" i="23"/>
  <c r="D2416" i="23"/>
  <c r="D2415" i="23"/>
  <c r="D2414" i="23"/>
  <c r="D2413" i="23"/>
  <c r="D2412" i="23"/>
  <c r="D2411" i="23"/>
  <c r="D2410" i="23"/>
  <c r="D2409" i="23"/>
  <c r="D2408" i="23"/>
  <c r="D2407" i="23"/>
  <c r="D2406" i="23"/>
  <c r="D2405" i="23"/>
  <c r="D2404" i="23"/>
  <c r="D2403" i="23"/>
  <c r="D2402" i="23"/>
  <c r="D2401" i="23"/>
  <c r="D2400" i="23"/>
  <c r="D2399" i="23"/>
  <c r="D2398" i="23"/>
  <c r="D2397" i="23"/>
  <c r="D2396" i="23"/>
  <c r="D2395" i="23"/>
  <c r="D2394" i="23"/>
  <c r="D2393" i="23"/>
  <c r="D2392" i="23"/>
  <c r="D2391" i="23"/>
  <c r="D2390" i="23"/>
  <c r="D2389" i="23"/>
  <c r="D2388" i="23"/>
  <c r="D2387" i="23"/>
  <c r="D2386" i="23"/>
  <c r="D2385" i="23"/>
  <c r="D2384" i="23"/>
  <c r="D2383" i="23"/>
  <c r="D2382" i="23"/>
  <c r="D2381" i="23"/>
  <c r="D2380" i="23"/>
  <c r="D2379" i="23"/>
  <c r="D2378" i="23"/>
  <c r="D2377" i="23"/>
  <c r="D2376" i="23"/>
  <c r="D2375" i="23"/>
  <c r="D2374" i="23"/>
  <c r="D2373" i="23"/>
  <c r="D2372" i="23"/>
  <c r="D2371" i="23"/>
  <c r="D2370" i="23"/>
  <c r="D2369" i="23"/>
  <c r="D2368" i="23"/>
  <c r="D2367" i="23"/>
  <c r="D2366" i="23"/>
  <c r="D2365" i="23"/>
  <c r="D2364" i="23"/>
  <c r="D2363" i="23"/>
  <c r="D2362" i="23"/>
  <c r="D2361" i="23"/>
  <c r="D2360" i="23"/>
  <c r="D2359" i="23"/>
  <c r="D2358" i="23"/>
  <c r="D2357" i="23"/>
  <c r="D2356" i="23"/>
  <c r="D2355" i="23"/>
  <c r="D2354" i="23"/>
  <c r="D2353" i="23"/>
  <c r="D2352" i="23"/>
  <c r="D2351" i="23"/>
  <c r="D2350" i="23"/>
  <c r="D2349" i="23"/>
  <c r="D2348" i="23"/>
  <c r="D2347" i="23"/>
  <c r="D2346" i="23"/>
  <c r="D2345" i="23"/>
  <c r="D2344" i="23"/>
  <c r="D2343" i="23"/>
  <c r="D2342" i="23"/>
  <c r="D2341" i="23"/>
  <c r="D2340" i="23"/>
  <c r="D2339" i="23"/>
  <c r="D2338" i="23"/>
  <c r="D2337" i="23"/>
  <c r="D2336" i="23"/>
  <c r="D2335" i="23"/>
  <c r="D2334" i="23"/>
  <c r="D2333" i="23"/>
  <c r="D2332" i="23"/>
  <c r="D2331" i="23"/>
  <c r="D2330" i="23"/>
  <c r="D2329" i="23"/>
  <c r="D2328" i="23"/>
  <c r="D2327" i="23"/>
  <c r="D2326" i="23"/>
  <c r="D2325" i="23"/>
  <c r="D2324" i="23"/>
  <c r="D2323" i="23"/>
  <c r="D2322" i="23"/>
  <c r="D2321" i="23"/>
  <c r="D2320" i="23"/>
  <c r="D2319" i="23"/>
  <c r="D2318" i="23"/>
  <c r="D2317" i="23"/>
  <c r="D2316" i="23"/>
  <c r="D2315" i="23"/>
  <c r="D2314" i="23"/>
  <c r="D2313" i="23"/>
  <c r="D2312" i="23"/>
  <c r="D2311" i="23"/>
  <c r="D2310" i="23"/>
  <c r="D2309" i="23"/>
  <c r="D2308" i="23"/>
  <c r="D2307" i="23"/>
  <c r="D2306" i="23"/>
  <c r="D2305" i="23"/>
  <c r="D2304" i="23"/>
  <c r="D2303" i="23"/>
  <c r="D2302" i="23"/>
  <c r="D2301" i="23"/>
  <c r="D2300" i="23"/>
  <c r="D2299" i="23"/>
  <c r="D2298" i="23"/>
  <c r="D2297" i="23"/>
  <c r="D2296" i="23"/>
  <c r="D2295" i="23"/>
  <c r="D2294" i="23"/>
  <c r="D2293" i="23"/>
  <c r="D2292" i="23"/>
  <c r="D2291" i="23"/>
  <c r="D2290" i="23"/>
  <c r="D2289" i="23"/>
  <c r="D2288" i="23"/>
  <c r="D2287" i="23"/>
  <c r="D2286" i="23"/>
  <c r="D2285" i="23"/>
  <c r="D2284" i="23"/>
  <c r="D2283" i="23"/>
  <c r="D2282" i="23"/>
  <c r="D2281" i="23"/>
  <c r="D2280" i="23"/>
  <c r="D2279" i="23"/>
  <c r="D2278" i="23"/>
  <c r="D2277" i="23"/>
  <c r="D2276" i="23"/>
  <c r="D2275" i="23"/>
  <c r="D2274" i="23"/>
  <c r="D2273" i="23"/>
  <c r="D2272" i="23"/>
  <c r="D2271" i="23"/>
  <c r="D2270" i="23"/>
  <c r="D2269" i="23"/>
  <c r="D2268" i="23"/>
  <c r="D2267" i="23"/>
  <c r="D2266" i="23"/>
  <c r="D2265" i="23"/>
  <c r="D2264" i="23"/>
  <c r="D2263" i="23"/>
  <c r="D2262" i="23"/>
  <c r="D2261" i="23"/>
  <c r="D2260" i="23"/>
  <c r="D2259" i="23"/>
  <c r="D2258" i="23"/>
  <c r="D2257" i="23"/>
  <c r="D2256" i="23"/>
  <c r="D2255" i="23"/>
  <c r="D2254" i="23"/>
  <c r="D2253" i="23"/>
  <c r="D2252" i="23"/>
  <c r="D2251" i="23"/>
  <c r="D2250" i="23"/>
  <c r="D2249" i="23"/>
  <c r="D2248" i="23"/>
  <c r="D2247" i="23"/>
  <c r="D2246" i="23"/>
  <c r="D2245" i="23"/>
  <c r="D2244" i="23"/>
  <c r="D2243" i="23"/>
  <c r="D2242" i="23"/>
  <c r="D2241" i="23"/>
  <c r="D2240" i="23"/>
  <c r="D2239" i="23"/>
  <c r="D2238" i="23"/>
  <c r="D2237" i="23"/>
  <c r="D2236" i="23"/>
  <c r="D2235" i="23"/>
  <c r="D2234" i="23"/>
  <c r="D2233" i="23"/>
  <c r="D2232" i="23"/>
  <c r="D2231" i="23"/>
  <c r="D2230" i="23"/>
  <c r="D2229" i="23"/>
  <c r="D2228" i="23"/>
  <c r="D2227" i="23"/>
  <c r="D2226" i="23"/>
  <c r="D2225" i="23"/>
  <c r="D2224" i="23"/>
  <c r="D2223" i="23"/>
  <c r="D2222" i="23"/>
  <c r="D2221" i="23"/>
  <c r="D2220" i="23"/>
  <c r="D2219" i="23"/>
  <c r="D2218" i="23"/>
  <c r="D2217" i="23"/>
  <c r="D2216" i="23"/>
  <c r="D2215" i="23"/>
  <c r="D2214" i="23"/>
  <c r="D2213" i="23"/>
  <c r="D2212" i="23"/>
  <c r="D2211" i="23"/>
  <c r="D2210" i="23"/>
  <c r="D2209" i="23"/>
  <c r="D2208" i="23"/>
  <c r="D2207" i="23"/>
  <c r="D2206" i="23"/>
  <c r="D2205" i="23"/>
  <c r="D2204" i="23"/>
  <c r="D2203" i="23"/>
  <c r="D2202" i="23"/>
  <c r="D2201" i="23"/>
  <c r="D2200" i="23"/>
  <c r="D2199" i="23"/>
  <c r="D2198" i="23"/>
  <c r="D2197" i="23"/>
  <c r="D2196" i="23"/>
  <c r="D2195" i="23"/>
  <c r="D2194" i="23"/>
  <c r="D2193" i="23"/>
  <c r="D2192" i="23"/>
  <c r="D2191" i="23"/>
  <c r="D2190" i="23"/>
  <c r="D2189" i="23"/>
  <c r="D2188" i="23"/>
  <c r="D2187" i="23"/>
  <c r="D2186" i="23"/>
  <c r="D2185" i="23"/>
  <c r="D2184" i="23"/>
  <c r="D2183" i="23"/>
  <c r="D2182" i="23"/>
  <c r="D2181" i="23"/>
  <c r="D2180" i="23"/>
  <c r="D2179" i="23"/>
  <c r="D2178" i="23"/>
  <c r="D2177" i="23"/>
  <c r="D2176" i="23"/>
  <c r="D2175" i="23"/>
  <c r="D2174" i="23"/>
  <c r="D2173" i="23"/>
  <c r="D2172" i="23"/>
  <c r="D2171" i="23"/>
  <c r="D2170" i="23"/>
  <c r="D2169" i="23"/>
  <c r="D2168" i="23"/>
  <c r="D2167" i="23"/>
  <c r="D2166" i="23"/>
  <c r="D2165" i="23"/>
  <c r="D2164" i="23"/>
  <c r="D2163" i="23"/>
  <c r="D2162" i="23"/>
  <c r="D2161" i="23"/>
  <c r="D2160" i="23"/>
  <c r="D2159" i="23"/>
  <c r="D2158" i="23"/>
  <c r="D2157" i="23"/>
  <c r="D2156" i="23"/>
  <c r="D2155" i="23"/>
  <c r="D2154" i="23"/>
  <c r="D2153" i="23"/>
  <c r="D2152" i="23"/>
  <c r="D2151" i="23"/>
  <c r="D2150" i="23"/>
  <c r="D2149" i="23"/>
  <c r="D2148" i="23"/>
  <c r="D2147" i="23"/>
  <c r="D2146" i="23"/>
  <c r="D2145" i="23"/>
  <c r="D2144" i="23"/>
  <c r="D2143" i="23"/>
  <c r="D2142" i="23"/>
  <c r="D2141" i="23"/>
  <c r="D2140" i="23"/>
  <c r="D2139" i="23"/>
  <c r="D2138" i="23"/>
  <c r="D2137" i="23"/>
  <c r="D2136" i="23"/>
  <c r="D2135" i="23"/>
  <c r="D2134" i="23"/>
  <c r="D2133" i="23"/>
  <c r="D2132" i="23"/>
  <c r="D2131" i="23"/>
  <c r="D2130" i="23"/>
  <c r="D2129" i="23"/>
  <c r="D2128" i="23"/>
  <c r="D2127" i="23"/>
  <c r="D2126" i="23"/>
  <c r="D2125" i="23"/>
  <c r="D2124" i="23"/>
  <c r="D2123" i="23"/>
  <c r="D2122" i="23"/>
  <c r="D2121" i="23"/>
  <c r="D2120" i="23"/>
  <c r="D2119" i="23"/>
  <c r="D2118" i="23"/>
  <c r="D2117" i="23"/>
  <c r="D2116" i="23"/>
  <c r="D2115" i="23"/>
  <c r="D2114" i="23"/>
  <c r="D2113" i="23"/>
  <c r="D2112" i="23"/>
  <c r="D2111" i="23"/>
  <c r="D2110" i="23"/>
  <c r="D2109" i="23"/>
  <c r="D2108" i="23"/>
  <c r="D2107" i="23"/>
  <c r="D2106" i="23"/>
  <c r="D2105" i="23"/>
  <c r="D2104" i="23"/>
  <c r="D2103" i="23"/>
  <c r="D2102" i="23"/>
  <c r="D2101" i="23"/>
  <c r="D2100" i="23"/>
  <c r="D2099" i="23"/>
  <c r="D2098" i="23"/>
  <c r="D2097" i="23"/>
  <c r="D2096" i="23"/>
  <c r="D2095" i="23"/>
  <c r="D2094" i="23"/>
  <c r="D2093" i="23"/>
  <c r="D2092" i="23"/>
  <c r="D2091" i="23"/>
  <c r="D2090" i="23"/>
  <c r="D2089" i="23"/>
  <c r="D2088" i="23"/>
  <c r="D2087" i="23"/>
  <c r="D2086" i="23"/>
  <c r="D2085" i="23"/>
  <c r="D2084" i="23"/>
  <c r="D2083" i="23"/>
  <c r="D2082" i="23"/>
  <c r="D2081" i="23"/>
  <c r="D2080" i="23"/>
  <c r="D2079" i="23"/>
  <c r="D2078" i="23"/>
  <c r="D2077" i="23"/>
  <c r="D2076" i="23"/>
  <c r="D2075" i="23"/>
  <c r="D2074" i="23"/>
  <c r="D2073" i="23"/>
  <c r="D2072" i="23"/>
  <c r="D2071" i="23"/>
  <c r="D2070" i="23"/>
  <c r="D2069" i="23"/>
  <c r="D2068" i="23"/>
  <c r="D2067" i="23"/>
  <c r="D2066" i="23"/>
  <c r="D2065" i="23"/>
  <c r="D2064" i="23"/>
  <c r="D2063" i="23"/>
  <c r="D2062" i="23"/>
  <c r="D2061" i="23"/>
  <c r="D2060" i="23"/>
  <c r="D2059" i="23"/>
  <c r="D2058" i="23"/>
  <c r="D2057" i="23"/>
  <c r="D2056" i="23"/>
  <c r="D2055" i="23"/>
  <c r="D2054" i="23"/>
  <c r="D2053" i="23"/>
  <c r="D2052" i="23"/>
  <c r="D2051" i="23"/>
  <c r="D2050" i="23"/>
  <c r="D2049" i="23"/>
  <c r="D2048" i="23"/>
  <c r="D2047" i="23"/>
  <c r="D2046" i="23"/>
  <c r="D2045" i="23"/>
  <c r="D2044" i="23"/>
  <c r="D2043" i="23"/>
  <c r="D2042" i="23"/>
  <c r="D2041" i="23"/>
  <c r="D2040" i="23"/>
  <c r="D2039" i="23"/>
  <c r="D2038" i="23"/>
  <c r="D2037" i="23"/>
  <c r="D2036" i="23"/>
  <c r="D2035" i="23"/>
  <c r="D2034" i="23"/>
  <c r="D2033" i="23"/>
  <c r="D2032" i="23"/>
  <c r="D2031" i="23"/>
  <c r="D2030" i="23"/>
  <c r="D2029" i="23"/>
  <c r="D2028" i="23"/>
  <c r="D2027" i="23"/>
  <c r="D2026" i="23"/>
  <c r="D2025" i="23"/>
  <c r="D2024" i="23"/>
  <c r="D2023" i="23"/>
  <c r="D2022" i="23"/>
  <c r="D2021" i="23"/>
  <c r="D2020" i="23"/>
  <c r="D2019" i="23"/>
  <c r="D2018" i="23"/>
  <c r="D2017" i="23"/>
  <c r="D2016" i="23"/>
  <c r="D2015" i="23"/>
  <c r="D2014" i="23"/>
  <c r="D2013" i="23"/>
  <c r="D2012" i="23"/>
  <c r="D2011" i="23"/>
  <c r="D2010" i="23"/>
  <c r="D2009" i="23"/>
  <c r="D2008" i="23"/>
  <c r="D2007" i="23"/>
  <c r="D2006" i="23"/>
  <c r="D2005" i="23"/>
  <c r="D2004" i="23"/>
  <c r="D2003" i="23"/>
  <c r="D2002" i="23"/>
  <c r="D2001" i="23"/>
  <c r="D2000" i="23"/>
  <c r="D1999" i="23"/>
  <c r="D1998" i="23"/>
  <c r="D1997" i="23"/>
  <c r="D1996" i="23"/>
  <c r="D1995" i="23"/>
  <c r="D1994" i="23"/>
  <c r="D1993" i="23"/>
  <c r="D1992" i="23"/>
  <c r="D1991" i="23"/>
  <c r="D1990" i="23"/>
  <c r="D1989" i="23"/>
  <c r="D1988" i="23"/>
  <c r="D1987" i="23"/>
  <c r="D1986" i="23"/>
  <c r="D1985" i="23"/>
  <c r="D1984" i="23"/>
  <c r="D1983" i="23"/>
  <c r="D1982" i="23"/>
  <c r="D1981" i="23"/>
  <c r="D1980" i="23"/>
  <c r="D1979" i="23"/>
  <c r="D1978" i="23"/>
  <c r="D1977" i="23"/>
  <c r="D1976" i="23"/>
  <c r="D1975" i="23"/>
  <c r="D1974" i="23"/>
  <c r="D1973" i="23"/>
  <c r="D1972" i="23"/>
  <c r="D1971" i="23"/>
  <c r="D1970" i="23"/>
  <c r="D1969" i="23"/>
  <c r="D1968" i="23"/>
  <c r="D1967" i="23"/>
  <c r="D1966" i="23"/>
  <c r="D1965" i="23"/>
  <c r="D1964" i="23"/>
  <c r="D1963" i="23"/>
  <c r="D1962" i="23"/>
  <c r="D1961" i="23"/>
  <c r="D1960" i="23"/>
  <c r="D1959" i="23"/>
  <c r="D1958" i="23"/>
  <c r="D1957" i="23"/>
  <c r="D1956" i="23"/>
  <c r="D1955" i="23"/>
  <c r="D1954" i="23"/>
  <c r="D1953" i="23"/>
  <c r="D1952" i="23"/>
  <c r="D1951" i="23"/>
  <c r="D1950" i="23"/>
  <c r="D1949" i="23"/>
  <c r="D1948" i="23"/>
  <c r="D1947" i="23"/>
  <c r="D1946" i="23"/>
  <c r="D1945" i="23"/>
  <c r="D1944" i="23"/>
  <c r="D1943" i="23"/>
  <c r="D1942" i="23"/>
  <c r="D1941" i="23"/>
  <c r="D1940" i="23"/>
  <c r="D1939" i="23"/>
  <c r="D1938" i="23"/>
  <c r="D1937" i="23"/>
  <c r="D1936" i="23"/>
  <c r="D1935" i="23"/>
  <c r="D1934" i="23"/>
  <c r="D1933" i="23"/>
  <c r="D1932" i="23"/>
  <c r="D1931" i="23"/>
  <c r="D1930" i="23"/>
  <c r="D1929" i="23"/>
  <c r="D1928" i="23"/>
  <c r="D1927" i="23"/>
  <c r="D1926" i="23"/>
  <c r="D1925" i="23"/>
  <c r="D1924" i="23"/>
  <c r="D1923" i="23"/>
  <c r="D1922" i="23"/>
  <c r="D1921" i="23"/>
  <c r="D1920" i="23"/>
  <c r="D1919" i="23"/>
  <c r="D1918" i="23"/>
  <c r="D1917" i="23"/>
  <c r="D1916" i="23"/>
  <c r="D1915" i="23"/>
  <c r="D1914" i="23"/>
  <c r="D1913" i="23"/>
  <c r="D1912" i="23"/>
  <c r="D1911" i="23"/>
  <c r="D1910" i="23"/>
  <c r="D1909" i="23"/>
  <c r="D1908" i="23"/>
  <c r="D1907" i="23"/>
  <c r="D1906" i="23"/>
  <c r="D1905" i="23"/>
  <c r="D1904" i="23"/>
  <c r="D1903" i="23"/>
  <c r="D1902" i="23"/>
  <c r="D1901" i="23"/>
  <c r="D1900" i="23"/>
  <c r="D1899" i="23"/>
  <c r="D1898" i="23"/>
  <c r="D1897" i="23"/>
  <c r="D1896" i="23"/>
  <c r="D1895" i="23"/>
  <c r="D1894" i="23"/>
  <c r="D1893" i="23"/>
  <c r="D1892" i="23"/>
  <c r="D1891" i="23"/>
  <c r="D1890" i="23"/>
  <c r="D1889" i="23"/>
  <c r="D1888" i="23"/>
  <c r="D1887" i="23"/>
  <c r="D1886" i="23"/>
  <c r="D1885" i="23"/>
  <c r="D1884" i="23"/>
  <c r="D1883" i="23"/>
  <c r="D1882" i="23"/>
  <c r="D1881" i="23"/>
  <c r="D1880" i="23"/>
  <c r="D1879" i="23"/>
  <c r="D1878" i="23"/>
  <c r="D1877" i="23"/>
  <c r="D1876" i="23"/>
  <c r="D1875" i="23"/>
  <c r="D1874" i="23"/>
  <c r="D1873" i="23"/>
  <c r="D1872" i="23"/>
  <c r="D1871" i="23"/>
  <c r="D1870" i="23"/>
  <c r="D1869" i="23"/>
  <c r="D1868" i="23"/>
  <c r="D1867" i="23"/>
  <c r="D1866" i="23"/>
  <c r="D1865" i="23"/>
  <c r="D1864" i="23"/>
  <c r="D1863" i="23"/>
  <c r="D1862" i="23"/>
  <c r="D1861" i="23"/>
  <c r="D1860" i="23"/>
  <c r="D1859" i="23"/>
  <c r="D1858" i="23"/>
  <c r="D1857" i="23"/>
  <c r="D1856" i="23"/>
  <c r="D1855" i="23"/>
  <c r="D1854" i="23"/>
  <c r="D1853" i="23"/>
  <c r="D1852" i="23"/>
  <c r="D1851" i="23"/>
  <c r="D1850" i="23"/>
  <c r="D1849" i="23"/>
  <c r="D1848" i="23"/>
  <c r="D1847" i="23"/>
  <c r="D1846" i="23"/>
  <c r="D1845" i="23"/>
  <c r="D1844" i="23"/>
  <c r="D1843" i="23"/>
  <c r="D1842" i="23"/>
  <c r="D1841" i="23"/>
  <c r="D1840" i="23"/>
  <c r="D1839" i="23"/>
  <c r="D1838" i="23"/>
  <c r="D1837" i="23"/>
  <c r="D1836" i="23"/>
  <c r="D1835" i="23"/>
  <c r="D1834" i="23"/>
  <c r="D1833" i="23"/>
  <c r="D1832" i="23"/>
  <c r="D1831" i="23"/>
  <c r="D1830" i="23"/>
  <c r="D1829" i="23"/>
  <c r="D1828" i="23"/>
  <c r="D1827" i="23"/>
  <c r="D1826" i="23"/>
  <c r="D1825" i="23"/>
  <c r="D1824" i="23"/>
  <c r="D1823" i="23"/>
  <c r="D1822" i="23"/>
  <c r="D1821" i="23"/>
  <c r="D1820" i="23"/>
  <c r="D1819" i="23"/>
  <c r="D1818" i="23"/>
  <c r="D1817" i="23"/>
  <c r="D1816" i="23"/>
  <c r="D1815" i="23"/>
  <c r="D1814" i="23"/>
  <c r="D1813" i="23"/>
  <c r="D1812" i="23"/>
  <c r="D1811" i="23"/>
  <c r="D1810" i="23"/>
  <c r="D1809" i="23"/>
  <c r="D1808" i="23"/>
  <c r="D1807" i="23"/>
  <c r="D1806" i="23"/>
  <c r="D1805" i="23"/>
  <c r="D1804" i="23"/>
  <c r="D1803" i="23"/>
  <c r="D1802" i="23"/>
  <c r="D1801" i="23"/>
  <c r="D1800" i="23"/>
  <c r="D1799" i="23"/>
  <c r="D1798" i="23"/>
  <c r="D1797" i="23"/>
  <c r="D1796" i="23"/>
  <c r="D1795" i="23"/>
  <c r="D1794" i="23"/>
  <c r="D1793" i="23"/>
  <c r="D1792" i="23"/>
  <c r="D1791" i="23"/>
  <c r="D1790" i="23"/>
  <c r="D1789" i="23"/>
  <c r="D1788" i="23"/>
  <c r="D1787" i="23"/>
  <c r="D1786" i="23"/>
  <c r="D1785" i="23"/>
  <c r="D1784" i="23"/>
  <c r="D1783" i="23"/>
  <c r="D1782" i="23"/>
  <c r="D1781" i="23"/>
  <c r="D1780" i="23"/>
  <c r="D1779" i="23"/>
  <c r="D1778" i="23"/>
  <c r="D1777" i="23"/>
  <c r="D1776" i="23"/>
  <c r="D1775" i="23"/>
  <c r="D1774" i="23"/>
  <c r="D1773" i="23"/>
  <c r="D1772" i="23"/>
  <c r="D1771" i="23"/>
  <c r="D1770" i="23"/>
  <c r="D1769" i="23"/>
  <c r="D1768" i="23"/>
  <c r="D1767" i="23"/>
  <c r="D1766" i="23"/>
  <c r="D1765" i="23"/>
  <c r="D1764" i="23"/>
  <c r="D1763" i="23"/>
  <c r="D1762" i="23"/>
  <c r="D1761" i="23"/>
  <c r="D1760" i="23"/>
  <c r="D1759" i="23"/>
  <c r="D1758" i="23"/>
  <c r="D1757" i="23"/>
  <c r="D1756" i="23"/>
  <c r="D1755" i="23"/>
  <c r="D1754" i="23"/>
  <c r="D1753" i="23"/>
  <c r="D1752" i="23"/>
  <c r="D1751" i="23"/>
  <c r="D1750" i="23"/>
  <c r="D1749" i="23"/>
  <c r="D1748" i="23"/>
  <c r="D1747" i="23"/>
  <c r="D1746" i="23"/>
  <c r="D1745" i="23"/>
  <c r="D1744" i="23"/>
  <c r="D1743" i="23"/>
  <c r="D1742" i="23"/>
  <c r="D1741" i="23"/>
  <c r="D1740" i="23"/>
  <c r="D1739" i="23"/>
  <c r="D1738" i="23"/>
  <c r="D1737" i="23"/>
  <c r="D1736" i="23"/>
  <c r="D1735" i="23"/>
  <c r="D1734" i="23"/>
  <c r="D1733" i="23"/>
  <c r="D1732" i="23"/>
  <c r="D1731" i="23"/>
  <c r="D1730" i="23"/>
  <c r="D1729" i="23"/>
  <c r="D1728" i="23"/>
  <c r="D1727" i="23"/>
  <c r="D1726" i="23"/>
  <c r="D1725" i="23"/>
  <c r="D1724" i="23"/>
  <c r="D1723" i="23"/>
  <c r="D1722" i="23"/>
  <c r="D1721" i="23"/>
  <c r="D1720" i="23"/>
  <c r="D1719" i="23"/>
  <c r="D1718" i="23"/>
  <c r="D1717" i="23"/>
  <c r="D1716" i="23"/>
  <c r="D1715" i="23"/>
  <c r="D1714" i="23"/>
  <c r="D1713" i="23"/>
  <c r="D1712" i="23"/>
  <c r="D1711" i="23"/>
  <c r="D1710" i="23"/>
  <c r="D1709" i="23"/>
  <c r="D1708" i="23"/>
  <c r="D1707" i="23"/>
  <c r="D1706" i="23"/>
  <c r="D1705" i="23"/>
  <c r="D1704" i="23"/>
  <c r="D1703" i="23"/>
  <c r="D1702" i="23"/>
  <c r="D1701" i="23"/>
  <c r="D1700" i="23"/>
  <c r="D1699" i="23"/>
  <c r="D1698" i="23"/>
  <c r="D1697" i="23"/>
  <c r="D1696" i="23"/>
  <c r="D1695" i="23"/>
  <c r="D1694" i="23"/>
  <c r="D1693" i="23"/>
  <c r="D1692" i="23"/>
  <c r="D1691" i="23"/>
  <c r="D1690" i="23"/>
  <c r="D1689" i="23"/>
  <c r="D1688" i="23"/>
  <c r="D1687" i="23"/>
  <c r="D1686" i="23"/>
  <c r="D1685" i="23"/>
  <c r="D1684" i="23"/>
  <c r="D1683" i="23"/>
  <c r="D1682" i="23"/>
  <c r="D1681" i="23"/>
  <c r="D1680" i="23"/>
  <c r="D1679" i="23"/>
  <c r="D1678" i="23"/>
  <c r="D1677" i="23"/>
  <c r="D1676" i="23"/>
  <c r="D1675" i="23"/>
  <c r="D1674" i="23"/>
  <c r="D1673" i="23"/>
  <c r="D1672" i="23"/>
  <c r="D1671" i="23"/>
  <c r="D1670" i="23"/>
  <c r="D1669" i="23"/>
  <c r="D1668" i="23"/>
  <c r="D1667" i="23"/>
  <c r="D1666" i="23"/>
  <c r="D1665" i="23"/>
  <c r="D1664" i="23"/>
  <c r="D1663" i="23"/>
  <c r="D1662" i="23"/>
  <c r="D1661" i="23"/>
  <c r="D1660" i="23"/>
  <c r="D1659" i="23"/>
  <c r="D1658" i="23"/>
  <c r="D1657" i="23"/>
  <c r="D1656" i="23"/>
  <c r="D1655" i="23"/>
  <c r="D1654" i="23"/>
  <c r="D1653" i="23"/>
  <c r="D1652" i="23"/>
  <c r="D1651" i="23"/>
  <c r="D1650" i="23"/>
  <c r="D1649" i="23"/>
  <c r="D1648" i="23"/>
  <c r="D1647" i="23"/>
  <c r="D1646" i="23"/>
  <c r="D1645" i="23"/>
  <c r="D1644" i="23"/>
  <c r="D1643" i="23"/>
  <c r="D1642" i="23"/>
  <c r="D1641" i="23"/>
  <c r="D1640" i="23"/>
  <c r="D1639" i="23"/>
  <c r="D1638" i="23"/>
  <c r="D1637" i="23"/>
  <c r="D1636" i="23"/>
  <c r="D1635" i="23"/>
  <c r="D1634" i="23"/>
  <c r="D1633" i="23"/>
  <c r="D1632" i="23"/>
  <c r="D1631" i="23"/>
  <c r="D1630" i="23"/>
  <c r="D1629" i="23"/>
  <c r="D1628" i="23"/>
  <c r="D1627" i="23"/>
  <c r="D1626" i="23"/>
  <c r="D1625" i="23"/>
  <c r="D1624" i="23"/>
  <c r="D1623" i="23"/>
  <c r="D1622" i="23"/>
  <c r="D1621" i="23"/>
  <c r="D1620" i="23"/>
  <c r="D1619" i="23"/>
  <c r="D1618" i="23"/>
  <c r="D1617" i="23"/>
  <c r="D1616" i="23"/>
  <c r="D1615" i="23"/>
  <c r="D1614" i="23"/>
  <c r="D1613" i="23"/>
  <c r="D1612" i="23"/>
  <c r="D1611" i="23"/>
  <c r="D1610" i="23"/>
  <c r="D1609" i="23"/>
  <c r="D1608" i="23"/>
  <c r="D1607" i="23"/>
  <c r="D1606" i="23"/>
  <c r="D1605" i="23"/>
  <c r="D1604" i="23"/>
  <c r="D1603" i="23"/>
  <c r="D1602" i="23"/>
  <c r="D1601" i="23"/>
  <c r="D1600" i="23"/>
  <c r="D1599" i="23"/>
  <c r="D1598" i="23"/>
  <c r="D1597" i="23"/>
  <c r="D1596" i="23"/>
  <c r="D1595" i="23"/>
  <c r="D1594" i="23"/>
  <c r="D1593" i="23"/>
  <c r="D1592" i="23"/>
  <c r="D1591" i="23"/>
  <c r="D1590" i="23"/>
  <c r="D1589" i="23"/>
  <c r="D1588" i="23"/>
  <c r="D1587" i="23"/>
  <c r="D1586" i="23"/>
  <c r="D1585" i="23"/>
  <c r="D1584" i="23"/>
  <c r="D1583" i="23"/>
  <c r="D1582" i="23"/>
  <c r="D1581" i="23"/>
  <c r="D1580" i="23"/>
  <c r="D1579" i="23"/>
  <c r="D1578" i="23"/>
  <c r="D1577" i="23"/>
  <c r="D1576" i="23"/>
  <c r="D1575" i="23"/>
  <c r="D1574" i="23"/>
  <c r="D1573" i="23"/>
  <c r="D1572" i="23"/>
  <c r="D1571" i="23"/>
  <c r="D1570" i="23"/>
  <c r="D1569" i="23"/>
  <c r="D1568" i="23"/>
  <c r="D1567" i="23"/>
  <c r="D1566" i="23"/>
  <c r="D1565" i="23"/>
  <c r="D1564" i="23"/>
  <c r="D1563" i="23"/>
  <c r="D1562" i="23"/>
  <c r="D1561" i="23"/>
  <c r="D1560" i="23"/>
  <c r="D1559" i="23"/>
  <c r="D1558" i="23"/>
  <c r="D1557" i="23"/>
  <c r="D1556" i="23"/>
  <c r="D1555" i="23"/>
  <c r="D1554" i="23"/>
  <c r="D1553" i="23"/>
  <c r="D1552" i="23"/>
  <c r="D1551" i="23"/>
  <c r="D1550" i="23"/>
  <c r="D1549" i="23"/>
  <c r="D1548" i="23"/>
  <c r="D1547" i="23"/>
  <c r="D1546" i="23"/>
  <c r="D1545" i="23"/>
  <c r="D1544" i="23"/>
  <c r="D1543" i="23"/>
  <c r="D1542" i="23"/>
  <c r="D1541" i="23"/>
  <c r="D1540" i="23"/>
  <c r="D1539" i="23"/>
  <c r="D1538" i="23"/>
  <c r="D1537" i="23"/>
  <c r="D1536" i="23"/>
  <c r="D1535" i="23"/>
  <c r="D1534" i="23"/>
  <c r="D1533" i="23"/>
  <c r="D1532" i="23"/>
  <c r="D1531" i="23"/>
  <c r="D1530" i="23"/>
  <c r="D1529" i="23"/>
  <c r="D1528" i="23"/>
  <c r="D1527" i="23"/>
  <c r="D1526" i="23"/>
  <c r="D1525" i="23"/>
  <c r="D1524" i="23"/>
  <c r="D1523" i="23"/>
  <c r="D1522" i="23"/>
  <c r="D1521" i="23"/>
  <c r="D1520" i="23"/>
  <c r="D1519" i="23"/>
  <c r="D1518" i="23"/>
  <c r="D1517" i="23"/>
  <c r="D1516" i="23"/>
  <c r="D1515" i="23"/>
  <c r="D1514" i="23"/>
  <c r="D1513" i="23"/>
  <c r="D1512" i="23"/>
  <c r="D1511" i="23"/>
  <c r="D1510" i="23"/>
  <c r="D1509" i="23"/>
  <c r="D1508" i="23"/>
  <c r="D1507" i="23"/>
  <c r="D1506" i="23"/>
  <c r="D1505" i="23"/>
  <c r="D1504" i="23"/>
  <c r="D1503" i="23"/>
  <c r="D1502" i="23"/>
  <c r="D1501" i="23"/>
  <c r="D1500" i="23"/>
  <c r="D1499" i="23"/>
  <c r="D1498" i="23"/>
  <c r="D1497" i="23"/>
  <c r="D1496" i="23"/>
  <c r="D1495" i="23"/>
  <c r="D1494" i="23"/>
  <c r="D1493" i="23"/>
  <c r="D1492" i="23"/>
  <c r="D1491" i="23"/>
  <c r="D1490" i="23"/>
  <c r="D1489" i="23"/>
  <c r="D1488" i="23"/>
  <c r="D1487" i="23"/>
  <c r="D1486" i="23"/>
  <c r="D1485" i="23"/>
  <c r="D1484" i="23"/>
  <c r="D1483" i="23"/>
  <c r="D1482" i="23"/>
  <c r="D1481" i="23"/>
  <c r="D1480" i="23"/>
  <c r="D1479" i="23"/>
  <c r="D1478" i="23"/>
  <c r="D1477" i="23"/>
  <c r="D1476" i="23"/>
  <c r="D1475" i="23"/>
  <c r="D1474" i="23"/>
  <c r="D1473" i="23"/>
  <c r="D1472" i="23"/>
  <c r="D1471" i="23"/>
  <c r="D1470" i="23"/>
  <c r="D1469" i="23"/>
  <c r="D1468" i="23"/>
  <c r="D1467" i="23"/>
  <c r="D1466" i="23"/>
  <c r="D1465" i="23"/>
  <c r="D1464" i="23"/>
  <c r="D1463" i="23"/>
  <c r="D1462" i="23"/>
  <c r="D1461" i="23"/>
  <c r="D1460" i="23"/>
  <c r="D1459" i="23"/>
  <c r="D1458" i="23"/>
  <c r="D1457" i="23"/>
  <c r="D1456" i="23"/>
  <c r="D1455" i="23"/>
  <c r="D1454" i="23"/>
  <c r="D1453" i="23"/>
  <c r="D1452" i="23"/>
  <c r="D1451" i="23"/>
  <c r="D1450" i="23"/>
  <c r="D1449" i="23"/>
  <c r="D1448" i="23"/>
  <c r="D1447" i="23"/>
  <c r="D1446" i="23"/>
  <c r="D1445" i="23"/>
  <c r="D1444" i="23"/>
  <c r="D1443" i="23"/>
  <c r="D1442" i="23"/>
  <c r="D1441" i="23"/>
  <c r="D1440" i="23"/>
  <c r="D1439" i="23"/>
  <c r="D1438" i="23"/>
  <c r="D1437" i="23"/>
  <c r="D1436" i="23"/>
  <c r="D1435" i="23"/>
  <c r="D1434" i="23"/>
  <c r="D1433" i="23"/>
  <c r="D1432" i="23"/>
  <c r="D1431" i="23"/>
  <c r="D1430" i="23"/>
  <c r="D1429" i="23"/>
  <c r="D1428" i="23"/>
  <c r="D1427" i="23"/>
  <c r="D1426" i="23"/>
  <c r="D1425" i="23"/>
  <c r="D1424" i="23"/>
  <c r="D1423" i="23"/>
  <c r="D1422" i="23"/>
  <c r="D1421" i="23"/>
  <c r="D1420" i="23"/>
  <c r="D1419" i="23"/>
  <c r="D1418" i="23"/>
  <c r="D1417" i="23"/>
  <c r="D1416" i="23"/>
  <c r="D1415" i="23"/>
  <c r="D1414" i="23"/>
  <c r="D1413" i="23"/>
  <c r="D1412" i="23"/>
  <c r="D1411" i="23"/>
  <c r="D1410" i="23"/>
  <c r="D1409" i="23"/>
  <c r="D1408" i="23"/>
  <c r="D1407" i="23"/>
  <c r="D1406" i="23"/>
  <c r="D1405" i="23"/>
  <c r="D1404" i="23"/>
  <c r="D1403" i="23"/>
  <c r="D1402" i="23"/>
  <c r="D1401" i="23"/>
  <c r="D1400" i="23"/>
  <c r="D1399" i="23"/>
  <c r="D1398" i="23"/>
  <c r="D1397" i="23"/>
  <c r="D1396" i="23"/>
  <c r="D1395" i="23"/>
  <c r="D1394" i="23"/>
  <c r="D1393" i="23"/>
  <c r="D1392" i="23"/>
  <c r="D1391" i="23"/>
  <c r="D1390" i="23"/>
  <c r="D1389" i="23"/>
  <c r="D1388" i="23"/>
  <c r="D1387" i="23"/>
  <c r="D1386" i="23"/>
  <c r="D1385" i="23"/>
  <c r="D1384" i="23"/>
  <c r="D1383" i="23"/>
  <c r="D1382" i="23"/>
  <c r="D1381" i="23"/>
  <c r="D1380" i="23"/>
  <c r="D1379" i="23"/>
  <c r="D1378" i="23"/>
  <c r="D1377" i="23"/>
  <c r="D1376" i="23"/>
  <c r="D1375" i="23"/>
  <c r="D1374" i="23"/>
  <c r="D1373" i="23"/>
  <c r="D1372" i="23"/>
  <c r="D1371" i="23"/>
  <c r="D1370" i="23"/>
  <c r="D1369" i="23"/>
  <c r="D1368" i="23"/>
  <c r="D1367" i="23"/>
  <c r="D1366" i="23"/>
  <c r="D1365" i="23"/>
  <c r="D1364" i="23"/>
  <c r="D1363" i="23"/>
  <c r="D1362" i="23"/>
  <c r="D1361" i="23"/>
  <c r="D1360" i="23"/>
  <c r="D1359" i="23"/>
  <c r="D1358" i="23"/>
  <c r="D1357" i="23"/>
  <c r="D1356" i="23"/>
  <c r="D1355" i="23"/>
  <c r="D1354" i="23"/>
  <c r="D1353" i="23"/>
  <c r="D1352" i="23"/>
  <c r="D1351" i="23"/>
  <c r="D1350" i="23"/>
  <c r="D1349" i="23"/>
  <c r="D1348" i="23"/>
  <c r="D1347" i="23"/>
  <c r="D1346" i="23"/>
  <c r="D1345" i="23"/>
  <c r="D1344" i="23"/>
  <c r="D1343" i="23"/>
  <c r="D1342" i="23"/>
  <c r="D1341" i="23"/>
  <c r="D1340" i="23"/>
  <c r="D1339" i="23"/>
  <c r="D1338" i="23"/>
  <c r="D1337" i="23"/>
  <c r="D1336" i="23"/>
  <c r="D1335" i="23"/>
  <c r="D1334" i="23"/>
  <c r="D1333" i="23"/>
  <c r="D1332" i="23"/>
  <c r="D1331" i="23"/>
  <c r="D1330" i="23"/>
  <c r="D1329" i="23"/>
  <c r="D1328" i="23"/>
  <c r="D1327" i="23"/>
  <c r="D1326" i="23"/>
  <c r="D1325" i="23"/>
  <c r="D1324" i="23"/>
  <c r="D1323" i="23"/>
  <c r="D1322" i="23"/>
  <c r="D1321" i="23"/>
  <c r="D1320" i="23"/>
  <c r="D1319" i="23"/>
  <c r="D1318" i="23"/>
  <c r="D1317" i="23"/>
  <c r="D1316" i="23"/>
  <c r="D1315" i="23"/>
  <c r="D1314" i="23"/>
  <c r="D1313" i="23"/>
  <c r="D1312" i="23"/>
  <c r="D1311" i="23"/>
  <c r="D1310" i="23"/>
  <c r="D1309" i="23"/>
  <c r="D1308" i="23"/>
  <c r="D1307" i="23"/>
  <c r="D1306" i="23"/>
  <c r="D1305" i="23"/>
  <c r="D1304" i="23"/>
  <c r="D1303" i="23"/>
  <c r="D1302" i="23"/>
  <c r="D1301" i="23"/>
  <c r="D1300" i="23"/>
  <c r="D1299" i="23"/>
  <c r="D1298" i="23"/>
  <c r="D1297" i="23"/>
  <c r="D1296" i="23"/>
  <c r="D1295" i="23"/>
  <c r="D1294" i="23"/>
  <c r="D1293" i="23"/>
  <c r="D1292" i="23"/>
  <c r="D1291" i="23"/>
  <c r="D1290" i="23"/>
  <c r="D1289" i="23"/>
  <c r="D1288" i="23"/>
  <c r="D1287" i="23"/>
  <c r="D1286" i="23"/>
  <c r="D1285" i="23"/>
  <c r="D1284" i="23"/>
  <c r="D1283" i="23"/>
  <c r="D1282" i="23"/>
  <c r="D1281" i="23"/>
  <c r="D1280" i="23"/>
  <c r="D1279" i="23"/>
  <c r="D1278" i="23"/>
  <c r="D1277" i="23"/>
  <c r="D1276" i="23"/>
  <c r="D1275" i="23"/>
  <c r="D1274" i="23"/>
  <c r="D1273" i="23"/>
  <c r="D1272" i="23"/>
  <c r="D1271" i="23"/>
  <c r="D1270" i="23"/>
  <c r="D1269" i="23"/>
  <c r="D1268" i="23"/>
  <c r="D1267" i="23"/>
  <c r="D1266" i="23"/>
  <c r="D1265" i="23"/>
  <c r="D1264" i="23"/>
  <c r="D1263" i="23"/>
  <c r="D1262" i="23"/>
  <c r="D1261" i="23"/>
  <c r="D1260" i="23"/>
  <c r="D1259" i="23"/>
  <c r="D1258" i="23"/>
  <c r="D1257" i="23"/>
  <c r="D1256" i="23"/>
  <c r="D1255" i="23"/>
  <c r="D1254" i="23"/>
  <c r="D1253" i="23"/>
  <c r="D1252" i="23"/>
  <c r="D1251" i="23"/>
  <c r="D1250" i="23"/>
  <c r="D1249" i="23"/>
  <c r="D1248" i="23"/>
  <c r="D1247" i="23"/>
  <c r="D1246" i="23"/>
  <c r="D1245" i="23"/>
  <c r="D1244" i="23"/>
  <c r="D1243" i="23"/>
  <c r="D1242" i="23"/>
  <c r="D1241" i="23"/>
  <c r="D1240" i="23"/>
  <c r="D1239" i="23"/>
  <c r="D1238" i="23"/>
  <c r="D1237" i="23"/>
  <c r="D1236" i="23"/>
  <c r="D1235" i="23"/>
  <c r="D1234" i="23"/>
  <c r="D1233" i="23"/>
  <c r="D1232" i="23"/>
  <c r="D1231" i="23"/>
  <c r="D1230" i="23"/>
  <c r="D1229" i="23"/>
  <c r="D1228" i="23"/>
  <c r="D1227" i="23"/>
  <c r="D1226" i="23"/>
  <c r="D1225" i="23"/>
  <c r="D1224" i="23"/>
  <c r="D1223" i="23"/>
  <c r="D1222" i="23"/>
  <c r="D1221" i="23"/>
  <c r="D1220" i="23"/>
  <c r="D1219" i="23"/>
  <c r="D1218" i="23"/>
  <c r="D1217" i="23"/>
  <c r="D1216" i="23"/>
  <c r="D1215" i="23"/>
  <c r="D1214" i="23"/>
  <c r="D1213" i="23"/>
  <c r="D1212" i="23"/>
  <c r="D1211" i="23"/>
  <c r="D1210" i="23"/>
  <c r="D1209" i="23"/>
  <c r="D1208" i="23"/>
  <c r="D1207" i="23"/>
  <c r="D1206" i="23"/>
  <c r="D1205" i="23"/>
  <c r="D1204" i="23"/>
  <c r="D1203" i="23"/>
  <c r="D1202" i="23"/>
  <c r="D1201" i="23"/>
  <c r="D1200" i="23"/>
  <c r="D1199" i="23"/>
  <c r="D1198" i="23"/>
  <c r="D1197" i="23"/>
  <c r="D1196" i="23"/>
  <c r="D1195" i="23"/>
  <c r="D1194" i="23"/>
  <c r="D1193" i="23"/>
  <c r="D1192" i="23"/>
  <c r="D1191" i="23"/>
  <c r="D1190" i="23"/>
  <c r="D1189" i="23"/>
  <c r="D1188" i="23"/>
  <c r="D1187" i="23"/>
  <c r="D1186" i="23"/>
  <c r="D1185" i="23"/>
  <c r="D1184" i="23"/>
  <c r="D1183" i="23"/>
  <c r="D1182" i="23"/>
  <c r="D1181" i="23"/>
  <c r="D1180" i="23"/>
  <c r="D1179" i="23"/>
  <c r="D1178" i="23"/>
  <c r="D1177" i="23"/>
  <c r="D1176" i="23"/>
  <c r="D1175" i="23"/>
  <c r="D1174" i="23"/>
  <c r="D1173" i="23"/>
  <c r="D1172" i="23"/>
  <c r="D1171" i="23"/>
  <c r="D1170" i="23"/>
  <c r="D1169" i="23"/>
  <c r="D1168" i="23"/>
  <c r="D1167" i="23"/>
  <c r="D1166" i="23"/>
  <c r="D1165" i="23"/>
  <c r="D1164" i="23"/>
  <c r="D1163" i="23"/>
  <c r="D1162" i="23"/>
  <c r="D1161" i="23"/>
  <c r="D1160" i="23"/>
  <c r="D1159" i="23"/>
  <c r="D1158" i="23"/>
  <c r="D1157" i="23"/>
  <c r="D1156" i="23"/>
  <c r="D1155" i="23"/>
  <c r="D1154" i="23"/>
  <c r="D1153" i="23"/>
  <c r="D1152" i="23"/>
  <c r="D1151" i="23"/>
  <c r="D1150" i="23"/>
  <c r="D1149" i="23"/>
  <c r="D1148" i="23"/>
  <c r="D1147" i="23"/>
  <c r="D1146" i="23"/>
  <c r="D1145" i="23"/>
  <c r="D1144" i="23"/>
  <c r="D1143" i="23"/>
  <c r="D1142" i="23"/>
  <c r="D1141" i="23"/>
  <c r="D1140" i="23"/>
  <c r="D1139" i="23"/>
  <c r="D1138" i="23"/>
  <c r="D1137" i="23"/>
  <c r="D1136" i="23"/>
  <c r="D1135" i="23"/>
  <c r="D1134" i="23"/>
  <c r="D1133" i="23"/>
  <c r="D1132" i="23"/>
  <c r="D1131" i="23"/>
  <c r="D1130" i="23"/>
  <c r="D1129" i="23"/>
  <c r="D1128" i="23"/>
  <c r="D1127" i="23"/>
  <c r="D1126" i="23"/>
  <c r="D1125" i="23"/>
  <c r="D1124" i="23"/>
  <c r="D1123" i="23"/>
  <c r="D1122" i="23"/>
  <c r="D1121" i="23"/>
  <c r="D1120" i="23"/>
  <c r="D1119" i="23"/>
  <c r="D1118" i="23"/>
  <c r="D1117" i="23"/>
  <c r="D1116" i="23"/>
  <c r="D1115" i="23"/>
  <c r="D1114" i="23"/>
  <c r="D1113" i="23"/>
  <c r="D1112" i="23"/>
  <c r="D1111" i="23"/>
  <c r="D1110" i="23"/>
  <c r="D1109" i="23"/>
  <c r="D1108" i="23"/>
  <c r="D1107" i="23"/>
  <c r="D1106" i="23"/>
  <c r="D1105" i="23"/>
  <c r="D1104" i="23"/>
  <c r="D1103" i="23"/>
  <c r="D1102" i="23"/>
  <c r="D1101" i="23"/>
  <c r="D1100" i="23"/>
  <c r="D1099" i="23"/>
  <c r="D1098" i="23"/>
  <c r="D1097" i="23"/>
  <c r="D1096" i="23"/>
  <c r="D1095" i="23"/>
  <c r="D1094" i="23"/>
  <c r="D1093" i="23"/>
  <c r="D1092" i="23"/>
  <c r="D1091" i="23"/>
  <c r="D1090" i="23"/>
  <c r="D1089" i="23"/>
  <c r="D1088" i="23"/>
  <c r="D1087" i="23"/>
  <c r="D1086" i="23"/>
  <c r="D1085" i="23"/>
  <c r="D1084" i="23"/>
  <c r="D1083" i="23"/>
  <c r="D1082" i="23"/>
  <c r="D1081" i="23"/>
  <c r="D1080" i="23"/>
  <c r="D1079" i="23"/>
  <c r="D1078" i="23"/>
  <c r="D1077" i="23"/>
  <c r="D1076" i="23"/>
  <c r="D1075" i="23"/>
  <c r="D1074" i="23"/>
  <c r="D1073" i="23"/>
  <c r="D1072" i="23"/>
  <c r="D1071" i="23"/>
  <c r="D1070" i="23"/>
  <c r="D1069" i="23"/>
  <c r="D1068" i="23"/>
  <c r="D1067" i="23"/>
  <c r="D1066" i="23"/>
  <c r="D1065" i="23"/>
  <c r="D1064" i="23"/>
  <c r="D1063" i="23"/>
  <c r="D1062" i="23"/>
  <c r="D1061" i="23"/>
  <c r="D1060" i="23"/>
  <c r="D1059" i="23"/>
  <c r="D1058" i="23"/>
  <c r="D1057" i="23"/>
  <c r="D1056" i="23"/>
  <c r="D1055" i="23"/>
  <c r="D1054" i="23"/>
  <c r="D1053" i="23"/>
  <c r="D1052" i="23"/>
  <c r="D1051" i="23"/>
  <c r="D1050" i="23"/>
  <c r="D1049" i="23"/>
  <c r="D1048" i="23"/>
  <c r="D1047" i="23"/>
  <c r="D1046" i="23"/>
  <c r="D1045" i="23"/>
  <c r="D1044" i="23"/>
  <c r="D1043" i="23"/>
  <c r="D1042" i="23"/>
  <c r="D1041" i="23"/>
  <c r="D1040" i="23"/>
  <c r="D1039" i="23"/>
  <c r="D1038" i="23"/>
  <c r="D1037" i="23"/>
  <c r="D1036" i="23"/>
  <c r="D1035" i="23"/>
  <c r="D1034" i="23"/>
  <c r="D1033" i="23"/>
  <c r="D1032" i="23"/>
  <c r="D1031" i="23"/>
  <c r="D1030" i="23"/>
  <c r="D1029" i="23"/>
  <c r="D1028" i="23"/>
  <c r="D1027" i="23"/>
  <c r="D1026" i="23"/>
  <c r="D1025" i="23"/>
  <c r="D1024" i="23"/>
  <c r="D1023" i="23"/>
  <c r="D1022" i="23"/>
  <c r="D1021" i="23"/>
  <c r="D1020" i="23"/>
  <c r="D1019" i="23"/>
  <c r="D1018" i="23"/>
  <c r="D1017" i="23"/>
  <c r="D1016" i="23"/>
  <c r="D1015" i="23"/>
  <c r="D1014" i="23"/>
  <c r="D1013" i="23"/>
  <c r="D1012" i="23"/>
  <c r="D1011" i="23"/>
  <c r="D1010" i="23"/>
  <c r="D1009" i="23"/>
  <c r="D1008" i="23"/>
  <c r="D1007" i="23"/>
  <c r="D1006" i="23"/>
  <c r="D1005" i="23"/>
  <c r="D1004" i="23"/>
  <c r="D1003" i="23"/>
  <c r="D1002" i="23"/>
  <c r="D1001" i="23"/>
  <c r="D1000" i="23"/>
  <c r="D999" i="23"/>
  <c r="D998" i="23"/>
  <c r="D997" i="23"/>
  <c r="D996" i="23"/>
  <c r="D995" i="23"/>
  <c r="D994" i="23"/>
  <c r="D993" i="23"/>
  <c r="D992" i="23"/>
  <c r="D991" i="23"/>
  <c r="D990" i="23"/>
  <c r="D989" i="23"/>
  <c r="D988" i="23"/>
  <c r="D987" i="23"/>
  <c r="D986" i="23"/>
  <c r="D985" i="23"/>
  <c r="D984" i="23"/>
  <c r="D983" i="23"/>
  <c r="D982" i="23"/>
  <c r="D981" i="23"/>
  <c r="D980" i="23"/>
  <c r="D979" i="23"/>
  <c r="D978" i="23"/>
  <c r="D977" i="23"/>
  <c r="D976" i="23"/>
  <c r="D975" i="23"/>
  <c r="D974" i="23"/>
  <c r="D973" i="23"/>
  <c r="D972" i="23"/>
  <c r="D971" i="23"/>
  <c r="D970" i="23"/>
  <c r="D969" i="23"/>
  <c r="D968" i="23"/>
  <c r="D967" i="23"/>
  <c r="D966" i="23"/>
  <c r="D965" i="23"/>
  <c r="D964" i="23"/>
  <c r="D963" i="23"/>
  <c r="D962" i="23"/>
  <c r="D961" i="23"/>
  <c r="D960" i="23"/>
  <c r="D959" i="23"/>
  <c r="D958" i="23"/>
  <c r="D957" i="23"/>
  <c r="D956" i="23"/>
  <c r="D955" i="23"/>
  <c r="D954" i="23"/>
  <c r="D953" i="23"/>
  <c r="D952" i="23"/>
  <c r="D951" i="23"/>
  <c r="D950" i="23"/>
  <c r="D949" i="23"/>
  <c r="D948" i="23"/>
  <c r="D947" i="23"/>
  <c r="D946" i="23"/>
  <c r="D945" i="23"/>
  <c r="D944" i="23"/>
  <c r="D943" i="23"/>
  <c r="D942" i="23"/>
  <c r="D941" i="23"/>
  <c r="D940" i="23"/>
  <c r="D939" i="23"/>
  <c r="D938" i="23"/>
  <c r="D937" i="23"/>
  <c r="D936" i="23"/>
  <c r="D935" i="23"/>
  <c r="D934" i="23"/>
  <c r="D933" i="23"/>
  <c r="D932" i="23"/>
  <c r="D931" i="23"/>
  <c r="D930" i="23"/>
  <c r="D929" i="23"/>
  <c r="D928" i="23"/>
  <c r="D927" i="23"/>
  <c r="D926" i="23"/>
  <c r="D925" i="23"/>
  <c r="D924" i="23"/>
  <c r="D923" i="23"/>
  <c r="D922" i="23"/>
  <c r="D921" i="23"/>
  <c r="D920" i="23"/>
  <c r="D919" i="23"/>
  <c r="D918" i="23"/>
  <c r="D917" i="23"/>
  <c r="D916" i="23"/>
  <c r="D915" i="23"/>
  <c r="D914" i="23"/>
  <c r="D913" i="23"/>
  <c r="D912" i="23"/>
  <c r="D911" i="23"/>
  <c r="D910" i="23"/>
  <c r="D909" i="23"/>
  <c r="D908" i="23"/>
  <c r="D907" i="23"/>
  <c r="D906" i="23"/>
  <c r="D905" i="23"/>
  <c r="D904" i="23"/>
  <c r="D903" i="23"/>
  <c r="D902" i="23"/>
  <c r="D901" i="23"/>
  <c r="D900" i="23"/>
  <c r="D899" i="23"/>
  <c r="D898" i="23"/>
  <c r="D897" i="23"/>
  <c r="D896" i="23"/>
  <c r="D895" i="23"/>
  <c r="D894" i="23"/>
  <c r="D893" i="23"/>
  <c r="D892" i="23"/>
  <c r="D891" i="23"/>
  <c r="D890" i="23"/>
  <c r="D889" i="23"/>
  <c r="D888" i="23"/>
  <c r="D887" i="23"/>
  <c r="D886" i="23"/>
  <c r="D885" i="23"/>
  <c r="D884" i="23"/>
  <c r="D883" i="23"/>
  <c r="D882" i="23"/>
  <c r="D881" i="23"/>
  <c r="D880" i="23"/>
  <c r="D879" i="23"/>
  <c r="D878" i="23"/>
  <c r="D877" i="23"/>
  <c r="D876" i="23"/>
  <c r="D875" i="23"/>
  <c r="D874" i="23"/>
  <c r="D873" i="23"/>
  <c r="D872" i="23"/>
  <c r="D871" i="23"/>
  <c r="D870" i="23"/>
  <c r="D869" i="23"/>
  <c r="D868" i="23"/>
  <c r="D867" i="23"/>
  <c r="D866" i="23"/>
  <c r="D865" i="23"/>
  <c r="D864" i="23"/>
  <c r="D863" i="23"/>
  <c r="D862" i="23"/>
  <c r="D861" i="23"/>
  <c r="D860" i="23"/>
  <c r="D859" i="23"/>
  <c r="D858" i="23"/>
  <c r="D857" i="23"/>
  <c r="D856" i="23"/>
  <c r="D855" i="23"/>
  <c r="D854" i="23"/>
  <c r="D853" i="23"/>
  <c r="D852" i="23"/>
  <c r="D851" i="23"/>
  <c r="D850" i="23"/>
  <c r="D849" i="23"/>
  <c r="D848" i="23"/>
  <c r="D847" i="23"/>
  <c r="D846" i="23"/>
  <c r="D845" i="23"/>
  <c r="D844" i="23"/>
  <c r="D843" i="23"/>
  <c r="D842" i="23"/>
  <c r="D841" i="23"/>
  <c r="D840" i="23"/>
  <c r="D839" i="23"/>
  <c r="D838" i="23"/>
  <c r="D837" i="23"/>
  <c r="D836" i="23"/>
  <c r="D835" i="23"/>
  <c r="D834" i="23"/>
  <c r="D833" i="23"/>
  <c r="D832" i="23"/>
  <c r="D831" i="23"/>
  <c r="D830" i="23"/>
  <c r="D829" i="23"/>
  <c r="D828" i="23"/>
  <c r="D827" i="23"/>
  <c r="D826" i="23"/>
  <c r="D825" i="23"/>
  <c r="D824" i="23"/>
  <c r="D823" i="23"/>
  <c r="D822" i="23"/>
  <c r="D821" i="23"/>
  <c r="D820" i="23"/>
  <c r="D819" i="23"/>
  <c r="D818" i="23"/>
  <c r="D817" i="23"/>
  <c r="D816" i="23"/>
  <c r="D815" i="23"/>
  <c r="D814" i="23"/>
  <c r="D813" i="23"/>
  <c r="D812" i="23"/>
  <c r="D811" i="23"/>
  <c r="D810" i="23"/>
  <c r="D809" i="23"/>
  <c r="D808" i="23"/>
  <c r="D807" i="23"/>
  <c r="D806" i="23"/>
  <c r="D805" i="23"/>
  <c r="D804" i="23"/>
  <c r="D803" i="23"/>
  <c r="D802" i="23"/>
  <c r="D801" i="23"/>
  <c r="D800" i="23"/>
  <c r="D799" i="23"/>
  <c r="D798" i="23"/>
  <c r="D797" i="23"/>
  <c r="D796" i="23"/>
  <c r="D795" i="23"/>
  <c r="D794" i="23"/>
  <c r="D793" i="23"/>
  <c r="D792" i="23"/>
  <c r="D791" i="23"/>
  <c r="D790" i="23"/>
  <c r="D789" i="23"/>
  <c r="D788" i="23"/>
  <c r="D787" i="23"/>
  <c r="D786" i="23"/>
  <c r="D785" i="23"/>
  <c r="D784" i="23"/>
  <c r="D783" i="23"/>
  <c r="D782" i="23"/>
  <c r="D781" i="23"/>
  <c r="D780" i="23"/>
  <c r="D779" i="23"/>
  <c r="D778" i="23"/>
  <c r="D777" i="23"/>
  <c r="D776" i="23"/>
  <c r="D775" i="23"/>
  <c r="D774" i="23"/>
  <c r="D773" i="23"/>
  <c r="D772" i="23"/>
  <c r="D771" i="23"/>
  <c r="D770" i="23"/>
  <c r="D769" i="23"/>
  <c r="D768" i="23"/>
  <c r="D767" i="23"/>
  <c r="D766" i="23"/>
  <c r="D765" i="23"/>
  <c r="D764" i="23"/>
  <c r="D763" i="23"/>
  <c r="D762" i="23"/>
  <c r="D761" i="23"/>
  <c r="D760" i="23"/>
  <c r="D759" i="23"/>
  <c r="D758" i="23"/>
  <c r="D757" i="23"/>
  <c r="D756" i="23"/>
  <c r="D755" i="23"/>
  <c r="D754" i="23"/>
  <c r="D753" i="23"/>
  <c r="D752" i="23"/>
  <c r="D751" i="23"/>
  <c r="D750" i="23"/>
  <c r="D749" i="23"/>
  <c r="D748" i="23"/>
  <c r="D747" i="23"/>
  <c r="D746" i="23"/>
  <c r="D745" i="23"/>
  <c r="D744" i="23"/>
  <c r="D743" i="23"/>
  <c r="D742" i="23"/>
  <c r="D741" i="23"/>
  <c r="D740" i="23"/>
  <c r="D739" i="23"/>
  <c r="D738" i="23"/>
  <c r="D737" i="23"/>
  <c r="D736" i="23"/>
  <c r="D735" i="23"/>
  <c r="D734" i="23"/>
  <c r="D733" i="23"/>
  <c r="D732" i="23"/>
  <c r="D731" i="23"/>
  <c r="D730" i="23"/>
  <c r="D729" i="23"/>
  <c r="D728" i="23"/>
  <c r="D727" i="23"/>
  <c r="D726" i="23"/>
  <c r="D725" i="23"/>
  <c r="D724" i="23"/>
  <c r="D723" i="23"/>
  <c r="D722" i="23"/>
  <c r="D721" i="23"/>
  <c r="D720" i="23"/>
  <c r="D719" i="23"/>
  <c r="D718" i="23"/>
  <c r="D717" i="23"/>
  <c r="D716" i="23"/>
  <c r="D715" i="23"/>
  <c r="D714" i="23"/>
  <c r="D713" i="23"/>
  <c r="D712" i="23"/>
  <c r="D711" i="23"/>
  <c r="D710" i="23"/>
  <c r="D709" i="23"/>
  <c r="D708" i="23"/>
  <c r="D707" i="23"/>
  <c r="D706" i="23"/>
  <c r="D705" i="23"/>
  <c r="D704" i="23"/>
  <c r="D703" i="23"/>
  <c r="D702" i="23"/>
  <c r="D701" i="23"/>
  <c r="D700" i="23"/>
  <c r="D699" i="23"/>
  <c r="D698" i="23"/>
  <c r="D697" i="23"/>
  <c r="D696" i="23"/>
  <c r="D695" i="23"/>
  <c r="D694" i="23"/>
  <c r="D693" i="23"/>
  <c r="D692" i="23"/>
  <c r="D691" i="23"/>
  <c r="D690" i="23"/>
  <c r="D689" i="23"/>
  <c r="D688" i="23"/>
  <c r="D687" i="23"/>
  <c r="D686" i="23"/>
  <c r="D685" i="23"/>
  <c r="D684" i="23"/>
  <c r="D683" i="23"/>
  <c r="D682" i="23"/>
  <c r="D681" i="23"/>
  <c r="D680" i="23"/>
  <c r="D679" i="23"/>
  <c r="D678" i="23"/>
  <c r="D677" i="23"/>
  <c r="D676" i="23"/>
  <c r="D675" i="23"/>
  <c r="D674" i="23"/>
  <c r="D673" i="23"/>
  <c r="D672" i="23"/>
  <c r="D671" i="23"/>
  <c r="D670" i="23"/>
  <c r="D669" i="23"/>
  <c r="D668" i="23"/>
  <c r="D667" i="23"/>
  <c r="D666" i="23"/>
  <c r="D665" i="23"/>
  <c r="D664" i="23"/>
  <c r="D663" i="23"/>
  <c r="D662" i="23"/>
  <c r="D661" i="23"/>
  <c r="D660" i="23"/>
  <c r="D659" i="23"/>
  <c r="D658" i="23"/>
  <c r="D657" i="23"/>
  <c r="D656" i="23"/>
  <c r="D655" i="23"/>
  <c r="D654" i="23"/>
  <c r="D653" i="23"/>
  <c r="D652" i="23"/>
  <c r="D651" i="23"/>
  <c r="D650" i="23"/>
  <c r="D649" i="23"/>
  <c r="D648" i="23"/>
  <c r="D647" i="23"/>
  <c r="D646" i="23"/>
  <c r="D645" i="23"/>
  <c r="D644" i="23"/>
  <c r="D643" i="23"/>
  <c r="D642" i="23"/>
  <c r="D641" i="23"/>
  <c r="D640" i="23"/>
  <c r="D639" i="23"/>
  <c r="D638" i="23"/>
  <c r="D637" i="23"/>
  <c r="D636" i="23"/>
  <c r="D635" i="23"/>
  <c r="D634" i="23"/>
  <c r="D633" i="23"/>
  <c r="D632" i="23"/>
  <c r="D631" i="23"/>
  <c r="D630" i="23"/>
  <c r="D629" i="23"/>
  <c r="D628" i="23"/>
  <c r="D627" i="23"/>
  <c r="D626" i="23"/>
  <c r="D625" i="23"/>
  <c r="D624" i="23"/>
  <c r="D623" i="23"/>
  <c r="D622" i="23"/>
  <c r="D621" i="23"/>
  <c r="D620" i="23"/>
  <c r="D619" i="23"/>
  <c r="D618" i="23"/>
  <c r="D617" i="23"/>
  <c r="D616" i="23"/>
  <c r="D615" i="23"/>
  <c r="D614" i="23"/>
  <c r="D613" i="23"/>
  <c r="D612" i="23"/>
  <c r="D611" i="23"/>
  <c r="D610" i="23"/>
  <c r="D609" i="23"/>
  <c r="D608" i="23"/>
  <c r="D607" i="23"/>
  <c r="D606" i="23"/>
  <c r="D605" i="23"/>
  <c r="D604" i="23"/>
  <c r="D603" i="23"/>
  <c r="D602" i="23"/>
  <c r="D601" i="23"/>
  <c r="D600" i="23"/>
  <c r="D599" i="23"/>
  <c r="D598" i="23"/>
  <c r="D597" i="23"/>
  <c r="D596" i="23"/>
  <c r="D595" i="23"/>
  <c r="D594" i="23"/>
  <c r="D593" i="23"/>
  <c r="D592" i="23"/>
  <c r="D591" i="23"/>
  <c r="D590" i="23"/>
  <c r="D589" i="23"/>
  <c r="D588" i="23"/>
  <c r="D587" i="23"/>
  <c r="D586" i="23"/>
  <c r="D585" i="23"/>
  <c r="D584" i="23"/>
  <c r="D583" i="23"/>
  <c r="D582" i="23"/>
  <c r="D581" i="23"/>
  <c r="D580" i="23"/>
  <c r="D579" i="23"/>
  <c r="D578" i="23"/>
  <c r="D577" i="23"/>
  <c r="D576" i="23"/>
  <c r="D575" i="23"/>
  <c r="D574" i="23"/>
  <c r="D573" i="23"/>
  <c r="D572" i="23"/>
  <c r="D571" i="23"/>
  <c r="D570" i="23"/>
  <c r="D569" i="23"/>
  <c r="D568" i="23"/>
  <c r="D567" i="23"/>
  <c r="D566" i="23"/>
  <c r="D565" i="23"/>
  <c r="D564" i="23"/>
  <c r="D563" i="23"/>
  <c r="D562" i="23"/>
  <c r="D561" i="23"/>
  <c r="D560" i="23"/>
  <c r="D559" i="23"/>
  <c r="D558" i="23"/>
  <c r="D557" i="23"/>
  <c r="D556" i="23"/>
  <c r="D555" i="23"/>
  <c r="D554" i="23"/>
  <c r="D553" i="23"/>
  <c r="D552" i="23"/>
  <c r="D551" i="23"/>
  <c r="D550" i="23"/>
  <c r="D549" i="23"/>
  <c r="D548" i="23"/>
  <c r="D547" i="23"/>
  <c r="D546" i="23"/>
  <c r="D545" i="23"/>
  <c r="D544" i="23"/>
  <c r="D543" i="23"/>
  <c r="D542" i="23"/>
  <c r="D541" i="23"/>
  <c r="D540" i="23"/>
  <c r="D539" i="23"/>
  <c r="D538" i="23"/>
  <c r="D537" i="23"/>
  <c r="D536" i="23"/>
  <c r="D535" i="23"/>
  <c r="D534" i="23"/>
  <c r="D533" i="23"/>
  <c r="D532" i="23"/>
  <c r="D531" i="23"/>
  <c r="D530" i="23"/>
  <c r="D529" i="23"/>
  <c r="D528" i="23"/>
  <c r="D527" i="23"/>
  <c r="D526" i="23"/>
  <c r="D525" i="23"/>
  <c r="D524" i="23"/>
  <c r="D523" i="23"/>
  <c r="D522" i="23"/>
  <c r="D521" i="23"/>
  <c r="D520" i="23"/>
  <c r="D519" i="23"/>
  <c r="D518" i="23"/>
  <c r="D517" i="23"/>
  <c r="D516" i="23"/>
  <c r="D515" i="23"/>
  <c r="D514" i="23"/>
  <c r="D513" i="23"/>
  <c r="D512" i="23"/>
  <c r="D511" i="23"/>
  <c r="D510" i="23"/>
  <c r="D509" i="23"/>
  <c r="D508" i="23"/>
  <c r="D507" i="23"/>
  <c r="D506" i="23"/>
  <c r="D505" i="23"/>
  <c r="D504" i="23"/>
  <c r="D503" i="23"/>
  <c r="D502" i="23"/>
  <c r="D501" i="23"/>
  <c r="D500" i="23"/>
  <c r="D499" i="23"/>
  <c r="D498" i="23"/>
  <c r="D497" i="23"/>
  <c r="D496" i="23"/>
  <c r="D495" i="23"/>
  <c r="D494" i="23"/>
  <c r="D493" i="23"/>
  <c r="D492" i="23"/>
  <c r="D491" i="23"/>
  <c r="D490" i="23"/>
  <c r="D489" i="23"/>
  <c r="D488" i="23"/>
  <c r="D487" i="23"/>
  <c r="D486" i="23"/>
  <c r="D485" i="23"/>
  <c r="D484" i="23"/>
  <c r="D483" i="23"/>
  <c r="D482" i="23"/>
  <c r="D481" i="23"/>
  <c r="D480" i="23"/>
  <c r="D479" i="23"/>
  <c r="D478" i="23"/>
  <c r="D477" i="23"/>
  <c r="D476" i="23"/>
  <c r="D475" i="23"/>
  <c r="D474" i="23"/>
  <c r="D473" i="23"/>
  <c r="D472" i="23"/>
  <c r="D471" i="23"/>
  <c r="D470" i="23"/>
  <c r="D469" i="23"/>
  <c r="D468" i="23"/>
  <c r="D467" i="23"/>
  <c r="D466" i="23"/>
  <c r="D465" i="23"/>
  <c r="D464" i="23"/>
  <c r="D463" i="23"/>
  <c r="D462" i="23"/>
  <c r="D461" i="23"/>
  <c r="D460" i="23"/>
  <c r="D459" i="23"/>
  <c r="D458" i="23"/>
  <c r="D457" i="23"/>
  <c r="D456" i="23"/>
  <c r="D455" i="23"/>
  <c r="D454" i="23"/>
  <c r="D453" i="23"/>
  <c r="D452" i="23"/>
  <c r="D451" i="23"/>
  <c r="D450" i="23"/>
  <c r="D449" i="23"/>
  <c r="D448" i="23"/>
  <c r="D447" i="23"/>
  <c r="D446" i="23"/>
  <c r="D445" i="23"/>
  <c r="D444" i="23"/>
  <c r="D443" i="23"/>
  <c r="D442" i="23"/>
  <c r="D441" i="23"/>
  <c r="D440" i="23"/>
  <c r="D439" i="23"/>
  <c r="D438" i="23"/>
  <c r="D437" i="23"/>
  <c r="D436" i="23"/>
  <c r="D435" i="23"/>
  <c r="D434" i="23"/>
  <c r="D433" i="23"/>
  <c r="D432" i="23"/>
  <c r="D431" i="23"/>
  <c r="D430" i="23"/>
  <c r="D429" i="23"/>
  <c r="D428" i="23"/>
  <c r="D427" i="23"/>
  <c r="D426" i="23"/>
  <c r="D425" i="23"/>
  <c r="D424" i="23"/>
  <c r="D423" i="23"/>
  <c r="D422" i="23"/>
  <c r="D421" i="23"/>
  <c r="D420" i="23"/>
  <c r="D419" i="23"/>
  <c r="D418" i="23"/>
  <c r="D417" i="23"/>
  <c r="D416" i="23"/>
  <c r="D415" i="23"/>
  <c r="D414" i="23"/>
  <c r="D413" i="23"/>
  <c r="D412" i="23"/>
  <c r="D411" i="23"/>
  <c r="D410" i="23"/>
  <c r="D409" i="23"/>
  <c r="D408" i="23"/>
  <c r="D407" i="23"/>
  <c r="D406" i="23"/>
  <c r="D405" i="23"/>
  <c r="D404" i="23"/>
  <c r="D403" i="23"/>
  <c r="D402" i="23"/>
  <c r="D401" i="23"/>
  <c r="D400" i="23"/>
  <c r="D399" i="23"/>
  <c r="D398" i="23"/>
  <c r="D397" i="23"/>
  <c r="D396" i="23"/>
  <c r="D395" i="23"/>
  <c r="D394" i="23"/>
  <c r="D393" i="23"/>
  <c r="D392" i="23"/>
  <c r="D391" i="23"/>
  <c r="D390" i="23"/>
  <c r="D389" i="23"/>
  <c r="D388" i="23"/>
  <c r="D387" i="23"/>
  <c r="D386" i="23"/>
  <c r="D385" i="23"/>
  <c r="D384" i="23"/>
  <c r="D383" i="23"/>
  <c r="D382" i="23"/>
  <c r="D381" i="23"/>
  <c r="D380" i="23"/>
  <c r="D379" i="23"/>
  <c r="D378" i="23"/>
  <c r="D377" i="23"/>
  <c r="D376" i="23"/>
  <c r="D375" i="23"/>
  <c r="D374" i="23"/>
  <c r="D373" i="23"/>
  <c r="D372" i="23"/>
  <c r="D371" i="23"/>
  <c r="D370" i="23"/>
  <c r="D369" i="23"/>
  <c r="D368" i="23"/>
  <c r="D367" i="23"/>
  <c r="D366" i="23"/>
  <c r="D365" i="23"/>
  <c r="D364" i="23"/>
  <c r="D363" i="23"/>
  <c r="D362" i="23"/>
  <c r="D361" i="23"/>
  <c r="D360" i="23"/>
  <c r="D359" i="23"/>
  <c r="D358" i="23"/>
  <c r="D357" i="23"/>
  <c r="D356" i="23"/>
  <c r="D355" i="23"/>
  <c r="D354" i="23"/>
  <c r="D353" i="23"/>
  <c r="D352" i="23"/>
  <c r="D351" i="23"/>
  <c r="D350" i="23"/>
  <c r="D349" i="23"/>
  <c r="D348" i="23"/>
  <c r="D347" i="23"/>
  <c r="D346" i="23"/>
  <c r="D345" i="23"/>
  <c r="D344" i="23"/>
  <c r="D343" i="23"/>
  <c r="D342" i="23"/>
  <c r="D341" i="23"/>
  <c r="D340" i="23"/>
  <c r="D339" i="23"/>
  <c r="D338" i="23"/>
  <c r="D337" i="23"/>
  <c r="D336" i="23"/>
  <c r="D335" i="23"/>
  <c r="D334" i="23"/>
  <c r="D333" i="23"/>
  <c r="D332" i="23"/>
  <c r="D331" i="23"/>
  <c r="D330" i="23"/>
  <c r="D329" i="23"/>
  <c r="D328" i="23"/>
  <c r="D327" i="23"/>
  <c r="D326" i="23"/>
  <c r="D325" i="23"/>
  <c r="D324" i="23"/>
  <c r="D323" i="23"/>
  <c r="D322" i="23"/>
  <c r="D321" i="23"/>
  <c r="D320" i="23"/>
  <c r="D319" i="23"/>
  <c r="D318" i="23"/>
  <c r="D317" i="23"/>
  <c r="D316" i="23"/>
  <c r="D315" i="23"/>
  <c r="D314" i="23"/>
  <c r="D313" i="23"/>
  <c r="D312" i="23"/>
  <c r="D311" i="23"/>
  <c r="D310" i="23"/>
  <c r="D309" i="23"/>
  <c r="D308" i="23"/>
  <c r="D307" i="23"/>
  <c r="D306" i="23"/>
  <c r="D305" i="23"/>
  <c r="D304" i="23"/>
  <c r="D303" i="23"/>
  <c r="D302" i="23"/>
  <c r="D301" i="23"/>
  <c r="D300" i="23"/>
  <c r="D299" i="23"/>
  <c r="D298" i="23"/>
  <c r="D297" i="23"/>
  <c r="D296" i="23"/>
  <c r="D295" i="23"/>
  <c r="D294" i="23"/>
  <c r="D293" i="23"/>
  <c r="D292" i="23"/>
  <c r="D291" i="23"/>
  <c r="D290" i="23"/>
  <c r="D289" i="23"/>
  <c r="D288" i="23"/>
  <c r="D287" i="23"/>
  <c r="D286" i="23"/>
  <c r="D285" i="23"/>
  <c r="D284" i="23"/>
  <c r="D283" i="23"/>
  <c r="D282" i="23"/>
  <c r="D281" i="23"/>
  <c r="D280" i="23"/>
  <c r="D279" i="23"/>
  <c r="D278" i="23"/>
  <c r="D277" i="23"/>
  <c r="D276" i="23"/>
  <c r="D275" i="23"/>
  <c r="D274" i="23"/>
  <c r="D273" i="23"/>
  <c r="D272" i="23"/>
  <c r="D271" i="23"/>
  <c r="D270" i="23"/>
  <c r="D269" i="23"/>
  <c r="D268" i="23"/>
  <c r="D267" i="23"/>
  <c r="D266" i="23"/>
  <c r="D265" i="23"/>
  <c r="D264" i="23"/>
  <c r="D263" i="23"/>
  <c r="D262" i="23"/>
  <c r="D261" i="23"/>
  <c r="D260" i="23"/>
  <c r="D259" i="23"/>
  <c r="D258" i="23"/>
  <c r="D257" i="23"/>
  <c r="D256" i="23"/>
  <c r="D255" i="23"/>
  <c r="D254" i="23"/>
  <c r="D253" i="23"/>
  <c r="D252" i="23"/>
  <c r="D251" i="23"/>
  <c r="D250" i="23"/>
  <c r="D249" i="23"/>
  <c r="D248" i="23"/>
  <c r="D247" i="23"/>
  <c r="D246" i="23"/>
  <c r="D245" i="23"/>
  <c r="D244" i="23"/>
  <c r="D243" i="23"/>
  <c r="D242" i="23"/>
  <c r="D241" i="23"/>
  <c r="D240" i="23"/>
  <c r="D239" i="23"/>
  <c r="D238" i="23"/>
  <c r="D237" i="23"/>
  <c r="D236" i="23"/>
  <c r="D235" i="23"/>
  <c r="D234" i="23"/>
  <c r="D233" i="23"/>
  <c r="D232" i="23"/>
  <c r="D231" i="23"/>
  <c r="D230" i="23"/>
  <c r="D229" i="23"/>
  <c r="D228" i="23"/>
  <c r="D227" i="23"/>
  <c r="D226" i="23"/>
  <c r="D225" i="23"/>
  <c r="D224" i="23"/>
  <c r="D223" i="23"/>
  <c r="D222" i="23"/>
  <c r="D221" i="23"/>
  <c r="D220" i="23"/>
  <c r="D219" i="23"/>
  <c r="D218" i="23"/>
  <c r="D217" i="23"/>
  <c r="D216" i="23"/>
  <c r="D215" i="23"/>
  <c r="D214" i="23"/>
  <c r="D213" i="23"/>
  <c r="D212" i="23"/>
  <c r="D211" i="23"/>
  <c r="D210" i="23"/>
  <c r="D209" i="23"/>
  <c r="D208" i="23"/>
  <c r="D207" i="23"/>
  <c r="D206" i="23"/>
  <c r="D205" i="23"/>
  <c r="D204" i="23"/>
  <c r="D203" i="23"/>
  <c r="D202" i="23"/>
  <c r="D201" i="23"/>
  <c r="D200" i="23"/>
  <c r="D199" i="23"/>
  <c r="D198" i="23"/>
  <c r="D197" i="23"/>
  <c r="D196" i="23"/>
  <c r="D195" i="23"/>
  <c r="D194" i="23"/>
  <c r="D193" i="23"/>
  <c r="D192" i="23"/>
  <c r="D191" i="23"/>
  <c r="D190" i="23"/>
  <c r="D189" i="23"/>
  <c r="D188" i="23"/>
  <c r="D187" i="23"/>
  <c r="D186" i="23"/>
  <c r="D185" i="23"/>
  <c r="D184" i="23"/>
  <c r="D183" i="23"/>
  <c r="D182" i="23"/>
  <c r="D181" i="23"/>
  <c r="D180" i="23"/>
  <c r="D179" i="23"/>
  <c r="D178" i="23"/>
  <c r="D177" i="23"/>
  <c r="D176" i="23"/>
  <c r="D175" i="23"/>
  <c r="D174" i="23"/>
  <c r="D173" i="23"/>
  <c r="D172" i="23"/>
  <c r="D171" i="23"/>
  <c r="D170" i="23"/>
  <c r="D169" i="23"/>
  <c r="D168" i="23"/>
  <c r="D167" i="23"/>
  <c r="D166" i="23"/>
  <c r="D165" i="23"/>
  <c r="D164" i="23"/>
  <c r="D163" i="23"/>
  <c r="D162" i="23"/>
  <c r="D161" i="23"/>
  <c r="D160" i="23"/>
  <c r="D159" i="23"/>
  <c r="D158" i="23"/>
  <c r="D157" i="23"/>
  <c r="D156" i="23"/>
  <c r="D155" i="23"/>
  <c r="D154" i="23"/>
  <c r="D153" i="23"/>
  <c r="D152" i="23"/>
  <c r="D151" i="23"/>
  <c r="D150" i="23"/>
  <c r="D149" i="23"/>
  <c r="D148" i="23"/>
  <c r="D147" i="23"/>
  <c r="D146" i="23"/>
  <c r="D145" i="23"/>
  <c r="D144" i="23"/>
  <c r="D143" i="23"/>
  <c r="D142" i="23"/>
  <c r="D141" i="23"/>
  <c r="D140" i="23"/>
  <c r="D139" i="23"/>
  <c r="D138" i="23"/>
  <c r="D137" i="23"/>
  <c r="D136" i="23"/>
  <c r="D135" i="23"/>
  <c r="D134" i="23"/>
  <c r="D133" i="23"/>
  <c r="D132" i="23"/>
  <c r="D131" i="23"/>
  <c r="D130" i="23"/>
  <c r="D129" i="23"/>
  <c r="D128" i="23"/>
  <c r="D127" i="23"/>
  <c r="D126" i="23"/>
  <c r="D125" i="23"/>
  <c r="D124" i="23"/>
  <c r="D123" i="23"/>
  <c r="D122" i="23"/>
  <c r="D121" i="23"/>
  <c r="D120" i="23"/>
  <c r="D119" i="23"/>
  <c r="D118" i="23"/>
  <c r="D117" i="23"/>
  <c r="D116" i="23"/>
  <c r="D115" i="23"/>
  <c r="D114" i="23"/>
  <c r="D113" i="23"/>
  <c r="D112" i="23"/>
  <c r="D111" i="23"/>
  <c r="D110" i="23"/>
  <c r="D109" i="23"/>
  <c r="D108" i="23"/>
  <c r="D107" i="23"/>
  <c r="D106" i="23"/>
  <c r="D105" i="23"/>
  <c r="D104" i="23"/>
  <c r="D103" i="23"/>
  <c r="D102" i="23"/>
  <c r="D101" i="23"/>
  <c r="D100" i="23"/>
  <c r="D99" i="23"/>
  <c r="D98" i="23"/>
  <c r="D97" i="23"/>
  <c r="D96" i="23"/>
  <c r="D95" i="23"/>
  <c r="D94" i="23"/>
  <c r="D93" i="23"/>
  <c r="D92" i="23"/>
  <c r="D91" i="23"/>
  <c r="D90" i="23"/>
  <c r="D89" i="23"/>
  <c r="D88" i="23"/>
  <c r="D87" i="23"/>
  <c r="D86" i="23"/>
  <c r="D85" i="23"/>
  <c r="D84" i="23"/>
  <c r="D83" i="23"/>
  <c r="D82" i="23"/>
  <c r="D81" i="23"/>
  <c r="D80" i="23"/>
  <c r="D79" i="23"/>
  <c r="D78" i="23"/>
  <c r="D77" i="23"/>
  <c r="D76" i="23"/>
  <c r="D75" i="23"/>
  <c r="D74" i="23"/>
  <c r="D73" i="23"/>
  <c r="D72" i="23"/>
  <c r="D71" i="23"/>
  <c r="D70" i="23"/>
  <c r="D69" i="23"/>
  <c r="D68" i="23"/>
  <c r="D67" i="23"/>
  <c r="D66" i="23"/>
  <c r="D65" i="23"/>
  <c r="D64" i="23"/>
  <c r="D63" i="23"/>
  <c r="D62" i="23"/>
  <c r="D61" i="23"/>
  <c r="D60" i="23"/>
  <c r="D59" i="23"/>
  <c r="D58" i="23"/>
  <c r="D57" i="23"/>
  <c r="D56" i="23"/>
  <c r="D55" i="23"/>
  <c r="D54" i="23"/>
  <c r="D53" i="23"/>
  <c r="D52" i="23"/>
  <c r="D51" i="23"/>
  <c r="D50" i="23"/>
  <c r="D49" i="23"/>
  <c r="D48" i="23"/>
  <c r="D47" i="23"/>
  <c r="D46" i="23"/>
  <c r="D45" i="23"/>
  <c r="D44" i="23"/>
  <c r="D43" i="23"/>
  <c r="D42" i="23"/>
  <c r="D41" i="23"/>
  <c r="D40" i="23"/>
  <c r="D39" i="23"/>
  <c r="D38" i="23"/>
  <c r="D37" i="23"/>
  <c r="D36" i="23"/>
  <c r="D35" i="23"/>
  <c r="D34" i="23"/>
  <c r="D33" i="23"/>
  <c r="D32" i="23"/>
  <c r="D31" i="23"/>
  <c r="D30" i="23"/>
  <c r="D29" i="23"/>
  <c r="D28" i="23"/>
  <c r="D27" i="23"/>
  <c r="D26" i="23"/>
  <c r="D25" i="23"/>
  <c r="D24" i="23"/>
  <c r="D23" i="23"/>
  <c r="D22" i="23"/>
  <c r="D21" i="23"/>
  <c r="D20" i="23"/>
  <c r="D19" i="23"/>
  <c r="D18" i="23"/>
  <c r="D17" i="23"/>
  <c r="D16" i="23"/>
  <c r="D15" i="23"/>
  <c r="D14" i="23"/>
  <c r="K21" i="23"/>
  <c r="D13" i="23"/>
  <c r="K20" i="23"/>
  <c r="D12" i="23"/>
  <c r="K19" i="23"/>
  <c r="D11" i="23"/>
  <c r="D10" i="23"/>
  <c r="D9" i="23"/>
  <c r="D8" i="23"/>
  <c r="N8" i="23"/>
  <c r="D7" i="23"/>
  <c r="N7" i="23"/>
  <c r="D6" i="23"/>
  <c r="N6" i="23"/>
  <c r="D5" i="23"/>
  <c r="N5" i="23"/>
  <c r="D4" i="23"/>
  <c r="D3" i="23"/>
  <c r="H13" i="22"/>
  <c r="H12" i="22"/>
  <c r="H11" i="22"/>
  <c r="K13" i="22"/>
  <c r="K12" i="22"/>
  <c r="K11" i="22"/>
  <c r="I13" i="22"/>
  <c r="J13" i="22" s="1"/>
  <c r="I12" i="22"/>
  <c r="J12" i="22" s="1"/>
  <c r="I11" i="22"/>
  <c r="J11" i="22" s="1"/>
  <c r="K7" i="22"/>
  <c r="K6" i="22"/>
  <c r="K5" i="22"/>
  <c r="K4" i="22"/>
  <c r="D3638" i="22"/>
  <c r="D3637" i="22"/>
  <c r="D3636" i="22"/>
  <c r="D3635" i="22"/>
  <c r="D3634" i="22"/>
  <c r="D4351" i="22"/>
  <c r="D4048" i="22"/>
  <c r="D4577" i="22"/>
  <c r="D4089" i="22"/>
  <c r="D3456" i="22"/>
  <c r="D5505" i="22"/>
  <c r="D1701" i="22"/>
  <c r="D2412" i="22"/>
  <c r="D2027" i="22"/>
  <c r="D4352" i="22"/>
  <c r="D3902" i="22"/>
  <c r="D4215" i="22"/>
  <c r="D3165" i="22"/>
  <c r="D3294" i="22"/>
  <c r="D2364" i="22"/>
  <c r="D6153" i="22"/>
  <c r="D6348" i="22"/>
  <c r="D2978" i="22"/>
  <c r="D3633" i="22"/>
  <c r="D2892" i="22"/>
  <c r="D3914" i="22"/>
  <c r="D1508" i="22"/>
  <c r="D879" i="22"/>
  <c r="D354" i="22"/>
  <c r="D2788" i="22"/>
  <c r="D5832" i="22"/>
  <c r="D1766" i="22"/>
  <c r="D85" i="22"/>
  <c r="D588" i="22"/>
  <c r="D6274" i="22"/>
  <c r="D4162" i="22"/>
  <c r="D2679" i="22"/>
  <c r="D3881" i="22"/>
  <c r="D6174" i="22"/>
  <c r="D5625" i="22"/>
  <c r="D3091" i="22"/>
  <c r="D3632" i="22"/>
  <c r="D978" i="22"/>
  <c r="D1237" i="22"/>
  <c r="D6747" i="22"/>
  <c r="D700" i="22"/>
  <c r="D3968" i="22"/>
  <c r="D4237" i="22"/>
  <c r="D3129" i="22"/>
  <c r="D2525" i="22"/>
  <c r="D3631" i="22"/>
  <c r="D4295" i="22"/>
  <c r="D4152" i="22"/>
  <c r="D3901" i="22"/>
  <c r="D6005" i="22"/>
  <c r="D2098" i="22"/>
  <c r="D2035" i="22"/>
  <c r="D4603" i="22"/>
  <c r="D3937" i="22"/>
  <c r="D2842" i="22"/>
  <c r="D4809" i="22"/>
  <c r="D3630" i="22"/>
  <c r="D1708" i="22"/>
  <c r="D3475" i="22"/>
  <c r="D2211" i="22"/>
  <c r="D3289" i="22"/>
  <c r="D994" i="22"/>
  <c r="D654" i="22"/>
  <c r="D4558" i="22"/>
  <c r="D2138" i="22"/>
  <c r="D5622" i="22"/>
  <c r="D3705" i="22"/>
  <c r="D5045" i="22"/>
  <c r="D3629" i="22"/>
  <c r="D2949" i="22"/>
  <c r="D5251" i="22"/>
  <c r="D1593" i="22"/>
  <c r="D3337" i="22"/>
  <c r="D3772" i="22"/>
  <c r="D800" i="22"/>
  <c r="D1688" i="22"/>
  <c r="D371" i="22"/>
  <c r="D4204" i="22"/>
  <c r="D3455" i="22"/>
  <c r="D4445" i="22"/>
  <c r="D2727" i="22"/>
  <c r="D657" i="22"/>
  <c r="D6760" i="22"/>
  <c r="D2705" i="22"/>
  <c r="D5685" i="22"/>
  <c r="D1754" i="22"/>
  <c r="D949" i="22"/>
  <c r="D4647" i="22"/>
  <c r="D5600" i="22"/>
  <c r="D5467" i="22"/>
  <c r="D3195" i="22"/>
  <c r="D2017" i="22"/>
  <c r="D4821" i="22"/>
  <c r="D6150" i="22"/>
  <c r="D2773" i="22"/>
  <c r="D2752" i="22"/>
  <c r="D342" i="22"/>
  <c r="D1888" i="22"/>
  <c r="D3769" i="22"/>
  <c r="D6102" i="22"/>
  <c r="D3952" i="22"/>
  <c r="D3054" i="22"/>
  <c r="D3796" i="22"/>
  <c r="D2357" i="22"/>
  <c r="D4657" i="22"/>
  <c r="D4829" i="22"/>
  <c r="D933" i="22"/>
  <c r="D4931" i="22"/>
  <c r="D3319" i="22"/>
  <c r="D2132" i="22"/>
  <c r="D2740" i="22"/>
  <c r="D2575" i="22"/>
  <c r="D1193" i="22"/>
  <c r="D1570" i="22"/>
  <c r="D1392" i="22"/>
  <c r="D1602" i="22"/>
  <c r="D5661" i="22"/>
  <c r="D1236" i="22"/>
  <c r="D2312" i="22"/>
  <c r="D5163" i="22"/>
  <c r="D1877" i="22"/>
  <c r="D5769" i="22"/>
  <c r="D3348" i="22"/>
  <c r="D5184" i="22"/>
  <c r="D4168" i="22"/>
  <c r="D5188" i="22"/>
  <c r="D4403" i="22"/>
  <c r="D2319" i="22"/>
  <c r="D3020" i="22"/>
  <c r="D4662" i="22"/>
  <c r="D1621" i="22"/>
  <c r="D5201" i="22"/>
  <c r="D1560" i="22"/>
  <c r="D2488" i="22"/>
  <c r="D2230" i="22"/>
  <c r="D2976" i="22"/>
  <c r="D4529" i="22"/>
  <c r="D2844" i="22"/>
  <c r="D3180" i="22"/>
  <c r="D3930" i="22"/>
  <c r="D4590" i="22"/>
  <c r="D539" i="22"/>
  <c r="D1760" i="22"/>
  <c r="D3395" i="22"/>
  <c r="D3470" i="22"/>
  <c r="D6752" i="22"/>
  <c r="D4997" i="22"/>
  <c r="D4428" i="22"/>
  <c r="D3762" i="22"/>
  <c r="D5738" i="22"/>
  <c r="D5606" i="22"/>
  <c r="D1338" i="22"/>
  <c r="D6581" i="22"/>
  <c r="D3487" i="22"/>
  <c r="D2616" i="22"/>
  <c r="D2130" i="22"/>
  <c r="D4232" i="22"/>
  <c r="D3812" i="22"/>
  <c r="D3353" i="22"/>
  <c r="D3408" i="22"/>
  <c r="D5223" i="22"/>
  <c r="D4547" i="22"/>
  <c r="D3628" i="22"/>
  <c r="D6689" i="22"/>
  <c r="D6427" i="22"/>
  <c r="D1592" i="22"/>
  <c r="D483" i="22"/>
  <c r="D1397" i="22"/>
  <c r="D2500" i="22"/>
  <c r="D3253" i="22"/>
  <c r="D2106" i="22"/>
  <c r="D3118" i="22"/>
  <c r="D4484" i="22"/>
  <c r="D1302" i="22"/>
  <c r="D1612" i="22"/>
  <c r="D6615" i="22"/>
  <c r="D1902" i="22"/>
  <c r="D2198" i="22"/>
  <c r="D4630" i="22"/>
  <c r="D6696" i="22"/>
  <c r="D6106" i="22"/>
  <c r="D5250" i="22"/>
  <c r="D5153" i="22"/>
  <c r="D4572" i="22"/>
  <c r="D5569" i="22"/>
  <c r="D2049" i="22"/>
  <c r="D176" i="22"/>
  <c r="D6697" i="22"/>
  <c r="D4502" i="22"/>
  <c r="D3140" i="22"/>
  <c r="D4433" i="22"/>
  <c r="D2365" i="22"/>
  <c r="D4376" i="22"/>
  <c r="D5489" i="22"/>
  <c r="D4339" i="22"/>
  <c r="D5851" i="22"/>
  <c r="D3627" i="22"/>
  <c r="D4574" i="22"/>
  <c r="D6966" i="22"/>
  <c r="D5973" i="22"/>
  <c r="D1535" i="22"/>
  <c r="D5012" i="22"/>
  <c r="D665" i="22"/>
  <c r="D873" i="22"/>
  <c r="D4415" i="22"/>
  <c r="D1853" i="22"/>
  <c r="D5270" i="22"/>
  <c r="D4018" i="22"/>
  <c r="D3403" i="22"/>
  <c r="D3626" i="22"/>
  <c r="D680" i="22"/>
  <c r="D1135" i="22"/>
  <c r="D6590" i="22"/>
  <c r="D2429" i="22"/>
  <c r="D3257" i="22"/>
  <c r="D6488" i="22"/>
  <c r="D3625" i="22"/>
  <c r="D4220" i="22"/>
  <c r="D3642" i="22"/>
  <c r="D5450" i="22"/>
  <c r="D6537" i="22"/>
  <c r="D3134" i="22"/>
  <c r="D1682" i="22"/>
  <c r="D2332" i="22"/>
  <c r="D508" i="22"/>
  <c r="D3624" i="22"/>
  <c r="D4130" i="22"/>
  <c r="D6272" i="22"/>
  <c r="D2454" i="22"/>
  <c r="D4216" i="22"/>
  <c r="D5377" i="22"/>
  <c r="D6516" i="22"/>
  <c r="D6125" i="22"/>
  <c r="D6960" i="22"/>
  <c r="D3256" i="22"/>
  <c r="D6069" i="22"/>
  <c r="D6951" i="22"/>
  <c r="D4807" i="22"/>
  <c r="D3216" i="22"/>
  <c r="D6946" i="22"/>
  <c r="D5316" i="22"/>
  <c r="D2069" i="22"/>
  <c r="D423" i="22"/>
  <c r="D2234" i="22"/>
  <c r="D5900" i="22"/>
  <c r="D2989" i="22"/>
  <c r="D151" i="22"/>
  <c r="D6145" i="22"/>
  <c r="D4985" i="22"/>
  <c r="D141" i="22"/>
  <c r="D693" i="22"/>
  <c r="D5405" i="22"/>
  <c r="D4968" i="22"/>
  <c r="D1789" i="22"/>
  <c r="D5075" i="22"/>
  <c r="D4556" i="22"/>
  <c r="D3623" i="22"/>
  <c r="D614" i="22"/>
  <c r="D3622" i="22"/>
  <c r="D3621" i="22"/>
  <c r="D6419" i="22"/>
  <c r="D145" i="22"/>
  <c r="D4886" i="22"/>
  <c r="D2823" i="22"/>
  <c r="D5284" i="22"/>
  <c r="D6186" i="22"/>
  <c r="D1659" i="22"/>
  <c r="D4024" i="22"/>
  <c r="D1025" i="22"/>
  <c r="D5161" i="22"/>
  <c r="D5653" i="22"/>
  <c r="D138" i="22"/>
  <c r="D6768" i="22"/>
  <c r="D5936" i="22"/>
  <c r="D6381" i="22"/>
  <c r="D3453" i="22"/>
  <c r="D4023" i="22"/>
  <c r="D3620" i="22"/>
  <c r="D3094" i="22"/>
  <c r="D230" i="22"/>
  <c r="D3921" i="22"/>
  <c r="D5565" i="22"/>
  <c r="D6524" i="22"/>
  <c r="D6669" i="22"/>
  <c r="D6674" i="22"/>
  <c r="D3704" i="22"/>
  <c r="D1595" i="22"/>
  <c r="D1781" i="22"/>
  <c r="D2600" i="22"/>
  <c r="D4021" i="22"/>
  <c r="D466" i="22"/>
  <c r="D2897" i="22"/>
  <c r="D3162" i="22"/>
  <c r="D1072" i="22"/>
  <c r="D1961" i="22"/>
  <c r="D5552" i="22"/>
  <c r="D1917" i="22"/>
  <c r="D4522" i="22"/>
  <c r="D3249" i="22"/>
  <c r="D5863" i="22"/>
  <c r="D2541" i="22"/>
  <c r="D4181" i="22"/>
  <c r="D583" i="22"/>
  <c r="D453" i="22"/>
  <c r="D129" i="22"/>
  <c r="D3842" i="22"/>
  <c r="D686" i="22"/>
  <c r="D1732" i="22"/>
  <c r="D3619" i="22"/>
  <c r="D6470" i="22"/>
  <c r="D6555" i="22"/>
  <c r="D1538" i="22"/>
  <c r="D2101" i="22"/>
  <c r="D4001" i="22"/>
  <c r="D4193" i="22"/>
  <c r="D6046" i="22"/>
  <c r="D5168" i="22"/>
  <c r="D1529" i="22"/>
  <c r="D2595" i="22"/>
  <c r="D3618" i="22"/>
  <c r="D1251" i="22"/>
  <c r="D4147" i="22"/>
  <c r="D4723" i="22"/>
  <c r="D3617" i="22"/>
  <c r="D7036" i="22"/>
  <c r="D1215" i="22"/>
  <c r="D1016" i="22"/>
  <c r="D2946" i="22"/>
  <c r="D4555" i="22"/>
  <c r="D3935" i="22"/>
  <c r="D3616" i="22"/>
  <c r="D236" i="22"/>
  <c r="D6413" i="22"/>
  <c r="D1858" i="22"/>
  <c r="D3615" i="22"/>
  <c r="D3233" i="22"/>
  <c r="D3614" i="22"/>
  <c r="D1931" i="22"/>
  <c r="D3613" i="22"/>
  <c r="D1563" i="22"/>
  <c r="D2179" i="22"/>
  <c r="D1604" i="22"/>
  <c r="D3867" i="22"/>
  <c r="D3443" i="22"/>
  <c r="D4174" i="22"/>
  <c r="D2979" i="22"/>
  <c r="D1782" i="22"/>
  <c r="D3612" i="22"/>
  <c r="D6248" i="22"/>
  <c r="D6446" i="22"/>
  <c r="D5433" i="22"/>
  <c r="D4014" i="22"/>
  <c r="D3185" i="22"/>
  <c r="D4448" i="22"/>
  <c r="D4890" i="22"/>
  <c r="D1293" i="22"/>
  <c r="D771" i="22"/>
  <c r="D2968" i="22"/>
  <c r="D774" i="22"/>
  <c r="D1170" i="22"/>
  <c r="D4334" i="22"/>
  <c r="D5382" i="22"/>
  <c r="D4253" i="22"/>
  <c r="D3281" i="22"/>
  <c r="D1536" i="22"/>
  <c r="D5619" i="22"/>
  <c r="D2498" i="22"/>
  <c r="D3872" i="22"/>
  <c r="D3268" i="22"/>
  <c r="D2439" i="22"/>
  <c r="D2402" i="22"/>
  <c r="D3992" i="22"/>
  <c r="D2638" i="22"/>
  <c r="D3681" i="22"/>
  <c r="D5334" i="22"/>
  <c r="D3168" i="22"/>
  <c r="D2315" i="22"/>
  <c r="D2626" i="22"/>
  <c r="D307" i="22"/>
  <c r="D2838" i="22"/>
  <c r="D2165" i="22"/>
  <c r="D739" i="22"/>
  <c r="D5306" i="22"/>
  <c r="D698" i="22"/>
  <c r="D1584" i="22"/>
  <c r="D4788" i="22"/>
  <c r="D4251" i="22"/>
  <c r="D4914" i="22"/>
  <c r="D5353" i="22"/>
  <c r="D2662" i="22"/>
  <c r="D3036" i="22"/>
  <c r="D1702" i="22"/>
  <c r="D5546" i="22"/>
  <c r="D3967" i="22"/>
  <c r="D5831" i="22"/>
  <c r="D5816" i="22"/>
  <c r="D190" i="22"/>
  <c r="D4478" i="22"/>
  <c r="D5781" i="22"/>
  <c r="D6648" i="22"/>
  <c r="D6027" i="22"/>
  <c r="D5668" i="22"/>
  <c r="D3274" i="22"/>
  <c r="D3611" i="22"/>
  <c r="D6258" i="22"/>
  <c r="D2642" i="22"/>
  <c r="D961" i="22"/>
  <c r="D6022" i="22"/>
  <c r="D6460" i="22"/>
  <c r="D2785" i="22"/>
  <c r="D2311" i="22"/>
  <c r="D3783" i="22"/>
  <c r="D2523" i="22"/>
  <c r="D3306" i="22"/>
  <c r="D2971" i="22"/>
  <c r="D3731" i="22"/>
  <c r="D934" i="22"/>
  <c r="D6877" i="22"/>
  <c r="D5466" i="22"/>
  <c r="D3438" i="22"/>
  <c r="D5145" i="22"/>
  <c r="D3671" i="22"/>
  <c r="D3482" i="22"/>
  <c r="D3610" i="22"/>
  <c r="D3483" i="22"/>
  <c r="D2933" i="22"/>
  <c r="D5601" i="22"/>
  <c r="D5983" i="22"/>
  <c r="D6338" i="22"/>
  <c r="D4275" i="22"/>
  <c r="D3889" i="22"/>
  <c r="D1811" i="22"/>
  <c r="D6243" i="22"/>
  <c r="D5894" i="22"/>
  <c r="D1180" i="22"/>
  <c r="D2424" i="22"/>
  <c r="D2700" i="22"/>
  <c r="D2510" i="22"/>
  <c r="D1738" i="22"/>
  <c r="D3418" i="22"/>
  <c r="D2256" i="22"/>
  <c r="D5854" i="22"/>
  <c r="D2058" i="22"/>
  <c r="D4173" i="22"/>
  <c r="D2120" i="22"/>
  <c r="D2754" i="22"/>
  <c r="D5204" i="22"/>
  <c r="D6893" i="22"/>
  <c r="D3163" i="22"/>
  <c r="D6070" i="22"/>
  <c r="D6448" i="22"/>
  <c r="D726" i="22"/>
  <c r="D2862" i="22"/>
  <c r="D2455" i="22"/>
  <c r="D1332" i="22"/>
  <c r="D1807" i="22"/>
  <c r="D6299" i="22"/>
  <c r="D3609" i="22"/>
  <c r="D3608" i="22"/>
  <c r="D3607" i="22"/>
  <c r="D3606" i="22"/>
  <c r="D3605" i="22"/>
  <c r="D2262" i="22"/>
  <c r="D1108" i="22"/>
  <c r="D5652" i="22"/>
  <c r="D2980" i="22"/>
  <c r="D1718" i="22"/>
  <c r="D1100" i="22"/>
  <c r="D4982" i="22"/>
  <c r="D5830" i="22"/>
  <c r="D5502" i="22"/>
  <c r="D4909" i="22"/>
  <c r="D2325" i="22"/>
  <c r="D4084" i="22"/>
  <c r="D5947" i="22"/>
  <c r="D6964" i="22"/>
  <c r="D95" i="22"/>
  <c r="D5948" i="22"/>
  <c r="D3604" i="22"/>
  <c r="D1000" i="22"/>
  <c r="D484" i="22"/>
  <c r="D5633" i="22"/>
  <c r="D3451" i="22"/>
  <c r="D2037" i="22"/>
  <c r="D2735" i="22"/>
  <c r="D3429" i="22"/>
  <c r="D5709" i="22"/>
  <c r="D4494" i="22"/>
  <c r="D3603" i="22"/>
  <c r="D6763" i="22"/>
  <c r="D823" i="22"/>
  <c r="D6511" i="22"/>
  <c r="D2289" i="22"/>
  <c r="D2405" i="22"/>
  <c r="D6396" i="22"/>
  <c r="D2399" i="22"/>
  <c r="D4247" i="22"/>
  <c r="D582" i="22"/>
  <c r="D6055" i="22"/>
  <c r="D6552" i="22"/>
  <c r="D6304" i="22"/>
  <c r="D4918" i="22"/>
  <c r="D4300" i="22"/>
  <c r="D6314" i="22"/>
  <c r="D3653" i="22"/>
  <c r="D6235" i="22"/>
  <c r="D6884" i="22"/>
  <c r="D814" i="22"/>
  <c r="D1790" i="22"/>
  <c r="D952" i="22"/>
  <c r="D322" i="22"/>
  <c r="D5236" i="22"/>
  <c r="D5521" i="22"/>
  <c r="D1552" i="22"/>
  <c r="D4239" i="22"/>
  <c r="D4718" i="22"/>
  <c r="D6265" i="22"/>
  <c r="D3602" i="22"/>
  <c r="D2292" i="22"/>
  <c r="D44" i="22"/>
  <c r="D5538" i="22"/>
  <c r="D2517" i="22"/>
  <c r="D2417" i="22"/>
  <c r="D1429" i="22"/>
  <c r="D6048" i="22"/>
  <c r="D5752" i="22"/>
  <c r="D3344" i="22"/>
  <c r="D5415" i="22"/>
  <c r="D5938" i="22"/>
  <c r="D6626" i="22"/>
  <c r="D2161" i="22"/>
  <c r="D6936" i="22"/>
  <c r="D6773" i="22"/>
  <c r="D964" i="22"/>
  <c r="D2005" i="22"/>
  <c r="D4702" i="22"/>
  <c r="D3189" i="22"/>
  <c r="D6184" i="22"/>
  <c r="D4211" i="22"/>
  <c r="D3601" i="22"/>
  <c r="D6545" i="22"/>
  <c r="D3810" i="22"/>
  <c r="D4175" i="22"/>
  <c r="D2018" i="22"/>
  <c r="D5759" i="22"/>
  <c r="D6695" i="22"/>
  <c r="D1927" i="22"/>
  <c r="D2243" i="22"/>
  <c r="D4884" i="22"/>
  <c r="D585" i="22"/>
  <c r="D5713" i="22"/>
  <c r="D4099" i="22"/>
  <c r="D3960" i="22"/>
  <c r="D753" i="22"/>
  <c r="D3600" i="22"/>
  <c r="D1574" i="22"/>
  <c r="D4202" i="22"/>
  <c r="D3673" i="22"/>
  <c r="D5966" i="22"/>
  <c r="D2391" i="22"/>
  <c r="D3727" i="22"/>
  <c r="D257" i="22"/>
  <c r="D2792" i="22"/>
  <c r="D2658" i="22"/>
  <c r="D858" i="22"/>
  <c r="D6908" i="22"/>
  <c r="D782" i="22"/>
  <c r="D4541" i="22"/>
  <c r="D3988" i="22"/>
  <c r="D1372" i="22"/>
  <c r="D5020" i="22"/>
  <c r="D4925" i="22"/>
  <c r="D5401" i="22"/>
  <c r="D3599" i="22"/>
  <c r="D1517" i="22"/>
  <c r="D4524" i="22"/>
  <c r="D589" i="22"/>
  <c r="D505" i="22"/>
  <c r="D373" i="22"/>
  <c r="D1630" i="22"/>
  <c r="D1417" i="22"/>
  <c r="D2751" i="22"/>
  <c r="D6553" i="22"/>
  <c r="D228" i="22"/>
  <c r="D6210" i="22"/>
  <c r="D1068" i="22"/>
  <c r="D2854" i="22"/>
  <c r="D53" i="22"/>
  <c r="D1473" i="22"/>
  <c r="D4564" i="22"/>
  <c r="D6639" i="22"/>
  <c r="D3598" i="22"/>
  <c r="D6523" i="22"/>
  <c r="D5182" i="22"/>
  <c r="D6601" i="22"/>
  <c r="D3597" i="22"/>
  <c r="D565" i="22"/>
  <c r="D6290" i="22"/>
  <c r="D1868" i="22"/>
  <c r="D4999" i="22"/>
  <c r="D4957" i="22"/>
  <c r="D2125" i="22"/>
  <c r="D5929" i="22"/>
  <c r="D2545" i="22"/>
  <c r="D4587" i="22"/>
  <c r="D4748" i="22"/>
  <c r="D3463" i="22"/>
  <c r="D2335" i="22"/>
  <c r="D3596" i="22"/>
  <c r="D1554" i="22"/>
  <c r="D2970" i="22"/>
  <c r="D5428" i="22"/>
  <c r="D3595" i="22"/>
  <c r="D5719" i="22"/>
  <c r="D6226" i="22"/>
  <c r="D6050" i="22"/>
  <c r="D4306" i="22"/>
  <c r="D243" i="22"/>
  <c r="D5845" i="22"/>
  <c r="D311" i="22"/>
  <c r="D4058" i="22"/>
  <c r="D3356" i="22"/>
  <c r="D6244" i="22"/>
  <c r="D3899" i="22"/>
  <c r="D5123" i="22"/>
  <c r="D5906" i="22"/>
  <c r="D1096" i="22"/>
  <c r="D6667" i="22"/>
  <c r="D6122" i="22"/>
  <c r="D6797" i="22"/>
  <c r="D6589" i="22"/>
  <c r="D6764" i="22"/>
  <c r="D4625" i="22"/>
  <c r="D6588" i="22"/>
  <c r="D6392" i="22"/>
  <c r="D323" i="22"/>
  <c r="D6803" i="22"/>
  <c r="D3594" i="22"/>
  <c r="D1660" i="22"/>
  <c r="D6959" i="22"/>
  <c r="D4964" i="22"/>
  <c r="D43" i="22"/>
  <c r="D6397" i="22"/>
  <c r="D6840" i="22"/>
  <c r="D7022" i="22"/>
  <c r="D1388" i="22"/>
  <c r="D1019" i="22"/>
  <c r="D1908" i="22"/>
  <c r="D6885" i="22"/>
  <c r="D4007" i="22"/>
  <c r="D4992" i="22"/>
  <c r="D4507" i="22"/>
  <c r="D6582" i="22"/>
  <c r="D6736" i="22"/>
  <c r="D547" i="22"/>
  <c r="D1011" i="22"/>
  <c r="D2376" i="22"/>
  <c r="D84" i="22"/>
  <c r="D2648" i="22"/>
  <c r="D6707" i="22"/>
  <c r="D3809" i="22"/>
  <c r="D3282" i="22"/>
  <c r="D1089" i="22"/>
  <c r="D6073" i="22"/>
  <c r="D7003" i="22"/>
  <c r="D6979" i="22"/>
  <c r="D1987" i="22"/>
  <c r="D6888" i="22"/>
  <c r="D6999" i="22"/>
  <c r="D6955" i="22"/>
  <c r="D58" i="22"/>
  <c r="D1120" i="22"/>
  <c r="D2831" i="22"/>
  <c r="D2512" i="22"/>
  <c r="D6083" i="22"/>
  <c r="D1684" i="22"/>
  <c r="D166" i="22"/>
  <c r="D1924" i="22"/>
  <c r="D682" i="22"/>
  <c r="D6996" i="22"/>
  <c r="D6011" i="22"/>
  <c r="D2251" i="22"/>
  <c r="D764" i="22"/>
  <c r="D5136" i="22"/>
  <c r="D5248" i="22"/>
  <c r="D4934" i="22"/>
  <c r="D214" i="22"/>
  <c r="D471" i="22"/>
  <c r="D6251" i="22"/>
  <c r="D5840" i="22"/>
  <c r="D3075" i="22"/>
  <c r="D3593" i="22"/>
  <c r="D5078" i="22"/>
  <c r="D6882" i="22"/>
  <c r="D3198" i="22"/>
  <c r="D5930" i="22"/>
  <c r="D1278" i="22"/>
  <c r="D2497" i="22"/>
  <c r="D650" i="22"/>
  <c r="D621" i="22"/>
  <c r="D492" i="22"/>
  <c r="D4793" i="22"/>
  <c r="D3931" i="22"/>
  <c r="D4802" i="22"/>
  <c r="D773" i="22"/>
  <c r="D4209" i="22"/>
  <c r="D828" i="22"/>
  <c r="D2780" i="22"/>
  <c r="D4512" i="22"/>
  <c r="D5374" i="22"/>
  <c r="D4857" i="22"/>
  <c r="D1286" i="22"/>
  <c r="D992" i="22"/>
  <c r="D5596" i="22"/>
  <c r="D5371" i="22"/>
  <c r="D6481" i="22"/>
  <c r="D5952" i="22"/>
  <c r="D3592" i="22"/>
  <c r="D3591" i="22"/>
  <c r="D6958" i="22"/>
  <c r="D2195" i="22"/>
  <c r="D886" i="22"/>
  <c r="D6805" i="22"/>
  <c r="D4127" i="22"/>
  <c r="D6526" i="22"/>
  <c r="D4644" i="22"/>
  <c r="D2649" i="22"/>
  <c r="D7010" i="22"/>
  <c r="D7002" i="22"/>
  <c r="D6836" i="22"/>
  <c r="D6848" i="22"/>
  <c r="D3590" i="22"/>
  <c r="D268" i="22"/>
  <c r="D663" i="22"/>
  <c r="D137" i="22"/>
  <c r="D223" i="22"/>
  <c r="D6609" i="22"/>
  <c r="D1055" i="22"/>
  <c r="D3837" i="22"/>
  <c r="D3096" i="22"/>
  <c r="D4720" i="22"/>
  <c r="D3589" i="22"/>
  <c r="D72" i="22"/>
  <c r="D346" i="22"/>
  <c r="D280" i="22"/>
  <c r="D2710" i="22"/>
  <c r="D1422" i="22"/>
  <c r="D1377" i="22"/>
  <c r="D2201" i="22"/>
  <c r="D5835" i="22"/>
  <c r="D179" i="22"/>
  <c r="D4243" i="22"/>
  <c r="D6157" i="22"/>
  <c r="D5865" i="22"/>
  <c r="D6870" i="22"/>
  <c r="D4490" i="22"/>
  <c r="D3588" i="22"/>
  <c r="D6989" i="22"/>
  <c r="D6715" i="22"/>
  <c r="D631" i="22"/>
  <c r="D1910" i="22"/>
  <c r="D4910" i="22"/>
  <c r="D3777" i="22"/>
  <c r="D1130" i="22"/>
  <c r="D187" i="22"/>
  <c r="D1268" i="22"/>
  <c r="D3153" i="22"/>
  <c r="D324" i="22"/>
  <c r="D1142" i="22"/>
  <c r="D5941" i="22"/>
  <c r="D4869" i="22"/>
  <c r="D242" i="22"/>
  <c r="D6940" i="22"/>
  <c r="D548" i="22"/>
  <c r="D59" i="22"/>
  <c r="D1323" i="22"/>
  <c r="D2386" i="22"/>
  <c r="D227" i="22"/>
  <c r="D3587" i="22"/>
  <c r="D615" i="22"/>
  <c r="D2314" i="22"/>
  <c r="D6281" i="22"/>
  <c r="D6336" i="22"/>
  <c r="D1729" i="22"/>
  <c r="D4281" i="22"/>
  <c r="D65" i="22"/>
  <c r="D824" i="22"/>
  <c r="D433" i="22"/>
  <c r="D66" i="22"/>
  <c r="D78" i="22"/>
  <c r="D6690" i="22"/>
  <c r="D6287" i="22"/>
  <c r="D68" i="22"/>
  <c r="D6826" i="22"/>
  <c r="D2721" i="22"/>
  <c r="D5050" i="22"/>
  <c r="D3586" i="22"/>
  <c r="D77" i="22"/>
  <c r="D6292" i="22"/>
  <c r="D6740" i="22"/>
  <c r="D3585" i="22"/>
  <c r="D1626" i="22"/>
  <c r="D5859" i="22"/>
  <c r="D2939" i="22"/>
  <c r="D6939" i="22"/>
  <c r="D4112" i="22"/>
  <c r="D3584" i="22"/>
  <c r="D5488" i="22"/>
  <c r="D6267" i="22"/>
  <c r="D6549" i="22"/>
  <c r="D1499" i="22"/>
  <c r="D105" i="22"/>
  <c r="D787" i="22"/>
  <c r="D1856" i="22"/>
  <c r="D6663" i="22"/>
  <c r="D703" i="22"/>
  <c r="D4255" i="22"/>
  <c r="D4551" i="22"/>
  <c r="D4310" i="22"/>
  <c r="D6834" i="22"/>
  <c r="D3157" i="22"/>
  <c r="D3787" i="22"/>
  <c r="D6315" i="22"/>
  <c r="D6079" i="22"/>
  <c r="D6355" i="22"/>
  <c r="D3583" i="22"/>
  <c r="D237" i="22"/>
  <c r="D4687" i="22"/>
  <c r="D4374" i="22"/>
  <c r="D3723" i="22"/>
  <c r="D5937" i="22"/>
  <c r="D70" i="22"/>
  <c r="D6708" i="22"/>
  <c r="D2524" i="22"/>
  <c r="D4303" i="22"/>
  <c r="D6417" i="22"/>
  <c r="D5510" i="22"/>
  <c r="D4752" i="22"/>
  <c r="D5681" i="22"/>
  <c r="D6014" i="22"/>
  <c r="D83" i="22"/>
  <c r="D6071" i="22"/>
  <c r="D6080" i="22"/>
  <c r="D6512" i="22"/>
  <c r="D3582" i="22"/>
  <c r="D6301" i="22"/>
  <c r="D350" i="22"/>
  <c r="D5038" i="22"/>
  <c r="D3581" i="22"/>
  <c r="D7006" i="22"/>
  <c r="D6490" i="22"/>
  <c r="D382" i="22"/>
  <c r="D6282" i="22"/>
  <c r="D6897" i="22"/>
  <c r="D1686" i="22"/>
  <c r="D5779" i="22"/>
  <c r="D3580" i="22"/>
  <c r="D2669" i="22"/>
  <c r="D62" i="22"/>
  <c r="D6602" i="22"/>
  <c r="D5795" i="22"/>
  <c r="D3381" i="22"/>
  <c r="D6329" i="22"/>
  <c r="D3464" i="22"/>
  <c r="D7000" i="22"/>
  <c r="D3579" i="22"/>
  <c r="D1063" i="22"/>
  <c r="D220" i="22"/>
  <c r="D1104" i="22"/>
  <c r="D6881" i="22"/>
  <c r="D81" i="22"/>
  <c r="D6563" i="22"/>
  <c r="D76" i="22"/>
  <c r="D147" i="22"/>
  <c r="D3697" i="22"/>
  <c r="D2006" i="22"/>
  <c r="D842" i="22"/>
  <c r="D80" i="22"/>
  <c r="D71" i="22"/>
  <c r="D6074" i="22"/>
  <c r="D3194" i="22"/>
  <c r="D2996" i="22"/>
  <c r="D5867" i="22"/>
  <c r="D6855" i="22"/>
  <c r="D5515" i="22"/>
  <c r="D410" i="22"/>
  <c r="D6748" i="22"/>
  <c r="D6671" i="22"/>
  <c r="D1990" i="22"/>
  <c r="D61" i="22"/>
  <c r="D6628" i="22"/>
  <c r="D465" i="22"/>
  <c r="D849" i="22"/>
  <c r="D216" i="22"/>
  <c r="D5914" i="22"/>
  <c r="D352" i="22"/>
  <c r="D6211" i="22"/>
  <c r="D6542" i="22"/>
  <c r="D6788" i="22"/>
  <c r="D5896" i="22"/>
  <c r="D2320" i="22"/>
  <c r="D285" i="22"/>
  <c r="D401" i="22"/>
  <c r="D1144" i="22"/>
  <c r="D341" i="22"/>
  <c r="D235" i="22"/>
  <c r="D6926" i="22"/>
  <c r="D1801" i="22"/>
  <c r="D3155" i="22"/>
  <c r="D2602" i="22"/>
  <c r="D2549" i="22"/>
  <c r="D6406" i="22"/>
  <c r="D6063" i="22"/>
  <c r="D999" i="22"/>
  <c r="D175" i="22"/>
  <c r="D4873" i="22"/>
  <c r="D1053" i="22"/>
  <c r="D75" i="22"/>
  <c r="D64" i="22"/>
  <c r="D79" i="22"/>
  <c r="D111" i="22"/>
  <c r="D6988" i="22"/>
  <c r="D2985" i="22"/>
  <c r="D1798" i="22"/>
  <c r="D5644" i="22"/>
  <c r="D6849" i="22"/>
  <c r="D660" i="22"/>
  <c r="D3276" i="22"/>
  <c r="D5607" i="22"/>
  <c r="D6345" i="22"/>
  <c r="D4246" i="22"/>
  <c r="D6307" i="22"/>
  <c r="D6611" i="22"/>
  <c r="D2380" i="22"/>
  <c r="D6856" i="22"/>
  <c r="D2864" i="22"/>
  <c r="D101" i="22"/>
  <c r="D2083" i="22"/>
  <c r="D996" i="22"/>
  <c r="D103" i="22"/>
  <c r="D6860" i="22"/>
  <c r="D2984" i="22"/>
  <c r="D6002" i="22"/>
  <c r="D6608" i="22"/>
  <c r="D210" i="22"/>
  <c r="D290" i="22"/>
  <c r="D123" i="22"/>
  <c r="D6984" i="22"/>
  <c r="D1026" i="22"/>
  <c r="D74" i="22"/>
  <c r="D1758" i="22"/>
  <c r="D6289" i="22"/>
  <c r="D872" i="22"/>
  <c r="D1778" i="22"/>
  <c r="D2144" i="22"/>
  <c r="D5739" i="22"/>
  <c r="D6204" i="22"/>
  <c r="D3811" i="22"/>
  <c r="D5498" i="22"/>
  <c r="D1571" i="22"/>
  <c r="D2597" i="22"/>
  <c r="D2604" i="22"/>
  <c r="D5465" i="22"/>
  <c r="D1677" i="22"/>
  <c r="D3578" i="22"/>
  <c r="D4586" i="22"/>
  <c r="D3808" i="22"/>
  <c r="D6857" i="22"/>
  <c r="D1724" i="22"/>
  <c r="D6779" i="22"/>
  <c r="D6016" i="22"/>
  <c r="D2081" i="22"/>
  <c r="D5999" i="22"/>
  <c r="D370" i="22"/>
  <c r="D6854" i="22"/>
  <c r="D2094" i="22"/>
  <c r="D2171" i="22"/>
  <c r="D2703" i="22"/>
  <c r="D5942" i="22"/>
  <c r="D6187" i="22"/>
  <c r="D1823" i="22"/>
  <c r="D6271" i="22"/>
  <c r="D422" i="22"/>
  <c r="D629" i="22"/>
  <c r="D1967" i="22"/>
  <c r="D4305" i="22"/>
  <c r="D2342" i="22"/>
  <c r="D477" i="22"/>
  <c r="D6894" i="22"/>
  <c r="D4567" i="22"/>
  <c r="D3577" i="22"/>
  <c r="D476" i="22"/>
  <c r="D3774" i="22"/>
  <c r="D4323" i="22"/>
  <c r="D295" i="22"/>
  <c r="D6580" i="22"/>
  <c r="D6900" i="22"/>
  <c r="D6380" i="22"/>
  <c r="D6952" i="22"/>
  <c r="D7011" i="22"/>
  <c r="D1389" i="22"/>
  <c r="D6482" i="22"/>
  <c r="D1245" i="22"/>
  <c r="D375" i="22"/>
  <c r="D3576" i="22"/>
  <c r="D3784" i="22"/>
  <c r="D2050" i="22"/>
  <c r="D5534" i="22"/>
  <c r="D4833" i="22"/>
  <c r="D5013" i="22"/>
  <c r="D4774" i="22"/>
  <c r="D3316" i="22"/>
  <c r="D3398" i="22"/>
  <c r="D3477" i="22"/>
  <c r="D5193" i="22"/>
  <c r="D3575" i="22"/>
  <c r="D102" i="22"/>
  <c r="D4866" i="22"/>
  <c r="D5817" i="22"/>
  <c r="D5945" i="22"/>
  <c r="D6618" i="22"/>
  <c r="D1368" i="22"/>
  <c r="D600" i="22"/>
  <c r="D5764" i="22"/>
  <c r="D2124" i="22"/>
  <c r="D3729" i="22"/>
  <c r="D5274" i="22"/>
  <c r="D5883" i="22"/>
  <c r="D2832" i="22"/>
  <c r="D6084" i="22"/>
  <c r="D6405" i="22"/>
  <c r="D455" i="22"/>
  <c r="D5559" i="22"/>
  <c r="D5746" i="22"/>
  <c r="D5922" i="22"/>
  <c r="D5456" i="22"/>
  <c r="D88" i="22"/>
  <c r="D2715" i="22"/>
  <c r="D6223" i="22"/>
  <c r="D6577" i="22"/>
  <c r="D4836" i="22"/>
  <c r="D1625" i="22"/>
  <c r="D6036" i="22"/>
  <c r="D3574" i="22"/>
  <c r="D110" i="22"/>
  <c r="D6635" i="22"/>
  <c r="D1128" i="22"/>
  <c r="D438" i="22"/>
  <c r="D69" i="22"/>
  <c r="D89" i="22"/>
  <c r="D7012" i="22"/>
  <c r="D2360" i="22"/>
  <c r="D5766" i="22"/>
  <c r="D1755" i="22"/>
  <c r="D316" i="22"/>
  <c r="D4939" i="22"/>
  <c r="D2229" i="22"/>
  <c r="D6899" i="22"/>
  <c r="D5359" i="22"/>
  <c r="D7009" i="22"/>
  <c r="D7004" i="22"/>
  <c r="D3573" i="22"/>
  <c r="D7007" i="22"/>
  <c r="D6390" i="22"/>
  <c r="D1036" i="22"/>
  <c r="D6047" i="22"/>
  <c r="D940" i="22"/>
  <c r="D5383" i="22"/>
  <c r="D2340" i="22"/>
  <c r="D4435" i="22"/>
  <c r="D1723" i="22"/>
  <c r="D1635" i="22"/>
  <c r="D5262" i="22"/>
  <c r="D6928" i="22"/>
  <c r="D6968" i="22"/>
  <c r="D282" i="22"/>
  <c r="D4345" i="22"/>
  <c r="D2333" i="22"/>
  <c r="D6978" i="22"/>
  <c r="D73" i="22"/>
  <c r="D67" i="22"/>
  <c r="D6942" i="22"/>
  <c r="D1941" i="22"/>
  <c r="D115" i="22"/>
  <c r="D4885" i="22"/>
  <c r="D7005" i="22"/>
  <c r="D6865" i="22"/>
  <c r="D6957" i="22"/>
  <c r="D7001" i="22"/>
  <c r="D967" i="22"/>
  <c r="D6789" i="22"/>
  <c r="D6510" i="22"/>
  <c r="D82" i="22"/>
  <c r="D6909" i="22"/>
  <c r="D6965" i="22"/>
  <c r="D63" i="22"/>
  <c r="D469" i="22"/>
  <c r="D107" i="22"/>
  <c r="D3572" i="22"/>
  <c r="D3571" i="22"/>
  <c r="D864" i="22"/>
  <c r="D5772" i="22"/>
  <c r="D6970" i="22"/>
  <c r="D4508" i="22"/>
  <c r="D3414" i="22"/>
  <c r="D5238" i="22"/>
  <c r="D2187" i="22"/>
  <c r="D6912" i="22"/>
  <c r="D108" i="22"/>
  <c r="D334" i="22"/>
  <c r="D7008" i="22"/>
  <c r="D1606" i="22"/>
  <c r="D6560" i="22"/>
  <c r="D92" i="22"/>
  <c r="D2698" i="22"/>
  <c r="D5102" i="22"/>
  <c r="D5740" i="22"/>
  <c r="D6765" i="22"/>
  <c r="D3570" i="22"/>
  <c r="D1287" i="22"/>
  <c r="D6992" i="22"/>
  <c r="D1151" i="22"/>
  <c r="D5360" i="22"/>
  <c r="D3569" i="22"/>
  <c r="D1115" i="22"/>
  <c r="D1869" i="22"/>
  <c r="D278" i="22"/>
  <c r="D6529" i="22"/>
  <c r="D5040" i="22"/>
  <c r="D3568" i="22"/>
  <c r="D4938" i="22"/>
  <c r="D2481" i="22"/>
  <c r="D909" i="22"/>
  <c r="D91" i="22"/>
  <c r="D1185" i="22"/>
  <c r="D3183" i="22"/>
  <c r="D4539" i="22"/>
  <c r="D6649" i="22"/>
  <c r="D6934" i="22"/>
  <c r="D2313" i="22"/>
  <c r="D1359" i="22"/>
  <c r="D2567" i="22"/>
  <c r="D6012" i="22"/>
  <c r="D3460" i="22"/>
  <c r="D4223" i="22"/>
  <c r="D4864" i="22"/>
  <c r="D2640" i="22"/>
  <c r="D6929" i="22"/>
  <c r="D5984" i="22"/>
  <c r="D624" i="22"/>
  <c r="D3722" i="22"/>
  <c r="D2015" i="22"/>
  <c r="D5414" i="22"/>
  <c r="D6260" i="22"/>
  <c r="D3166" i="22"/>
  <c r="D3401" i="22"/>
  <c r="D1424" i="22"/>
  <c r="D203" i="22"/>
  <c r="D383" i="22"/>
  <c r="D1378" i="22"/>
  <c r="D1113" i="22"/>
  <c r="D6402" i="22"/>
  <c r="D5522" i="22"/>
  <c r="D2608" i="22"/>
  <c r="D1692" i="22"/>
  <c r="D2851" i="22"/>
  <c r="D6459" i="22"/>
  <c r="D4013" i="22"/>
  <c r="D4633" i="22"/>
  <c r="D5996" i="22"/>
  <c r="D2866" i="22"/>
  <c r="D3312" i="22"/>
  <c r="D4190" i="22"/>
  <c r="D5933" i="22"/>
  <c r="D1553" i="22"/>
  <c r="D5693" i="22"/>
  <c r="D1123" i="22"/>
  <c r="D919" i="22"/>
  <c r="D4350" i="22"/>
  <c r="D1687" i="22"/>
  <c r="D1918" i="22"/>
  <c r="D4105" i="22"/>
  <c r="D4261" i="22"/>
  <c r="D6498" i="22"/>
  <c r="D4132" i="22"/>
  <c r="D5599" i="22"/>
  <c r="D3567" i="22"/>
  <c r="D5857" i="22"/>
  <c r="D6594" i="22"/>
  <c r="D7029" i="22"/>
  <c r="D1710" i="22"/>
  <c r="D6658" i="22"/>
  <c r="D1106" i="22"/>
  <c r="D5785" i="22"/>
  <c r="D7042" i="22"/>
  <c r="D1095" i="22"/>
  <c r="D556" i="22"/>
  <c r="D6450" i="22"/>
  <c r="D5567" i="22"/>
  <c r="D5712" i="22"/>
  <c r="D2651" i="22"/>
  <c r="D1516" i="22"/>
  <c r="D5259" i="22"/>
  <c r="D5728" i="22"/>
  <c r="D6678" i="22"/>
  <c r="D3566" i="22"/>
  <c r="D894" i="22"/>
  <c r="D2235" i="22"/>
  <c r="D4795" i="22"/>
  <c r="D1776" i="22"/>
  <c r="D1748" i="22"/>
  <c r="D551" i="22"/>
  <c r="D5509" i="22"/>
  <c r="D1796" i="22"/>
  <c r="D39" i="22"/>
  <c r="D6098" i="22"/>
  <c r="D6113" i="22"/>
  <c r="D2709" i="22"/>
  <c r="D3565" i="22"/>
  <c r="D5838" i="22"/>
  <c r="D750" i="22"/>
  <c r="D2305" i="22"/>
  <c r="D3115" i="22"/>
  <c r="D5987" i="22"/>
  <c r="D6356" i="22"/>
  <c r="D5267" i="22"/>
  <c r="D3687" i="22"/>
  <c r="D5030" i="22"/>
  <c r="D6399" i="22"/>
  <c r="D2511" i="22"/>
  <c r="D6194" i="22"/>
  <c r="D1434" i="22"/>
  <c r="D5925" i="22"/>
  <c r="D6575" i="22"/>
  <c r="D2670" i="22"/>
  <c r="D6767" i="22"/>
  <c r="D1681" i="22"/>
  <c r="D6311" i="22"/>
  <c r="D3275" i="22"/>
  <c r="D3564" i="22"/>
  <c r="D3098" i="22"/>
  <c r="D748" i="22"/>
  <c r="D5861" i="22"/>
  <c r="D5850" i="22"/>
  <c r="D4859" i="22"/>
  <c r="D4868" i="22"/>
  <c r="D5484" i="22"/>
  <c r="D3423" i="22"/>
  <c r="D4287" i="22"/>
  <c r="D5041" i="22"/>
  <c r="D5951" i="22"/>
  <c r="D2632" i="22"/>
  <c r="D5664" i="22"/>
  <c r="D5101" i="22"/>
  <c r="D6866" i="22"/>
  <c r="D4617" i="22"/>
  <c r="D349" i="22"/>
  <c r="D1984" i="22"/>
  <c r="D4823" i="22"/>
  <c r="D5508" i="22"/>
  <c r="D4597" i="22"/>
  <c r="D264" i="22"/>
  <c r="D328" i="22"/>
  <c r="D17" i="22"/>
  <c r="D953" i="22"/>
  <c r="D5474" i="22"/>
  <c r="D5396" i="22"/>
  <c r="D6528" i="22"/>
  <c r="D6770" i="22"/>
  <c r="D6830" i="22"/>
  <c r="D714" i="22"/>
  <c r="D2071" i="22"/>
  <c r="D3266" i="22"/>
  <c r="D5275" i="22"/>
  <c r="D140" i="22"/>
  <c r="D2708" i="22"/>
  <c r="D6209" i="22"/>
  <c r="D733" i="22"/>
  <c r="D304" i="22"/>
  <c r="D1335" i="22"/>
  <c r="D907" i="22"/>
  <c r="D6846" i="22"/>
  <c r="D2539" i="22"/>
  <c r="D5632" i="22"/>
  <c r="D915" i="22"/>
  <c r="D1387" i="22"/>
  <c r="D1968" i="22"/>
  <c r="D204" i="22"/>
  <c r="D1006" i="22"/>
  <c r="D3048" i="22"/>
  <c r="D6082" i="22"/>
  <c r="D2441" i="22"/>
  <c r="D5051" i="22"/>
  <c r="D6907" i="22"/>
  <c r="D939" i="22"/>
  <c r="D4179" i="22"/>
  <c r="D4434" i="22"/>
  <c r="D3888" i="22"/>
  <c r="D6913" i="22"/>
  <c r="D3563" i="22"/>
  <c r="D6656" i="22"/>
  <c r="D1731" i="22"/>
  <c r="D1134" i="22"/>
  <c r="D1833" i="22"/>
  <c r="D2155" i="22"/>
  <c r="D263" i="22"/>
  <c r="D52" i="22"/>
  <c r="D606" i="22"/>
  <c r="D5462" i="22"/>
  <c r="D5912" i="22"/>
  <c r="D5880" i="22"/>
  <c r="D6869" i="22"/>
  <c r="D3375" i="22"/>
  <c r="D5750" i="22"/>
  <c r="D6218" i="22"/>
  <c r="D2418" i="22"/>
  <c r="D6458" i="22"/>
  <c r="D389" i="22"/>
  <c r="D2920" i="22"/>
  <c r="D340" i="22"/>
  <c r="D4610" i="22"/>
  <c r="D2731" i="22"/>
  <c r="D5519" i="22"/>
  <c r="D3562" i="22"/>
  <c r="D1922" i="22"/>
  <c r="D3024" i="22"/>
  <c r="D5343" i="22"/>
  <c r="D6556" i="22"/>
  <c r="D3973" i="22"/>
  <c r="D125" i="22"/>
  <c r="D205" i="22"/>
  <c r="D1267" i="22"/>
  <c r="D2186" i="22"/>
  <c r="D4465" i="22"/>
  <c r="D6901" i="22"/>
  <c r="D4518" i="22"/>
  <c r="D1182" i="22"/>
  <c r="D490" i="22"/>
  <c r="D521" i="22"/>
  <c r="D679" i="22"/>
  <c r="D5917" i="22"/>
  <c r="D6489" i="22"/>
  <c r="D6247" i="22"/>
  <c r="D6991" i="22"/>
  <c r="D844" i="22"/>
  <c r="D2814" i="22"/>
  <c r="D330" i="22"/>
  <c r="D709" i="22"/>
  <c r="D7033" i="22"/>
  <c r="D6640" i="22"/>
  <c r="D3561" i="22"/>
  <c r="D3225" i="22"/>
  <c r="D3374" i="22"/>
  <c r="D7052" i="22"/>
  <c r="D6839" i="22"/>
  <c r="D7030" i="22"/>
  <c r="D28" i="22"/>
  <c r="D1403" i="22"/>
  <c r="D6636" i="22"/>
  <c r="D1105" i="22"/>
  <c r="D5939" i="22"/>
  <c r="D2131" i="22"/>
  <c r="D6742" i="22"/>
  <c r="D6483" i="22"/>
  <c r="D5340" i="22"/>
  <c r="D1057" i="22"/>
  <c r="D1761" i="22"/>
  <c r="D4682" i="22"/>
  <c r="D6896" i="22"/>
  <c r="D6941" i="22"/>
  <c r="D6547" i="22"/>
  <c r="D317" i="22"/>
  <c r="D3560" i="22"/>
  <c r="D385" i="22"/>
  <c r="D1094" i="22"/>
  <c r="D6198" i="22"/>
  <c r="D5211" i="22"/>
  <c r="D4134" i="22"/>
  <c r="D3559" i="22"/>
  <c r="D3720" i="22"/>
  <c r="D388" i="22"/>
  <c r="D279" i="22"/>
  <c r="D3558" i="22"/>
  <c r="D6484" i="22"/>
  <c r="D918" i="22"/>
  <c r="D239" i="22"/>
  <c r="D1174" i="22"/>
  <c r="D1850" i="22"/>
  <c r="D6734" i="22"/>
  <c r="D262" i="22"/>
  <c r="D3557" i="22"/>
  <c r="D5008" i="22"/>
  <c r="D6061" i="22"/>
  <c r="D1266" i="22"/>
  <c r="D5286" i="22"/>
  <c r="D1480" i="22"/>
  <c r="D1501" i="22"/>
  <c r="D1876" i="22"/>
  <c r="D6128" i="22"/>
  <c r="D4136" i="22"/>
  <c r="D5016" i="22"/>
  <c r="D153" i="22"/>
  <c r="D376" i="22"/>
  <c r="D3695" i="22"/>
  <c r="D4172" i="22"/>
  <c r="D5329" i="22"/>
  <c r="D4188" i="22"/>
  <c r="D2691" i="22"/>
  <c r="D6273" i="22"/>
  <c r="D1519" i="22"/>
  <c r="D365" i="22"/>
  <c r="D2426" i="22"/>
  <c r="D6220" i="22"/>
  <c r="D5730" i="22"/>
  <c r="D5614" i="22"/>
  <c r="D4800" i="22"/>
  <c r="D5660" i="22"/>
  <c r="D6657" i="22"/>
  <c r="D1342" i="22"/>
  <c r="D5212" i="22"/>
  <c r="D3706" i="22"/>
  <c r="D5352" i="22"/>
  <c r="D6049" i="22"/>
  <c r="D6713" i="22"/>
  <c r="D3895" i="22"/>
  <c r="D6710" i="22"/>
  <c r="D2248" i="22"/>
  <c r="D6124" i="22"/>
  <c r="D6794" i="22"/>
  <c r="D6592" i="22"/>
  <c r="D950" i="22"/>
  <c r="D735" i="22"/>
  <c r="D2753" i="22"/>
  <c r="D4244" i="22"/>
  <c r="D1408" i="22"/>
  <c r="D6807" i="22"/>
  <c r="D4046" i="22"/>
  <c r="D148" i="22"/>
  <c r="D3199" i="22"/>
  <c r="D394" i="22"/>
  <c r="D133" i="22"/>
  <c r="D524" i="22"/>
  <c r="D4705" i="22"/>
  <c r="D6879" i="22"/>
  <c r="D5550" i="22"/>
  <c r="D1336" i="22"/>
  <c r="D2247" i="22"/>
  <c r="D4167" i="22"/>
  <c r="D2410" i="22"/>
  <c r="D5747" i="22"/>
  <c r="D24" i="22"/>
  <c r="D6570" i="22"/>
  <c r="D3792" i="22"/>
  <c r="D6935" i="22"/>
  <c r="D6858" i="22"/>
  <c r="D124" i="22"/>
  <c r="D6062" i="22"/>
  <c r="D1943" i="22"/>
  <c r="D4438" i="22"/>
  <c r="D723" i="22"/>
  <c r="D669" i="22"/>
  <c r="D2151" i="22"/>
  <c r="D2875" i="22"/>
  <c r="D1540" i="22"/>
  <c r="D790" i="22"/>
  <c r="D1972" i="22"/>
  <c r="D3556" i="22"/>
  <c r="D597" i="22"/>
  <c r="D5156" i="22"/>
  <c r="D6802" i="22"/>
  <c r="D6795" i="22"/>
  <c r="D3555" i="22"/>
  <c r="D1564" i="22"/>
  <c r="D4229" i="22"/>
  <c r="D1017" i="22"/>
  <c r="D6777" i="22"/>
  <c r="D991" i="22"/>
  <c r="D4052" i="22"/>
  <c r="D2382" i="22"/>
  <c r="D2879" i="22"/>
  <c r="D1821" i="22"/>
  <c r="D4360" i="22"/>
  <c r="D5131" i="22"/>
  <c r="D5143" i="22"/>
  <c r="D3147" i="22"/>
  <c r="D3420" i="22"/>
  <c r="D6949" i="22"/>
  <c r="D1780" i="22"/>
  <c r="D6864" i="22"/>
  <c r="D6823" i="22"/>
  <c r="D1074" i="22"/>
  <c r="D50" i="22"/>
  <c r="D3234" i="22"/>
  <c r="D6270" i="22"/>
  <c r="D4090" i="22"/>
  <c r="D640" i="22"/>
  <c r="D5583" i="22"/>
  <c r="D5956" i="22"/>
  <c r="D1994" i="22"/>
  <c r="D6053" i="22"/>
  <c r="D3554" i="22"/>
  <c r="D338" i="22"/>
  <c r="D6067" i="22"/>
  <c r="D1232" i="22"/>
  <c r="D4525" i="22"/>
  <c r="D3553" i="22"/>
  <c r="D5868" i="22"/>
  <c r="D1090" i="22"/>
  <c r="D1678" i="22"/>
  <c r="D592" i="22"/>
  <c r="D552" i="22"/>
  <c r="D4129" i="22"/>
  <c r="D4364" i="22"/>
  <c r="D1873" i="22"/>
  <c r="D33" i="22"/>
  <c r="D993" i="22"/>
  <c r="D6972" i="22"/>
  <c r="D1418" i="22"/>
  <c r="D3552" i="22"/>
  <c r="D2628" i="22"/>
  <c r="D6434" i="22"/>
  <c r="D195" i="22"/>
  <c r="D5181" i="22"/>
  <c r="D4456" i="22"/>
  <c r="D6242" i="22"/>
  <c r="D836" i="22"/>
  <c r="D3360" i="22"/>
  <c r="D384" i="22"/>
  <c r="D277" i="22"/>
  <c r="D5992" i="22"/>
  <c r="D2755" i="22"/>
  <c r="D337" i="22"/>
  <c r="D3086" i="22"/>
  <c r="D3551" i="22"/>
  <c r="D118" i="22"/>
  <c r="D5787" i="22"/>
  <c r="D1257" i="22"/>
  <c r="D1159" i="22"/>
  <c r="D4252" i="22"/>
  <c r="D5323" i="22"/>
  <c r="D5558" i="22"/>
  <c r="D1109" i="22"/>
  <c r="D1436" i="22"/>
  <c r="D3550" i="22"/>
  <c r="D1297" i="22"/>
  <c r="D572" i="22"/>
  <c r="D6072" i="22"/>
  <c r="D3448" i="22"/>
  <c r="D6853" i="22"/>
  <c r="D3056" i="22"/>
  <c r="D884" i="22"/>
  <c r="D2571" i="22"/>
  <c r="D6720" i="22"/>
  <c r="D1162" i="22"/>
  <c r="D3549" i="22"/>
  <c r="D1048" i="22"/>
  <c r="D6784" i="22"/>
  <c r="D6358" i="22"/>
  <c r="D4762" i="22"/>
  <c r="D5533" i="22"/>
  <c r="D3548" i="22"/>
  <c r="D2739" i="22"/>
  <c r="D5703" i="22"/>
  <c r="D1366" i="22"/>
  <c r="D630" i="22"/>
  <c r="D2341" i="22"/>
  <c r="D5393" i="22"/>
  <c r="D1892" i="22"/>
  <c r="D2593" i="22"/>
  <c r="D5427" i="22"/>
  <c r="D3749" i="22"/>
  <c r="D1432" i="22"/>
  <c r="D281" i="22"/>
  <c r="D355" i="22"/>
  <c r="D275" i="22"/>
  <c r="D4994" i="22"/>
  <c r="D121" i="22"/>
  <c r="D283" i="22"/>
  <c r="D6177" i="22"/>
  <c r="D7016" i="22"/>
  <c r="D616" i="22"/>
  <c r="D892" i="22"/>
  <c r="D5886" i="22"/>
  <c r="D3178" i="22"/>
  <c r="D6647" i="22"/>
  <c r="D1343" i="22"/>
  <c r="D2232" i="22"/>
  <c r="D537" i="22"/>
  <c r="D2153" i="22"/>
  <c r="D2377" i="22"/>
  <c r="D6115" i="22"/>
  <c r="D46" i="22"/>
  <c r="D809" i="22"/>
  <c r="D6233" i="22"/>
  <c r="D47" i="22"/>
  <c r="D5039" i="22"/>
  <c r="D6291" i="22"/>
  <c r="D1995" i="22"/>
  <c r="D6118" i="22"/>
  <c r="D4489" i="22"/>
  <c r="D4797" i="22"/>
  <c r="D3220" i="22"/>
  <c r="D2815" i="22"/>
  <c r="D4405" i="22"/>
  <c r="D721" i="22"/>
  <c r="D480" i="22"/>
  <c r="D5967" i="22"/>
  <c r="D5299" i="22"/>
  <c r="D1690" i="22"/>
  <c r="D6418" i="22"/>
  <c r="D6875" i="22"/>
  <c r="D6629" i="22"/>
  <c r="D1031" i="22"/>
  <c r="D756" i="22"/>
  <c r="D2223" i="22"/>
  <c r="D6587" i="22"/>
  <c r="D2883" i="22"/>
  <c r="D5113" i="22"/>
  <c r="D2226" i="22"/>
  <c r="D308" i="22"/>
  <c r="D6613" i="22"/>
  <c r="D5640" i="22"/>
  <c r="D6844" i="22"/>
  <c r="D2215" i="22"/>
  <c r="D3547" i="22"/>
  <c r="D6785" i="22"/>
  <c r="D293" i="22"/>
  <c r="D1271" i="22"/>
  <c r="D3546" i="22"/>
  <c r="D3721" i="22"/>
  <c r="D5760" i="22"/>
  <c r="D1914" i="22"/>
  <c r="D3458" i="22"/>
  <c r="D1168" i="22"/>
  <c r="D4072" i="22"/>
  <c r="D1562" i="22"/>
  <c r="D1249" i="22"/>
  <c r="D3905" i="22"/>
  <c r="D931" i="22"/>
  <c r="D5345" i="22"/>
  <c r="D5221" i="22"/>
  <c r="D6360" i="22"/>
  <c r="D3139" i="22"/>
  <c r="D2821" i="22"/>
  <c r="D6089" i="22"/>
  <c r="D1181" i="22"/>
  <c r="D2940" i="22"/>
  <c r="D1743" i="22"/>
  <c r="D4536" i="22"/>
  <c r="D4544" i="22"/>
  <c r="D4122" i="22"/>
  <c r="D3545" i="22"/>
  <c r="D2103" i="22"/>
  <c r="D2697" i="22"/>
  <c r="D1213" i="22"/>
  <c r="D443" i="22"/>
  <c r="D4270" i="22"/>
  <c r="D3169" i="22"/>
  <c r="D2988" i="22"/>
  <c r="D1507" i="22"/>
  <c r="D855" i="22"/>
  <c r="D6596" i="22"/>
  <c r="D5778" i="22"/>
  <c r="D5700" i="22"/>
  <c r="D5995" i="22"/>
  <c r="D5767" i="22"/>
  <c r="D6799" i="22"/>
  <c r="D2977" i="22"/>
  <c r="D1231" i="22"/>
  <c r="D4521" i="22"/>
  <c r="D6842" i="22"/>
  <c r="D558" i="22"/>
  <c r="D6111" i="22"/>
  <c r="D3070" i="22"/>
  <c r="D655" i="22"/>
  <c r="D3255" i="22"/>
  <c r="D113" i="22"/>
  <c r="D353" i="22"/>
  <c r="D6232" i="22"/>
  <c r="D969" i="22"/>
  <c r="D27" i="22"/>
  <c r="D5256" i="22"/>
  <c r="D1197" i="22"/>
  <c r="D5818" i="22"/>
  <c r="D4530" i="22"/>
  <c r="D4724" i="22"/>
  <c r="D6199" i="22"/>
  <c r="D1382" i="22"/>
  <c r="D4189" i="22"/>
  <c r="D4628" i="22"/>
  <c r="D2114" i="22"/>
  <c r="D6230" i="22"/>
  <c r="D819" i="22"/>
  <c r="D623" i="22"/>
  <c r="D2042" i="22"/>
  <c r="D2396" i="22"/>
  <c r="D3052" i="22"/>
  <c r="D1628" i="22"/>
  <c r="D3358" i="22"/>
  <c r="D1770" i="22"/>
  <c r="D6000" i="22"/>
  <c r="D5243" i="22"/>
  <c r="D4066" i="22"/>
  <c r="D5266" i="22"/>
  <c r="D6422" i="22"/>
  <c r="D3068" i="22"/>
  <c r="D4187" i="22"/>
  <c r="D2038" i="22"/>
  <c r="D3206" i="22"/>
  <c r="D6604" i="22"/>
  <c r="D3015" i="22"/>
  <c r="D6457" i="22"/>
  <c r="D3755" i="22"/>
  <c r="D6948" i="22"/>
  <c r="D6095" i="22"/>
  <c r="D6541" i="22"/>
  <c r="D1515" i="22"/>
  <c r="D5366" i="22"/>
  <c r="D5080" i="22"/>
  <c r="D149" i="22"/>
  <c r="D2258" i="22"/>
  <c r="D2534" i="22"/>
  <c r="D6887" i="22"/>
  <c r="D3410" i="22"/>
  <c r="D792" i="22"/>
  <c r="D1468" i="22"/>
  <c r="D4749" i="22"/>
  <c r="D3544" i="22"/>
  <c r="D2296" i="22"/>
  <c r="D4480" i="22"/>
  <c r="D1493" i="22"/>
  <c r="D3951" i="22"/>
  <c r="D5000" i="22"/>
  <c r="D3011" i="22"/>
  <c r="D1210" i="22"/>
  <c r="D3946" i="22"/>
  <c r="D4947" i="22"/>
  <c r="D2542" i="22"/>
  <c r="D881" i="22"/>
  <c r="D2659" i="22"/>
  <c r="D4302" i="22"/>
  <c r="D3122" i="22"/>
  <c r="D1528" i="22"/>
  <c r="D6328" i="22"/>
  <c r="D4235" i="22"/>
  <c r="D3543" i="22"/>
  <c r="D1577" i="22"/>
  <c r="D5768" i="22"/>
  <c r="D3029" i="22"/>
  <c r="D4893" i="22"/>
  <c r="D3462" i="22"/>
  <c r="D4902" i="22"/>
  <c r="D5976" i="22"/>
  <c r="D2954" i="22"/>
  <c r="D6334" i="22"/>
  <c r="D3196" i="22"/>
  <c r="D2726" i="22"/>
  <c r="D2944" i="22"/>
  <c r="D672" i="22"/>
  <c r="D5320" i="22"/>
  <c r="D5982" i="22"/>
  <c r="D3542" i="22"/>
  <c r="D2594" i="22"/>
  <c r="D2041" i="22"/>
  <c r="D2022" i="22"/>
  <c r="D4427" i="22"/>
  <c r="D1808" i="22"/>
  <c r="D1573" i="22"/>
  <c r="D1376" i="22"/>
  <c r="D1504" i="22"/>
  <c r="D3541" i="22"/>
  <c r="D4979" i="22"/>
  <c r="D2538" i="22"/>
  <c r="D4074" i="22"/>
  <c r="D4075" i="22"/>
  <c r="D5294" i="22"/>
  <c r="D5242" i="22"/>
  <c r="D4668" i="22"/>
  <c r="D6127" i="22"/>
  <c r="D2840" i="22"/>
  <c r="D1303" i="22"/>
  <c r="D4097" i="22"/>
  <c r="D130" i="22"/>
  <c r="D1938" i="22"/>
  <c r="D2134" i="22"/>
  <c r="D5225" i="22"/>
  <c r="D3540" i="22"/>
  <c r="D4728" i="22"/>
  <c r="D4497" i="22"/>
  <c r="D4217" i="22"/>
  <c r="D1435" i="22"/>
  <c r="D4017" i="22"/>
  <c r="D2561" i="22"/>
  <c r="D126" i="22"/>
  <c r="D2395" i="22"/>
  <c r="D3539" i="22"/>
  <c r="D5421" i="22"/>
  <c r="D1331" i="22"/>
  <c r="D1566" i="22"/>
  <c r="D4141" i="22"/>
  <c r="D645" i="22"/>
  <c r="D5977" i="22"/>
  <c r="D467" i="22"/>
  <c r="D4002" i="22"/>
  <c r="D4206" i="22"/>
  <c r="D6318" i="22"/>
  <c r="D3326" i="22"/>
  <c r="D2437" i="22"/>
  <c r="D1258" i="22"/>
  <c r="D6140" i="22"/>
  <c r="D5756" i="22"/>
  <c r="D3853" i="22"/>
  <c r="D5715" i="22"/>
  <c r="D463" i="22"/>
  <c r="D5617" i="22"/>
  <c r="D5804" i="22"/>
  <c r="D3124" i="22"/>
  <c r="D3051" i="22"/>
  <c r="D2824" i="22"/>
  <c r="D4649" i="22"/>
  <c r="D1926" i="22"/>
  <c r="D3538" i="22"/>
  <c r="D4366" i="22"/>
  <c r="D1289" i="22"/>
  <c r="D4771" i="22"/>
  <c r="D3467" i="22"/>
  <c r="D2570" i="22"/>
  <c r="D4854" i="22"/>
  <c r="D3357" i="22"/>
  <c r="D6013" i="22"/>
  <c r="D4684" i="22"/>
  <c r="D1433" i="22"/>
  <c r="D921" i="22"/>
  <c r="D2890" i="22"/>
  <c r="D5665" i="22"/>
  <c r="D2718" i="22"/>
  <c r="D3936" i="22"/>
  <c r="D3660" i="22"/>
  <c r="D825" i="22"/>
  <c r="D5387" i="22"/>
  <c r="D1355" i="22"/>
  <c r="D5172" i="22"/>
  <c r="D4717" i="22"/>
  <c r="D6337" i="22"/>
  <c r="D6263" i="22"/>
  <c r="D4796" i="22"/>
  <c r="D3790" i="22"/>
  <c r="D4806" i="22"/>
  <c r="D1599" i="22"/>
  <c r="D1328" i="22"/>
  <c r="D1315" i="22"/>
  <c r="D5033" i="22"/>
  <c r="D838" i="22"/>
  <c r="D2661" i="22"/>
  <c r="D5616" i="22"/>
  <c r="D3273" i="22"/>
  <c r="D4743" i="22"/>
  <c r="D3537" i="22"/>
  <c r="D4674" i="22"/>
  <c r="D1305" i="22"/>
  <c r="D4265" i="22"/>
  <c r="D2719" i="22"/>
  <c r="D4263" i="22"/>
  <c r="D3775" i="22"/>
  <c r="D2078" i="22"/>
  <c r="D4730" i="22"/>
  <c r="D4741" i="22"/>
  <c r="D1426" i="22"/>
  <c r="D3659" i="22"/>
  <c r="D4399" i="22"/>
  <c r="D6567" i="22"/>
  <c r="D3945" i="22"/>
  <c r="D4515" i="22"/>
  <c r="D3703" i="22"/>
  <c r="D3209" i="22"/>
  <c r="D4946" i="22"/>
  <c r="D5244" i="22"/>
  <c r="D4185" i="22"/>
  <c r="D3536" i="22"/>
  <c r="D3964" i="22"/>
  <c r="D3535" i="22"/>
  <c r="D1449" i="22"/>
  <c r="D485" i="22"/>
  <c r="D2068" i="22"/>
  <c r="D5364" i="22"/>
  <c r="D3987" i="22"/>
  <c r="D4342" i="22"/>
  <c r="D2053" i="22"/>
  <c r="D5111" i="22"/>
  <c r="D4773" i="22"/>
  <c r="D1277" i="22"/>
  <c r="D2447" i="22"/>
  <c r="D1667" i="22"/>
  <c r="D1636" i="22"/>
  <c r="D2338" i="22"/>
  <c r="D5791" i="22"/>
  <c r="D4353" i="22"/>
  <c r="D4959" i="22"/>
  <c r="D3820" i="22"/>
  <c r="D3534" i="22"/>
  <c r="D6367" i="22"/>
  <c r="D2384" i="22"/>
  <c r="D5575" i="22"/>
  <c r="D3533" i="22"/>
  <c r="D3862" i="22"/>
  <c r="D2895" i="22"/>
  <c r="D5176" i="22"/>
  <c r="D5932" i="22"/>
  <c r="D2308" i="22"/>
  <c r="D1211" i="22"/>
  <c r="D4442" i="22"/>
  <c r="D5537" i="22"/>
  <c r="D3532" i="22"/>
  <c r="D3422" i="22"/>
  <c r="D1547" i="22"/>
  <c r="D502" i="22"/>
  <c r="D2334" i="22"/>
  <c r="D5620" i="22"/>
  <c r="D4922" i="22"/>
  <c r="D2472" i="22"/>
  <c r="D4277" i="22"/>
  <c r="D4775" i="22"/>
  <c r="D1369" i="22"/>
  <c r="D4881" i="22"/>
  <c r="D729" i="22"/>
  <c r="D2505" i="22"/>
  <c r="D2433" i="22"/>
  <c r="D2363" i="22"/>
  <c r="D639" i="22"/>
  <c r="D2414" i="22"/>
  <c r="D6268" i="22"/>
  <c r="D5167" i="22"/>
  <c r="D846" i="22"/>
  <c r="D2835" i="22"/>
  <c r="D2667" i="22"/>
  <c r="D4192" i="22"/>
  <c r="D2631" i="22"/>
  <c r="D284" i="22"/>
  <c r="D4045" i="22"/>
  <c r="D1899" i="22"/>
  <c r="D5887" i="22"/>
  <c r="D2997" i="22"/>
  <c r="D1295" i="22"/>
  <c r="D4704" i="22"/>
  <c r="D2737" i="22"/>
  <c r="D1132" i="22"/>
  <c r="D364" i="22"/>
  <c r="D5447" i="22"/>
  <c r="D2625" i="22"/>
  <c r="D6121" i="22"/>
  <c r="D5384" i="22"/>
  <c r="D861" i="22"/>
  <c r="D1717" i="22"/>
  <c r="D479" i="22"/>
  <c r="D4325" i="22"/>
  <c r="D2286" i="22"/>
  <c r="D970" i="22"/>
  <c r="D4358" i="22"/>
  <c r="D3088" i="22"/>
  <c r="D685" i="22"/>
  <c r="D4049" i="22"/>
  <c r="D4368" i="22"/>
  <c r="D1209" i="22"/>
  <c r="D2268" i="22"/>
  <c r="D2763" i="22"/>
  <c r="D5254" i="22"/>
  <c r="D835" i="22"/>
  <c r="D5315" i="22"/>
  <c r="D593" i="22"/>
  <c r="D6718" i="22"/>
  <c r="D6530" i="22"/>
  <c r="D1065" i="22"/>
  <c r="D3737" i="22"/>
  <c r="D372" i="22"/>
  <c r="D768" i="22"/>
  <c r="D2928" i="22"/>
  <c r="D2411" i="22"/>
  <c r="D6206" i="22"/>
  <c r="D233" i="22"/>
  <c r="D1907" i="22"/>
  <c r="D6485" i="22"/>
  <c r="D4642" i="22"/>
  <c r="D491" i="22"/>
  <c r="D1353" i="22"/>
  <c r="D2702" i="22"/>
  <c r="D4472" i="22"/>
  <c r="D2244" i="22"/>
  <c r="D1043" i="22"/>
  <c r="D3531" i="22"/>
  <c r="D1457" i="22"/>
  <c r="D4943" i="22"/>
  <c r="D2614" i="22"/>
  <c r="D2145" i="22"/>
  <c r="D2918" i="22"/>
  <c r="D5499" i="22"/>
  <c r="D318" i="22"/>
  <c r="D1637" i="22"/>
  <c r="D4091" i="22"/>
  <c r="D1014" i="22"/>
  <c r="D4033" i="22"/>
  <c r="D1183" i="22"/>
  <c r="D6415" i="22"/>
  <c r="D5032" i="22"/>
  <c r="D674" i="22"/>
  <c r="D1163" i="22"/>
  <c r="D6081" i="22"/>
  <c r="D1733" i="22"/>
  <c r="D4394" i="22"/>
  <c r="D5788" i="22"/>
  <c r="D6551" i="22"/>
  <c r="D381" i="22"/>
  <c r="D4361" i="22"/>
  <c r="D6744" i="22"/>
  <c r="D1262" i="22"/>
  <c r="D4044" i="22"/>
  <c r="D161" i="22"/>
  <c r="D1296" i="22"/>
  <c r="D5305" i="22"/>
  <c r="D617" i="22"/>
  <c r="D1954" i="22"/>
  <c r="D2778" i="22"/>
  <c r="D1465" i="22"/>
  <c r="D3530" i="22"/>
  <c r="D1656" i="22"/>
  <c r="D128" i="22"/>
  <c r="D1605" i="22"/>
  <c r="D2807" i="22"/>
  <c r="D1282" i="22"/>
  <c r="D390" i="22"/>
  <c r="D501" i="22"/>
  <c r="D6782" i="22"/>
  <c r="D769" i="22"/>
  <c r="D1822" i="22"/>
  <c r="D3897" i="22"/>
  <c r="D6791" i="22"/>
  <c r="D4863" i="22"/>
  <c r="D1648" i="22"/>
  <c r="D5687" i="22"/>
  <c r="D447" i="22"/>
  <c r="D6108" i="22"/>
  <c r="D4927" i="22"/>
  <c r="D2688" i="22"/>
  <c r="D3771" i="22"/>
  <c r="D911" i="22"/>
  <c r="D392" i="22"/>
  <c r="D6017" i="22"/>
  <c r="D2905" i="22"/>
  <c r="D5027" i="22"/>
  <c r="D5480" i="22"/>
  <c r="D3966" i="22"/>
  <c r="D4656" i="22"/>
  <c r="D1638" i="22"/>
  <c r="D3148" i="22"/>
  <c r="D6213" i="22"/>
  <c r="D218" i="22"/>
  <c r="D4528" i="22"/>
  <c r="D5228" i="22"/>
  <c r="D4479" i="22"/>
  <c r="D898" i="22"/>
  <c r="D1551" i="22"/>
  <c r="D538" i="22"/>
  <c r="D3529" i="22"/>
  <c r="D4047" i="22"/>
  <c r="D3008" i="22"/>
  <c r="D499" i="22"/>
  <c r="D3376" i="22"/>
  <c r="D3693" i="22"/>
  <c r="D3447" i="22"/>
  <c r="D6038" i="22"/>
  <c r="D3226" i="22"/>
  <c r="D1497" i="22"/>
  <c r="D4298" i="22"/>
  <c r="D5056" i="22"/>
  <c r="D2387" i="22"/>
  <c r="D2241" i="22"/>
  <c r="D4726" i="22"/>
  <c r="D2459" i="22"/>
  <c r="D1184" i="22"/>
  <c r="D3009" i="22"/>
  <c r="D4378" i="22"/>
  <c r="D3927" i="22"/>
  <c r="D3782" i="22"/>
  <c r="D3528" i="22"/>
  <c r="D1556" i="22"/>
  <c r="D1341" i="22"/>
  <c r="D5089" i="22"/>
  <c r="D1281" i="22"/>
  <c r="D2789" i="22"/>
  <c r="D2935" i="22"/>
  <c r="D4060" i="22"/>
  <c r="D3730" i="22"/>
  <c r="D5584" i="22"/>
  <c r="D450" i="22"/>
  <c r="D3053" i="22"/>
  <c r="D3135" i="22"/>
  <c r="D231" i="22"/>
  <c r="D786" i="22"/>
  <c r="D6543" i="22"/>
  <c r="D4411" i="22"/>
  <c r="D408" i="22"/>
  <c r="D6621" i="22"/>
  <c r="D6914" i="22"/>
  <c r="D7013" i="22"/>
  <c r="D29" i="22"/>
  <c r="D3527" i="22"/>
  <c r="D41" i="22"/>
  <c r="D1803" i="22"/>
  <c r="D1348" i="22"/>
  <c r="D5454" i="22"/>
  <c r="D3526" i="22"/>
  <c r="D5822" i="22"/>
  <c r="D146" i="22"/>
  <c r="D6819" i="22"/>
  <c r="D839" i="22"/>
  <c r="D1488" i="22"/>
  <c r="D5326" i="22"/>
  <c r="D1752" i="22"/>
  <c r="D2829" i="22"/>
  <c r="D1161" i="22"/>
  <c r="D2099" i="22"/>
  <c r="D3814" i="22"/>
  <c r="D2531" i="22"/>
  <c r="D6515" i="22"/>
  <c r="D1757" i="22"/>
  <c r="D6749" i="22"/>
  <c r="D3857" i="22"/>
  <c r="D6861" i="22"/>
  <c r="D4011" i="22"/>
  <c r="D1082" i="22"/>
  <c r="D917" i="22"/>
  <c r="D3525" i="22"/>
  <c r="D977" i="22"/>
  <c r="D6280" i="22"/>
  <c r="D1253" i="22"/>
  <c r="D3132" i="22"/>
  <c r="D6158" i="22"/>
  <c r="D6379" i="22"/>
  <c r="D6517" i="22"/>
  <c r="D2748" i="22"/>
  <c r="D6632" i="22"/>
  <c r="D6007" i="22"/>
  <c r="D1518" i="22"/>
  <c r="D6432" i="22"/>
  <c r="D2184" i="22"/>
  <c r="D6798" i="22"/>
  <c r="D4452" i="22"/>
  <c r="D1788" i="22"/>
  <c r="D1045" i="22"/>
  <c r="D543" i="22"/>
  <c r="D1854" i="22"/>
  <c r="D4549" i="22"/>
  <c r="D628" i="22"/>
  <c r="D1527" i="22"/>
  <c r="D3046" i="22"/>
  <c r="D1027" i="22"/>
  <c r="D5531" i="22"/>
  <c r="D4332" i="22"/>
  <c r="D2339" i="22"/>
  <c r="D3524" i="22"/>
  <c r="D4424" i="22"/>
  <c r="D1219" i="22"/>
  <c r="D3523" i="22"/>
  <c r="D3710" i="22"/>
  <c r="D3962" i="22"/>
  <c r="D6673" i="22"/>
  <c r="D2407" i="22"/>
  <c r="D440" i="22"/>
  <c r="D1101" i="22"/>
  <c r="D5103" i="22"/>
  <c r="D3522" i="22"/>
  <c r="D6975" i="22"/>
  <c r="D2607" i="22"/>
  <c r="D5125" i="22"/>
  <c r="D5190" i="22"/>
  <c r="D5347" i="22"/>
  <c r="D1447" i="22"/>
  <c r="D1695" i="22"/>
  <c r="D2808" i="22"/>
  <c r="D5472" i="22"/>
  <c r="D6622" i="22"/>
  <c r="D6933" i="22"/>
  <c r="D924" i="22"/>
  <c r="D2192" i="22"/>
  <c r="D6961" i="22"/>
  <c r="D7038" i="22"/>
  <c r="D106" i="22"/>
  <c r="D305" i="22"/>
  <c r="D3641" i="22"/>
  <c r="D3885" i="22"/>
  <c r="D208" i="22"/>
  <c r="D6505" i="22"/>
  <c r="D5516" i="22"/>
  <c r="D6137" i="22"/>
  <c r="D6898" i="22"/>
  <c r="D6847" i="22"/>
  <c r="D97" i="22"/>
  <c r="D4474" i="22"/>
  <c r="D6733" i="22"/>
  <c r="D420" i="22"/>
  <c r="D1985" i="22"/>
  <c r="D932" i="22"/>
  <c r="D1871" i="22"/>
  <c r="D5458" i="22"/>
  <c r="D6320" i="22"/>
  <c r="D5381" i="22"/>
  <c r="D1240" i="22"/>
  <c r="D5463" i="22"/>
  <c r="D720" i="22"/>
  <c r="D5074" i="22"/>
  <c r="D5512" i="22"/>
  <c r="D4102" i="22"/>
  <c r="D6579" i="22"/>
  <c r="D3145" i="22"/>
  <c r="D1270" i="22"/>
  <c r="D2123" i="22"/>
  <c r="D4546" i="22"/>
  <c r="D4042" i="22"/>
  <c r="D1133" i="22"/>
  <c r="D4965" i="22"/>
  <c r="D5744" i="22"/>
  <c r="D1491" i="22"/>
  <c r="D1416" i="22"/>
  <c r="D2836" i="22"/>
  <c r="D260" i="22"/>
  <c r="D1190" i="22"/>
  <c r="D6775" i="22"/>
  <c r="D5564" i="22"/>
  <c r="D1226" i="22"/>
  <c r="D1704" i="22"/>
  <c r="D5350" i="22"/>
  <c r="D5348" i="22"/>
  <c r="D2884" i="22"/>
  <c r="D4563" i="22"/>
  <c r="D1358" i="22"/>
  <c r="D1122" i="22"/>
  <c r="D5019" i="22"/>
  <c r="D3804" i="22"/>
  <c r="D5721" i="22"/>
  <c r="D386" i="22"/>
  <c r="D2941" i="22"/>
  <c r="D2643" i="22"/>
  <c r="D4149" i="22"/>
  <c r="D1175" i="22"/>
  <c r="D6054" i="22"/>
  <c r="D3179" i="22"/>
  <c r="D1583" i="22"/>
  <c r="D6200" i="22"/>
  <c r="D6323" i="22"/>
  <c r="D5797" i="22"/>
  <c r="D5573" i="22"/>
  <c r="D3250" i="22"/>
  <c r="D5856" i="22"/>
  <c r="D1005" i="22"/>
  <c r="D6514" i="22"/>
  <c r="D6059" i="22"/>
  <c r="D1186" i="22"/>
  <c r="D2991" i="22"/>
  <c r="D3364" i="22"/>
  <c r="D5557" i="22"/>
  <c r="D713" i="22"/>
  <c r="D2983" i="22"/>
  <c r="D2795" i="22"/>
  <c r="D5426" i="22"/>
  <c r="D4538" i="22"/>
  <c r="D1313" i="22"/>
  <c r="D3411" i="22"/>
  <c r="D1550" i="22"/>
  <c r="D4963" i="22"/>
  <c r="D3229" i="22"/>
  <c r="D4245" i="22"/>
  <c r="D4615" i="22"/>
  <c r="D5100" i="22"/>
  <c r="D2468" i="22"/>
  <c r="D405" i="22"/>
  <c r="D1933" i="22"/>
  <c r="D2630" i="22"/>
  <c r="D4012" i="22"/>
  <c r="D4370" i="22"/>
  <c r="D3010" i="22"/>
  <c r="D4241" i="22"/>
  <c r="D6445" i="22"/>
  <c r="D3886" i="22"/>
  <c r="D1412" i="22"/>
  <c r="D613" i="22"/>
  <c r="D2088" i="22"/>
  <c r="D610" i="22"/>
  <c r="D5944" i="22"/>
  <c r="D2714" i="22"/>
  <c r="D5282" i="22"/>
  <c r="D5639" i="22"/>
  <c r="D5870" i="22"/>
  <c r="D3521" i="22"/>
  <c r="D3696" i="22"/>
  <c r="D4817" i="22"/>
  <c r="D2522" i="22"/>
  <c r="D1040" i="22"/>
  <c r="D5031" i="22"/>
  <c r="D4212" i="22"/>
  <c r="D3520" i="22"/>
  <c r="D6664" i="22"/>
  <c r="D1001" i="22"/>
  <c r="D1844" i="22"/>
  <c r="D1252" i="22"/>
  <c r="D4054" i="22"/>
  <c r="D3906" i="22"/>
  <c r="D2383" i="22"/>
  <c r="D3474" i="22"/>
  <c r="D4183" i="22"/>
  <c r="D2613" i="22"/>
  <c r="D1290" i="22"/>
  <c r="D4924" i="22"/>
  <c r="D2359" i="22"/>
  <c r="D2741" i="22"/>
  <c r="D3943" i="22"/>
  <c r="D3519" i="22"/>
  <c r="D1283" i="22"/>
  <c r="D2000" i="22"/>
  <c r="D3676" i="22"/>
  <c r="D5783" i="22"/>
  <c r="D4948" i="22"/>
  <c r="D799" i="22"/>
  <c r="D712" i="22"/>
  <c r="D1475" i="22"/>
  <c r="D3518" i="22"/>
  <c r="D301" i="22"/>
  <c r="D5191" i="22"/>
  <c r="D4683" i="22"/>
  <c r="D1243" i="22"/>
  <c r="D2819" i="22"/>
  <c r="D2791" i="22"/>
  <c r="D4156" i="22"/>
  <c r="D5755" i="22"/>
  <c r="D1920" i="22"/>
  <c r="D5192" i="22"/>
  <c r="D4009" i="22"/>
  <c r="D2137" i="22"/>
  <c r="D1785" i="22"/>
  <c r="D1937" i="22"/>
  <c r="D5367" i="22"/>
  <c r="D3393" i="22"/>
  <c r="D1437" i="22"/>
  <c r="D3658" i="22"/>
  <c r="D1883" i="22"/>
  <c r="D3081" i="22"/>
  <c r="D3657" i="22"/>
  <c r="D3999" i="22"/>
  <c r="D4259" i="22"/>
  <c r="D5885" i="22"/>
  <c r="D1649" i="22"/>
  <c r="D789" i="22"/>
  <c r="D3776" i="22"/>
  <c r="D6374" i="22"/>
  <c r="D5829" i="22"/>
  <c r="D3733" i="22"/>
  <c r="D6546" i="22"/>
  <c r="D2143" i="22"/>
  <c r="D5227" i="22"/>
  <c r="D851" i="22"/>
  <c r="D4691" i="22"/>
  <c r="D5852" i="22"/>
  <c r="D4848" i="22"/>
  <c r="D5358" i="22"/>
  <c r="D1110" i="22"/>
  <c r="D5891" i="22"/>
  <c r="D626" i="22"/>
  <c r="D2871" i="22"/>
  <c r="D1157" i="22"/>
  <c r="D1069" i="22"/>
  <c r="D5970" i="22"/>
  <c r="D5319" i="22"/>
  <c r="D1722" i="22"/>
  <c r="D4320" i="22"/>
  <c r="D2923" i="22"/>
  <c r="D3713" i="22"/>
  <c r="D1736" i="22"/>
  <c r="D3394" i="22"/>
  <c r="D2555" i="22"/>
  <c r="D2401" i="22"/>
  <c r="D3822" i="22"/>
  <c r="D6371" i="22"/>
  <c r="D4463" i="22"/>
  <c r="D5801" i="22"/>
  <c r="D4053" i="22"/>
  <c r="D1932" i="22"/>
  <c r="D4912" i="22"/>
  <c r="D5230" i="22"/>
  <c r="D4070" i="22"/>
  <c r="D2007" i="22"/>
  <c r="D5916" i="22"/>
  <c r="D4124" i="22"/>
  <c r="D666" i="22"/>
  <c r="D1586" i="22"/>
  <c r="D5561" i="22"/>
  <c r="D2587" i="22"/>
  <c r="D6284" i="22"/>
  <c r="D3741" i="22"/>
  <c r="D5057" i="22"/>
  <c r="D2775" i="22"/>
  <c r="D5630" i="22"/>
  <c r="D3387" i="22"/>
  <c r="D4622" i="22"/>
  <c r="D1611" i="22"/>
  <c r="D5919" i="22"/>
  <c r="D6538" i="22"/>
  <c r="D6142" i="22"/>
  <c r="D5506" i="22"/>
  <c r="D2909" i="22"/>
  <c r="D6023" i="22"/>
  <c r="D2460" i="22"/>
  <c r="D2704" i="22"/>
  <c r="D332" i="22"/>
  <c r="D5626" i="22"/>
  <c r="D6732" i="22"/>
  <c r="D1832" i="22"/>
  <c r="D1153" i="22"/>
  <c r="D3320" i="22"/>
  <c r="D4745" i="22"/>
  <c r="D2860" i="22"/>
  <c r="D2464" i="22"/>
  <c r="D6461" i="22"/>
  <c r="D1021" i="22"/>
  <c r="D5195" i="22"/>
  <c r="D431" i="22"/>
  <c r="D1720" i="22"/>
  <c r="D4318" i="22"/>
  <c r="D1671" i="22"/>
  <c r="D5911" i="22"/>
  <c r="D4008" i="22"/>
  <c r="D5107" i="22"/>
  <c r="D6465" i="22"/>
  <c r="D1970" i="22"/>
  <c r="D1928" i="22"/>
  <c r="D5297" i="22"/>
  <c r="D2845" i="22"/>
  <c r="D2033" i="22"/>
  <c r="D926" i="22"/>
  <c r="D5802" i="22"/>
  <c r="D3146" i="22"/>
  <c r="D2288" i="22"/>
  <c r="D3878" i="22"/>
  <c r="D546" i="22"/>
  <c r="D4221" i="22"/>
  <c r="D5904" i="22"/>
  <c r="D3922" i="22"/>
  <c r="D4665" i="22"/>
  <c r="D3258" i="22"/>
  <c r="D848" i="22"/>
  <c r="D4199" i="22"/>
  <c r="D1771" i="22"/>
  <c r="D5808" i="22"/>
  <c r="D5773" i="22"/>
  <c r="D3218" i="22"/>
  <c r="D2013" i="22"/>
  <c r="D4137" i="22"/>
  <c r="D2957" i="22"/>
  <c r="D4292" i="22"/>
  <c r="D3654" i="22"/>
  <c r="D2810" i="22"/>
  <c r="D4477" i="22"/>
  <c r="D6266" i="22"/>
  <c r="D3130" i="22"/>
  <c r="D4813" i="22"/>
  <c r="D2692" i="22"/>
  <c r="D2112" i="22"/>
  <c r="D5627" i="22"/>
  <c r="D5202" i="22"/>
  <c r="D2378" i="22"/>
  <c r="D1485" i="22"/>
  <c r="D667" i="22"/>
  <c r="D2331" i="22"/>
  <c r="D2816" i="22"/>
  <c r="D6532" i="22"/>
  <c r="D833" i="22"/>
  <c r="D4867" i="22"/>
  <c r="D2701" i="22"/>
  <c r="D3932" i="22"/>
  <c r="D518" i="22"/>
  <c r="D3707" i="22"/>
  <c r="D5303" i="22"/>
  <c r="D4109" i="22"/>
  <c r="D744" i="22"/>
  <c r="D415" i="22"/>
  <c r="D5302" i="22"/>
  <c r="D5073" i="22"/>
  <c r="D1525" i="22"/>
  <c r="D2216" i="22"/>
  <c r="D1572" i="22"/>
  <c r="D5269" i="22"/>
  <c r="D5678" i="22"/>
  <c r="D1250" i="22"/>
  <c r="D2945" i="22"/>
  <c r="D2293" i="22"/>
  <c r="D2886" i="22"/>
  <c r="D3517" i="22"/>
  <c r="D3346" i="22"/>
  <c r="D432" i="22"/>
  <c r="D274" i="22"/>
  <c r="D6372" i="22"/>
  <c r="D5577" i="22"/>
  <c r="D3222" i="22"/>
  <c r="D6792" i="22"/>
  <c r="D5356" i="22"/>
  <c r="D1391" i="22"/>
  <c r="D653" i="22"/>
  <c r="D2958" i="22"/>
  <c r="D5187" i="22"/>
  <c r="D3104" i="22"/>
  <c r="D3985" i="22"/>
  <c r="D4230" i="22"/>
  <c r="D6222" i="22"/>
  <c r="D3283" i="22"/>
  <c r="D4798" i="22"/>
  <c r="D4699" i="22"/>
  <c r="D2558" i="22"/>
  <c r="D5490" i="22"/>
  <c r="D2948" i="22"/>
  <c r="D5025" i="22"/>
  <c r="D1623" i="22"/>
  <c r="D291" i="22"/>
  <c r="D2759" i="22"/>
  <c r="D3640" i="22"/>
  <c r="D711" i="22"/>
  <c r="D3288" i="22"/>
  <c r="D4088" i="22"/>
  <c r="D2267" i="22"/>
  <c r="D1726" i="22"/>
  <c r="D4337" i="22"/>
  <c r="D2654" i="22"/>
  <c r="D2491" i="22"/>
  <c r="D4929" i="22"/>
  <c r="D4746" i="22"/>
  <c r="D6473" i="22"/>
  <c r="D1112" i="22"/>
  <c r="D1737" i="22"/>
  <c r="D296" i="22"/>
  <c r="D5526" i="22"/>
  <c r="D3838" i="22"/>
  <c r="D4029" i="22"/>
  <c r="D591" i="22"/>
  <c r="D913" i="22"/>
  <c r="D2947" i="22"/>
  <c r="D6201" i="22"/>
  <c r="D5497" i="22"/>
  <c r="D5200" i="22"/>
  <c r="D576" i="22"/>
  <c r="D6416" i="22"/>
  <c r="D5046" i="22"/>
  <c r="D5301" i="22"/>
  <c r="D5237" i="22"/>
  <c r="D6349" i="22"/>
  <c r="D4107" i="22"/>
  <c r="D1280" i="22"/>
  <c r="D2276" i="22"/>
  <c r="D2910" i="22"/>
  <c r="D6687" i="22"/>
  <c r="D6252" i="22"/>
  <c r="D6774" i="22"/>
  <c r="D1234" i="22"/>
  <c r="D1511" i="22"/>
  <c r="D3516" i="22"/>
  <c r="D1035" i="22"/>
  <c r="D1666" i="22"/>
  <c r="D4903" i="22"/>
  <c r="D2825" i="22"/>
  <c r="D785" i="22"/>
  <c r="D3515" i="22"/>
  <c r="D2152" i="22"/>
  <c r="D1224" i="22"/>
  <c r="D890" i="22"/>
  <c r="D3806" i="22"/>
  <c r="D5328" i="22"/>
  <c r="D1126" i="22"/>
  <c r="D2127" i="22"/>
  <c r="D743" i="22"/>
  <c r="D1244" i="22"/>
  <c r="D5545" i="22"/>
  <c r="D6544" i="22"/>
  <c r="D767" i="22"/>
  <c r="D4778" i="22"/>
  <c r="D5815" i="22"/>
  <c r="D5154" i="22"/>
  <c r="D1309" i="22"/>
  <c r="D2397" i="22"/>
  <c r="D1464" i="22"/>
  <c r="D945" i="22"/>
  <c r="D224" i="22"/>
  <c r="D5279" i="22"/>
  <c r="D4747" i="22"/>
  <c r="D1953" i="22"/>
  <c r="D2652" i="22"/>
  <c r="D1759" i="22"/>
  <c r="D4645" i="22"/>
  <c r="D1963" i="22"/>
  <c r="D2712" i="22"/>
  <c r="D4073" i="22"/>
  <c r="D612" i="22"/>
  <c r="D6175" i="22"/>
  <c r="D1264" i="22"/>
  <c r="D4144" i="22"/>
  <c r="D5849" i="22"/>
  <c r="D2323" i="22"/>
  <c r="D1319" i="22"/>
  <c r="D5655" i="22"/>
  <c r="D3490" i="22"/>
  <c r="D3942" i="22"/>
  <c r="D5268" i="22"/>
  <c r="D2389" i="22"/>
  <c r="D3141" i="22"/>
  <c r="D4180" i="22"/>
  <c r="D5621" i="22"/>
  <c r="D5725" i="22"/>
  <c r="D509" i="22"/>
  <c r="D754" i="22"/>
  <c r="D6041" i="22"/>
  <c r="D837" i="22"/>
  <c r="D1512" i="22"/>
  <c r="D1259" i="22"/>
  <c r="D4118" i="22"/>
  <c r="D817" i="22"/>
  <c r="D3894" i="22"/>
  <c r="D3647" i="22"/>
  <c r="D1683" i="22"/>
  <c r="D1320" i="22"/>
  <c r="D419" i="22"/>
  <c r="D5562" i="22"/>
  <c r="D3035" i="22"/>
  <c r="D297" i="22"/>
  <c r="D6384" i="22"/>
  <c r="D2872" i="22"/>
  <c r="D497" i="22"/>
  <c r="D6477" i="22"/>
  <c r="D2087" i="22"/>
  <c r="D1805" i="22"/>
  <c r="D4005" i="22"/>
  <c r="D4592" i="22"/>
  <c r="D3840" i="22"/>
  <c r="D3069" i="22"/>
  <c r="D533" i="22"/>
  <c r="D571" i="22"/>
  <c r="D1329" i="22"/>
  <c r="D327" i="22"/>
  <c r="D1107" i="22"/>
  <c r="D5544" i="22"/>
  <c r="D6518" i="22"/>
  <c r="D4081" i="22"/>
  <c r="D1238" i="22"/>
  <c r="D4648" i="22"/>
  <c r="D2769" i="22"/>
  <c r="D870" i="22"/>
  <c r="D1375" i="22"/>
  <c r="D3025" i="22"/>
  <c r="D6571" i="22"/>
  <c r="D2077" i="22"/>
  <c r="D5138" i="22"/>
  <c r="D3000" i="22"/>
  <c r="D4654" i="22"/>
  <c r="D2962" i="22"/>
  <c r="D3828" i="22"/>
  <c r="D2501" i="22"/>
  <c r="D1202" i="22"/>
  <c r="D393" i="22"/>
  <c r="D4870" i="22"/>
  <c r="D3232" i="22"/>
  <c r="D6610" i="22"/>
  <c r="D1041" i="22"/>
  <c r="D6822" i="22"/>
  <c r="D2931" i="22"/>
  <c r="D1098" i="22"/>
  <c r="D3111" i="22"/>
  <c r="D4787" i="22"/>
  <c r="D757" i="22"/>
  <c r="D900" i="22"/>
  <c r="D5757" i="22"/>
  <c r="D6723" i="22"/>
  <c r="D357" i="22"/>
  <c r="D5826" i="22"/>
  <c r="D5104" i="22"/>
  <c r="D702" i="22"/>
  <c r="D3117" i="22"/>
  <c r="D2196" i="22"/>
  <c r="D3849" i="22"/>
  <c r="D4271" i="22"/>
  <c r="D1173" i="22"/>
  <c r="D4960" i="22"/>
  <c r="D5701" i="22"/>
  <c r="D2657" i="22"/>
  <c r="D6781" i="22"/>
  <c r="D1851" i="22"/>
  <c r="D647" i="22"/>
  <c r="D7021" i="22"/>
  <c r="D6600" i="22"/>
  <c r="D7034" i="22"/>
  <c r="D1230" i="22"/>
  <c r="D2893" i="22"/>
  <c r="D718" i="22"/>
  <c r="D2502" i="22"/>
  <c r="D2019" i="22"/>
  <c r="D6700" i="22"/>
  <c r="D3712" i="22"/>
  <c r="D6890" i="22"/>
  <c r="D168" i="22"/>
  <c r="D4284" i="22"/>
  <c r="D6024" i="22"/>
  <c r="D6236" i="22"/>
  <c r="D6480" i="22"/>
  <c r="D273" i="22"/>
  <c r="D6616" i="22"/>
  <c r="D6761" i="22"/>
  <c r="D6800" i="22"/>
  <c r="D265" i="22"/>
  <c r="D414" i="22"/>
  <c r="D197" i="22"/>
  <c r="D5170" i="22"/>
  <c r="D2793" i="22"/>
  <c r="D1154" i="22"/>
  <c r="D1956" i="22"/>
  <c r="D6906" i="22"/>
  <c r="D1396" i="22"/>
  <c r="D4280" i="22"/>
  <c r="D716" i="22"/>
  <c r="D506" i="22"/>
  <c r="D4719" i="22"/>
  <c r="D1978" i="22"/>
  <c r="D2900" i="22"/>
  <c r="D4116" i="22"/>
  <c r="D6497" i="22"/>
  <c r="D1337" i="22"/>
  <c r="D6620" i="22"/>
  <c r="D1539" i="22"/>
  <c r="D3644" i="22"/>
  <c r="D6641" i="22"/>
  <c r="D6903" i="22"/>
  <c r="D4770" i="22"/>
  <c r="D6709" i="22"/>
  <c r="D369" i="22"/>
  <c r="D5985" i="22"/>
  <c r="D1545" i="22"/>
  <c r="D1070" i="22"/>
  <c r="D510" i="22"/>
  <c r="D1887" i="22"/>
  <c r="D5246" i="22"/>
  <c r="D1514" i="22"/>
  <c r="D5283" i="22"/>
  <c r="D573" i="22"/>
  <c r="D1866" i="22"/>
  <c r="D5194" i="22"/>
  <c r="D5127" i="22"/>
  <c r="D1169" i="22"/>
  <c r="D642" i="22"/>
  <c r="D4262" i="22"/>
  <c r="D3431" i="22"/>
  <c r="D1891" i="22"/>
  <c r="D1334" i="22"/>
  <c r="D1118" i="22"/>
  <c r="D1795" i="22"/>
  <c r="D2222" i="22"/>
  <c r="D5390" i="22"/>
  <c r="D3204" i="22"/>
  <c r="D1772" i="22"/>
  <c r="D4785" i="22"/>
  <c r="D3514" i="22"/>
  <c r="D4614" i="22"/>
  <c r="D2189" i="22"/>
  <c r="D4847" i="22"/>
  <c r="D1405" i="22"/>
  <c r="D478" i="22"/>
  <c r="D5062" i="22"/>
  <c r="D3725" i="22"/>
  <c r="D1923" i="22"/>
  <c r="D3242" i="22"/>
  <c r="D6891" i="22"/>
  <c r="D2536" i="22"/>
  <c r="D1467" i="22"/>
  <c r="D4347" i="22"/>
  <c r="D2812" i="22"/>
  <c r="D4972" i="22"/>
  <c r="D6463" i="22"/>
  <c r="D1944" i="22"/>
  <c r="D2694" i="22"/>
  <c r="D5247" i="22"/>
  <c r="D1848" i="22"/>
  <c r="D2020" i="22"/>
  <c r="D4460" i="22"/>
  <c r="D5141" i="22"/>
  <c r="D1147" i="22"/>
  <c r="D2300" i="22"/>
  <c r="D2048" i="22"/>
  <c r="D1747" i="22"/>
  <c r="D3690" i="22"/>
  <c r="D2427" i="22"/>
  <c r="D2178" i="22"/>
  <c r="D6420" i="22"/>
  <c r="D1117" i="22"/>
  <c r="D2110" i="22"/>
  <c r="D4598" i="22"/>
  <c r="D4422" i="22"/>
  <c r="D5214" i="22"/>
  <c r="D3219" i="22"/>
  <c r="D3732" i="22"/>
  <c r="D4944" i="22"/>
  <c r="D4685" i="22"/>
  <c r="D1585" i="22"/>
  <c r="D6693" i="22"/>
  <c r="D6100" i="22"/>
  <c r="D3300" i="22"/>
  <c r="D3427" i="22"/>
  <c r="D5553" i="22"/>
  <c r="D3416" i="22"/>
  <c r="D3071" i="22"/>
  <c r="D5774" i="22"/>
  <c r="D3351" i="22"/>
  <c r="D1510" i="22"/>
  <c r="D1490" i="22"/>
  <c r="D4279" i="22"/>
  <c r="D4486" i="22"/>
  <c r="D5047" i="22"/>
  <c r="D4160" i="22"/>
  <c r="D4958" i="22"/>
  <c r="D1513" i="22"/>
  <c r="D1438" i="22"/>
  <c r="D5152" i="22"/>
  <c r="D3005" i="22"/>
  <c r="D3021" i="22"/>
  <c r="D5895" i="22"/>
  <c r="D3689" i="22"/>
  <c r="D3746" i="22"/>
  <c r="D435" i="22"/>
  <c r="D335" i="22"/>
  <c r="D3415" i="22"/>
  <c r="D3834" i="22"/>
  <c r="D1964" i="22"/>
  <c r="D6278" i="22"/>
  <c r="D6391" i="22"/>
  <c r="D5954" i="22"/>
  <c r="D1052" i="22"/>
  <c r="D2372" i="22"/>
  <c r="D2075" i="22"/>
  <c r="D468" i="22"/>
  <c r="D6519" i="22"/>
  <c r="D6275" i="22"/>
  <c r="D676" i="22"/>
  <c r="D4256" i="22"/>
  <c r="D877" i="22"/>
  <c r="D1077" i="22"/>
  <c r="D4146" i="22"/>
  <c r="D3969" i="22"/>
  <c r="D707" i="22"/>
  <c r="D2303" i="22"/>
  <c r="D2301" i="22"/>
  <c r="D4900" i="22"/>
  <c r="D4804" i="22"/>
  <c r="D5674" i="22"/>
  <c r="D3998" i="22"/>
  <c r="D2136" i="22"/>
  <c r="D1093" i="22"/>
  <c r="D2499" i="22"/>
  <c r="D2290" i="22"/>
  <c r="D2530" i="22"/>
  <c r="D4949" i="22"/>
  <c r="D4131" i="22"/>
  <c r="D1929" i="22"/>
  <c r="D5218" i="22"/>
  <c r="D6557" i="22"/>
  <c r="D1975" i="22"/>
  <c r="D6346" i="22"/>
  <c r="D5990" i="22"/>
  <c r="D715" i="22"/>
  <c r="D3001" i="22"/>
  <c r="D2224" i="22"/>
  <c r="D3373" i="22"/>
  <c r="D5716" i="22"/>
  <c r="D4395" i="22"/>
  <c r="D2328" i="22"/>
  <c r="D6453" i="22"/>
  <c r="D4803" i="22"/>
  <c r="D5694" i="22"/>
  <c r="D1239" i="22"/>
  <c r="D3430" i="22"/>
  <c r="D5432" i="22"/>
  <c r="D3067" i="22"/>
  <c r="D6231" i="22"/>
  <c r="D5858" i="22"/>
  <c r="D927" i="22"/>
  <c r="D5717" i="22"/>
  <c r="D6808" i="22"/>
  <c r="D2438" i="22"/>
  <c r="D5566" i="22"/>
  <c r="D6754" i="22"/>
  <c r="D5612" i="22"/>
  <c r="D1668" i="22"/>
  <c r="D522" i="22"/>
  <c r="D5148" i="22"/>
  <c r="D2245" i="22"/>
  <c r="D2128" i="22"/>
  <c r="D6607" i="22"/>
  <c r="D6004" i="22"/>
  <c r="D760" i="22"/>
  <c r="D741" i="22"/>
  <c r="D4030" i="22"/>
  <c r="D2404" i="22"/>
  <c r="D536" i="22"/>
  <c r="D5718" i="22"/>
  <c r="D6776" i="22"/>
  <c r="D6719" i="22"/>
  <c r="D4198" i="22"/>
  <c r="D1679" i="22"/>
  <c r="D6995" i="22"/>
  <c r="D1725" i="22"/>
  <c r="D3245" i="22"/>
  <c r="D2852" i="22"/>
  <c r="D1039" i="22"/>
  <c r="D1054" i="22"/>
  <c r="D3293" i="22"/>
  <c r="D5308" i="22"/>
  <c r="D1440" i="22"/>
  <c r="D684" i="22"/>
  <c r="D6147" i="22"/>
  <c r="D4993" i="22"/>
  <c r="D5186" i="22"/>
  <c r="D1879" i="22"/>
  <c r="D4455" i="22"/>
  <c r="D694" i="22"/>
  <c r="D1171" i="22"/>
  <c r="D2250" i="22"/>
  <c r="D5928" i="22"/>
  <c r="D3085" i="22"/>
  <c r="D6066" i="22"/>
  <c r="D3891" i="22"/>
  <c r="D4196" i="22"/>
  <c r="D4201" i="22"/>
  <c r="D3944" i="22"/>
  <c r="D5042" i="22"/>
  <c r="D3291" i="22"/>
  <c r="D3780" i="22"/>
  <c r="D3766" i="22"/>
  <c r="D878" i="22"/>
  <c r="D1285" i="22"/>
  <c r="D5052" i="22"/>
  <c r="D5902" i="22"/>
  <c r="D3240" i="22"/>
  <c r="D6138" i="22"/>
  <c r="D2636" i="22"/>
  <c r="D1411" i="22"/>
  <c r="D2474" i="22"/>
  <c r="D2121" i="22"/>
  <c r="D3302" i="22"/>
  <c r="D1521" i="22"/>
  <c r="D2271" i="22"/>
  <c r="D6810" i="22"/>
  <c r="D3680" i="22"/>
  <c r="D6394" i="22"/>
  <c r="D5351" i="22"/>
  <c r="D6598" i="22"/>
  <c r="D3325" i="22"/>
  <c r="D5651" i="22"/>
  <c r="D2686" i="22"/>
  <c r="D4222" i="22"/>
  <c r="D1973" i="22"/>
  <c r="D4666" i="22"/>
  <c r="D852" i="22"/>
  <c r="D635" i="22"/>
  <c r="D3309" i="22"/>
  <c r="D4227" i="22"/>
  <c r="D4744" i="22"/>
  <c r="D2291" i="22"/>
  <c r="D5680" i="22"/>
  <c r="D4974" i="22"/>
  <c r="D2375" i="22"/>
  <c r="D1546" i="22"/>
  <c r="D2783" i="22"/>
  <c r="D1227" i="22"/>
  <c r="D2061" i="22"/>
  <c r="D3200" i="22"/>
  <c r="D2565" i="22"/>
  <c r="D542" i="22"/>
  <c r="D4820" i="22"/>
  <c r="D2820" i="22"/>
  <c r="D561" i="22"/>
  <c r="D4853" i="22"/>
  <c r="D5285" i="22"/>
  <c r="D4545" i="22"/>
  <c r="D361" i="22"/>
  <c r="D5060" i="22"/>
  <c r="D3788" i="22"/>
  <c r="D6112" i="22"/>
  <c r="D6239" i="22"/>
  <c r="D2466" i="22"/>
  <c r="D6737" i="22"/>
  <c r="D2073" i="22"/>
  <c r="D4996" i="22"/>
  <c r="D6753" i="22"/>
  <c r="D5978" i="22"/>
  <c r="D2591" i="22"/>
  <c r="D5028" i="22"/>
  <c r="D1882" i="22"/>
  <c r="D3267" i="22"/>
  <c r="D2590" i="22"/>
  <c r="D2361" i="22"/>
  <c r="D633" i="22"/>
  <c r="D3871" i="22"/>
  <c r="D6730" i="22"/>
  <c r="D6293" i="22"/>
  <c r="D1895" i="22"/>
  <c r="D6032" i="22"/>
  <c r="D5963" i="22"/>
  <c r="D3235" i="22"/>
  <c r="D219" i="22"/>
  <c r="D860" i="22"/>
  <c r="D5638" i="22"/>
  <c r="D1644" i="22"/>
  <c r="D2270" i="22"/>
  <c r="D758" i="22"/>
  <c r="D3313" i="22"/>
  <c r="D5478" i="22"/>
  <c r="D2141" i="22"/>
  <c r="D1495" i="22"/>
  <c r="D6001" i="22"/>
  <c r="D2139" i="22"/>
  <c r="D5714" i="22"/>
  <c r="D4430" i="22"/>
  <c r="D1786" i="22"/>
  <c r="D3843" i="22"/>
  <c r="D3340" i="22"/>
  <c r="D3262" i="22"/>
  <c r="D625" i="22"/>
  <c r="D1777" i="22"/>
  <c r="D1921" i="22"/>
  <c r="D2423" i="22"/>
  <c r="D4672" i="22"/>
  <c r="D3795" i="22"/>
  <c r="D1744" i="22"/>
  <c r="D644" i="22"/>
  <c r="D4226" i="22"/>
  <c r="D1469" i="22"/>
  <c r="D1831" i="22"/>
  <c r="D6116" i="22"/>
  <c r="D5682" i="22"/>
  <c r="D436" i="22"/>
  <c r="D1930" i="22"/>
  <c r="D812" i="22"/>
  <c r="D6438" i="22"/>
  <c r="D1505" i="22"/>
  <c r="D3101" i="22"/>
  <c r="D5528" i="22"/>
  <c r="D5720" i="22"/>
  <c r="D4605" i="22"/>
  <c r="D5409" i="22"/>
  <c r="D827" i="22"/>
  <c r="D6160" i="22"/>
  <c r="D664" i="22"/>
  <c r="D2796" i="22"/>
  <c r="D3103" i="22"/>
  <c r="D6801" i="22"/>
  <c r="D5174" i="22"/>
  <c r="D5307" i="22"/>
  <c r="D2182" i="22"/>
  <c r="D5726" i="22"/>
  <c r="D6229" i="22"/>
  <c r="D3362" i="22"/>
  <c r="D5592" i="22"/>
  <c r="D6440" i="22"/>
  <c r="D1942" i="22"/>
  <c r="D1361" i="22"/>
  <c r="D5115" i="22"/>
  <c r="D3963" i="22"/>
  <c r="D2392" i="22"/>
  <c r="D2518" i="22"/>
  <c r="D6037" i="22"/>
  <c r="D2881" i="22"/>
  <c r="D862" i="22"/>
  <c r="D4092" i="22"/>
  <c r="D2102" i="22"/>
  <c r="D3237" i="22"/>
  <c r="D4169" i="22"/>
  <c r="D1419" i="22"/>
  <c r="D2822" i="22"/>
  <c r="D2586" i="22"/>
  <c r="D427" i="22"/>
  <c r="D2986" i="22"/>
  <c r="D4928" i="22"/>
  <c r="D3758" i="22"/>
  <c r="D2082" i="22"/>
  <c r="D4471" i="22"/>
  <c r="D4737" i="22"/>
  <c r="D6020" i="22"/>
  <c r="D6892" i="22"/>
  <c r="D3424" i="22"/>
  <c r="D5481" i="22"/>
  <c r="D893" i="22"/>
  <c r="D868" i="22"/>
  <c r="D804" i="22"/>
  <c r="D5796" i="22"/>
  <c r="D4872" i="22"/>
  <c r="D1600" i="22"/>
  <c r="D930" i="22"/>
  <c r="D451" i="22"/>
  <c r="D3933" i="22"/>
  <c r="D5142" i="22"/>
  <c r="D2856" i="22"/>
  <c r="D5219" i="22"/>
  <c r="D4391" i="22"/>
  <c r="D6197" i="22"/>
  <c r="D1509" i="22"/>
  <c r="D3074" i="22"/>
  <c r="D2911" i="22"/>
  <c r="D6064" i="22"/>
  <c r="D5594" i="22"/>
  <c r="D6343" i="22"/>
  <c r="D7019" i="22"/>
  <c r="D4164" i="22"/>
  <c r="D2016" i="22"/>
  <c r="D3677" i="22"/>
  <c r="D90" i="22"/>
  <c r="D3079" i="22"/>
  <c r="D2937" i="22"/>
  <c r="D6154" i="22"/>
  <c r="D3039" i="22"/>
  <c r="D100" i="22"/>
  <c r="D1272" i="22"/>
  <c r="D5824" i="22"/>
  <c r="D6018" i="22"/>
  <c r="D6246" i="22"/>
  <c r="D4354" i="22"/>
  <c r="D5293" i="22"/>
  <c r="D4860" i="22"/>
  <c r="D788" i="22"/>
  <c r="D1037" i="22"/>
  <c r="D1047" i="22"/>
  <c r="D6114" i="22"/>
  <c r="D2294" i="22"/>
  <c r="D6642" i="22"/>
  <c r="D4027" i="22"/>
  <c r="D5536" i="22"/>
  <c r="D1862" i="22"/>
  <c r="D3923" i="22"/>
  <c r="D2794" i="22"/>
  <c r="D3136" i="22"/>
  <c r="D5217" i="22"/>
  <c r="D4571" i="22"/>
  <c r="D2219" i="22"/>
  <c r="D3099" i="22"/>
  <c r="D6766" i="22"/>
  <c r="D2904" i="22"/>
  <c r="D6401" i="22"/>
  <c r="D5140" i="22"/>
  <c r="D6572" i="22"/>
  <c r="D1008" i="22"/>
  <c r="D6729" i="22"/>
  <c r="D1670" i="22"/>
  <c r="D288" i="22"/>
  <c r="D1453" i="22"/>
  <c r="D1049" i="22"/>
  <c r="D3866" i="22"/>
  <c r="D6495" i="22"/>
  <c r="D5291" i="22"/>
  <c r="D6554" i="22"/>
  <c r="D2358" i="22"/>
  <c r="D2031" i="22"/>
  <c r="D4906" i="22"/>
  <c r="D6151" i="22"/>
  <c r="D727" i="22"/>
  <c r="D4125" i="22"/>
  <c r="D3058" i="22"/>
  <c r="D5220" i="22"/>
  <c r="D3798" i="22"/>
  <c r="D3285" i="22"/>
  <c r="D5449" i="22"/>
  <c r="D2676" i="22"/>
  <c r="D2540" i="22"/>
  <c r="D1591" i="22"/>
  <c r="D2951" i="22"/>
  <c r="D2352" i="22"/>
  <c r="D3981" i="22"/>
  <c r="D4641" i="22"/>
  <c r="D2336" i="22"/>
  <c r="D513" i="22"/>
  <c r="D459" i="22"/>
  <c r="D4629" i="22"/>
  <c r="D4469" i="22"/>
  <c r="D3947" i="22"/>
  <c r="D5448" i="22"/>
  <c r="D3407" i="22"/>
  <c r="D3667" i="22"/>
  <c r="D4203" i="22"/>
  <c r="D3006" i="22"/>
  <c r="D5199" i="22"/>
  <c r="D1543" i="22"/>
  <c r="D2237" i="22"/>
  <c r="D1773" i="22"/>
  <c r="D6659" i="22"/>
  <c r="D6531" i="22"/>
  <c r="D6163" i="22"/>
  <c r="D1587" i="22"/>
  <c r="D2646" i="22"/>
  <c r="D7015" i="22"/>
  <c r="D5203" i="22"/>
  <c r="D5737" i="22"/>
  <c r="D2170" i="22"/>
  <c r="D6837" i="22"/>
  <c r="D5362" i="22"/>
  <c r="D1900" i="22"/>
  <c r="D6599" i="22"/>
  <c r="D5707" i="22"/>
  <c r="D5002" i="22"/>
  <c r="D2550" i="22"/>
  <c r="D1664" i="22"/>
  <c r="D746" i="22"/>
  <c r="D2730" i="22"/>
  <c r="D4041" i="22"/>
  <c r="D6136" i="22"/>
  <c r="D6306" i="22"/>
  <c r="D3382" i="22"/>
  <c r="D5290" i="22"/>
  <c r="D5672" i="22"/>
  <c r="D834" i="22"/>
  <c r="D7025" i="22"/>
  <c r="D6675" i="22"/>
  <c r="D6676" i="22"/>
  <c r="D2067" i="22"/>
  <c r="D6850" i="22"/>
  <c r="D1254" i="22"/>
  <c r="D5722" i="22"/>
  <c r="D6603" i="22"/>
  <c r="D93" i="22"/>
  <c r="D5669" i="22"/>
  <c r="D3290" i="22"/>
  <c r="D1165" i="22"/>
  <c r="D4887" i="22"/>
  <c r="D6043" i="22"/>
  <c r="D520" i="22"/>
  <c r="D975" i="22"/>
  <c r="D4554" i="22"/>
  <c r="D5446" i="22"/>
  <c r="D139" i="22"/>
  <c r="D3760" i="22"/>
  <c r="D6403" i="22"/>
  <c r="D3476" i="22"/>
  <c r="D6969" i="22"/>
  <c r="D302" i="22"/>
  <c r="D6305" i="22"/>
  <c r="D5799" i="22"/>
  <c r="D2913" i="22"/>
  <c r="D829" i="22"/>
  <c r="D287" i="22"/>
  <c r="D472" i="22"/>
  <c r="D5164" i="22"/>
  <c r="D1674" i="22"/>
  <c r="D6155" i="22"/>
  <c r="D4482" i="22"/>
  <c r="D3975" i="22"/>
  <c r="D5403" i="22"/>
  <c r="D4624" i="22"/>
  <c r="D2620" i="22"/>
  <c r="D5848" i="22"/>
  <c r="D908" i="22"/>
  <c r="D1797" i="22"/>
  <c r="D3848" i="22"/>
  <c r="D5971" i="22"/>
  <c r="D5576" i="22"/>
  <c r="D194" i="22"/>
  <c r="D4384" i="22"/>
  <c r="D5628" i="22"/>
  <c r="D4356" i="22"/>
  <c r="D5539" i="22"/>
  <c r="D503" i="22"/>
  <c r="D4272" i="22"/>
  <c r="D3904" i="22"/>
  <c r="D2142" i="22"/>
  <c r="D6131" i="22"/>
  <c r="D6873" i="22"/>
  <c r="D1299" i="22"/>
  <c r="D325" i="22"/>
  <c r="D4161" i="22"/>
  <c r="D1578" i="22"/>
  <c r="D5683" i="22"/>
  <c r="D6843" i="22"/>
  <c r="D5419" i="22"/>
  <c r="D4751" i="22"/>
  <c r="D6051" i="22"/>
  <c r="D6862" i="22"/>
  <c r="D6330" i="22"/>
  <c r="D5121" i="22"/>
  <c r="D6183" i="22"/>
  <c r="D6814" i="22"/>
  <c r="D2430" i="22"/>
  <c r="D6851" i="22"/>
  <c r="D6101" i="22"/>
  <c r="D1152" i="22"/>
  <c r="D3442" i="22"/>
  <c r="D6883" i="22"/>
  <c r="D7043" i="22"/>
  <c r="D6321" i="22"/>
  <c r="D3211" i="22"/>
  <c r="D1749" i="22"/>
  <c r="D6997" i="22"/>
  <c r="D7051" i="22"/>
  <c r="D7053" i="22"/>
  <c r="D7048" i="22"/>
  <c r="D9" i="22"/>
  <c r="D186" i="22"/>
  <c r="D14" i="22"/>
  <c r="D1520" i="22"/>
  <c r="D6916" i="22"/>
  <c r="D7047" i="22"/>
  <c r="D3311" i="22"/>
  <c r="D57" i="22"/>
  <c r="D7031" i="22"/>
  <c r="D6117" i="22"/>
  <c r="D7023" i="22"/>
  <c r="D943" i="22"/>
  <c r="D5441" i="22"/>
  <c r="D6363" i="22"/>
  <c r="D6919" i="22"/>
  <c r="D251" i="22"/>
  <c r="D3212" i="22"/>
  <c r="D1470" i="22"/>
  <c r="D671" i="22"/>
  <c r="D3513" i="22"/>
  <c r="D6078" i="22"/>
  <c r="D6375" i="22"/>
  <c r="D6357" i="22"/>
  <c r="D584" i="22"/>
  <c r="D11" i="22"/>
  <c r="D1818" i="22"/>
  <c r="D4491" i="22"/>
  <c r="D112" i="22"/>
  <c r="D5549" i="22"/>
  <c r="D6746" i="22"/>
  <c r="D742" i="22"/>
  <c r="D399" i="22"/>
  <c r="D5479" i="22"/>
  <c r="D136" i="22"/>
  <c r="D772" i="22"/>
  <c r="D294" i="22"/>
  <c r="D6973" i="22"/>
  <c r="D7018" i="22"/>
  <c r="D6045" i="22"/>
  <c r="D6712" i="22"/>
  <c r="D298" i="22"/>
  <c r="D1220" i="22"/>
  <c r="D32" i="22"/>
  <c r="D1889" i="22"/>
  <c r="D366" i="22"/>
  <c r="D6944" i="22"/>
  <c r="D6793" i="22"/>
  <c r="D6120" i="22"/>
  <c r="D6638" i="22"/>
  <c r="D2465" i="22"/>
  <c r="D6565" i="22"/>
  <c r="D1756" i="22"/>
  <c r="D5667" i="22"/>
  <c r="D6276" i="22"/>
  <c r="D6653" i="22"/>
  <c r="D6816" i="22"/>
  <c r="D1698" i="22"/>
  <c r="D496" i="22"/>
  <c r="D363" i="22"/>
  <c r="D559" i="22"/>
  <c r="D5425" i="22"/>
  <c r="D6634" i="22"/>
  <c r="D6980" i="22"/>
  <c r="D1633" i="22"/>
  <c r="D6412" i="22"/>
  <c r="D309" i="22"/>
  <c r="D798" i="22"/>
  <c r="D6021" i="22"/>
  <c r="D5376" i="22"/>
  <c r="D3335" i="22"/>
  <c r="D2168" i="22"/>
  <c r="D4978" i="22"/>
  <c r="D6651" i="22"/>
  <c r="D1472" i="22"/>
  <c r="D2307" i="22"/>
  <c r="D4372" i="22"/>
  <c r="D5118" i="22"/>
  <c r="D188" i="22"/>
  <c r="D135" i="22"/>
  <c r="D4191" i="22"/>
  <c r="D6086" i="22"/>
  <c r="D6109" i="22"/>
  <c r="D2362" i="22"/>
  <c r="D6149" i="22"/>
  <c r="D4274" i="22"/>
  <c r="D5309" i="22"/>
  <c r="D143" i="22"/>
  <c r="D26" i="22"/>
  <c r="D755" i="22"/>
  <c r="D747" i="22"/>
  <c r="D1012" i="22"/>
  <c r="D6169" i="22"/>
  <c r="D6930" i="22"/>
  <c r="D695" i="22"/>
  <c r="D5915" i="22"/>
  <c r="D5178" i="22"/>
  <c r="D38" i="22"/>
  <c r="D117" i="22"/>
  <c r="D7026" i="22"/>
  <c r="D320" i="22"/>
  <c r="D3830" i="22"/>
  <c r="D12" i="22"/>
  <c r="D736" i="22"/>
  <c r="D164" i="22"/>
  <c r="D1819" i="22"/>
  <c r="D21" i="22"/>
  <c r="D18" i="22"/>
  <c r="D7049" i="22"/>
  <c r="D5981" i="22"/>
  <c r="D404" i="22"/>
  <c r="D6831" i="22"/>
  <c r="D3977" i="22"/>
  <c r="D244" i="22"/>
  <c r="D678" i="22"/>
  <c r="D5598" i="22"/>
  <c r="D6947" i="22"/>
  <c r="D314" i="22"/>
  <c r="D3512" i="22"/>
  <c r="D199" i="22"/>
  <c r="D289" i="22"/>
  <c r="D6019" i="22"/>
  <c r="D980" i="22"/>
  <c r="D5076" i="22"/>
  <c r="D6698" i="22"/>
  <c r="D514" i="22"/>
  <c r="D3243" i="22"/>
  <c r="D6300" i="22"/>
  <c r="D1351" i="22"/>
  <c r="D10" i="22"/>
  <c r="D1814" i="22"/>
  <c r="D5" i="22"/>
  <c r="D5442" i="22"/>
  <c r="D6437" i="22"/>
  <c r="D3648" i="22"/>
  <c r="D6895" i="22"/>
  <c r="D234" i="22"/>
  <c r="D6408" i="22"/>
  <c r="D2032" i="22"/>
  <c r="D3649" i="22"/>
  <c r="D544" i="22"/>
  <c r="D560" i="22"/>
  <c r="D1503" i="22"/>
  <c r="D245" i="22"/>
  <c r="D6922" i="22"/>
  <c r="D2463" i="22"/>
  <c r="D5657" i="22"/>
  <c r="D1284" i="22"/>
  <c r="D6414" i="22"/>
  <c r="D6668" i="22"/>
  <c r="D1330" i="22"/>
  <c r="D6987" i="22"/>
  <c r="D1589" i="22"/>
  <c r="D310" i="22"/>
  <c r="D6504" i="22"/>
  <c r="D995" i="22"/>
  <c r="D395" i="22"/>
  <c r="D6878" i="22"/>
  <c r="D2368" i="22"/>
  <c r="D6993" i="22"/>
  <c r="D6982" i="22"/>
  <c r="D765" i="22"/>
  <c r="D5589" i="22"/>
  <c r="D1269" i="22"/>
  <c r="D6902" i="22"/>
  <c r="D4722" i="22"/>
  <c r="D3083" i="22"/>
  <c r="D6385" i="22"/>
  <c r="D4531" i="22"/>
  <c r="D6286" i="22"/>
  <c r="D566" i="22"/>
  <c r="D201" i="22"/>
  <c r="D891" i="22"/>
  <c r="D162" i="22"/>
  <c r="D515" i="22"/>
  <c r="D3949" i="22"/>
  <c r="D4416" i="22"/>
  <c r="D333" i="22"/>
  <c r="D40" i="22"/>
  <c r="D3064" i="22"/>
  <c r="D25" i="22"/>
  <c r="D6828" i="22"/>
  <c r="D2756" i="22"/>
  <c r="D157" i="22"/>
  <c r="D540" i="22"/>
  <c r="D929" i="22"/>
  <c r="D1792" i="22"/>
  <c r="D6963" i="22"/>
  <c r="D4725" i="22"/>
  <c r="D6143" i="22"/>
  <c r="D158" i="22"/>
  <c r="D445" i="22"/>
  <c r="D240" i="22"/>
  <c r="D5053" i="22"/>
  <c r="D6956" i="22"/>
  <c r="D2225" i="22"/>
  <c r="D5991" i="22"/>
  <c r="D3851" i="22"/>
  <c r="D2327" i="22"/>
  <c r="D193" i="22"/>
  <c r="D144" i="22"/>
  <c r="D1479" i="22"/>
  <c r="D6195" i="22"/>
  <c r="D2347" i="22"/>
  <c r="D3816" i="22"/>
  <c r="D254" i="22"/>
  <c r="D2467" i="22"/>
  <c r="D5684" i="22"/>
  <c r="D4128" i="22"/>
  <c r="D20" i="22"/>
  <c r="D3674" i="22"/>
  <c r="D5392" i="22"/>
  <c r="D2233" i="22"/>
  <c r="D5897" i="22"/>
  <c r="D1051" i="22"/>
  <c r="D2415" i="22"/>
  <c r="D174" i="22"/>
  <c r="D3307" i="22"/>
  <c r="D4827" i="22"/>
  <c r="D1088" i="22"/>
  <c r="D5007" i="22"/>
  <c r="D4432" i="22"/>
  <c r="D5579" i="22"/>
  <c r="D3883" i="22"/>
  <c r="D3839" i="22"/>
  <c r="D5688" i="22"/>
  <c r="D6250" i="22"/>
  <c r="D4830" i="22"/>
  <c r="D3436" i="22"/>
  <c r="D238" i="22"/>
  <c r="D6983" i="22"/>
  <c r="D2849" i="22"/>
  <c r="D3511" i="22"/>
  <c r="D321" i="22"/>
  <c r="D3953" i="22"/>
  <c r="D2177" i="22"/>
  <c r="D3390" i="22"/>
  <c r="D6706" i="22"/>
  <c r="D6025" i="22"/>
  <c r="D5931" i="22"/>
  <c r="D1477" i="22"/>
  <c r="D1657" i="22"/>
  <c r="D1080" i="22"/>
  <c r="D5093" i="22"/>
  <c r="D1294" i="22"/>
  <c r="D6152" i="22"/>
  <c r="D704" i="22"/>
  <c r="D2348" i="22"/>
  <c r="D4784" i="22"/>
  <c r="D1496" i="22"/>
  <c r="D1255" i="22"/>
  <c r="D331" i="22"/>
  <c r="D4133" i="22"/>
  <c r="D3354" i="22"/>
  <c r="D1138" i="22"/>
  <c r="D5196" i="22"/>
  <c r="D722" i="22"/>
  <c r="D5314" i="22"/>
  <c r="D2527" i="22"/>
  <c r="D2388" i="22"/>
  <c r="D2981" i="22"/>
  <c r="D4713" i="22"/>
  <c r="D5548" i="22"/>
  <c r="D4440" i="22"/>
  <c r="D252" i="22"/>
  <c r="D192" i="22"/>
  <c r="D407" i="22"/>
  <c r="D6535" i="22"/>
  <c r="D2998" i="22"/>
  <c r="D4602" i="22"/>
  <c r="D920" i="22"/>
  <c r="D4326" i="22"/>
  <c r="D4706" i="22"/>
  <c r="D3855" i="22"/>
  <c r="D3856" i="22"/>
  <c r="D6366" i="22"/>
  <c r="D783" i="22"/>
  <c r="D3017" i="22"/>
  <c r="D770" i="22"/>
  <c r="D4780" i="22"/>
  <c r="D3860" i="22"/>
  <c r="D867" i="22"/>
  <c r="D368" i="22"/>
  <c r="D2470" i="22"/>
  <c r="D3492" i="22"/>
  <c r="D2599" i="22"/>
  <c r="D378" i="22"/>
  <c r="D5570" i="22"/>
  <c r="D3321" i="22"/>
  <c r="D6487" i="22"/>
  <c r="D2771" i="22"/>
  <c r="D3454" i="22"/>
  <c r="D4258" i="22"/>
  <c r="D3833" i="22"/>
  <c r="D4079" i="22"/>
  <c r="D1461" i="22"/>
  <c r="D1609" i="22"/>
  <c r="D4283" i="22"/>
  <c r="D3890" i="22"/>
  <c r="D6208" i="22"/>
  <c r="D4381" i="22"/>
  <c r="D5091" i="22"/>
  <c r="D6943" i="22"/>
  <c r="D4810" i="22"/>
  <c r="D5993" i="22"/>
  <c r="D568" i="22"/>
  <c r="D5312" i="22"/>
  <c r="D1617" i="22"/>
  <c r="D6727" i="22"/>
  <c r="D6096" i="22"/>
  <c r="D3314" i="22"/>
  <c r="D2885" i="22"/>
  <c r="D4846" i="22"/>
  <c r="D965" i="22"/>
  <c r="D4481" i="22"/>
  <c r="D831" i="22"/>
  <c r="D2043" i="22"/>
  <c r="D3910" i="22"/>
  <c r="D5289" i="22"/>
  <c r="D2533" i="22"/>
  <c r="D4578" i="22"/>
  <c r="D5890" i="22"/>
  <c r="D6077" i="22"/>
  <c r="D160" i="22"/>
  <c r="D15" i="22"/>
  <c r="D1864" i="22"/>
  <c r="D2880" i="22"/>
  <c r="D5961" i="22"/>
  <c r="D2936" i="22"/>
  <c r="D6192" i="22"/>
  <c r="D3050" i="22"/>
  <c r="D4956" i="22"/>
  <c r="D5117" i="22"/>
  <c r="D2156" i="22"/>
  <c r="D1263" i="22"/>
  <c r="D4516" i="22"/>
  <c r="D3656" i="22"/>
  <c r="D2934" i="22"/>
  <c r="D6316" i="22"/>
  <c r="D6202" i="22"/>
  <c r="D5691" i="22"/>
  <c r="D656" i="22"/>
  <c r="D5105" i="22"/>
  <c r="D1357" i="22"/>
  <c r="D3201" i="22"/>
  <c r="D1002" i="22"/>
  <c r="D2846" i="22"/>
  <c r="D4789" i="22"/>
  <c r="D938" i="22"/>
  <c r="D5884" i="22"/>
  <c r="D462" i="22"/>
  <c r="D6525" i="22"/>
  <c r="D4640" i="22"/>
  <c r="D3402" i="22"/>
  <c r="D2026" i="22"/>
  <c r="D5022" i="22"/>
  <c r="D1318" i="22"/>
  <c r="D1298" i="22"/>
  <c r="D662" i="22"/>
  <c r="D2310" i="22"/>
  <c r="D2529" i="22"/>
  <c r="D4269" i="22"/>
  <c r="D6302" i="22"/>
  <c r="D1044" i="22"/>
  <c r="D599" i="22"/>
  <c r="D5825" i="22"/>
  <c r="D5304" i="22"/>
  <c r="D4708" i="22"/>
  <c r="D6119" i="22"/>
  <c r="D6925" i="22"/>
  <c r="D156" i="22"/>
  <c r="D5525" i="22"/>
  <c r="D3055" i="22"/>
  <c r="D619" i="22"/>
  <c r="D5580" i="22"/>
  <c r="D6452" i="22"/>
  <c r="D5860" i="22"/>
  <c r="D6985" i="22"/>
  <c r="D4163" i="22"/>
  <c r="D3995" i="22"/>
  <c r="D4148" i="22"/>
  <c r="D6783" i="22"/>
  <c r="D256" i="22"/>
  <c r="D356" i="22"/>
  <c r="D2190" i="22"/>
  <c r="D2551" i="22"/>
  <c r="D6646" i="22"/>
  <c r="D832" i="22"/>
  <c r="D887" i="22"/>
  <c r="D2746" i="22"/>
  <c r="D6738" i="22"/>
  <c r="D3836" i="22"/>
  <c r="D4933" i="22"/>
  <c r="D409" i="22"/>
  <c r="D2513" i="22"/>
  <c r="D4393" i="22"/>
  <c r="D3715" i="22"/>
  <c r="D951" i="22"/>
  <c r="D903" i="22"/>
  <c r="D3682" i="22"/>
  <c r="D2606" i="22"/>
  <c r="D5077" i="22"/>
  <c r="D4658" i="22"/>
  <c r="D4560" i="22"/>
  <c r="D5823" i="22"/>
  <c r="D997" i="22"/>
  <c r="D5968" i="22"/>
  <c r="D2269" i="22"/>
  <c r="D5782" i="22"/>
  <c r="D2857" i="22"/>
  <c r="D4159" i="22"/>
  <c r="D2695" i="22"/>
  <c r="D5908" i="22"/>
  <c r="D2601" i="22"/>
  <c r="D1460" i="22"/>
  <c r="D1064" i="22"/>
  <c r="D1794" i="22"/>
  <c r="D3918" i="22"/>
  <c r="D2044" i="22"/>
  <c r="D885" i="22"/>
  <c r="D4680" i="22"/>
  <c r="D5357" i="22"/>
  <c r="D2345" i="22"/>
  <c r="D1385" i="22"/>
  <c r="D3304" i="22"/>
  <c r="D5806" i="22"/>
  <c r="D874" i="22"/>
  <c r="D2023" i="22"/>
  <c r="D1870" i="22"/>
  <c r="D5988" i="22"/>
  <c r="D3363" i="22"/>
  <c r="D4449" i="22"/>
  <c r="D3093" i="22"/>
  <c r="D1430" i="22"/>
  <c r="D528" i="22"/>
  <c r="D853" i="22"/>
  <c r="D211" i="22"/>
  <c r="D272" i="22"/>
  <c r="D1548" i="22"/>
  <c r="D4987" i="22"/>
  <c r="D5070" i="22"/>
  <c r="D2790" i="22"/>
  <c r="D442" i="22"/>
  <c r="D4569" i="22"/>
  <c r="D6030" i="22"/>
  <c r="D3510" i="22"/>
  <c r="D4077" i="22"/>
  <c r="D5705" i="22"/>
  <c r="D2813" i="22"/>
  <c r="D4466" i="22"/>
  <c r="D3740" i="22"/>
  <c r="D1360" i="22"/>
  <c r="D3459" i="22"/>
  <c r="D2696" i="22"/>
  <c r="D4025" i="22"/>
  <c r="D1344" i="22"/>
  <c r="D2982" i="22"/>
  <c r="D4383" i="22"/>
  <c r="D5574" i="22"/>
  <c r="D2036" i="22"/>
  <c r="D936" i="22"/>
  <c r="D6277" i="22"/>
  <c r="D2963" i="22"/>
  <c r="D2656" i="22"/>
  <c r="D1326" i="22"/>
  <c r="D1273" i="22"/>
  <c r="D4740" i="22"/>
  <c r="D3090" i="22"/>
  <c r="D3789" i="22"/>
  <c r="D2231" i="22"/>
  <c r="D4003" i="22"/>
  <c r="D1140" i="22"/>
  <c r="D4576" i="22"/>
  <c r="D1813" i="22"/>
  <c r="D1248" i="22"/>
  <c r="D4154" i="22"/>
  <c r="D3003" i="22"/>
  <c r="D4716" i="22"/>
  <c r="D5946" i="22"/>
  <c r="D377" i="22"/>
  <c r="D2930" i="22"/>
  <c r="D1615" i="22"/>
  <c r="D2723" i="22"/>
  <c r="D5958" i="22"/>
  <c r="D2109" i="22"/>
  <c r="D2908" i="22"/>
  <c r="D5277" i="22"/>
  <c r="D2449" i="22"/>
  <c r="D5411" i="22"/>
  <c r="D710" i="22"/>
  <c r="D2509" i="22"/>
  <c r="D3372" i="22"/>
  <c r="D3996" i="22"/>
  <c r="D6238" i="22"/>
  <c r="D2240" i="22"/>
  <c r="D5271" i="22"/>
  <c r="D955" i="22"/>
  <c r="D454" i="22"/>
  <c r="D866" i="22"/>
  <c r="D3440" i="22"/>
  <c r="D1038" i="22"/>
  <c r="D5793" i="22"/>
  <c r="D5974" i="22"/>
  <c r="D2859" i="22"/>
  <c r="D6583" i="22"/>
  <c r="D1346" i="22"/>
  <c r="D6478" i="22"/>
  <c r="D696" i="22"/>
  <c r="D5037" i="22"/>
  <c r="D2916" i="22"/>
  <c r="D4953" i="22"/>
  <c r="D6431" i="22"/>
  <c r="D1640" i="22"/>
  <c r="D444" i="22"/>
  <c r="D428" i="22"/>
  <c r="D1022" i="22"/>
  <c r="D4155" i="22"/>
  <c r="D689" i="22"/>
  <c r="D5494" i="22"/>
  <c r="D3439" i="22"/>
  <c r="D6771" i="22"/>
  <c r="D5814" i="22"/>
  <c r="D1156" i="22"/>
  <c r="D1235" i="22"/>
  <c r="D1950" i="22"/>
  <c r="D1526" i="22"/>
  <c r="D3110" i="22"/>
  <c r="D3718" i="22"/>
  <c r="D2105" i="22"/>
  <c r="D4753" i="22"/>
  <c r="D6493" i="22"/>
  <c r="D4123" i="22"/>
  <c r="D6060" i="22"/>
  <c r="D2995" i="22"/>
  <c r="D1365" i="22"/>
  <c r="D2681" i="22"/>
  <c r="D3491" i="22"/>
  <c r="D4588" i="22"/>
  <c r="D5086" i="22"/>
  <c r="D5540" i="22"/>
  <c r="D6880" i="22"/>
  <c r="D5018" i="22"/>
  <c r="D5431" i="22"/>
  <c r="D269" i="22"/>
  <c r="D1751" i="22"/>
  <c r="D6722" i="22"/>
  <c r="D4010" i="22"/>
  <c r="D1567" i="22"/>
  <c r="D4340" i="22"/>
  <c r="D3308" i="22"/>
  <c r="D4397" i="22"/>
  <c r="D3412" i="22"/>
  <c r="D5676" i="22"/>
  <c r="D1042" i="22"/>
  <c r="D6606" i="22"/>
  <c r="D3984" i="22"/>
  <c r="D6954" i="22"/>
  <c r="D418" i="22"/>
  <c r="D523" i="22"/>
  <c r="D4288" i="22"/>
  <c r="D4126" i="22"/>
  <c r="D6308" i="22"/>
  <c r="D6506" i="22"/>
  <c r="D973" i="22"/>
  <c r="D575" i="22"/>
  <c r="D215" i="22"/>
  <c r="D1189" i="22"/>
  <c r="D3397" i="22"/>
  <c r="D2445" i="22"/>
  <c r="D6496" i="22"/>
  <c r="D6561" i="22"/>
  <c r="D5864" i="22"/>
  <c r="D2689" i="22"/>
  <c r="D6994" i="22"/>
  <c r="D258" i="22"/>
  <c r="D6093" i="22"/>
  <c r="D246" i="22"/>
  <c r="D778" i="22"/>
  <c r="D3700" i="22"/>
  <c r="D6665" i="22"/>
  <c r="D780" i="22"/>
  <c r="D3386" i="22"/>
  <c r="D3338" i="22"/>
  <c r="D3877" i="22"/>
  <c r="D2090" i="22"/>
  <c r="D6262" i="22"/>
  <c r="D1314" i="22"/>
  <c r="D5943" i="22"/>
  <c r="D5751" i="22"/>
  <c r="D3063" i="22"/>
  <c r="D1925" i="22"/>
  <c r="D3419" i="22"/>
  <c r="D1544" i="22"/>
  <c r="D1205" i="22"/>
  <c r="D651" i="22"/>
  <c r="D1979" i="22"/>
  <c r="D2506" i="22"/>
  <c r="D3686" i="22"/>
  <c r="D4293" i="22"/>
  <c r="D2242" i="22"/>
  <c r="D1347" i="22"/>
  <c r="D1839" i="22"/>
  <c r="D4382" i="22"/>
  <c r="D6283" i="22"/>
  <c r="D6182" i="22"/>
  <c r="D1139" i="22"/>
  <c r="D4919" i="22"/>
  <c r="D6039" i="22"/>
  <c r="D4108" i="22"/>
  <c r="D426" i="22"/>
  <c r="D4431" i="22"/>
  <c r="D3743" i="22"/>
  <c r="D1774" i="22"/>
  <c r="D4792" i="22"/>
  <c r="D5249" i="22"/>
  <c r="D3022" i="22"/>
  <c r="D4783" i="22"/>
  <c r="D6825" i="22"/>
  <c r="D4040" i="22"/>
  <c r="D5696" i="22"/>
  <c r="D241" i="22"/>
  <c r="D5710" i="22"/>
  <c r="D2473" i="22"/>
  <c r="D1310" i="22"/>
  <c r="D5792" i="22"/>
  <c r="D1390" i="22"/>
  <c r="D2999" i="22"/>
  <c r="D5901" i="22"/>
  <c r="D6464" i="22"/>
  <c r="D3334" i="22"/>
  <c r="D1740" i="22"/>
  <c r="D6466" i="22"/>
  <c r="D4476" i="22"/>
  <c r="D2166" i="22"/>
  <c r="D1066" i="22"/>
  <c r="D6931" i="22"/>
  <c r="D4935" i="22"/>
  <c r="D1650" i="22"/>
  <c r="D5278" i="22"/>
  <c r="D6296" i="22"/>
  <c r="D5975" i="22"/>
  <c r="D3639" i="22"/>
  <c r="D3057" i="22"/>
  <c r="D3350" i="22"/>
  <c r="D4533" i="22"/>
  <c r="D3815" i="22"/>
  <c r="D4759" i="22"/>
  <c r="D6135" i="22"/>
  <c r="D2207" i="22"/>
  <c r="D4936" i="22"/>
  <c r="D3972" i="22"/>
  <c r="D6827" i="22"/>
  <c r="D2758" i="22"/>
  <c r="D3661" i="22"/>
  <c r="D2279" i="22"/>
  <c r="D1221" i="22"/>
  <c r="D2060" i="22"/>
  <c r="D2574" i="22"/>
  <c r="D1977" i="22"/>
  <c r="D4004" i="22"/>
  <c r="D3441" i="22"/>
  <c r="D1620" i="22"/>
  <c r="D2942" i="22"/>
  <c r="D1459" i="22"/>
  <c r="D1455" i="22"/>
  <c r="D3799" i="22"/>
  <c r="D3757" i="22"/>
  <c r="D6164" i="22"/>
  <c r="D1386" i="22"/>
  <c r="D1306" i="22"/>
  <c r="D6442" i="22"/>
  <c r="D5588" i="22"/>
  <c r="D4981" i="22"/>
  <c r="D5388" i="22"/>
  <c r="D2416" i="22"/>
  <c r="D1379" i="22"/>
  <c r="D2295" i="22"/>
  <c r="D6451" i="22"/>
  <c r="D5424" i="22"/>
  <c r="D4550" i="22"/>
  <c r="D3971" i="22"/>
  <c r="D1857" i="22"/>
  <c r="D4297" i="22"/>
  <c r="D6303" i="22"/>
  <c r="D5386" i="22"/>
  <c r="D6168" i="22"/>
  <c r="D6962" i="22"/>
  <c r="D6666" i="22"/>
  <c r="D172" i="22"/>
  <c r="D2744" i="22"/>
  <c r="D6889" i="22"/>
  <c r="D3263" i="22"/>
  <c r="D6245" i="22"/>
  <c r="D6491" i="22"/>
  <c r="D6852" i="22"/>
  <c r="D632" i="22"/>
  <c r="D5162" i="22"/>
  <c r="D6573" i="22"/>
  <c r="D1456" i="22"/>
  <c r="D5903" i="22"/>
  <c r="D348" i="22"/>
  <c r="D1714" i="22"/>
  <c r="D1639" i="22"/>
  <c r="D3876" i="22"/>
  <c r="D1647" i="22"/>
  <c r="D2932" i="22"/>
  <c r="D901" i="22"/>
  <c r="D6426" i="22"/>
  <c r="D6711" i="22"/>
  <c r="D6762" i="22"/>
  <c r="D1352" i="22"/>
  <c r="D185" i="22"/>
  <c r="D134" i="22"/>
  <c r="D3736" i="22"/>
  <c r="D912" i="22"/>
  <c r="D4639" i="22"/>
  <c r="D6924" i="22"/>
  <c r="D6820" i="22"/>
  <c r="D3708" i="22"/>
  <c r="D184" i="22"/>
  <c r="D3264" i="22"/>
  <c r="D752" i="22"/>
  <c r="D6327" i="22"/>
  <c r="D5416" i="22"/>
  <c r="D6739" i="22"/>
  <c r="D2861" i="22"/>
  <c r="D86" i="22"/>
  <c r="D120" i="22"/>
  <c r="D618" i="22"/>
  <c r="D1225" i="22"/>
  <c r="D6193" i="22"/>
  <c r="D1146" i="22"/>
  <c r="D367" i="22"/>
  <c r="D6564" i="22"/>
  <c r="D734" i="22"/>
  <c r="D5812" i="22"/>
  <c r="D6188" i="22"/>
  <c r="D362" i="22"/>
  <c r="D776" i="22"/>
  <c r="D94" i="22"/>
  <c r="D6661" i="22"/>
  <c r="D6094" i="22"/>
  <c r="D4509" i="22"/>
  <c r="D5591" i="22"/>
  <c r="D4031" i="22"/>
  <c r="D2406" i="22"/>
  <c r="D6141" i="22"/>
  <c r="D5604" i="22"/>
  <c r="D5775" i="22"/>
  <c r="D1443" i="22"/>
  <c r="D2732" i="22"/>
  <c r="D6630" i="22"/>
  <c r="D6214" i="22"/>
  <c r="D6833" i="22"/>
  <c r="D152" i="22"/>
  <c r="D6003" i="22"/>
  <c r="D906" i="22"/>
  <c r="D4504" i="22"/>
  <c r="D217" i="22"/>
  <c r="D6035" i="22"/>
  <c r="D6148" i="22"/>
  <c r="D207" i="22"/>
  <c r="D313" i="22"/>
  <c r="D3821" i="22"/>
  <c r="D3752" i="22"/>
  <c r="D5363" i="22"/>
  <c r="D6298" i="22"/>
  <c r="D6369" i="22"/>
  <c r="D2371" i="22"/>
  <c r="D4877" i="22"/>
  <c r="D6087" i="22"/>
  <c r="D3803" i="22"/>
  <c r="D402" i="22"/>
  <c r="D6196" i="22"/>
  <c r="D2034" i="22"/>
  <c r="D553" i="22"/>
  <c r="D2547" i="22"/>
  <c r="D2278" i="22"/>
  <c r="D6075" i="22"/>
  <c r="D4921" i="22"/>
  <c r="D4357" i="22"/>
  <c r="D3938" i="22"/>
  <c r="D826" i="22"/>
  <c r="D247" i="22"/>
  <c r="D549" i="22"/>
  <c r="D2903" i="22"/>
  <c r="D2544" i="22"/>
  <c r="D5349" i="22"/>
  <c r="D1242" i="22"/>
  <c r="D3744" i="22"/>
  <c r="D2678" i="22"/>
  <c r="D1980" i="22"/>
  <c r="D1158" i="22"/>
  <c r="D1614" i="22"/>
  <c r="D5477" i="22"/>
  <c r="D1300" i="22"/>
  <c r="D3109" i="22"/>
  <c r="D3509" i="22"/>
  <c r="D1948" i="22"/>
  <c r="D464" i="22"/>
  <c r="D511" i="22"/>
  <c r="D6065" i="22"/>
  <c r="D421" i="22"/>
  <c r="D1478" i="22"/>
  <c r="D4611" i="22"/>
  <c r="D2847" i="22"/>
  <c r="D1662" i="22"/>
  <c r="D4327" i="22"/>
  <c r="D3385" i="22"/>
  <c r="D983" i="22"/>
  <c r="D3479" i="22"/>
  <c r="D3023" i="22"/>
  <c r="D550" i="22"/>
  <c r="D116" i="22"/>
  <c r="D6682" i="22"/>
  <c r="D4517" i="22"/>
  <c r="D4831" i="22"/>
  <c r="D4926" i="22"/>
  <c r="D3508" i="22"/>
  <c r="D5001" i="22"/>
  <c r="D5820" i="22"/>
  <c r="D276" i="22"/>
  <c r="D4715" i="22"/>
  <c r="D5260" i="22"/>
  <c r="D3303" i="22"/>
  <c r="D1127" i="22"/>
  <c r="D6139" i="22"/>
  <c r="D3043" i="22"/>
  <c r="D326" i="22"/>
  <c r="D1976" i="22"/>
  <c r="D4165" i="22"/>
  <c r="D1103" i="22"/>
  <c r="D3317" i="22"/>
  <c r="D5177" i="22"/>
  <c r="D5017" i="22"/>
  <c r="D6699" i="22"/>
  <c r="D1588" i="22"/>
  <c r="D5881" i="22"/>
  <c r="D2284" i="22"/>
  <c r="D5423" i="22"/>
  <c r="D1680" i="22"/>
  <c r="D4390" i="22"/>
  <c r="D3114" i="22"/>
  <c r="D2024" i="22"/>
  <c r="D2750" i="22"/>
  <c r="D1705" i="22"/>
  <c r="D4818" i="22"/>
  <c r="D4941" i="22"/>
  <c r="D811" i="22"/>
  <c r="D3934" i="22"/>
  <c r="D2111" i="22"/>
  <c r="D2147" i="22"/>
  <c r="D488" i="22"/>
  <c r="D3227" i="22"/>
  <c r="D910" i="22"/>
  <c r="D763" i="22"/>
  <c r="D4646" i="22"/>
  <c r="D5889" i="22"/>
  <c r="D2617" i="22"/>
  <c r="D2623" i="22"/>
  <c r="D4363" i="22"/>
  <c r="D3287" i="22"/>
  <c r="D1992" i="22"/>
  <c r="D6605" i="22"/>
  <c r="D5049" i="22"/>
  <c r="D3131" i="22"/>
  <c r="D1275" i="22"/>
  <c r="D6623" i="22"/>
  <c r="D5079" i="22"/>
  <c r="D5134" i="22"/>
  <c r="D857" i="22"/>
  <c r="D5969" i="22"/>
  <c r="D3728" i="22"/>
  <c r="D6981" i="22"/>
  <c r="D2471" i="22"/>
  <c r="D6681" i="22"/>
  <c r="D2532" i="22"/>
  <c r="D1998" i="22"/>
  <c r="D5252" i="22"/>
  <c r="D1325" i="22"/>
  <c r="D2508" i="22"/>
  <c r="D897" i="22"/>
  <c r="D4016" i="22"/>
  <c r="D7045" i="22"/>
  <c r="D6679" i="22"/>
  <c r="D6559" i="22"/>
  <c r="D1466" i="22"/>
  <c r="D6389" i="22"/>
  <c r="D221" i="22"/>
  <c r="D2369" i="22"/>
  <c r="D2066" i="22"/>
  <c r="D5399" i="22"/>
  <c r="D725" i="22"/>
  <c r="D5950" i="22"/>
  <c r="D6741" i="22"/>
  <c r="D196" i="22"/>
  <c r="D4839" i="22"/>
  <c r="D3400" i="22"/>
  <c r="D691" i="22"/>
  <c r="D2330" i="22"/>
  <c r="D4205" i="22"/>
  <c r="D4094" i="22"/>
  <c r="D3252" i="22"/>
  <c r="D6347" i="22"/>
  <c r="D2855" i="22"/>
  <c r="D2373" i="22"/>
  <c r="D5663" i="22"/>
  <c r="D3832" i="22"/>
  <c r="D4341" i="22"/>
  <c r="D1703" i="22"/>
  <c r="D3143" i="22"/>
  <c r="D3405" i="22"/>
  <c r="D1176" i="22"/>
  <c r="D5803" i="22"/>
  <c r="D5711" i="22"/>
  <c r="D4083" i="22"/>
  <c r="D6253" i="22"/>
  <c r="D5333" i="22"/>
  <c r="D3797" i="22"/>
  <c r="D1825" i="22"/>
  <c r="D4412" i="22"/>
  <c r="D6444" i="22"/>
  <c r="D3734" i="22"/>
  <c r="D5208" i="22"/>
  <c r="D6578" i="22"/>
  <c r="D535" i="22"/>
  <c r="D437" i="22"/>
  <c r="D1374" i="22"/>
  <c r="D2848" i="22"/>
  <c r="D5800" i="22"/>
  <c r="D4613" i="22"/>
  <c r="D570" i="22"/>
  <c r="D411" i="22"/>
  <c r="D2095" i="22"/>
  <c r="D4757" i="22"/>
  <c r="D6364" i="22"/>
  <c r="D5440" i="22"/>
  <c r="D810" i="22"/>
  <c r="D3265" i="22"/>
  <c r="D1399" i="22"/>
  <c r="D1081" i="22"/>
  <c r="D2504" i="22"/>
  <c r="D5010" i="22"/>
  <c r="D3100" i="22"/>
  <c r="D5789" i="22"/>
  <c r="D5406" i="22"/>
  <c r="D5485" i="22"/>
  <c r="D1838" i="22"/>
  <c r="D4915" i="22"/>
  <c r="D5318" i="22"/>
  <c r="D1610" i="22"/>
  <c r="D6146" i="22"/>
  <c r="D1486" i="22"/>
  <c r="D380" i="22"/>
  <c r="D1201" i="22"/>
  <c r="D3031" i="22"/>
  <c r="D253" i="22"/>
  <c r="D5335" i="22"/>
  <c r="D424" i="22"/>
  <c r="D905" i="22"/>
  <c r="D5413" i="22"/>
  <c r="D4505" i="22"/>
  <c r="D1849" i="22"/>
  <c r="D4423" i="22"/>
  <c r="D5578" i="22"/>
  <c r="D5871" i="22"/>
  <c r="D5139" i="22"/>
  <c r="D796" i="22"/>
  <c r="D984" i="22"/>
  <c r="D4195" i="22"/>
  <c r="D3116" i="22"/>
  <c r="D1217" i="22"/>
  <c r="D6269" i="22"/>
  <c r="D4882" i="22"/>
  <c r="D4661" i="22"/>
  <c r="D1155" i="22"/>
  <c r="D4786" i="22"/>
  <c r="D4488" i="22"/>
  <c r="D6156" i="22"/>
  <c r="D2254" i="22"/>
  <c r="D1393" i="22"/>
  <c r="D4225" i="22"/>
  <c r="D4540" i="22"/>
  <c r="D4765" i="22"/>
  <c r="D5149" i="22"/>
  <c r="D5560" i="22"/>
  <c r="D6527" i="22"/>
  <c r="D859" i="22"/>
  <c r="D292" i="22"/>
  <c r="D2280" i="22"/>
  <c r="D3735" i="22"/>
  <c r="D4937" i="22"/>
  <c r="D2343" i="22"/>
  <c r="D248" i="22"/>
  <c r="D5061" i="22"/>
  <c r="D3437" i="22"/>
  <c r="D6340" i="22"/>
  <c r="D6165" i="22"/>
  <c r="D4059" i="22"/>
  <c r="D2521" i="22"/>
  <c r="D3903" i="22"/>
  <c r="D6110" i="22"/>
  <c r="D2619" i="22"/>
  <c r="D2205" i="22"/>
  <c r="D1940" i="22"/>
  <c r="D374" i="22"/>
  <c r="D5610" i="22"/>
  <c r="D4264" i="22"/>
  <c r="D3870" i="22"/>
  <c r="D1988" i="22"/>
  <c r="D1304" i="22"/>
  <c r="D3016" i="22"/>
  <c r="D4501" i="22"/>
  <c r="D4464" i="22"/>
  <c r="D4348" i="22"/>
  <c r="D446" i="22"/>
  <c r="D1816" i="22"/>
  <c r="D2633" i="22"/>
  <c r="D1812" i="22"/>
  <c r="D731" i="22"/>
  <c r="D4779" i="22"/>
  <c r="D5624" i="22"/>
  <c r="D1067" i="22"/>
  <c r="D3974" i="22"/>
  <c r="D2221" i="22"/>
  <c r="D3137" i="22"/>
  <c r="D2421" i="22"/>
  <c r="D1939" i="22"/>
  <c r="D2987" i="22"/>
  <c r="D3466" i="22"/>
  <c r="D4677" i="22"/>
  <c r="D4487" i="22"/>
  <c r="D3121" i="22"/>
  <c r="D425" i="22"/>
  <c r="D1444" i="22"/>
  <c r="D4856" i="22"/>
  <c r="D4650" i="22"/>
  <c r="D2056" i="22"/>
  <c r="D6501" i="22"/>
  <c r="D916" i="22"/>
  <c r="D3770" i="22"/>
  <c r="D5459" i="22"/>
  <c r="D5324" i="22"/>
  <c r="D5563" i="22"/>
  <c r="D6927" i="22"/>
  <c r="D1034" i="22"/>
  <c r="D1078" i="22"/>
  <c r="D5265" i="22"/>
  <c r="D5500" i="22"/>
  <c r="D4142" i="22"/>
  <c r="D6871" i="22"/>
  <c r="D564" i="22"/>
  <c r="D5487" i="22"/>
  <c r="D4068" i="22"/>
  <c r="D2420" i="22"/>
  <c r="D4995" i="22"/>
  <c r="D1454" i="22"/>
  <c r="D1004" i="22"/>
  <c r="D1367" i="22"/>
  <c r="D6052" i="22"/>
  <c r="D1119" i="22"/>
  <c r="D2912" i="22"/>
  <c r="D3095" i="22"/>
  <c r="D4760" i="22"/>
  <c r="D5842" i="22"/>
  <c r="D5410" i="22"/>
  <c r="D1316" i="22"/>
  <c r="D6428" i="22"/>
  <c r="D4977" i="22"/>
  <c r="D2894" i="22"/>
  <c r="D3112" i="22"/>
  <c r="D2874" i="22"/>
  <c r="D555" i="22"/>
  <c r="D807" i="22"/>
  <c r="D5014" i="22"/>
  <c r="D4492" i="22"/>
  <c r="D4562" i="22"/>
  <c r="D2191" i="22"/>
  <c r="D5097" i="22"/>
  <c r="D3507" i="22"/>
  <c r="D6443" i="22"/>
  <c r="D5330" i="22"/>
  <c r="D5641" i="22"/>
  <c r="D1835" i="22"/>
  <c r="D6694" i="22"/>
  <c r="D5068" i="22"/>
  <c r="D3333" i="22"/>
  <c r="D1502" i="22"/>
  <c r="D6029" i="22"/>
  <c r="D5229" i="22"/>
  <c r="D2668" i="22"/>
  <c r="D6586" i="22"/>
  <c r="D3261" i="22"/>
  <c r="D4834" i="22"/>
  <c r="D2720" i="22"/>
  <c r="D1143" i="22"/>
  <c r="D1431" i="22"/>
  <c r="D531" i="22"/>
  <c r="D4966" i="22"/>
  <c r="D5921" i="22"/>
  <c r="D2557" i="22"/>
  <c r="D3392" i="22"/>
  <c r="D439" i="22"/>
  <c r="D2253" i="22"/>
  <c r="D5206" i="22"/>
  <c r="D430" i="22"/>
  <c r="D2217" i="22"/>
  <c r="D3684" i="22"/>
  <c r="D1949" i="22"/>
  <c r="D4721" i="22"/>
  <c r="D6637" i="22"/>
  <c r="D1476" i="22"/>
  <c r="D1061" i="22"/>
  <c r="D2690" i="22"/>
  <c r="D3683" i="22"/>
  <c r="D797" i="22"/>
  <c r="D6591" i="22"/>
  <c r="D2287" i="22"/>
  <c r="D871" i="22"/>
  <c r="D5523" i="22"/>
  <c r="D3747" i="22"/>
  <c r="D4182" i="22"/>
  <c r="D6324" i="22"/>
  <c r="D4401" i="22"/>
  <c r="D3662" i="22"/>
  <c r="D4888" i="22"/>
  <c r="D1256" i="22"/>
  <c r="D2915" i="22"/>
  <c r="D962" i="22"/>
  <c r="D391" i="22"/>
  <c r="D5063" i="22"/>
  <c r="D3187" i="22"/>
  <c r="D6099" i="22"/>
  <c r="D2993" i="22"/>
  <c r="D3865" i="22"/>
  <c r="D5412" i="22"/>
  <c r="D5724" i="22"/>
  <c r="D4841" i="22"/>
  <c r="D3345" i="22"/>
  <c r="D6550" i="22"/>
  <c r="D306" i="22"/>
  <c r="D2349" i="22"/>
  <c r="D4407" i="22"/>
  <c r="D5658" i="22"/>
  <c r="D5026" i="22"/>
  <c r="D4362" i="22"/>
  <c r="D4984" i="22"/>
  <c r="D4693" i="22"/>
  <c r="D6382" i="22"/>
  <c r="D4692" i="22"/>
  <c r="D460" i="22"/>
  <c r="D784" i="22"/>
  <c r="D5035" i="22"/>
  <c r="D4612" i="22"/>
  <c r="D869" i="22"/>
  <c r="D1919" i="22"/>
  <c r="D6249" i="22"/>
  <c r="D2899" i="22"/>
  <c r="D5572" i="22"/>
  <c r="D3108" i="22"/>
  <c r="D989" i="22"/>
  <c r="D5261" i="22"/>
  <c r="D2158" i="22"/>
  <c r="D5873" i="22"/>
  <c r="D2734" i="22"/>
  <c r="D968" i="22"/>
  <c r="D2140" i="22"/>
  <c r="D3087" i="22"/>
  <c r="D4273" i="22"/>
  <c r="D2370" i="22"/>
  <c r="D6454" i="22"/>
  <c r="D1410" i="22"/>
  <c r="D6325" i="22"/>
  <c r="D1428" i="22"/>
  <c r="D4301" i="22"/>
  <c r="D2805" i="22"/>
  <c r="D5745" i="22"/>
  <c r="D2259" i="22"/>
  <c r="D6322" i="22"/>
  <c r="D3665" i="22"/>
  <c r="D2346" i="22"/>
  <c r="D649" i="22"/>
  <c r="D37" i="22"/>
  <c r="D5460" i="22"/>
  <c r="D6627" i="22"/>
  <c r="D6750" i="22"/>
  <c r="D5443" i="22"/>
  <c r="D777" i="22"/>
  <c r="D759" i="22"/>
  <c r="D4801" i="22"/>
  <c r="D6185" i="22"/>
  <c r="D946" i="22"/>
  <c r="D966" i="22"/>
  <c r="D5907" i="22"/>
  <c r="D3329" i="22"/>
  <c r="D4607" i="22"/>
  <c r="D319" i="22"/>
  <c r="D1373" i="22"/>
  <c r="D3739" i="22"/>
  <c r="D34" i="22"/>
  <c r="D6144" i="22"/>
  <c r="D5810" i="22"/>
  <c r="D3280" i="22"/>
  <c r="D4636" i="22"/>
  <c r="D2108" i="22"/>
  <c r="D2779" i="22"/>
  <c r="D574" i="22"/>
  <c r="D6370" i="22"/>
  <c r="D5216" i="22"/>
  <c r="D2277" i="22"/>
  <c r="D1354" i="22"/>
  <c r="D3824" i="22"/>
  <c r="D4871" i="22"/>
  <c r="D5920" i="22"/>
  <c r="D2297" i="22"/>
  <c r="D761" i="22"/>
  <c r="D2046" i="22"/>
  <c r="D4400" i="22"/>
  <c r="D2516" i="22"/>
  <c r="D2197" i="22"/>
  <c r="D300" i="22"/>
  <c r="D567" i="22"/>
  <c r="D1915" i="22"/>
  <c r="D4150" i="22"/>
  <c r="D6644" i="22"/>
  <c r="D1645" i="22"/>
  <c r="D3377" i="22"/>
  <c r="D3645" i="22"/>
  <c r="D5281" i="22"/>
  <c r="D1999" i="22"/>
  <c r="D4631" i="22"/>
  <c r="D3037" i="22"/>
  <c r="D2159" i="22"/>
  <c r="D4304" i="22"/>
  <c r="D2966" i="22"/>
  <c r="D2337" i="22"/>
  <c r="D914" i="22"/>
  <c r="D4961" i="22"/>
  <c r="D6225" i="22"/>
  <c r="D2180" i="22"/>
  <c r="D5648" i="22"/>
  <c r="D6743" i="22"/>
  <c r="D1598" i="22"/>
  <c r="D225" i="22"/>
  <c r="D1904" i="22"/>
  <c r="D3909" i="22"/>
  <c r="D5239" i="22"/>
  <c r="D4557" i="22"/>
  <c r="D5989" i="22"/>
  <c r="D708" i="22"/>
  <c r="D2172" i="22"/>
  <c r="D1206" i="22"/>
  <c r="D4037" i="22"/>
  <c r="D3254" i="22"/>
  <c r="D3105" i="22"/>
  <c r="D3884" i="22"/>
  <c r="D5451" i="22"/>
  <c r="D4379" i="22"/>
  <c r="D3323" i="22"/>
  <c r="D2655" i="22"/>
  <c r="D4510" i="22"/>
  <c r="D6449" i="22"/>
  <c r="D6755" i="22"/>
  <c r="D935" i="22"/>
  <c r="D4409" i="22"/>
  <c r="D4039" i="22"/>
  <c r="D2901" i="22"/>
  <c r="D3126" i="22"/>
  <c r="D2104" i="22"/>
  <c r="D2799" i="22"/>
  <c r="D4621" i="22"/>
  <c r="D4437" i="22"/>
  <c r="D2906" i="22"/>
  <c r="D2492" i="22"/>
  <c r="D2938" i="22"/>
  <c r="D4121" i="22"/>
  <c r="D4503" i="22"/>
  <c r="D6130" i="22"/>
  <c r="D2059" i="22"/>
  <c r="D4276" i="22"/>
  <c r="D1860" i="22"/>
  <c r="D4410" i="22"/>
  <c r="D3948" i="22"/>
  <c r="D1087" i="22"/>
  <c r="D5036" i="22"/>
  <c r="D1802" i="22"/>
  <c r="D5770" i="22"/>
  <c r="D3646" i="22"/>
  <c r="D1863" i="22"/>
  <c r="D998" i="22"/>
  <c r="D3061" i="22"/>
  <c r="D4441" i="22"/>
  <c r="D6492" i="22"/>
  <c r="D6904" i="22"/>
  <c r="D1204" i="22"/>
  <c r="D5147" i="22"/>
  <c r="D876" i="22"/>
  <c r="D6471" i="22"/>
  <c r="D6593" i="22"/>
  <c r="D896" i="22"/>
  <c r="D982" i="22"/>
  <c r="D2564" i="22"/>
  <c r="D2568" i="22"/>
  <c r="D2163" i="22"/>
  <c r="D856" i="22"/>
  <c r="D2738" i="22"/>
  <c r="D3850" i="22"/>
  <c r="D641" i="22"/>
  <c r="D4338" i="22"/>
  <c r="D1996" i="22"/>
  <c r="D3471" i="22"/>
  <c r="D3396" i="22"/>
  <c r="D2115" i="22"/>
  <c r="D3399" i="22"/>
  <c r="D2841" i="22"/>
  <c r="D2618" i="22"/>
  <c r="D494" i="22"/>
  <c r="D5368" i="22"/>
  <c r="D2782" i="22"/>
  <c r="D4623" i="22"/>
  <c r="D3982" i="22"/>
  <c r="D3310" i="22"/>
  <c r="D6409" i="22"/>
  <c r="D2839" i="22"/>
  <c r="D5953" i="22"/>
  <c r="D3893" i="22"/>
  <c r="D1898" i="22"/>
  <c r="D6354" i="22"/>
  <c r="D2453" i="22"/>
  <c r="D5092" i="22"/>
  <c r="D1091" i="22"/>
  <c r="D2707" i="22"/>
  <c r="D3829" i="22"/>
  <c r="D925" i="22"/>
  <c r="D5116" i="22"/>
  <c r="D3327" i="22"/>
  <c r="D3059" i="22"/>
  <c r="D2097" i="22"/>
  <c r="D954" i="22"/>
  <c r="D4470" i="22"/>
  <c r="D5295" i="22"/>
  <c r="D4098" i="22"/>
  <c r="D434" i="22"/>
  <c r="D1172" i="22"/>
  <c r="D5511" i="22"/>
  <c r="D6203" i="22"/>
  <c r="D3863" i="22"/>
  <c r="D387" i="22"/>
  <c r="D2589" i="22"/>
  <c r="D4584" i="22"/>
  <c r="D4710" i="22"/>
  <c r="D3506" i="22"/>
  <c r="D4171" i="22"/>
  <c r="D5452" i="22"/>
  <c r="D5618" i="22"/>
  <c r="D1846" i="22"/>
  <c r="D3505" i="22"/>
  <c r="D3714" i="22"/>
  <c r="D2091" i="22"/>
  <c r="D4359" i="22"/>
  <c r="D1762" i="22"/>
  <c r="D2181" i="22"/>
  <c r="D441" i="22"/>
  <c r="D4812" i="22"/>
  <c r="D3089" i="22"/>
  <c r="D4396" i="22"/>
  <c r="D1192" i="22"/>
  <c r="D5094" i="22"/>
  <c r="D4898" i="22"/>
  <c r="D4461" i="22"/>
  <c r="D5280" i="22"/>
  <c r="D3367" i="22"/>
  <c r="D813" i="22"/>
  <c r="D5518" i="22"/>
  <c r="D5615" i="22"/>
  <c r="D4917" i="22"/>
  <c r="D5892" i="22"/>
  <c r="D1881" i="22"/>
  <c r="D3465" i="22"/>
  <c r="D3138" i="22"/>
  <c r="D762" i="22"/>
  <c r="D2302" i="22"/>
  <c r="D1291" i="22"/>
  <c r="D2162" i="22"/>
  <c r="D5527" i="22"/>
  <c r="D2403" i="22"/>
  <c r="D6088" i="22"/>
  <c r="D5530" i="22"/>
  <c r="D1187" i="22"/>
  <c r="D5582" i="22"/>
  <c r="D1982" i="22"/>
  <c r="D3779" i="22"/>
  <c r="D4333" i="22"/>
  <c r="D1779" i="22"/>
  <c r="D3174" i="22"/>
  <c r="D5065" i="22"/>
  <c r="D5175" i="22"/>
  <c r="D3928" i="22"/>
  <c r="D358" i="22"/>
  <c r="D2116" i="22"/>
  <c r="D766" i="22"/>
  <c r="D3701" i="22"/>
  <c r="D1409" i="22"/>
  <c r="D5659" i="22"/>
  <c r="D5957" i="22"/>
  <c r="D4738" i="22"/>
  <c r="D5435" i="22"/>
  <c r="D1233" i="22"/>
  <c r="D1768" i="22"/>
  <c r="D1712" i="22"/>
  <c r="D2169" i="22"/>
  <c r="D3504" i="22"/>
  <c r="D3717" i="22"/>
  <c r="D1102" i="22"/>
  <c r="D4115" i="22"/>
  <c r="D3406" i="22"/>
  <c r="D6811" i="22"/>
  <c r="D5418" i="22"/>
  <c r="D4324" i="22"/>
  <c r="D4896" i="22"/>
  <c r="D5373" i="22"/>
  <c r="D1783" i="22"/>
  <c r="D1214" i="22"/>
  <c r="D5786" i="22"/>
  <c r="D5129" i="22"/>
  <c r="D5811" i="22"/>
  <c r="D728" i="22"/>
  <c r="D182" i="22"/>
  <c r="D3756" i="22"/>
  <c r="D1179" i="22"/>
  <c r="D481" i="22"/>
  <c r="D794" i="22"/>
  <c r="D5159" i="22"/>
  <c r="D3389" i="22"/>
  <c r="D3913" i="22"/>
  <c r="D4404" i="22"/>
  <c r="D2425" i="22"/>
  <c r="D1559" i="22"/>
  <c r="D2664" i="22"/>
  <c r="D4819" i="22"/>
  <c r="D4535" i="22"/>
  <c r="D2010" i="22"/>
  <c r="D5650" i="22"/>
  <c r="D5235" i="22"/>
  <c r="D2456" i="22"/>
  <c r="D1874" i="22"/>
  <c r="D3763" i="22"/>
  <c r="D4177" i="22"/>
  <c r="D2764" i="22"/>
  <c r="D4782" i="22"/>
  <c r="D6057" i="22"/>
  <c r="D1830" i="22"/>
  <c r="D578" i="22"/>
  <c r="D5124" i="22"/>
  <c r="D457" i="22"/>
  <c r="D6677" i="22"/>
  <c r="D4678" i="22"/>
  <c r="D5586" i="22"/>
  <c r="D1911" i="22"/>
  <c r="D3709" i="22"/>
  <c r="D5524" i="22"/>
  <c r="D3361" i="22"/>
  <c r="D2925" i="22"/>
  <c r="D2469" i="22"/>
  <c r="D1216" i="22"/>
  <c r="D6863" i="22"/>
  <c r="D2562" i="22"/>
  <c r="D5504" i="22"/>
  <c r="D3503" i="22"/>
  <c r="D4689" i="22"/>
  <c r="D5495" i="22"/>
  <c r="D482" i="22"/>
  <c r="D1878" i="22"/>
  <c r="D609" i="22"/>
  <c r="D6309" i="22"/>
  <c r="D2260" i="22"/>
  <c r="D637" i="22"/>
  <c r="D3341" i="22"/>
  <c r="D1634" i="22"/>
  <c r="D4659" i="22"/>
  <c r="D2385" i="22"/>
  <c r="D4266" i="22"/>
  <c r="D5819" i="22"/>
  <c r="D3761" i="22"/>
  <c r="D1442" i="22"/>
  <c r="D4816" i="22"/>
  <c r="D4312" i="22"/>
  <c r="D458" i="22"/>
  <c r="D4473" i="22"/>
  <c r="D5918" i="22"/>
  <c r="D4739" i="22"/>
  <c r="D2039" i="22"/>
  <c r="D4700" i="22"/>
  <c r="D4695" i="22"/>
  <c r="D4093" i="22"/>
  <c r="D3502" i="22"/>
  <c r="D1018" i="22"/>
  <c r="D2873" i="22"/>
  <c r="D5207" i="22"/>
  <c r="D3489" i="22"/>
  <c r="D3917" i="22"/>
  <c r="D4219" i="22"/>
  <c r="D5649" i="22"/>
  <c r="D6031" i="22"/>
  <c r="D1746" i="22"/>
  <c r="D5263" i="22"/>
  <c r="D4606" i="22"/>
  <c r="D5083" i="22"/>
  <c r="D6076" i="22"/>
  <c r="D5099" i="22"/>
  <c r="D1471" i="22"/>
  <c r="D3241" i="22"/>
  <c r="D1534" i="22"/>
  <c r="D5209" i="22"/>
  <c r="D4688" i="22"/>
  <c r="D3177" i="22"/>
  <c r="D1380" i="22"/>
  <c r="D3958" i="22"/>
  <c r="D3027" i="22"/>
  <c r="D2724" i="22"/>
  <c r="D981" i="22"/>
  <c r="D1178" i="22"/>
  <c r="D6702" i="22"/>
  <c r="D5372" i="22"/>
  <c r="D563" i="22"/>
  <c r="D1404" i="22"/>
  <c r="D3501" i="22"/>
  <c r="D4316" i="22"/>
  <c r="D3292" i="22"/>
  <c r="D1131" i="22"/>
  <c r="D5226" i="22"/>
  <c r="D1129" i="22"/>
  <c r="D517" i="22"/>
  <c r="D5253" i="22"/>
  <c r="D947" i="22"/>
  <c r="D507" i="22"/>
  <c r="D942" i="22"/>
  <c r="D6107" i="22"/>
  <c r="D1713" i="22"/>
  <c r="D5927" i="22"/>
  <c r="D1983" i="22"/>
  <c r="D1524" i="22"/>
  <c r="D5749" i="22"/>
  <c r="D4100" i="22"/>
  <c r="D6818" i="22"/>
  <c r="D6341" i="22"/>
  <c r="D486" i="22"/>
  <c r="D4772" i="22"/>
  <c r="D2806" i="22"/>
  <c r="D2634" i="22"/>
  <c r="D1763" i="22"/>
  <c r="D1557" i="22"/>
  <c r="D5213" i="22"/>
  <c r="D2729" i="22"/>
  <c r="D4845" i="22"/>
  <c r="D5547" i="22"/>
  <c r="D2624" i="22"/>
  <c r="D5215" i="22"/>
  <c r="D1023" i="22"/>
  <c r="D1608" i="22"/>
  <c r="D5666" i="22"/>
  <c r="D3500" i="22"/>
  <c r="D4365" i="22"/>
  <c r="D4842" i="22"/>
  <c r="D4703" i="22"/>
  <c r="D5501" i="22"/>
  <c r="D1166" i="22"/>
  <c r="D4852" i="22"/>
  <c r="D3950" i="22"/>
  <c r="D1003" i="22"/>
  <c r="D5762" i="22"/>
  <c r="D5023" i="22"/>
  <c r="D5003" i="22"/>
  <c r="D2584" i="22"/>
  <c r="D6508" i="22"/>
  <c r="D1537" i="22"/>
  <c r="D6424" i="22"/>
  <c r="D1327" i="22"/>
  <c r="D2381" i="22"/>
  <c r="D1494" i="22"/>
  <c r="D985" i="22"/>
  <c r="D1665" i="22"/>
  <c r="D5245" i="22"/>
  <c r="D3247" i="22"/>
  <c r="D3990" i="22"/>
  <c r="D2843" i="22"/>
  <c r="D5021" i="22"/>
  <c r="D6254" i="22"/>
  <c r="D3332" i="22"/>
  <c r="D4980" i="22"/>
  <c r="D4143" i="22"/>
  <c r="D4976" i="22"/>
  <c r="D4559" i="22"/>
  <c r="D5898" i="22"/>
  <c r="D2443" i="22"/>
  <c r="D3355" i="22"/>
  <c r="D1073" i="22"/>
  <c r="D5532" i="22"/>
  <c r="D6040" i="22"/>
  <c r="D4076" i="22"/>
  <c r="D2483" i="22"/>
  <c r="D6056" i="22"/>
  <c r="D5743" i="22"/>
  <c r="D266" i="22"/>
  <c r="D749" i="22"/>
  <c r="D6353" i="22"/>
  <c r="D1903" i="22"/>
  <c r="D4561" i="22"/>
  <c r="D2671" i="22"/>
  <c r="D3322" i="22"/>
  <c r="D5836" i="22"/>
  <c r="D4734" i="22"/>
  <c r="D2052" i="22"/>
  <c r="D2622" i="22"/>
  <c r="D5629" i="22"/>
  <c r="D5380" i="22"/>
  <c r="D6841" i="22"/>
  <c r="D986" i="22"/>
  <c r="D4330" i="22"/>
  <c r="D5765" i="22"/>
  <c r="D4967" i="22"/>
  <c r="D5875" i="22"/>
  <c r="D5122" i="22"/>
  <c r="D5777" i="22"/>
  <c r="D5346" i="22"/>
  <c r="D2218" i="22"/>
  <c r="D1793" i="22"/>
  <c r="D6569" i="22"/>
  <c r="D5736" i="22"/>
  <c r="D2154" i="22"/>
  <c r="D1769" i="22"/>
  <c r="D3239" i="22"/>
  <c r="D959" i="22"/>
  <c r="D6224" i="22"/>
  <c r="D1601" i="22"/>
  <c r="D4897" i="22"/>
  <c r="D5126" i="22"/>
  <c r="D2952" i="22"/>
  <c r="D2030" i="22"/>
  <c r="D5862" i="22"/>
  <c r="D1875" i="22"/>
  <c r="D1149" i="22"/>
  <c r="D5634" i="22"/>
  <c r="D4565" i="22"/>
  <c r="D4240" i="22"/>
  <c r="D3379" i="22"/>
  <c r="D6921" i="22"/>
  <c r="D5587" i="22"/>
  <c r="D2210" i="22"/>
  <c r="D3444" i="22"/>
  <c r="D6655" i="22"/>
  <c r="D1292" i="22"/>
  <c r="D3184" i="22"/>
  <c r="D2576" i="22"/>
  <c r="D5646" i="22"/>
  <c r="D4166" i="22"/>
  <c r="D3368" i="22"/>
  <c r="D781" i="22"/>
  <c r="D6212" i="22"/>
  <c r="D6441" i="22"/>
  <c r="D5733" i="22"/>
  <c r="D1603" i="22"/>
  <c r="D3149" i="22"/>
  <c r="D1629" i="22"/>
  <c r="D2092" i="22"/>
  <c r="D5704" i="22"/>
  <c r="D5024" i="22"/>
  <c r="D1555" i="22"/>
  <c r="D976" i="22"/>
  <c r="D5741" i="22"/>
  <c r="D6705" i="22"/>
  <c r="D6595" i="22"/>
  <c r="D5476" i="22"/>
  <c r="D1643" i="22"/>
  <c r="D3188" i="22"/>
  <c r="D5843" i="22"/>
  <c r="D2519" i="22"/>
  <c r="D6123" i="22"/>
  <c r="D6261" i="22"/>
  <c r="D6977" i="22"/>
  <c r="D155" i="22"/>
  <c r="D1487" i="22"/>
  <c r="D4022" i="22"/>
  <c r="D1541" i="22"/>
  <c r="D3469" i="22"/>
  <c r="D6326" i="22"/>
  <c r="D5493" i="22"/>
  <c r="D899" i="22"/>
  <c r="D6404" i="22"/>
  <c r="D3651" i="22"/>
  <c r="D1086" i="22"/>
  <c r="D416" i="22"/>
  <c r="D990" i="22"/>
  <c r="D6178" i="22"/>
  <c r="D2672" i="22"/>
  <c r="D6540" i="22"/>
  <c r="D2118" i="22"/>
  <c r="D5962" i="22"/>
  <c r="D2922" i="22"/>
  <c r="D6790" i="22"/>
  <c r="D5568" i="22"/>
  <c r="D5913" i="22"/>
  <c r="D6917" i="22"/>
  <c r="D1935" i="22"/>
  <c r="D643" i="22"/>
  <c r="D3989" i="22"/>
  <c r="D213" i="22"/>
  <c r="D209" i="22"/>
  <c r="D1208" i="22"/>
  <c r="D2761" i="22"/>
  <c r="D516" i="22"/>
  <c r="D1663" i="22"/>
  <c r="D4062" i="22"/>
  <c r="D6042" i="22"/>
  <c r="D55" i="22"/>
  <c r="D1841" i="22"/>
  <c r="D5828" i="22"/>
  <c r="D2055" i="22"/>
  <c r="D4207" i="22"/>
  <c r="D2972" i="22"/>
  <c r="D2953" i="22"/>
  <c r="D4036" i="22"/>
  <c r="D2507" i="22"/>
  <c r="D1974" i="22"/>
  <c r="D5444" i="22"/>
  <c r="D2494" i="22"/>
  <c r="D5379" i="22"/>
  <c r="D200" i="22"/>
  <c r="D3882" i="22"/>
  <c r="D5729" i="22"/>
  <c r="D489" i="22"/>
  <c r="D4923" i="22"/>
  <c r="D4686" i="22"/>
  <c r="D4764" i="22"/>
  <c r="D1533" i="22"/>
  <c r="D4015" i="22"/>
  <c r="D3296" i="22"/>
  <c r="D4879" i="22"/>
  <c r="D3852" i="22"/>
  <c r="D3993" i="22"/>
  <c r="D212" i="22"/>
  <c r="D5437" i="22"/>
  <c r="D1865" i="22"/>
  <c r="D5321" i="22"/>
  <c r="D4878" i="22"/>
  <c r="D5636" i="22"/>
  <c r="D5264" i="22"/>
  <c r="D3868" i="22"/>
  <c r="D2450" i="22"/>
  <c r="D5839" i="22"/>
  <c r="D4990" i="22"/>
  <c r="D6313" i="22"/>
  <c r="D5520" i="22"/>
  <c r="D1324" i="22"/>
  <c r="D3171" i="22"/>
  <c r="D2647" i="22"/>
  <c r="D5112" i="22"/>
  <c r="D2827" i="22"/>
  <c r="D4307" i="22"/>
  <c r="D3391" i="22"/>
  <c r="D2193" i="22"/>
  <c r="D779" i="22"/>
  <c r="D4317" i="22"/>
  <c r="D2967" i="22"/>
  <c r="D4319" i="22"/>
  <c r="D960" i="22"/>
  <c r="D6923" i="22"/>
  <c r="D4496" i="22"/>
  <c r="D5949" i="22"/>
  <c r="D6918" i="22"/>
  <c r="D865" i="22"/>
  <c r="D1445" i="22"/>
  <c r="D5311" i="22"/>
  <c r="D963" i="22"/>
  <c r="D6240" i="22"/>
  <c r="D6566" i="22"/>
  <c r="D4034" i="22"/>
  <c r="D449" i="22"/>
  <c r="D6467" i="22"/>
  <c r="D6652" i="22"/>
  <c r="D675" i="22"/>
  <c r="D5790" i="22"/>
  <c r="D1912" i="22"/>
  <c r="D4675" i="22"/>
  <c r="D2462" i="22"/>
  <c r="D2867" i="22"/>
  <c r="D6161" i="22"/>
  <c r="D6234" i="22"/>
  <c r="D1694" i="22"/>
  <c r="D601" i="22"/>
  <c r="D6660" i="22"/>
  <c r="D6643" i="22"/>
  <c r="D6920" i="22"/>
  <c r="D6845" i="22"/>
  <c r="D87" i="22"/>
  <c r="D171" i="22"/>
  <c r="D6824" i="22"/>
  <c r="D793" i="22"/>
  <c r="D1997" i="22"/>
  <c r="D1913" i="22"/>
  <c r="D3248" i="22"/>
  <c r="D3738" i="22"/>
  <c r="D6612" i="22"/>
  <c r="D6162" i="22"/>
  <c r="D2029" i="22"/>
  <c r="D4506" i="22"/>
  <c r="D267" i="22"/>
  <c r="D2762" i="22"/>
  <c r="D180" i="22"/>
  <c r="D1394" i="22"/>
  <c r="D2543" i="22"/>
  <c r="D2863" i="22"/>
  <c r="D3205" i="22"/>
  <c r="D1669" i="22"/>
  <c r="D638" i="22"/>
  <c r="D5492" i="22"/>
  <c r="D3915" i="22"/>
  <c r="D3012" i="22"/>
  <c r="D1842" i="22"/>
  <c r="D1164" i="22"/>
  <c r="D2635" i="22"/>
  <c r="D3688" i="22"/>
  <c r="D6562" i="22"/>
  <c r="D1071" i="22"/>
  <c r="D396" i="22"/>
  <c r="D4289" i="22"/>
  <c r="D5613" i="22"/>
  <c r="D1200" i="22"/>
  <c r="D6759" i="22"/>
  <c r="D1646" i="22"/>
  <c r="D4135" i="22"/>
  <c r="D4865" i="22"/>
  <c r="D452" i="22"/>
  <c r="D1160" i="22"/>
  <c r="D692" i="22"/>
  <c r="D4061" i="22"/>
  <c r="D4620" i="22"/>
  <c r="D1522" i="22"/>
  <c r="D1916" i="22"/>
  <c r="D5029" i="22"/>
  <c r="D1654" i="22"/>
  <c r="D3767" i="22"/>
  <c r="D5556" i="22"/>
  <c r="D4548" i="22"/>
  <c r="D3823" i="22"/>
  <c r="D2858" i="22"/>
  <c r="D6953" i="22"/>
  <c r="D1114" i="22"/>
  <c r="D1452" i="22"/>
  <c r="D2062" i="22"/>
  <c r="D6534" i="22"/>
  <c r="D5980" i="22"/>
  <c r="D1489" i="22"/>
  <c r="D2535" i="22"/>
  <c r="D2579" i="22"/>
  <c r="D4585" i="22"/>
  <c r="D5132" i="22"/>
  <c r="D2786" i="22"/>
  <c r="D4420" i="22"/>
  <c r="D4513" i="22"/>
  <c r="D1458" i="22"/>
  <c r="D1384" i="22"/>
  <c r="D2747" i="22"/>
  <c r="D2064" i="22"/>
  <c r="D400" i="22"/>
  <c r="D42" i="22"/>
  <c r="D5940" i="22"/>
  <c r="D2299" i="22"/>
  <c r="D3370" i="22"/>
  <c r="D1827" i="22"/>
  <c r="D2765" i="22"/>
  <c r="D2629" i="22"/>
  <c r="D3231" i="22"/>
  <c r="D5893" i="22"/>
  <c r="D6221" i="22"/>
  <c r="D2309" i="22"/>
  <c r="D2436" i="22"/>
  <c r="D2834" i="22"/>
  <c r="D1260" i="22"/>
  <c r="D525" i="22"/>
  <c r="D2717" i="22"/>
  <c r="D6092" i="22"/>
  <c r="D705" i="22"/>
  <c r="D6998" i="22"/>
  <c r="D3748" i="22"/>
  <c r="D5689" i="22"/>
  <c r="D1734" i="22"/>
  <c r="D979" i="22"/>
  <c r="D4000" i="22"/>
  <c r="D1056" i="22"/>
  <c r="D5643" i="22"/>
  <c r="D5135" i="22"/>
  <c r="D1111" i="22"/>
  <c r="D495" i="22"/>
  <c r="D3698" i="22"/>
  <c r="D4462" i="22"/>
  <c r="D2199" i="22"/>
  <c r="D1691" i="22"/>
  <c r="D3911" i="22"/>
  <c r="D1909" i="22"/>
  <c r="D4954" i="22"/>
  <c r="D4349" i="22"/>
  <c r="D688" i="22"/>
  <c r="D3045" i="22"/>
  <c r="D5011" i="22"/>
  <c r="D1890" i="22"/>
  <c r="D4426" i="22"/>
  <c r="D4534" i="22"/>
  <c r="D2238" i="22"/>
  <c r="D6297" i="22"/>
  <c r="D6332" i="22"/>
  <c r="D360" i="22"/>
  <c r="D690" i="22"/>
  <c r="D4019" i="22"/>
  <c r="D3864" i="22"/>
  <c r="D5776" i="22"/>
  <c r="D3670" i="22"/>
  <c r="D972" i="22"/>
  <c r="D5602" i="22"/>
  <c r="D2768" i="22"/>
  <c r="D3080" i="22"/>
  <c r="D4139" i="22"/>
  <c r="D5067" i="22"/>
  <c r="D3488" i="22"/>
  <c r="D5004" i="22"/>
  <c r="D4750" i="22"/>
  <c r="D1407" i="22"/>
  <c r="D406" i="22"/>
  <c r="D2581" i="22"/>
  <c r="D1675" i="22"/>
  <c r="D2119" i="22"/>
  <c r="D2084" i="22"/>
  <c r="D132" i="22"/>
  <c r="D3898" i="22"/>
  <c r="D4314" i="22"/>
  <c r="D5675" i="22"/>
  <c r="D6499" i="22"/>
  <c r="D1966" i="22"/>
  <c r="D4294" i="22"/>
  <c r="D5434" i="22"/>
  <c r="D2188" i="22"/>
  <c r="D4969" i="22"/>
  <c r="D3151" i="22"/>
  <c r="D1735" i="22"/>
  <c r="D4828" i="22"/>
  <c r="D6411" i="22"/>
  <c r="D4413" i="22"/>
  <c r="D1767" i="22"/>
  <c r="D6105" i="22"/>
  <c r="D1693" i="22"/>
  <c r="D2113" i="22"/>
  <c r="D1631" i="22"/>
  <c r="D1561" i="22"/>
  <c r="D5337" i="22"/>
  <c r="D1024" i="22"/>
  <c r="D4439" i="22"/>
  <c r="D6359" i="22"/>
  <c r="D1364" i="22"/>
  <c r="D5391" i="22"/>
  <c r="D2014" i="22"/>
  <c r="D4483" i="22"/>
  <c r="D4468" i="22"/>
  <c r="D4184" i="22"/>
  <c r="D895" i="22"/>
  <c r="D4955" i="22"/>
  <c r="D6704" i="22"/>
  <c r="D5375" i="22"/>
  <c r="D854" i="22"/>
  <c r="D5071" i="22"/>
  <c r="D6429" i="22"/>
  <c r="D4387" i="22"/>
  <c r="D2961" i="22"/>
  <c r="D5043" i="22"/>
  <c r="D154" i="22"/>
  <c r="D5130" i="22"/>
  <c r="D3461" i="22"/>
  <c r="D6806" i="22"/>
  <c r="D7035" i="22"/>
  <c r="D3208" i="22"/>
  <c r="D738" i="22"/>
  <c r="D4057" i="22"/>
  <c r="D6344" i="22"/>
  <c r="D1590" i="22"/>
  <c r="D1840" i="22"/>
  <c r="D6633" i="22"/>
  <c r="D3791" i="22"/>
  <c r="D2804" i="22"/>
  <c r="D2093" i="22"/>
  <c r="D3768" i="22"/>
  <c r="D6033" i="22"/>
  <c r="D6486" i="22"/>
  <c r="D1804" i="22"/>
  <c r="D2964" i="22"/>
  <c r="D2283" i="22"/>
  <c r="D579" i="22"/>
  <c r="D2766" i="22"/>
  <c r="D5834" i="22"/>
  <c r="D594" i="22"/>
  <c r="D3032" i="22"/>
  <c r="D5723" i="22"/>
  <c r="D1301" i="22"/>
  <c r="D3991" i="22"/>
  <c r="D3123" i="22"/>
  <c r="D4844" i="22"/>
  <c r="D3193" i="22"/>
  <c r="D4669" i="22"/>
  <c r="D5514" i="22"/>
  <c r="D1415" i="22"/>
  <c r="D4593" i="22"/>
  <c r="D1685" i="22"/>
  <c r="D3197" i="22"/>
  <c r="D717" i="22"/>
  <c r="D5106" i="22"/>
  <c r="D2076" i="22"/>
  <c r="D719" i="22"/>
  <c r="D4712" i="22"/>
  <c r="D2853" i="22"/>
  <c r="D706" i="22"/>
  <c r="D2728" i="22"/>
  <c r="D3861" i="22"/>
  <c r="D4453" i="22"/>
  <c r="D1241" i="22"/>
  <c r="D4286" i="22"/>
  <c r="D3920" i="22"/>
  <c r="D1597" i="22"/>
  <c r="D5404" i="22"/>
  <c r="D1531" i="22"/>
  <c r="D1655" i="22"/>
  <c r="D1894" i="22"/>
  <c r="D5150" i="22"/>
  <c r="D5603" i="22"/>
  <c r="D5486" i="22"/>
  <c r="D596" i="22"/>
  <c r="D5758" i="22"/>
  <c r="D5513" i="22"/>
  <c r="D2687" i="22"/>
  <c r="D6558" i="22"/>
  <c r="D2008" i="22"/>
  <c r="D3669" i="22"/>
  <c r="D4436" i="22"/>
  <c r="D4660" i="22"/>
  <c r="D6757" i="22"/>
  <c r="D7032" i="22"/>
  <c r="D1274" i="22"/>
  <c r="D1730" i="22"/>
  <c r="D2767" i="22"/>
  <c r="D2585" i="22"/>
  <c r="D3102" i="22"/>
  <c r="D2830" i="22"/>
  <c r="D4851" i="22"/>
  <c r="D3908" i="22"/>
  <c r="D5445" i="22"/>
  <c r="D944" i="22"/>
  <c r="D4113" i="22"/>
  <c r="D1167" i="22"/>
  <c r="D4499" i="22"/>
  <c r="D4892" i="22"/>
  <c r="D2203" i="22"/>
  <c r="D3084" i="22"/>
  <c r="D3343" i="22"/>
  <c r="D2487" i="22"/>
  <c r="D1719" i="22"/>
  <c r="D4777" i="22"/>
  <c r="D3753" i="22"/>
  <c r="D4238" i="22"/>
  <c r="D6288" i="22"/>
  <c r="D889" i="22"/>
  <c r="D4296" i="22"/>
  <c r="D5084" i="22"/>
  <c r="D1672" i="22"/>
  <c r="D4520" i="22"/>
  <c r="D3800" i="22"/>
  <c r="D4313" i="22"/>
  <c r="D2274" i="22"/>
  <c r="D2641" i="22"/>
  <c r="D3699" i="22"/>
  <c r="D4916" i="22"/>
  <c r="D1861" i="22"/>
  <c r="D4331" i="22"/>
  <c r="D5473" i="22"/>
  <c r="D6028" i="22"/>
  <c r="D4763" i="22"/>
  <c r="D5108" i="22"/>
  <c r="D3805" i="22"/>
  <c r="D3251" i="22"/>
  <c r="D4575" i="22"/>
  <c r="D2546" i="22"/>
  <c r="D2974" i="22"/>
  <c r="D2074" i="22"/>
  <c r="D2227" i="22"/>
  <c r="D2493" i="22"/>
  <c r="D5507" i="22"/>
  <c r="D4907" i="22"/>
  <c r="D5935" i="22"/>
  <c r="D6619" i="22"/>
  <c r="D2556" i="22"/>
  <c r="D2264" i="22"/>
  <c r="D1957" i="22"/>
  <c r="D5006" i="22"/>
  <c r="D2477" i="22"/>
  <c r="D3181" i="22"/>
  <c r="D2003" i="22"/>
  <c r="D958" i="22"/>
  <c r="D6068" i="22"/>
  <c r="D2009" i="22"/>
  <c r="D1845" i="22"/>
  <c r="D3270" i="22"/>
  <c r="D417" i="22"/>
  <c r="D1880" i="22"/>
  <c r="D2160" i="22"/>
  <c r="D3404" i="22"/>
  <c r="D3672" i="22"/>
  <c r="D4952" i="22"/>
  <c r="D3378" i="22"/>
  <c r="D2917" i="22"/>
  <c r="D3778" i="22"/>
  <c r="D6539" i="22"/>
  <c r="D4446" i="22"/>
  <c r="D2699" i="22"/>
  <c r="D1885" i="22"/>
  <c r="D5972" i="22"/>
  <c r="D5344" i="22"/>
  <c r="D2784" i="22"/>
  <c r="D4634" i="22"/>
  <c r="D1653" i="22"/>
  <c r="D4566" i="22"/>
  <c r="D677" i="22"/>
  <c r="D5874" i="22"/>
  <c r="D4876" i="22"/>
  <c r="D5846" i="22"/>
  <c r="D3859" i="22"/>
  <c r="D3450" i="22"/>
  <c r="D5408" i="22"/>
  <c r="D4511" i="22"/>
  <c r="D4299" i="22"/>
  <c r="D4600" i="22"/>
  <c r="D2089" i="22"/>
  <c r="D2001" i="22"/>
  <c r="D3691" i="22"/>
  <c r="D1196" i="22"/>
  <c r="D1246" i="22"/>
  <c r="D2355" i="22"/>
  <c r="D4170" i="22"/>
  <c r="D5529" i="22"/>
  <c r="D2680" i="22"/>
  <c r="D2919" i="22"/>
  <c r="D2275" i="22"/>
  <c r="D3745" i="22"/>
  <c r="D2281" i="22"/>
  <c r="D3786" i="22"/>
  <c r="D5542" i="22"/>
  <c r="D3154" i="22"/>
  <c r="D6134" i="22"/>
  <c r="D3384" i="22"/>
  <c r="D3980" i="22"/>
  <c r="D2809" i="22"/>
  <c r="D5339" i="22"/>
  <c r="D5780" i="22"/>
  <c r="D2285" i="22"/>
  <c r="D5171" i="22"/>
  <c r="D3499" i="22"/>
  <c r="D6421" i="22"/>
  <c r="D7020" i="22"/>
  <c r="D5369" i="22"/>
  <c r="D3186" i="22"/>
  <c r="D557" i="22"/>
  <c r="D4889" i="22"/>
  <c r="D5158" i="22"/>
  <c r="D5436" i="22"/>
  <c r="D3869" i="22"/>
  <c r="D1624" i="22"/>
  <c r="D2122" i="22"/>
  <c r="D5146" i="22"/>
  <c r="D4673" i="22"/>
  <c r="D2673" i="22"/>
  <c r="D4290" i="22"/>
  <c r="D529" i="22"/>
  <c r="D5690" i="22"/>
  <c r="D2002" i="22"/>
  <c r="D5276" i="22"/>
  <c r="D5069" i="22"/>
  <c r="D4655" i="22"/>
  <c r="D3421" i="22"/>
  <c r="D636" i="22"/>
  <c r="D3033" i="22"/>
  <c r="D532" i="22"/>
  <c r="D4451" i="22"/>
  <c r="D2475" i="22"/>
  <c r="D345" i="22"/>
  <c r="D5833" i="22"/>
  <c r="D3976" i="22"/>
  <c r="D4210" i="22"/>
  <c r="D4709" i="22"/>
  <c r="D2537" i="22"/>
  <c r="D5395" i="22"/>
  <c r="D4696" i="22"/>
  <c r="D3472" i="22"/>
  <c r="D587" i="22"/>
  <c r="D1532" i="22"/>
  <c r="D3694" i="22"/>
  <c r="D3026" i="22"/>
  <c r="D3286" i="22"/>
  <c r="D4234" i="22"/>
  <c r="D5699" i="22"/>
  <c r="D2107" i="22"/>
  <c r="D2117" i="22"/>
  <c r="D850" i="22"/>
  <c r="D4975" i="22"/>
  <c r="D3238" i="22"/>
  <c r="D5310" i="22"/>
  <c r="D4849" i="22"/>
  <c r="D5430" i="22"/>
  <c r="D1847" i="22"/>
  <c r="D4388" i="22"/>
  <c r="D1079" i="22"/>
  <c r="D1739" i="22"/>
  <c r="D5670" i="22"/>
  <c r="D1279" i="22"/>
  <c r="D4447" i="22"/>
  <c r="D822" i="22"/>
  <c r="D648" i="22"/>
  <c r="D6010" i="22"/>
  <c r="D6333" i="22"/>
  <c r="D2907" i="22"/>
  <c r="D6650" i="22"/>
  <c r="D4932" i="22"/>
  <c r="D4755" i="22"/>
  <c r="D5234" i="22"/>
  <c r="D2057" i="22"/>
  <c r="D1395" i="22"/>
  <c r="D3128" i="22"/>
  <c r="D3113" i="22"/>
  <c r="D2214" i="22"/>
  <c r="D4321" i="22"/>
  <c r="D3835" i="22"/>
  <c r="D4822" i="22"/>
  <c r="D5180" i="22"/>
  <c r="D4249" i="22"/>
  <c r="D5998" i="22"/>
  <c r="D5185" i="22"/>
  <c r="D2040" i="22"/>
  <c r="D4065" i="22"/>
  <c r="D5179" i="22"/>
  <c r="D1993" i="22"/>
  <c r="D1218" i="22"/>
  <c r="D3929" i="22"/>
  <c r="D4632" i="22"/>
  <c r="D5087" i="22"/>
  <c r="D3369" i="22"/>
  <c r="D2627" i="22"/>
  <c r="D3295" i="22"/>
  <c r="D611" i="22"/>
  <c r="D2716" i="22"/>
  <c r="D4178" i="22"/>
  <c r="D3125" i="22"/>
  <c r="D2801" i="22"/>
  <c r="D4153" i="22"/>
  <c r="D4758" i="22"/>
  <c r="D724" i="22"/>
  <c r="D5551" i="22"/>
  <c r="D622" i="22"/>
  <c r="D5114" i="22"/>
  <c r="D4756" i="22"/>
  <c r="D3002" i="22"/>
  <c r="D2898" i="22"/>
  <c r="D2322" i="22"/>
  <c r="D4835" i="22"/>
  <c r="D3065" i="22"/>
  <c r="D2776" i="22"/>
  <c r="D4973" i="22"/>
  <c r="D6034" i="22"/>
  <c r="D3173" i="22"/>
  <c r="D4799" i="22"/>
  <c r="D3887" i="22"/>
  <c r="D2326" i="22"/>
  <c r="D4776" i="22"/>
  <c r="D6494" i="22"/>
  <c r="D4651" i="22"/>
  <c r="D3957" i="22"/>
  <c r="D4679" i="22"/>
  <c r="D2324" i="22"/>
  <c r="D5336" i="22"/>
  <c r="D6090" i="22"/>
  <c r="D740" i="22"/>
  <c r="D6835" i="22"/>
  <c r="D2685" i="22"/>
  <c r="D4601" i="22"/>
  <c r="D5469" i="22"/>
  <c r="D2432" i="22"/>
  <c r="D1893" i="22"/>
  <c r="D3978" i="22"/>
  <c r="D5222" i="22"/>
  <c r="D4309" i="22"/>
  <c r="D3331" i="22"/>
  <c r="D5205" i="22"/>
  <c r="D5475" i="22"/>
  <c r="D2869" i="22"/>
  <c r="D687" i="22"/>
  <c r="D3347" i="22"/>
  <c r="D4527" i="22"/>
  <c r="D3207" i="22"/>
  <c r="D6821" i="22"/>
  <c r="D5422" i="22"/>
  <c r="D3014" i="22"/>
  <c r="D4582" i="22"/>
  <c r="D4940" i="22"/>
  <c r="D697" i="22"/>
  <c r="D3315" i="22"/>
  <c r="D3164" i="22"/>
  <c r="D3965" i="22"/>
  <c r="D6597" i="22"/>
  <c r="D5072" i="22"/>
  <c r="D2321" i="22"/>
  <c r="D5331" i="22"/>
  <c r="D1945" i="22"/>
  <c r="D5882" i="22"/>
  <c r="D2896" i="22"/>
  <c r="D4087" i="22"/>
  <c r="D5183" i="22"/>
  <c r="D541" i="22"/>
  <c r="D2065" i="22"/>
  <c r="D577" i="22"/>
  <c r="D1506" i="22"/>
  <c r="D2797" i="22"/>
  <c r="D5439" i="22"/>
  <c r="D5287" i="22"/>
  <c r="D2560" i="22"/>
  <c r="D2554" i="22"/>
  <c r="D4106" i="22"/>
  <c r="D6817" i="22"/>
  <c r="D4618" i="22"/>
  <c r="D4260" i="22"/>
  <c r="D3827" i="22"/>
  <c r="D2798" i="22"/>
  <c r="D4355" i="22"/>
  <c r="D4568" i="22"/>
  <c r="D4729" i="22"/>
  <c r="D2828" i="22"/>
  <c r="D1401" i="22"/>
  <c r="D2200" i="22"/>
  <c r="D5166" i="22"/>
  <c r="D4579" i="22"/>
  <c r="D3144" i="22"/>
  <c r="D3213" i="22"/>
  <c r="D4736" i="22"/>
  <c r="D816" i="22"/>
  <c r="D6044" i="22"/>
  <c r="D4667" i="22"/>
  <c r="D5888" i="22"/>
  <c r="D6685" i="22"/>
  <c r="D3445" i="22"/>
  <c r="D1784" i="22"/>
  <c r="D6436" i="22"/>
  <c r="D6259" i="22"/>
  <c r="D475" i="22"/>
  <c r="D2742" i="22"/>
  <c r="D6950" i="22"/>
  <c r="D1481" i="22"/>
  <c r="D2553" i="22"/>
  <c r="D4329" i="22"/>
  <c r="D5735" i="22"/>
  <c r="D5910" i="22"/>
  <c r="D1651" i="22"/>
  <c r="D3858" i="22"/>
  <c r="D4369" i="22"/>
  <c r="D545" i="22"/>
  <c r="D683" i="22"/>
  <c r="D1791" i="22"/>
  <c r="D3702" i="22"/>
  <c r="D4417" i="22"/>
  <c r="D3260" i="22"/>
  <c r="D4637" i="22"/>
  <c r="D4824" i="22"/>
  <c r="D1451" i="22"/>
  <c r="D5098" i="22"/>
  <c r="D3278" i="22"/>
  <c r="D2891" i="22"/>
  <c r="D3078" i="22"/>
  <c r="D6911" i="22"/>
  <c r="D6714" i="22"/>
  <c r="D5837" i="22"/>
  <c r="D6255" i="22"/>
  <c r="D1228" i="22"/>
  <c r="D4826" i="22"/>
  <c r="D2209" i="22"/>
  <c r="D4731" i="22"/>
  <c r="D5813" i="22"/>
  <c r="D602" i="22"/>
  <c r="D2272" i="22"/>
  <c r="D2569" i="22"/>
  <c r="D6219" i="22"/>
  <c r="D4421" i="22"/>
  <c r="D4794" i="22"/>
  <c r="D6716" i="22"/>
  <c r="D1191" i="22"/>
  <c r="D5997" i="22"/>
  <c r="D3160" i="22"/>
  <c r="D3042" i="22"/>
  <c r="D1333" i="22"/>
  <c r="D3480" i="22"/>
  <c r="D4096" i="22"/>
  <c r="D3318" i="22"/>
  <c r="D519" i="22"/>
  <c r="D3926" i="22"/>
  <c r="D5157" i="22"/>
  <c r="D3034" i="22"/>
  <c r="D5429" i="22"/>
  <c r="D4769" i="22"/>
  <c r="D5541" i="22"/>
  <c r="D4825" i="22"/>
  <c r="D1859" i="22"/>
  <c r="D2174" i="22"/>
  <c r="D6319" i="22"/>
  <c r="D4335" i="22"/>
  <c r="D3457" i="22"/>
  <c r="D2236" i="22"/>
  <c r="D923" i="22"/>
  <c r="D351" i="22"/>
  <c r="D4250" i="22"/>
  <c r="D6726" i="22"/>
  <c r="D4315" i="22"/>
  <c r="D1955" i="22"/>
  <c r="D2878" i="22"/>
  <c r="D2653" i="22"/>
  <c r="D4742" i="22"/>
  <c r="D737" i="22"/>
  <c r="D4056" i="22"/>
  <c r="D5571" i="22"/>
  <c r="D1581" i="22"/>
  <c r="D1951" i="22"/>
  <c r="D928" i="22"/>
  <c r="D4398" i="22"/>
  <c r="D6352" i="22"/>
  <c r="D5645" i="22"/>
  <c r="D1709" i="22"/>
  <c r="D6006" i="22"/>
  <c r="D6468" i="22"/>
  <c r="D2926" i="22"/>
  <c r="D4732" i="22"/>
  <c r="D6662" i="22"/>
  <c r="D3172" i="22"/>
  <c r="D6373" i="22"/>
  <c r="D6503" i="22"/>
  <c r="D4493" i="22"/>
  <c r="D1060" i="22"/>
  <c r="D4583" i="22"/>
  <c r="D5697" i="22"/>
  <c r="D6386" i="22"/>
  <c r="D5623" i="22"/>
  <c r="D7046" i="22"/>
  <c r="D1148" i="22"/>
  <c r="D6365" i="22"/>
  <c r="D2927" i="22"/>
  <c r="D3077" i="22"/>
  <c r="D2451" i="22"/>
  <c r="D6398" i="22"/>
  <c r="D6285" i="22"/>
  <c r="D5934" i="22"/>
  <c r="D3692" i="22"/>
  <c r="D3498" i="22"/>
  <c r="D6376" i="22"/>
  <c r="D1482" i="22"/>
  <c r="D461" i="22"/>
  <c r="D2146" i="22"/>
  <c r="D2194" i="22"/>
  <c r="D3259" i="22"/>
  <c r="D189" i="22"/>
  <c r="D3959" i="22"/>
  <c r="D1530" i="22"/>
  <c r="D2431" i="22"/>
  <c r="D3246" i="22"/>
  <c r="D6778" i="22"/>
  <c r="D6520" i="22"/>
  <c r="D5370" i="22"/>
  <c r="D1462" i="22"/>
  <c r="D3831" i="22"/>
  <c r="D1013" i="22"/>
  <c r="D4224" i="22"/>
  <c r="D3224" i="22"/>
  <c r="D4707" i="22"/>
  <c r="D4200" i="22"/>
  <c r="D4791" i="22"/>
  <c r="D6377" i="22"/>
  <c r="D1707" i="22"/>
  <c r="D6312" i="22"/>
  <c r="D1383" i="22"/>
  <c r="D3297" i="22"/>
  <c r="D6585" i="22"/>
  <c r="D6617" i="22"/>
  <c r="D3819" i="22"/>
  <c r="D6433" i="22"/>
  <c r="D2675" i="22"/>
  <c r="D530" i="22"/>
  <c r="D1641" i="22"/>
  <c r="D3428" i="22"/>
  <c r="D429" i="22"/>
  <c r="D2888" i="22"/>
  <c r="D4257" i="22"/>
  <c r="D1836" i="22"/>
  <c r="D3726" i="22"/>
  <c r="D5855" i="22"/>
  <c r="D4781" i="22"/>
  <c r="D5402" i="22"/>
  <c r="D1741" i="22"/>
  <c r="D2148" i="22"/>
  <c r="D2929" i="22"/>
  <c r="D6241" i="22"/>
  <c r="D5355" i="22"/>
  <c r="D815" i="22"/>
  <c r="D1032" i="22"/>
  <c r="D1007" i="22"/>
  <c r="D1596" i="22"/>
  <c r="D1806" i="22"/>
  <c r="D6294" i="22"/>
  <c r="D2063" i="22"/>
  <c r="D1699" i="22"/>
  <c r="D3435" i="22"/>
  <c r="D4006" i="22"/>
  <c r="D4697" i="22"/>
  <c r="D4843" i="22"/>
  <c r="D4080" i="22"/>
  <c r="D4050" i="22"/>
  <c r="D6181" i="22"/>
  <c r="D5109" i="22"/>
  <c r="D4322" i="22"/>
  <c r="D2526" i="22"/>
  <c r="D2736" i="22"/>
  <c r="D534" i="22"/>
  <c r="D3175" i="22"/>
  <c r="D4591" i="22"/>
  <c r="D6058" i="22"/>
  <c r="D1750" i="22"/>
  <c r="D1121" i="22"/>
  <c r="D7054" i="22"/>
  <c r="D1952" i="22"/>
  <c r="D4328" i="22"/>
  <c r="D261" i="22"/>
  <c r="D2100" i="22"/>
  <c r="D2503" i="22"/>
  <c r="D2800" i="22"/>
  <c r="D2665" i="22"/>
  <c r="D803" i="22"/>
  <c r="D957" i="22"/>
  <c r="D2428" i="22"/>
  <c r="D493" i="22"/>
  <c r="D6279" i="22"/>
  <c r="D3434" i="22"/>
  <c r="D1706" i="22"/>
  <c r="D104" i="22"/>
  <c r="D6190" i="22"/>
  <c r="D3150" i="22"/>
  <c r="D6703" i="22"/>
  <c r="D3038" i="22"/>
  <c r="D1696" i="22"/>
  <c r="D5517" i="22"/>
  <c r="D5064" i="22"/>
  <c r="D3170" i="22"/>
  <c r="D1991" i="22"/>
  <c r="D3072" i="22"/>
  <c r="D5317" i="22"/>
  <c r="D6167" i="22"/>
  <c r="D5979" i="22"/>
  <c r="D2183" i="22"/>
  <c r="D5677" i="22"/>
  <c r="D2960" i="22"/>
  <c r="D35" i="22"/>
  <c r="D54" i="22"/>
  <c r="D4616" i="22"/>
  <c r="D1150" i="22"/>
  <c r="D4254" i="22"/>
  <c r="D5924" i="22"/>
  <c r="D988" i="22"/>
  <c r="D299" i="22"/>
  <c r="D2249" i="22"/>
  <c r="D4908" i="22"/>
  <c r="D119" i="22"/>
  <c r="D4308" i="22"/>
  <c r="D1084" i="22"/>
  <c r="D4367" i="22"/>
  <c r="D5233" i="22"/>
  <c r="D6507" i="22"/>
  <c r="D4604" i="22"/>
  <c r="D6237" i="22"/>
  <c r="D4385" i="22"/>
  <c r="D6435" i="22"/>
  <c r="D2204" i="22"/>
  <c r="D6758" i="22"/>
  <c r="D6728" i="22"/>
  <c r="D6362" i="22"/>
  <c r="D2621" i="22"/>
  <c r="D3924" i="22"/>
  <c r="D6216" i="22"/>
  <c r="D1356" i="22"/>
  <c r="D7014" i="22"/>
  <c r="D620" i="22"/>
  <c r="D2434" i="22"/>
  <c r="D109" i="22"/>
  <c r="D6967" i="22"/>
  <c r="D1947" i="22"/>
  <c r="D5905" i="22"/>
  <c r="D456" i="22"/>
  <c r="D4291" i="22"/>
  <c r="D4392" i="22"/>
  <c r="D5876" i="22"/>
  <c r="D4485" i="22"/>
  <c r="D5325" i="22"/>
  <c r="D2126" i="22"/>
  <c r="D4532" i="22"/>
  <c r="D5805" i="22"/>
  <c r="D3765" i="22"/>
  <c r="D5732" i="22"/>
  <c r="D941" i="22"/>
  <c r="D4861" i="22"/>
  <c r="D4838" i="22"/>
  <c r="D5698" i="22"/>
  <c r="D6455" i="22"/>
  <c r="D3986" i="22"/>
  <c r="D5960" i="22"/>
  <c r="D802" i="22"/>
  <c r="D3896" i="22"/>
  <c r="D3167" i="22"/>
  <c r="D2559" i="22"/>
  <c r="D2975" i="22"/>
  <c r="D818" i="22"/>
  <c r="D5763" i="22"/>
  <c r="D668" i="22"/>
  <c r="D6097" i="22"/>
  <c r="D4727" i="22"/>
  <c r="D1549" i="22"/>
  <c r="D6339" i="22"/>
  <c r="D6522" i="22"/>
  <c r="D2461" i="22"/>
  <c r="D6166" i="22"/>
  <c r="D646" i="22"/>
  <c r="D1715" i="22"/>
  <c r="D2206" i="22"/>
  <c r="D232" i="22"/>
  <c r="D5120" i="22"/>
  <c r="D6701" i="22"/>
  <c r="D6568" i="22"/>
  <c r="D2011" i="22"/>
  <c r="D4071" i="22"/>
  <c r="D6395" i="22"/>
  <c r="D6756" i="22"/>
  <c r="D1421" i="22"/>
  <c r="D6937" i="22"/>
  <c r="D6310" i="22"/>
  <c r="D1700" i="22"/>
  <c r="D6735" i="22"/>
  <c r="D2354" i="22"/>
  <c r="D6859" i="22"/>
  <c r="D4883" i="22"/>
  <c r="D6683" i="22"/>
  <c r="D229" i="22"/>
  <c r="D5457" i="22"/>
  <c r="D3724" i="22"/>
  <c r="D4690" i="22"/>
  <c r="D3018" i="22"/>
  <c r="D4218" i="22"/>
  <c r="D1062" i="22"/>
  <c r="D7028" i="22"/>
  <c r="D6688" i="22"/>
  <c r="D751" i="22"/>
  <c r="D4214" i="22"/>
  <c r="D45" i="22"/>
  <c r="D6456" i="22"/>
  <c r="D5585" i="22"/>
  <c r="D1339" i="22"/>
  <c r="D6502" i="22"/>
  <c r="D6228" i="22"/>
  <c r="D96" i="22"/>
  <c r="D956" i="22"/>
  <c r="D2781" i="22"/>
  <c r="D31" i="22"/>
  <c r="D6787" i="22"/>
  <c r="D1989" i="22"/>
  <c r="D4552" i="22"/>
  <c r="D6832" i="22"/>
  <c r="D3875" i="22"/>
  <c r="D1402" i="22"/>
  <c r="D122" i="22"/>
  <c r="D6654" i="22"/>
  <c r="D1177" i="22"/>
  <c r="D6905" i="22"/>
  <c r="D2051" i="22"/>
  <c r="D6574" i="22"/>
  <c r="D5798" i="22"/>
  <c r="D5642" i="22"/>
  <c r="D181" i="22"/>
  <c r="D5926" i="22"/>
  <c r="D5611" i="22"/>
  <c r="D845" i="22"/>
  <c r="D6476" i="22"/>
  <c r="D512" i="22"/>
  <c r="D250" i="22"/>
  <c r="D4514" i="22"/>
  <c r="D4701" i="22"/>
  <c r="D23" i="22"/>
  <c r="D5686" i="22"/>
  <c r="D6584" i="22"/>
  <c r="D2612" i="22"/>
  <c r="D2666" i="22"/>
  <c r="D6812" i="22"/>
  <c r="D7" i="22"/>
  <c r="D6" i="22"/>
  <c r="D4032" i="22"/>
  <c r="D659" i="22"/>
  <c r="D5365" i="22"/>
  <c r="D5470" i="22"/>
  <c r="D3764" i="22"/>
  <c r="D1820" i="22"/>
  <c r="D5555" i="22"/>
  <c r="D5298" i="22"/>
  <c r="D1575" i="22"/>
  <c r="D4643" i="22"/>
  <c r="D5827" i="22"/>
  <c r="D2344" i="22"/>
  <c r="D2329" i="22"/>
  <c r="D5257" i="22"/>
  <c r="D3880" i="22"/>
  <c r="D5727" i="22"/>
  <c r="D4983" i="22"/>
  <c r="D1198" i="22"/>
  <c r="D5468" i="22"/>
  <c r="D1753" i="22"/>
  <c r="D4467" i="22"/>
  <c r="D5771" i="22"/>
  <c r="D3979" i="22"/>
  <c r="D5590" i="22"/>
  <c r="D131" i="22"/>
  <c r="D5734" i="22"/>
  <c r="D6215" i="22"/>
  <c r="D4408" i="22"/>
  <c r="D4268" i="22"/>
  <c r="D1936" i="22"/>
  <c r="D127" i="22"/>
  <c r="D1448" i="22"/>
  <c r="D4858" i="22"/>
  <c r="D791" i="22"/>
  <c r="D6317" i="22"/>
  <c r="D1092" i="22"/>
  <c r="D5605" i="22"/>
  <c r="D3432" i="22"/>
  <c r="D4020" i="22"/>
  <c r="D4285" i="22"/>
  <c r="D2353" i="22"/>
  <c r="D403" i="22"/>
  <c r="D2484" i="22"/>
  <c r="D4110" i="22"/>
  <c r="D286" i="22"/>
  <c r="D5241" i="22"/>
  <c r="D6257" i="22"/>
  <c r="D4282" i="22"/>
  <c r="D5044" i="22"/>
  <c r="D270" i="22"/>
  <c r="D1223" i="22"/>
  <c r="D3685" i="22"/>
  <c r="D3873" i="22"/>
  <c r="D1203" i="22"/>
  <c r="D5272" i="22"/>
  <c r="D3781" i="22"/>
  <c r="D5048" i="22"/>
  <c r="D5656" i="22"/>
  <c r="D6342" i="22"/>
  <c r="D1775" i="22"/>
  <c r="D4880" i="22"/>
  <c r="D5959" i="22"/>
  <c r="D6462" i="22"/>
  <c r="D150" i="22"/>
  <c r="D4850" i="22"/>
  <c r="D6838" i="22"/>
  <c r="D6976" i="22"/>
  <c r="D2096" i="22"/>
  <c r="D22" i="22"/>
  <c r="D6172" i="22"/>
  <c r="D6295" i="22"/>
  <c r="D6191" i="22"/>
  <c r="D2826" i="22"/>
  <c r="D2578" i="22"/>
  <c r="D4676" i="22"/>
  <c r="D3916" i="22"/>
  <c r="D3497" i="22"/>
  <c r="D6731" i="22"/>
  <c r="D5899" i="22"/>
  <c r="D3127" i="22"/>
  <c r="D6809" i="22"/>
  <c r="D4267" i="22"/>
  <c r="D6533" i="22"/>
  <c r="D2850" i="22"/>
  <c r="D7044" i="22"/>
  <c r="D6205" i="22"/>
  <c r="D487" i="22"/>
  <c r="D6400" i="22"/>
  <c r="D4078" i="22"/>
  <c r="D7027" i="22"/>
  <c r="D6986" i="22"/>
  <c r="D6932" i="22"/>
  <c r="D7041" i="22"/>
  <c r="D1414" i="22"/>
  <c r="D6990" i="22"/>
  <c r="D6910" i="22"/>
  <c r="D6388" i="22"/>
  <c r="D6472" i="22"/>
  <c r="D202" i="22"/>
  <c r="D7050" i="22"/>
  <c r="D603" i="22"/>
  <c r="D1099" i="22"/>
  <c r="D2490" i="22"/>
  <c r="D3801" i="22"/>
  <c r="D6548" i="22"/>
  <c r="D412" i="22"/>
  <c r="D6717" i="22"/>
  <c r="D6625" i="22"/>
  <c r="D795" i="22"/>
  <c r="D2802" i="22"/>
  <c r="D30" i="22"/>
  <c r="D4233" i="22"/>
  <c r="D5631" i="22"/>
  <c r="D1141" i="22"/>
  <c r="D820" i="22"/>
  <c r="D336" i="22"/>
  <c r="D6974" i="22"/>
  <c r="D1642" i="22"/>
  <c r="D4043" i="22"/>
  <c r="D5702" i="22"/>
  <c r="D1855" i="22"/>
  <c r="D1229" i="22"/>
  <c r="D1727" i="22"/>
  <c r="D4" i="22"/>
  <c r="D7039" i="22"/>
  <c r="D6536" i="22"/>
  <c r="D875" i="22"/>
  <c r="D4670" i="22"/>
  <c r="D5581" i="22"/>
  <c r="D177" i="22"/>
  <c r="D3366" i="22"/>
  <c r="D2072" i="22"/>
  <c r="D6624" i="22"/>
  <c r="D2650" i="22"/>
  <c r="D6721" i="22"/>
  <c r="D1843" i="22"/>
  <c r="D1400" i="22"/>
  <c r="D2495" i="22"/>
  <c r="D5397" i="22"/>
  <c r="D3030" i="22"/>
  <c r="D1576" i="22"/>
  <c r="D840" i="22"/>
  <c r="D3496" i="22"/>
  <c r="D830" i="22"/>
  <c r="D99" i="22"/>
  <c r="D1188" i="22"/>
  <c r="D3940" i="22"/>
  <c r="D13" i="22"/>
  <c r="D413" i="22"/>
  <c r="D6500" i="22"/>
  <c r="D3675" i="22"/>
  <c r="D6780" i="22"/>
  <c r="D4626" i="22"/>
  <c r="D6751" i="22"/>
  <c r="D6886" i="22"/>
  <c r="D2605" i="22"/>
  <c r="D2246" i="22"/>
  <c r="D167" i="22"/>
  <c r="D3336" i="22"/>
  <c r="D1618" i="22"/>
  <c r="D3004" i="22"/>
  <c r="D4811" i="22"/>
  <c r="D5964" i="22"/>
  <c r="D5706" i="22"/>
  <c r="D5090" i="22"/>
  <c r="D1050" i="22"/>
  <c r="D2479" i="22"/>
  <c r="D1500" i="22"/>
  <c r="D255" i="22"/>
  <c r="D3449" i="22"/>
  <c r="D6479" i="22"/>
  <c r="D1765" i="22"/>
  <c r="D2706" i="22"/>
  <c r="D3019" i="22"/>
  <c r="D6159" i="22"/>
  <c r="D5662" i="22"/>
  <c r="D3925" i="22"/>
  <c r="D670" i="22"/>
  <c r="D5155" i="22"/>
  <c r="D701" i="22"/>
  <c r="D6351" i="22"/>
  <c r="D2398" i="22"/>
  <c r="D5877" i="22"/>
  <c r="D5754" i="22"/>
  <c r="D339" i="22"/>
  <c r="D4458" i="22"/>
  <c r="D5761" i="22"/>
  <c r="D2282" i="22"/>
  <c r="D60" i="22"/>
  <c r="D5288" i="22"/>
  <c r="D605" i="22"/>
  <c r="D2025" i="22"/>
  <c r="D1425" i="22"/>
  <c r="D474" i="22"/>
  <c r="D5137" i="22"/>
  <c r="D1085" i="22"/>
  <c r="D344" i="22"/>
  <c r="D6815" i="22"/>
  <c r="D4671" i="22"/>
  <c r="D1658" i="22"/>
  <c r="D4082" i="22"/>
  <c r="D6207" i="22"/>
  <c r="D4457" i="22"/>
  <c r="D3176" i="22"/>
  <c r="D312" i="22"/>
  <c r="D51" i="22"/>
  <c r="D347" i="22"/>
  <c r="D4874" i="22"/>
  <c r="D3133" i="22"/>
  <c r="D2950" i="22"/>
  <c r="D359" i="22"/>
  <c r="D2208" i="22"/>
  <c r="D6173" i="22"/>
  <c r="D2149" i="22"/>
  <c r="D6786" i="22"/>
  <c r="D5398" i="22"/>
  <c r="D1212" i="22"/>
  <c r="D2592" i="22"/>
  <c r="D821" i="22"/>
  <c r="D3751" i="22"/>
  <c r="D1371" i="22"/>
  <c r="D6085" i="22"/>
  <c r="D3298" i="22"/>
  <c r="D6971" i="22"/>
  <c r="D6393" i="22"/>
  <c r="D5165" i="22"/>
  <c r="D6938" i="22"/>
  <c r="D581" i="22"/>
  <c r="D379" i="22"/>
  <c r="D4698" i="22"/>
  <c r="D2021" i="22"/>
  <c r="D3330" i="22"/>
  <c r="D3107" i="22"/>
  <c r="D56" i="22"/>
  <c r="D6129" i="22"/>
  <c r="D3664" i="22"/>
  <c r="D5595" i="22"/>
  <c r="D5654" i="22"/>
  <c r="D5210" i="22"/>
  <c r="D6103" i="22"/>
  <c r="D6264" i="22"/>
  <c r="D2682" i="22"/>
  <c r="D2994" i="22"/>
  <c r="D2133" i="22"/>
  <c r="D2882" i="22"/>
  <c r="D1083" i="22"/>
  <c r="D1010" i="22"/>
  <c r="D6026" i="22"/>
  <c r="D1817" i="22"/>
  <c r="D4414" i="22"/>
  <c r="D5869" i="22"/>
  <c r="D2743" i="22"/>
  <c r="D3328" i="22"/>
  <c r="D2304" i="22"/>
  <c r="D1905" i="22"/>
  <c r="D1958" i="22"/>
  <c r="D2265" i="22"/>
  <c r="D1834" i="22"/>
  <c r="D604" i="22"/>
  <c r="D652" i="22"/>
  <c r="D3305" i="22"/>
  <c r="D6410" i="22"/>
  <c r="D1613" i="22"/>
  <c r="D183" i="22"/>
  <c r="D36" i="22"/>
  <c r="D6407" i="22"/>
  <c r="D2611" i="22"/>
  <c r="D2298" i="22"/>
  <c r="D2482" i="22"/>
  <c r="D4069" i="22"/>
  <c r="D1906" i="22"/>
  <c r="D527" i="22"/>
  <c r="D4051" i="22"/>
  <c r="D1307" i="22"/>
  <c r="D2615" i="22"/>
  <c r="D4111" i="22"/>
  <c r="D4038" i="22"/>
  <c r="D4808" i="22"/>
  <c r="D2837" i="22"/>
  <c r="D6227" i="22"/>
  <c r="D2582" i="22"/>
  <c r="D4475" i="22"/>
  <c r="D2583" i="22"/>
  <c r="D1381" i="22"/>
  <c r="D4228" i="22"/>
  <c r="D4419" i="22"/>
  <c r="D7024" i="22"/>
  <c r="D3182" i="22"/>
  <c r="D1029" i="22"/>
  <c r="D473" i="22"/>
  <c r="D206" i="22"/>
  <c r="D5407" i="22"/>
  <c r="D3007" i="22"/>
  <c r="D3826" i="22"/>
  <c r="D1828" i="22"/>
  <c r="D1033" i="22"/>
  <c r="D2252" i="22"/>
  <c r="D2085" i="22"/>
  <c r="D2603" i="22"/>
  <c r="D2572" i="22"/>
  <c r="D19" i="22"/>
  <c r="D98" i="22"/>
  <c r="D1398" i="22"/>
  <c r="D2212" i="22"/>
  <c r="D178" i="22"/>
  <c r="D6874" i="22"/>
  <c r="D271" i="22"/>
  <c r="D173" i="22"/>
  <c r="D222" i="22"/>
  <c r="D4186" i="22"/>
  <c r="D6521" i="22"/>
  <c r="D6686" i="22"/>
  <c r="D3955" i="22"/>
  <c r="D5389" i="22"/>
  <c r="D163" i="22"/>
  <c r="D8" i="22"/>
  <c r="D904" i="22"/>
  <c r="D5338" i="22"/>
  <c r="D6387" i="22"/>
  <c r="D169" i="22"/>
  <c r="D6423" i="22"/>
  <c r="D2047" i="22"/>
  <c r="D5066" i="22"/>
  <c r="D3359" i="22"/>
  <c r="D1116" i="22"/>
  <c r="D5133" i="22"/>
  <c r="D3119" i="22"/>
  <c r="D5692" i="22"/>
  <c r="D6576" i="22"/>
  <c r="D5994" i="22"/>
  <c r="D165" i="22"/>
  <c r="D4542" i="22"/>
  <c r="D595" i="22"/>
  <c r="D6361" i="22"/>
  <c r="D1661" i="22"/>
  <c r="D259" i="22"/>
  <c r="D2478" i="22"/>
  <c r="D6176" i="22"/>
  <c r="D6680" i="22"/>
  <c r="D5082" i="22"/>
  <c r="D5679" i="22"/>
  <c r="D1420" i="22"/>
  <c r="D5096" i="22"/>
  <c r="D3092" i="22"/>
  <c r="D2921" i="22"/>
  <c r="D6725" i="22"/>
  <c r="D2992" i="22"/>
  <c r="D2677" i="22"/>
  <c r="D5695" i="22"/>
  <c r="D1837" i="22"/>
  <c r="D6691" i="22"/>
  <c r="D6335" i="22"/>
  <c r="D526" i="22"/>
  <c r="D3221" i="22"/>
  <c r="D1711" i="22"/>
  <c r="D1423" i="22"/>
  <c r="D4714" i="22"/>
  <c r="D2356" i="22"/>
  <c r="D3481" i="22"/>
  <c r="D1413" i="22"/>
  <c r="D1897" i="22"/>
  <c r="D7037" i="22"/>
  <c r="D226" i="22"/>
  <c r="D3230" i="22"/>
  <c r="D1308" i="22"/>
  <c r="D6217" i="22"/>
  <c r="D4998" i="22"/>
  <c r="D5054" i="22"/>
  <c r="D3854" i="22"/>
  <c r="D2865" i="22"/>
  <c r="D1363" i="22"/>
  <c r="D1815" i="22"/>
  <c r="D5197" i="22"/>
  <c r="D6171" i="22"/>
  <c r="D3997" i="22"/>
  <c r="D5095" i="22"/>
  <c r="D2577" i="22"/>
  <c r="D673" i="22"/>
  <c r="D2833" i="22"/>
  <c r="D470" i="22"/>
  <c r="D3215" i="22"/>
  <c r="D681" i="22"/>
  <c r="D6692" i="22"/>
  <c r="D883" i="22"/>
  <c r="D607" i="22"/>
  <c r="D6867" i="22"/>
  <c r="D5866" i="22"/>
  <c r="D1568" i="22"/>
  <c r="D4138" i="22"/>
  <c r="D2135" i="22"/>
  <c r="D3409" i="22"/>
  <c r="D2261" i="22"/>
  <c r="D3446" i="22"/>
  <c r="D3495" i="22"/>
  <c r="D3874" i="22"/>
  <c r="D1745" i="22"/>
  <c r="D2442" i="22"/>
  <c r="D863" i="22"/>
  <c r="D732" i="22"/>
  <c r="D1340" i="22"/>
  <c r="D6170" i="22"/>
  <c r="D2969" i="22"/>
  <c r="D1579" i="22"/>
  <c r="D1799" i="22"/>
  <c r="D4761" i="22"/>
  <c r="D4805" i="22"/>
  <c r="D4942" i="22"/>
  <c r="D6009" i="22"/>
  <c r="D4766" i="22"/>
  <c r="D2157" i="22"/>
  <c r="D4609" i="22"/>
  <c r="D3841" i="22"/>
  <c r="D1787" i="22"/>
  <c r="D2316" i="22"/>
  <c r="D4095" i="22"/>
  <c r="D4343" i="22"/>
  <c r="D1884" i="22"/>
  <c r="D3271" i="22"/>
  <c r="D3049" i="22"/>
  <c r="D7017" i="22"/>
  <c r="D3425" i="22"/>
  <c r="D6475" i="22"/>
  <c r="D3652" i="22"/>
  <c r="D3013" i="22"/>
  <c r="D2086" i="22"/>
  <c r="D4213" i="22"/>
  <c r="D3210" i="22"/>
  <c r="D3082" i="22"/>
  <c r="D4594" i="22"/>
  <c r="D5878" i="22"/>
  <c r="D3349" i="22"/>
  <c r="D5965" i="22"/>
  <c r="D4638" i="22"/>
  <c r="D4377" i="22"/>
  <c r="D6008" i="22"/>
  <c r="D805" i="22"/>
  <c r="D3040" i="22"/>
  <c r="D2257" i="22"/>
  <c r="D1199" i="22"/>
  <c r="D5637" i="22"/>
  <c r="D2803" i="22"/>
  <c r="D3365" i="22"/>
  <c r="D4443" i="22"/>
  <c r="D5198" i="22"/>
  <c r="D2943" i="22"/>
  <c r="D598" i="22"/>
  <c r="D2965" i="22"/>
  <c r="D5034" i="22"/>
  <c r="D5753" i="22"/>
  <c r="D5332" i="22"/>
  <c r="D6513" i="22"/>
  <c r="D5879" i="22"/>
  <c r="D2213" i="22"/>
  <c r="D1676" i="22"/>
  <c r="D3663" i="22"/>
  <c r="D2818" i="22"/>
  <c r="D1288" i="22"/>
  <c r="D5438" i="22"/>
  <c r="D922" i="22"/>
  <c r="D4526" i="22"/>
  <c r="D2446" i="22"/>
  <c r="D2663" i="22"/>
  <c r="D4815" i="22"/>
  <c r="D3217" i="22"/>
  <c r="D1986" i="22"/>
  <c r="D2528" i="22"/>
  <c r="D1689" i="22"/>
  <c r="D1474" i="22"/>
  <c r="D3742" i="22"/>
  <c r="D4840" i="22"/>
  <c r="D6383" i="22"/>
  <c r="D2239" i="22"/>
  <c r="D971" i="22"/>
  <c r="D562" i="22"/>
  <c r="D4991" i="22"/>
  <c r="D398" i="22"/>
  <c r="D4519" i="22"/>
  <c r="D3120" i="22"/>
  <c r="D2306" i="22"/>
  <c r="D3650" i="22"/>
  <c r="D1015" i="22"/>
  <c r="D2390" i="22"/>
  <c r="D6126" i="22"/>
  <c r="D16" i="22"/>
  <c r="D1607" i="22"/>
  <c r="D49" i="22"/>
  <c r="D2012" i="22"/>
  <c r="D3" i="22"/>
  <c r="D5647" i="22"/>
  <c r="D1136" i="22"/>
  <c r="D6868" i="22"/>
  <c r="D2202" i="22"/>
  <c r="D397" i="22"/>
  <c r="D6469" i="22"/>
  <c r="D5923" i="22"/>
  <c r="D198" i="22"/>
  <c r="D5847" i="22"/>
  <c r="D6474" i="22"/>
  <c r="D2770" i="22"/>
  <c r="D2956" i="22"/>
  <c r="D2914" i="22"/>
  <c r="D4389" i="22"/>
  <c r="D2255" i="22"/>
  <c r="D1145" i="22"/>
  <c r="D1673" i="22"/>
  <c r="D3228" i="22"/>
  <c r="D5300" i="22"/>
  <c r="D2566" i="22"/>
  <c r="D4026" i="22"/>
  <c r="D974" i="22"/>
  <c r="D1311" i="22"/>
  <c r="D6614" i="22"/>
  <c r="D6769" i="22"/>
  <c r="D1446" i="22"/>
  <c r="D5258" i="22"/>
  <c r="D2419" i="22"/>
  <c r="D6945" i="22"/>
  <c r="D3142" i="22"/>
  <c r="D4406" i="22"/>
  <c r="D580" i="22"/>
  <c r="D2457" i="22"/>
  <c r="D3236" i="22"/>
  <c r="D6180" i="22"/>
  <c r="D745" i="22"/>
  <c r="D1075" i="22"/>
  <c r="D3486" i="22"/>
  <c r="D3383" i="22"/>
  <c r="D3277" i="22"/>
  <c r="D5085" i="22"/>
  <c r="D2889" i="22"/>
  <c r="D3426" i="22"/>
  <c r="D6724" i="22"/>
  <c r="D6804" i="22"/>
  <c r="D1810" i="22"/>
  <c r="D554" i="22"/>
  <c r="D2990" i="22"/>
  <c r="D4875" i="22"/>
  <c r="D2520" i="22"/>
  <c r="D1463" i="22"/>
  <c r="D4711" i="22"/>
  <c r="D5059" i="22"/>
  <c r="D1046" i="22"/>
  <c r="D730" i="22"/>
  <c r="D5455" i="22"/>
  <c r="D3468" i="22"/>
  <c r="D3847" i="22"/>
  <c r="D3041" i="22"/>
  <c r="D987" i="22"/>
  <c r="D4242" i="22"/>
  <c r="D2045" i="22"/>
  <c r="D2317" i="22"/>
  <c r="D4140" i="22"/>
  <c r="D808" i="22"/>
  <c r="D6189" i="22"/>
  <c r="D1427" i="22"/>
  <c r="D4855" i="22"/>
  <c r="D6179" i="22"/>
  <c r="D6772" i="22"/>
  <c r="D1059" i="22"/>
  <c r="D2489" i="22"/>
  <c r="D2722" i="22"/>
  <c r="D448" i="22"/>
  <c r="D6132" i="22"/>
  <c r="D2955" i="22"/>
  <c r="D4103" i="22"/>
  <c r="D4595" i="22"/>
  <c r="D5081" i="22"/>
  <c r="D4101" i="22"/>
  <c r="D1594" i="22"/>
  <c r="D2004" i="22"/>
  <c r="D5535" i="22"/>
  <c r="D6872" i="22"/>
  <c r="D142" i="22"/>
  <c r="D4986" i="22"/>
  <c r="D3106" i="22"/>
  <c r="D5231" i="22"/>
  <c r="D3152" i="22"/>
  <c r="D6439" i="22"/>
  <c r="D3954" i="22"/>
  <c r="D7040" i="22"/>
  <c r="D114" i="22"/>
  <c r="D5128" i="22"/>
  <c r="D5292" i="22"/>
  <c r="D5986" i="22"/>
  <c r="D6745" i="22"/>
  <c r="D6876" i="22"/>
  <c r="D4344" i="22"/>
  <c r="D586" i="22"/>
  <c r="D658" i="22"/>
  <c r="D4063" i="22"/>
  <c r="D5394" i="22"/>
  <c r="D2870" i="22"/>
  <c r="D948" i="22"/>
  <c r="D1345" i="22"/>
  <c r="D5224" i="22"/>
  <c r="D841" i="22"/>
  <c r="D4911" i="22"/>
  <c r="D4375" i="22"/>
  <c r="D3941" i="22"/>
  <c r="D3342" i="22"/>
  <c r="D3203" i="22"/>
  <c r="D2902" i="22"/>
  <c r="D4194" i="22"/>
  <c r="D1616" i="22"/>
  <c r="D1971" i="22"/>
  <c r="D1058" i="22"/>
  <c r="D4158" i="22"/>
  <c r="D5327" i="22"/>
  <c r="D2745" i="22"/>
  <c r="D3494" i="22"/>
  <c r="D6350" i="22"/>
  <c r="D5496" i="22"/>
  <c r="D2674" i="22"/>
  <c r="D5794" i="22"/>
  <c r="D569" i="22"/>
  <c r="D1622" i="22"/>
  <c r="D5807" i="22"/>
  <c r="D6378" i="22"/>
  <c r="D1207" i="22"/>
  <c r="D4951" i="22"/>
  <c r="D1901" i="22"/>
  <c r="D3044" i="22"/>
  <c r="D4971" i="22"/>
  <c r="D5872" i="22"/>
  <c r="D2637" i="22"/>
  <c r="D6684" i="22"/>
  <c r="D5009" i="22"/>
  <c r="D6331" i="22"/>
  <c r="D4767" i="22"/>
  <c r="D6672" i="22"/>
  <c r="D48" i="22"/>
  <c r="D3159" i="22"/>
  <c r="D343" i="22"/>
  <c r="D5853" i="22"/>
  <c r="D6645" i="22"/>
  <c r="D315" i="22"/>
  <c r="D2435" i="22"/>
  <c r="D2220" i="22"/>
  <c r="D5809" i="22"/>
  <c r="D2366" i="22"/>
  <c r="D1322" i="22"/>
  <c r="D801" i="22"/>
  <c r="D3158" i="22"/>
  <c r="D3191" i="22"/>
  <c r="D5110" i="22"/>
  <c r="D5491" i="22"/>
  <c r="D3380" i="22"/>
  <c r="D2458" i="22"/>
  <c r="D3678" i="22"/>
  <c r="D5483" i="22"/>
  <c r="D3754" i="22"/>
  <c r="D6813" i="22"/>
  <c r="D4117" i="22"/>
  <c r="D1261" i="22"/>
  <c r="D6829" i="22"/>
  <c r="D4894" i="22"/>
  <c r="D5453" i="22"/>
  <c r="D504" i="22"/>
  <c r="D5015" i="22"/>
  <c r="D590" i="22"/>
  <c r="D2811" i="22"/>
  <c r="D1969" i="22"/>
  <c r="D2684" i="22"/>
  <c r="D3666" i="22"/>
  <c r="D5119" i="22"/>
  <c r="D3223" i="22"/>
  <c r="D4905" i="22"/>
  <c r="D2379" i="22"/>
  <c r="D2176" i="22"/>
  <c r="D627" i="22"/>
  <c r="D1097" i="22"/>
  <c r="D4895" i="22"/>
  <c r="D5361" i="22"/>
  <c r="D4627" i="22"/>
  <c r="D3214" i="22"/>
  <c r="D880" i="22"/>
  <c r="D1124" i="22"/>
  <c r="D4151" i="22"/>
  <c r="D2266" i="22"/>
  <c r="D3097" i="22"/>
  <c r="D3485" i="22"/>
  <c r="D5058" i="22"/>
  <c r="D5671" i="22"/>
  <c r="D2645" i="22"/>
  <c r="D4145" i="22"/>
  <c r="D1652" i="22"/>
  <c r="D159" i="22"/>
  <c r="D4402" i="22"/>
  <c r="D5597" i="22"/>
  <c r="D3192" i="22"/>
  <c r="D4599" i="22"/>
  <c r="D2660" i="22"/>
  <c r="D1728" i="22"/>
  <c r="D3202" i="22"/>
  <c r="D3272" i="22"/>
  <c r="D1030" i="22"/>
  <c r="D4754" i="22"/>
  <c r="D3773" i="22"/>
  <c r="D6256" i="22"/>
  <c r="D6509" i="22"/>
  <c r="D1959" i="22"/>
  <c r="D2713" i="22"/>
  <c r="D4694" i="22"/>
  <c r="D1965" i="22"/>
  <c r="D6091" i="22"/>
  <c r="D500" i="22"/>
  <c r="D4733" i="22"/>
  <c r="D4988" i="22"/>
  <c r="D4373" i="22"/>
  <c r="D3970" i="22"/>
  <c r="D6133" i="22"/>
  <c r="D4652" i="22"/>
  <c r="D2422" i="22"/>
  <c r="D2080" i="22"/>
  <c r="D1960" i="22"/>
  <c r="D5313" i="22"/>
  <c r="D4450" i="22"/>
  <c r="D6447" i="22"/>
  <c r="D5471" i="22"/>
  <c r="D1362" i="22"/>
  <c r="D5378" i="22"/>
  <c r="D2167" i="22"/>
  <c r="D5841" i="22"/>
  <c r="D6915" i="22"/>
  <c r="D3076" i="22"/>
  <c r="D3413" i="22"/>
  <c r="D2485" i="22"/>
  <c r="D2725" i="22"/>
  <c r="D5554" i="22"/>
  <c r="D1028" i="22"/>
  <c r="D1764" i="22"/>
  <c r="D4236" i="22"/>
  <c r="D6631" i="22"/>
  <c r="D4454" i="22"/>
  <c r="D2452" i="22"/>
  <c r="D2693" i="22"/>
  <c r="D4495" i="22"/>
  <c r="D3668" i="22"/>
  <c r="D1370" i="22"/>
  <c r="D5173" i="22"/>
  <c r="D3919" i="22"/>
  <c r="D3643" i="22"/>
  <c r="D2350" i="22"/>
  <c r="D2548" i="22"/>
  <c r="D2496" i="22"/>
  <c r="D2777" i="22"/>
  <c r="D2598" i="22"/>
  <c r="D1349" i="22"/>
  <c r="D3269" i="22"/>
  <c r="D5273" i="22"/>
  <c r="D1276" i="22"/>
  <c r="D1222" i="22"/>
  <c r="D4176" i="22"/>
  <c r="D6796" i="22"/>
  <c r="D937" i="22"/>
  <c r="D1137" i="22"/>
  <c r="D2476" i="22"/>
  <c r="D5169" i="22"/>
  <c r="D5731" i="22"/>
  <c r="D3324" i="22"/>
  <c r="D4425" i="22"/>
  <c r="D2400" i="22"/>
  <c r="D3817" i="22"/>
  <c r="D3818" i="22"/>
  <c r="D1194" i="22"/>
  <c r="D3484" i="22"/>
  <c r="D3655" i="22"/>
  <c r="D1826" i="22"/>
  <c r="D3956" i="22"/>
  <c r="D4444" i="22"/>
  <c r="D5385" i="22"/>
  <c r="D4119" i="22"/>
  <c r="D5482" i="22"/>
  <c r="D4498" i="22"/>
  <c r="D4790" i="22"/>
  <c r="D3244" i="22"/>
  <c r="D2185" i="22"/>
  <c r="D3802" i="22"/>
  <c r="D3994" i="22"/>
  <c r="D2054" i="22"/>
  <c r="D4681" i="22"/>
  <c r="D5609" i="22"/>
  <c r="D5708" i="22"/>
  <c r="D5784" i="22"/>
  <c r="D6670" i="22"/>
  <c r="D1619" i="22"/>
  <c r="D1125" i="22"/>
  <c r="D4537" i="22"/>
  <c r="D5255" i="22"/>
  <c r="D2787" i="22"/>
  <c r="D1558" i="22"/>
  <c r="D3907" i="22"/>
  <c r="D5844" i="22"/>
  <c r="D3062" i="22"/>
  <c r="D5151" i="22"/>
  <c r="D1441" i="22"/>
  <c r="D191" i="22"/>
  <c r="D1962" i="22"/>
  <c r="D5296" i="22"/>
  <c r="D3845" i="22"/>
  <c r="D3028" i="22"/>
  <c r="D2760" i="22"/>
  <c r="D5503" i="22"/>
  <c r="D5673" i="22"/>
  <c r="D2711" i="22"/>
  <c r="D1946" i="22"/>
  <c r="D661" i="22"/>
  <c r="D4553" i="22"/>
  <c r="D170" i="22"/>
  <c r="D4197" i="22"/>
  <c r="D1483" i="22"/>
  <c r="D5088" i="22"/>
  <c r="D4157" i="22"/>
  <c r="D3339" i="22"/>
  <c r="D4596" i="22"/>
  <c r="D5354" i="22"/>
  <c r="D2164" i="22"/>
  <c r="D4581" i="22"/>
  <c r="D1350" i="22"/>
  <c r="D4962" i="22"/>
  <c r="D3759" i="22"/>
  <c r="D2448" i="22"/>
  <c r="D4346" i="22"/>
  <c r="D4120" i="22"/>
  <c r="D2580" i="22"/>
  <c r="D5341" i="22"/>
  <c r="D5461" i="22"/>
  <c r="D2374" i="22"/>
  <c r="D5144" i="22"/>
  <c r="D5955" i="22"/>
  <c r="D2644" i="22"/>
  <c r="D1981" i="22"/>
  <c r="D5189" i="22"/>
  <c r="D1542" i="22"/>
  <c r="D888" i="22"/>
  <c r="D3844" i="22"/>
  <c r="D5464" i="22"/>
  <c r="D2413" i="22"/>
  <c r="D6368" i="22"/>
  <c r="D5232" i="22"/>
  <c r="D5160" i="22"/>
  <c r="D2175" i="22"/>
  <c r="D2480" i="22"/>
  <c r="D5748" i="22"/>
  <c r="D2924" i="22"/>
  <c r="D2393" i="22"/>
  <c r="D2552" i="22"/>
  <c r="D4418" i="22"/>
  <c r="D4950" i="22"/>
  <c r="D6104" i="22"/>
  <c r="D1492" i="22"/>
  <c r="D882" i="22"/>
  <c r="D2444" i="22"/>
  <c r="D2774" i="22"/>
  <c r="D1020" i="22"/>
  <c r="D249" i="22"/>
  <c r="D4336" i="22"/>
  <c r="D1800" i="22"/>
  <c r="D2394" i="22"/>
  <c r="D2749" i="22"/>
  <c r="D3279" i="22"/>
  <c r="D4580" i="22"/>
  <c r="D1721" i="22"/>
  <c r="D5055" i="22"/>
  <c r="D2409" i="22"/>
  <c r="D4067" i="22"/>
  <c r="D2263" i="22"/>
  <c r="D2573" i="22"/>
  <c r="D2596" i="22"/>
  <c r="D4832" i="22"/>
  <c r="D2563" i="22"/>
  <c r="D4380" i="22"/>
  <c r="D4589" i="22"/>
  <c r="D303" i="22"/>
  <c r="D2683" i="22"/>
  <c r="D2070" i="22"/>
  <c r="D2959" i="22"/>
  <c r="D2408" i="22"/>
  <c r="D847" i="22"/>
  <c r="D5635" i="22"/>
  <c r="D4970" i="22"/>
  <c r="D5240" i="22"/>
  <c r="D699" i="22"/>
  <c r="D4231" i="22"/>
  <c r="D2079" i="22"/>
  <c r="D5417" i="22"/>
  <c r="D4904" i="22"/>
  <c r="D2588" i="22"/>
  <c r="D2733" i="22"/>
  <c r="D4278" i="22"/>
  <c r="D1824" i="22"/>
  <c r="D1632" i="22"/>
  <c r="D3352" i="22"/>
  <c r="D1450" i="22"/>
  <c r="D1580" i="22"/>
  <c r="D1265" i="22"/>
  <c r="D5322" i="22"/>
  <c r="D2877" i="22"/>
  <c r="D3073" i="22"/>
  <c r="D4064" i="22"/>
  <c r="D1829" i="22"/>
  <c r="D4035" i="22"/>
  <c r="D3190" i="22"/>
  <c r="D4459" i="22"/>
  <c r="D775" i="22"/>
  <c r="D4028" i="22"/>
  <c r="D5821" i="22"/>
  <c r="D5543" i="22"/>
  <c r="D1809" i="22"/>
  <c r="D2318" i="22"/>
  <c r="D3493" i="22"/>
  <c r="D498" i="22"/>
  <c r="D4619" i="22"/>
  <c r="D3371" i="22"/>
  <c r="D4311" i="22"/>
  <c r="D1317" i="22"/>
  <c r="D843" i="22"/>
  <c r="D3417" i="22"/>
  <c r="D1716" i="22"/>
  <c r="D5005" i="22"/>
  <c r="D3785" i="22"/>
  <c r="D2610" i="22"/>
  <c r="D4899" i="22"/>
  <c r="D4913" i="22"/>
  <c r="D1872" i="22"/>
  <c r="D3299" i="22"/>
  <c r="D2639" i="22"/>
  <c r="D2757" i="22"/>
  <c r="D1697" i="22"/>
  <c r="D3161" i="22"/>
  <c r="D2973" i="22"/>
  <c r="D4862" i="22"/>
  <c r="D1852" i="22"/>
  <c r="D3750" i="22"/>
  <c r="D6430" i="22"/>
  <c r="D4371" i="22"/>
  <c r="D4429" i="22"/>
  <c r="D4735" i="22"/>
  <c r="D4086" i="22"/>
  <c r="D1076" i="22"/>
  <c r="D4500" i="22"/>
  <c r="D4920" i="22"/>
  <c r="D4543" i="22"/>
  <c r="D1498" i="22"/>
  <c r="D4635" i="22"/>
  <c r="D3066" i="22"/>
  <c r="D2514" i="22"/>
  <c r="D3679" i="22"/>
  <c r="D4891" i="22"/>
  <c r="D4248" i="22"/>
  <c r="D4814" i="22"/>
  <c r="D4208" i="22"/>
  <c r="D2486" i="22"/>
  <c r="D3961" i="22"/>
  <c r="D4573" i="22"/>
  <c r="D1627" i="22"/>
  <c r="D4085" i="22"/>
  <c r="D3047" i="22"/>
  <c r="D3807" i="22"/>
  <c r="D2515" i="22"/>
  <c r="D1406" i="22"/>
  <c r="D2028" i="22"/>
  <c r="D5909" i="22"/>
  <c r="D2440" i="22"/>
  <c r="D3879" i="22"/>
  <c r="D1742" i="22"/>
  <c r="D2228" i="22"/>
  <c r="D4055" i="22"/>
  <c r="D5608" i="22"/>
  <c r="D4930" i="22"/>
  <c r="D3983" i="22"/>
  <c r="D3284" i="22"/>
  <c r="D3433" i="22"/>
  <c r="D4837" i="22"/>
  <c r="D1009" i="22"/>
  <c r="D5400" i="22"/>
  <c r="D4989" i="22"/>
  <c r="D2273" i="22"/>
  <c r="D2887" i="22"/>
  <c r="D4653" i="22"/>
  <c r="D1312" i="22"/>
  <c r="D2772" i="22"/>
  <c r="D2876" i="22"/>
  <c r="D329" i="22"/>
  <c r="D3794" i="22"/>
  <c r="D5420" i="22"/>
  <c r="D1439" i="22"/>
  <c r="D3452" i="22"/>
  <c r="D4664" i="22"/>
  <c r="D6015" i="22"/>
  <c r="D5342" i="22"/>
  <c r="D5593" i="22"/>
  <c r="D1195" i="22"/>
  <c r="D5742" i="22"/>
  <c r="D3473" i="22"/>
  <c r="D3813" i="22"/>
  <c r="D1867" i="22"/>
  <c r="D1582" i="22"/>
  <c r="D3900" i="22"/>
  <c r="D3825" i="22"/>
  <c r="D4114" i="22"/>
  <c r="D2173" i="22"/>
  <c r="D3156" i="22"/>
  <c r="D3060" i="22"/>
  <c r="D902" i="22"/>
  <c r="D1934" i="22"/>
  <c r="D3301" i="22"/>
  <c r="D4945" i="22"/>
  <c r="D2129" i="22"/>
  <c r="D3716" i="22"/>
  <c r="D3846" i="22"/>
  <c r="D4768" i="22"/>
  <c r="D608" i="22"/>
  <c r="D1321" i="22"/>
  <c r="D4663" i="22"/>
  <c r="D3793" i="22"/>
  <c r="D3478" i="22"/>
  <c r="D2868" i="22"/>
  <c r="D1484" i="22"/>
  <c r="D3711" i="22"/>
  <c r="D4901" i="22"/>
  <c r="D2367" i="22"/>
  <c r="D4570" i="22"/>
  <c r="D2609" i="22"/>
  <c r="D3719" i="22"/>
  <c r="D1565" i="22"/>
  <c r="D3892" i="22"/>
  <c r="D3939" i="22"/>
  <c r="D6425" i="22"/>
  <c r="D2817" i="22"/>
  <c r="D1247" i="22"/>
  <c r="D4523" i="22"/>
  <c r="D806" i="22"/>
  <c r="D1569" i="22"/>
  <c r="D634" i="22"/>
  <c r="D1886" i="22"/>
  <c r="D4608" i="22"/>
  <c r="D4104" i="22"/>
  <c r="D1523" i="22"/>
  <c r="D4386" i="22"/>
  <c r="D3912" i="22"/>
  <c r="D1896" i="22"/>
  <c r="D2150" i="22"/>
  <c r="D2351" i="22"/>
  <c r="D3388" i="22"/>
  <c r="E99" i="24" l="1"/>
  <c r="H111" i="24"/>
  <c r="F93" i="24"/>
  <c r="G111" i="24"/>
  <c r="H93" i="24"/>
  <c r="F99" i="24"/>
  <c r="F103" i="24"/>
  <c r="F105" i="24" s="1"/>
  <c r="F111" i="24" s="1"/>
  <c r="C97" i="24"/>
  <c r="C83" i="24"/>
  <c r="C93" i="24" s="1"/>
  <c r="D99" i="24"/>
  <c r="D103" i="24"/>
  <c r="D105" i="24" s="1"/>
  <c r="D111" i="24" s="1"/>
  <c r="D93" i="24"/>
  <c r="E105" i="24"/>
  <c r="E111" i="24" s="1"/>
  <c r="E93" i="24"/>
  <c r="I93" i="24"/>
  <c r="G93" i="24"/>
  <c r="I99" i="24"/>
  <c r="I103" i="24"/>
  <c r="I105" i="24" s="1"/>
  <c r="I111" i="24" s="1"/>
  <c r="H4" i="23"/>
  <c r="H12" i="23"/>
  <c r="H20" i="23"/>
  <c r="H28" i="23"/>
  <c r="H36" i="23"/>
  <c r="H44" i="23"/>
  <c r="H52" i="23"/>
  <c r="H60" i="23"/>
  <c r="H68" i="23"/>
  <c r="H76" i="23"/>
  <c r="H84" i="23"/>
  <c r="H92" i="23"/>
  <c r="H100" i="23"/>
  <c r="H108" i="23"/>
  <c r="H116" i="23"/>
  <c r="H124" i="23"/>
  <c r="H132" i="23"/>
  <c r="H140" i="23"/>
  <c r="H148" i="23"/>
  <c r="H156" i="23"/>
  <c r="H164" i="23"/>
  <c r="H172" i="23"/>
  <c r="H180" i="23"/>
  <c r="H188" i="23"/>
  <c r="H196" i="23"/>
  <c r="H204" i="23"/>
  <c r="H212" i="23"/>
  <c r="H220" i="23"/>
  <c r="H228" i="23"/>
  <c r="H236" i="23"/>
  <c r="H244" i="23"/>
  <c r="H252" i="23"/>
  <c r="H260" i="23"/>
  <c r="H268" i="23"/>
  <c r="H276" i="23"/>
  <c r="H284" i="23"/>
  <c r="H292" i="23"/>
  <c r="H300" i="23"/>
  <c r="H308" i="23"/>
  <c r="H316" i="23"/>
  <c r="H324" i="23"/>
  <c r="H332" i="23"/>
  <c r="H340" i="23"/>
  <c r="H348" i="23"/>
  <c r="H356" i="23"/>
  <c r="H364" i="23"/>
  <c r="H372" i="23"/>
  <c r="H380" i="23"/>
  <c r="H388" i="23"/>
  <c r="H396" i="23"/>
  <c r="H404" i="23"/>
  <c r="H412" i="23"/>
  <c r="H420" i="23"/>
  <c r="H428" i="23"/>
  <c r="H436" i="23"/>
  <c r="H444" i="23"/>
  <c r="H452" i="23"/>
  <c r="H460" i="23"/>
  <c r="H468" i="23"/>
  <c r="H476" i="23"/>
  <c r="H484" i="23"/>
  <c r="H492" i="23"/>
  <c r="H500" i="23"/>
  <c r="H508" i="23"/>
  <c r="H516" i="23"/>
  <c r="H524" i="23"/>
  <c r="H532" i="23"/>
  <c r="H540" i="23"/>
  <c r="H548" i="23"/>
  <c r="H556" i="23"/>
  <c r="H564" i="23"/>
  <c r="H572" i="23"/>
  <c r="H580" i="23"/>
  <c r="H588" i="23"/>
  <c r="H596" i="23"/>
  <c r="H604" i="23"/>
  <c r="H612" i="23"/>
  <c r="H620" i="23"/>
  <c r="H628" i="23"/>
  <c r="H636" i="23"/>
  <c r="H644" i="23"/>
  <c r="H652" i="23"/>
  <c r="H660" i="23"/>
  <c r="H668" i="23"/>
  <c r="H676" i="23"/>
  <c r="H5" i="23"/>
  <c r="H13" i="23"/>
  <c r="H21" i="23"/>
  <c r="H29" i="23"/>
  <c r="H37" i="23"/>
  <c r="H45" i="23"/>
  <c r="H53" i="23"/>
  <c r="H61" i="23"/>
  <c r="H69" i="23"/>
  <c r="H77" i="23"/>
  <c r="H85" i="23"/>
  <c r="H93" i="23"/>
  <c r="H101" i="23"/>
  <c r="H109" i="23"/>
  <c r="H117" i="23"/>
  <c r="H125" i="23"/>
  <c r="H133" i="23"/>
  <c r="H141" i="23"/>
  <c r="H149" i="23"/>
  <c r="H157" i="23"/>
  <c r="H165" i="23"/>
  <c r="H173" i="23"/>
  <c r="H181" i="23"/>
  <c r="H189" i="23"/>
  <c r="H197" i="23"/>
  <c r="H205" i="23"/>
  <c r="H213" i="23"/>
  <c r="H221" i="23"/>
  <c r="H229" i="23"/>
  <c r="H237" i="23"/>
  <c r="H245" i="23"/>
  <c r="H6" i="23"/>
  <c r="H14" i="23"/>
  <c r="H22" i="23"/>
  <c r="H30" i="23"/>
  <c r="H38" i="23"/>
  <c r="H9" i="23"/>
  <c r="H10" i="23"/>
  <c r="H11" i="23"/>
  <c r="H7" i="23"/>
  <c r="H24" i="23"/>
  <c r="H35" i="23"/>
  <c r="H48" i="23"/>
  <c r="H58" i="23"/>
  <c r="H70" i="23"/>
  <c r="H80" i="23"/>
  <c r="H90" i="23"/>
  <c r="H102" i="23"/>
  <c r="H112" i="23"/>
  <c r="H122" i="23"/>
  <c r="H134" i="23"/>
  <c r="H144" i="23"/>
  <c r="H154" i="23"/>
  <c r="H166" i="23"/>
  <c r="H176" i="23"/>
  <c r="H186" i="23"/>
  <c r="H198" i="23"/>
  <c r="H208" i="23"/>
  <c r="H218" i="23"/>
  <c r="H230" i="23"/>
  <c r="H240" i="23"/>
  <c r="H250" i="23"/>
  <c r="H259" i="23"/>
  <c r="H269" i="23"/>
  <c r="H278" i="23"/>
  <c r="H287" i="23"/>
  <c r="H296" i="23"/>
  <c r="H305" i="23"/>
  <c r="H314" i="23"/>
  <c r="H323" i="23"/>
  <c r="H333" i="23"/>
  <c r="H342" i="23"/>
  <c r="H351" i="23"/>
  <c r="H360" i="23"/>
  <c r="H369" i="23"/>
  <c r="H378" i="23"/>
  <c r="H387" i="23"/>
  <c r="H397" i="23"/>
  <c r="H406" i="23"/>
  <c r="H415" i="23"/>
  <c r="H424" i="23"/>
  <c r="H433" i="23"/>
  <c r="H442" i="23"/>
  <c r="H451" i="23"/>
  <c r="H461" i="23"/>
  <c r="H470" i="23"/>
  <c r="H479" i="23"/>
  <c r="H488" i="23"/>
  <c r="H497" i="23"/>
  <c r="H506" i="23"/>
  <c r="H515" i="23"/>
  <c r="H525" i="23"/>
  <c r="H534" i="23"/>
  <c r="H543" i="23"/>
  <c r="H552" i="23"/>
  <c r="H561" i="23"/>
  <c r="H570" i="23"/>
  <c r="H579" i="23"/>
  <c r="H589" i="23"/>
  <c r="H598" i="23"/>
  <c r="H607" i="23"/>
  <c r="H616" i="23"/>
  <c r="H625" i="23"/>
  <c r="H634" i="23"/>
  <c r="H643" i="23"/>
  <c r="H653" i="23"/>
  <c r="H662" i="23"/>
  <c r="H671" i="23"/>
  <c r="H680" i="23"/>
  <c r="H688" i="23"/>
  <c r="H696" i="23"/>
  <c r="H704" i="23"/>
  <c r="H712" i="23"/>
  <c r="H720" i="23"/>
  <c r="H728" i="23"/>
  <c r="H736" i="23"/>
  <c r="H744" i="23"/>
  <c r="H752" i="23"/>
  <c r="H760" i="23"/>
  <c r="H768" i="23"/>
  <c r="H776" i="23"/>
  <c r="H784" i="23"/>
  <c r="H792" i="23"/>
  <c r="H800" i="23"/>
  <c r="H808" i="23"/>
  <c r="H816" i="23"/>
  <c r="H824" i="23"/>
  <c r="H832" i="23"/>
  <c r="H840" i="23"/>
  <c r="H848" i="23"/>
  <c r="H856" i="23"/>
  <c r="H864" i="23"/>
  <c r="H872" i="23"/>
  <c r="H880" i="23"/>
  <c r="H888" i="23"/>
  <c r="H8" i="23"/>
  <c r="H25" i="23"/>
  <c r="H39" i="23"/>
  <c r="H49" i="23"/>
  <c r="H59" i="23"/>
  <c r="H71" i="23"/>
  <c r="H81" i="23"/>
  <c r="H91" i="23"/>
  <c r="H103" i="23"/>
  <c r="H113" i="23"/>
  <c r="H123" i="23"/>
  <c r="H135" i="23"/>
  <c r="H145" i="23"/>
  <c r="H155" i="23"/>
  <c r="H167" i="23"/>
  <c r="H177" i="23"/>
  <c r="H187" i="23"/>
  <c r="H199" i="23"/>
  <c r="H209" i="23"/>
  <c r="H219" i="23"/>
  <c r="H231" i="23"/>
  <c r="H241" i="23"/>
  <c r="H251" i="23"/>
  <c r="H261" i="23"/>
  <c r="H270" i="23"/>
  <c r="H279" i="23"/>
  <c r="H288" i="23"/>
  <c r="H297" i="23"/>
  <c r="H306" i="23"/>
  <c r="H315" i="23"/>
  <c r="H325" i="23"/>
  <c r="H334" i="23"/>
  <c r="H343" i="23"/>
  <c r="H352" i="23"/>
  <c r="H361" i="23"/>
  <c r="H370" i="23"/>
  <c r="H379" i="23"/>
  <c r="H389" i="23"/>
  <c r="H398" i="23"/>
  <c r="H407" i="23"/>
  <c r="H416" i="23"/>
  <c r="H425" i="23"/>
  <c r="H434" i="23"/>
  <c r="H443" i="23"/>
  <c r="H453" i="23"/>
  <c r="H462" i="23"/>
  <c r="H471" i="23"/>
  <c r="H480" i="23"/>
  <c r="H489" i="23"/>
  <c r="H498" i="23"/>
  <c r="H507" i="23"/>
  <c r="H517" i="23"/>
  <c r="H526" i="23"/>
  <c r="H535" i="23"/>
  <c r="H544" i="23"/>
  <c r="H553" i="23"/>
  <c r="H562" i="23"/>
  <c r="H571" i="23"/>
  <c r="H581" i="23"/>
  <c r="H590" i="23"/>
  <c r="H599" i="23"/>
  <c r="H608" i="23"/>
  <c r="H617" i="23"/>
  <c r="H626" i="23"/>
  <c r="H635" i="23"/>
  <c r="H645" i="23"/>
  <c r="H654" i="23"/>
  <c r="H663" i="23"/>
  <c r="H672" i="23"/>
  <c r="H681" i="23"/>
  <c r="H689" i="23"/>
  <c r="H697" i="23"/>
  <c r="H705" i="23"/>
  <c r="H713" i="23"/>
  <c r="H721" i="23"/>
  <c r="H729" i="23"/>
  <c r="H737" i="23"/>
  <c r="H745" i="23"/>
  <c r="H753" i="23"/>
  <c r="H761" i="23"/>
  <c r="H769" i="23"/>
  <c r="H777" i="23"/>
  <c r="H785" i="23"/>
  <c r="H793" i="23"/>
  <c r="H801" i="23"/>
  <c r="H15" i="23"/>
  <c r="H26" i="23"/>
  <c r="H40" i="23"/>
  <c r="H50" i="23"/>
  <c r="H62" i="23"/>
  <c r="H72" i="23"/>
  <c r="H82" i="23"/>
  <c r="H94" i="23"/>
  <c r="H104" i="23"/>
  <c r="H114" i="23"/>
  <c r="H126" i="23"/>
  <c r="H136" i="23"/>
  <c r="H146" i="23"/>
  <c r="H158" i="23"/>
  <c r="H168" i="23"/>
  <c r="H178" i="23"/>
  <c r="H190" i="23"/>
  <c r="H200" i="23"/>
  <c r="H210" i="23"/>
  <c r="H222" i="23"/>
  <c r="H232" i="23"/>
  <c r="H242" i="23"/>
  <c r="H253" i="23"/>
  <c r="H262" i="23"/>
  <c r="H271" i="23"/>
  <c r="H280" i="23"/>
  <c r="H289" i="23"/>
  <c r="H298" i="23"/>
  <c r="H307" i="23"/>
  <c r="H317" i="23"/>
  <c r="H326" i="23"/>
  <c r="H335" i="23"/>
  <c r="H344" i="23"/>
  <c r="H353" i="23"/>
  <c r="H362" i="23"/>
  <c r="H371" i="23"/>
  <c r="H381" i="23"/>
  <c r="H390" i="23"/>
  <c r="H399" i="23"/>
  <c r="H408" i="23"/>
  <c r="H417" i="23"/>
  <c r="H426" i="23"/>
  <c r="H435" i="23"/>
  <c r="H445" i="23"/>
  <c r="H454" i="23"/>
  <c r="H463" i="23"/>
  <c r="H472" i="23"/>
  <c r="H481" i="23"/>
  <c r="H490" i="23"/>
  <c r="H499" i="23"/>
  <c r="H509" i="23"/>
  <c r="H518" i="23"/>
  <c r="H527" i="23"/>
  <c r="H536" i="23"/>
  <c r="H545" i="23"/>
  <c r="H554" i="23"/>
  <c r="H563" i="23"/>
  <c r="H573" i="23"/>
  <c r="H582" i="23"/>
  <c r="H591" i="23"/>
  <c r="H600" i="23"/>
  <c r="H609" i="23"/>
  <c r="H618" i="23"/>
  <c r="H627" i="23"/>
  <c r="H637" i="23"/>
  <c r="H646" i="23"/>
  <c r="H655" i="23"/>
  <c r="H664" i="23"/>
  <c r="H673" i="23"/>
  <c r="H682" i="23"/>
  <c r="H690" i="23"/>
  <c r="H698" i="23"/>
  <c r="H706" i="23"/>
  <c r="H714" i="23"/>
  <c r="H722" i="23"/>
  <c r="H730" i="23"/>
  <c r="H738" i="23"/>
  <c r="H746" i="23"/>
  <c r="H754" i="23"/>
  <c r="H23" i="23"/>
  <c r="H34" i="23"/>
  <c r="H47" i="23"/>
  <c r="H57" i="23"/>
  <c r="H67" i="23"/>
  <c r="H79" i="23"/>
  <c r="H89" i="23"/>
  <c r="H99" i="23"/>
  <c r="H111" i="23"/>
  <c r="H121" i="23"/>
  <c r="H131" i="23"/>
  <c r="H143" i="23"/>
  <c r="H153" i="23"/>
  <c r="H163" i="23"/>
  <c r="H175" i="23"/>
  <c r="H185" i="23"/>
  <c r="H195" i="23"/>
  <c r="H207" i="23"/>
  <c r="H217" i="23"/>
  <c r="H227" i="23"/>
  <c r="H239" i="23"/>
  <c r="H249" i="23"/>
  <c r="H258" i="23"/>
  <c r="H267" i="23"/>
  <c r="H277" i="23"/>
  <c r="H286" i="23"/>
  <c r="H295" i="23"/>
  <c r="H304" i="23"/>
  <c r="H313" i="23"/>
  <c r="H322" i="23"/>
  <c r="H331" i="23"/>
  <c r="H341" i="23"/>
  <c r="H16" i="23"/>
  <c r="H41" i="23"/>
  <c r="H63" i="23"/>
  <c r="H83" i="23"/>
  <c r="H105" i="23"/>
  <c r="H127" i="23"/>
  <c r="H147" i="23"/>
  <c r="H169" i="23"/>
  <c r="H191" i="23"/>
  <c r="H211" i="23"/>
  <c r="H233" i="23"/>
  <c r="H254" i="23"/>
  <c r="H272" i="23"/>
  <c r="H290" i="23"/>
  <c r="H309" i="23"/>
  <c r="H327" i="23"/>
  <c r="H345" i="23"/>
  <c r="H358" i="23"/>
  <c r="H374" i="23"/>
  <c r="H386" i="23"/>
  <c r="H402" i="23"/>
  <c r="H418" i="23"/>
  <c r="H431" i="23"/>
  <c r="H447" i="23"/>
  <c r="H459" i="23"/>
  <c r="H475" i="23"/>
  <c r="H491" i="23"/>
  <c r="H504" i="23"/>
  <c r="H520" i="23"/>
  <c r="H533" i="23"/>
  <c r="H549" i="23"/>
  <c r="H565" i="23"/>
  <c r="H577" i="23"/>
  <c r="H593" i="23"/>
  <c r="H606" i="23"/>
  <c r="H622" i="23"/>
  <c r="H638" i="23"/>
  <c r="H650" i="23"/>
  <c r="H666" i="23"/>
  <c r="H679" i="23"/>
  <c r="H693" i="23"/>
  <c r="H707" i="23"/>
  <c r="H718" i="23"/>
  <c r="H732" i="23"/>
  <c r="H743" i="23"/>
  <c r="H757" i="23"/>
  <c r="H767" i="23"/>
  <c r="H779" i="23"/>
  <c r="H789" i="23"/>
  <c r="H799" i="23"/>
  <c r="H810" i="23"/>
  <c r="H819" i="23"/>
  <c r="H828" i="23"/>
  <c r="H837" i="23"/>
  <c r="H846" i="23"/>
  <c r="H855" i="23"/>
  <c r="H865" i="23"/>
  <c r="H874" i="23"/>
  <c r="H883" i="23"/>
  <c r="H892" i="23"/>
  <c r="H900" i="23"/>
  <c r="H908" i="23"/>
  <c r="H916" i="23"/>
  <c r="H924" i="23"/>
  <c r="H932" i="23"/>
  <c r="H940" i="23"/>
  <c r="H948" i="23"/>
  <c r="H956" i="23"/>
  <c r="H964" i="23"/>
  <c r="H972" i="23"/>
  <c r="H980" i="23"/>
  <c r="H988" i="23"/>
  <c r="H996" i="23"/>
  <c r="H1004" i="23"/>
  <c r="H1012" i="23"/>
  <c r="H1020" i="23"/>
  <c r="H1028" i="23"/>
  <c r="H1036" i="23"/>
  <c r="H1044" i="23"/>
  <c r="H1052" i="23"/>
  <c r="H1060" i="23"/>
  <c r="H1068" i="23"/>
  <c r="H1076" i="23"/>
  <c r="H1084" i="23"/>
  <c r="H1092" i="23"/>
  <c r="H1100" i="23"/>
  <c r="H1108" i="23"/>
  <c r="H1116" i="23"/>
  <c r="H1124" i="23"/>
  <c r="H1132" i="23"/>
  <c r="H1140" i="23"/>
  <c r="H1148" i="23"/>
  <c r="H1156" i="23"/>
  <c r="H1164" i="23"/>
  <c r="H1172" i="23"/>
  <c r="H1180" i="23"/>
  <c r="H1188" i="23"/>
  <c r="H1196" i="23"/>
  <c r="H1204" i="23"/>
  <c r="H1212" i="23"/>
  <c r="H1220" i="23"/>
  <c r="H1228" i="23"/>
  <c r="H17" i="23"/>
  <c r="H42" i="23"/>
  <c r="H64" i="23"/>
  <c r="H86" i="23"/>
  <c r="H106" i="23"/>
  <c r="H128" i="23"/>
  <c r="H150" i="23"/>
  <c r="H170" i="23"/>
  <c r="H192" i="23"/>
  <c r="H214" i="23"/>
  <c r="H234" i="23"/>
  <c r="H255" i="23"/>
  <c r="H273" i="23"/>
  <c r="H291" i="23"/>
  <c r="H310" i="23"/>
  <c r="H328" i="23"/>
  <c r="H346" i="23"/>
  <c r="H359" i="23"/>
  <c r="H375" i="23"/>
  <c r="H391" i="23"/>
  <c r="H403" i="23"/>
  <c r="H419" i="23"/>
  <c r="H432" i="23"/>
  <c r="H448" i="23"/>
  <c r="H464" i="23"/>
  <c r="H477" i="23"/>
  <c r="H493" i="23"/>
  <c r="H505" i="23"/>
  <c r="H521" i="23"/>
  <c r="H537" i="23"/>
  <c r="H550" i="23"/>
  <c r="H566" i="23"/>
  <c r="H578" i="23"/>
  <c r="H594" i="23"/>
  <c r="H610" i="23"/>
  <c r="H623" i="23"/>
  <c r="H639" i="23"/>
  <c r="H651" i="23"/>
  <c r="H667" i="23"/>
  <c r="H683" i="23"/>
  <c r="H694" i="23"/>
  <c r="H708" i="23"/>
  <c r="H719" i="23"/>
  <c r="H733" i="23"/>
  <c r="H747" i="23"/>
  <c r="H758" i="23"/>
  <c r="H770" i="23"/>
  <c r="H780" i="23"/>
  <c r="H790" i="23"/>
  <c r="H802" i="23"/>
  <c r="H811" i="23"/>
  <c r="H820" i="23"/>
  <c r="H829" i="23"/>
  <c r="H838" i="23"/>
  <c r="H847" i="23"/>
  <c r="H857" i="23"/>
  <c r="H866" i="23"/>
  <c r="H875" i="23"/>
  <c r="H884" i="23"/>
  <c r="H893" i="23"/>
  <c r="H901" i="23"/>
  <c r="H909" i="23"/>
  <c r="H917" i="23"/>
  <c r="H925" i="23"/>
  <c r="H933" i="23"/>
  <c r="H941" i="23"/>
  <c r="H949" i="23"/>
  <c r="H957" i="23"/>
  <c r="H965" i="23"/>
  <c r="H973" i="23"/>
  <c r="H981" i="23"/>
  <c r="H989" i="23"/>
  <c r="H997" i="23"/>
  <c r="H1005" i="23"/>
  <c r="H1013" i="23"/>
  <c r="H1021" i="23"/>
  <c r="H1029" i="23"/>
  <c r="H1037" i="23"/>
  <c r="H1045" i="23"/>
  <c r="H1053" i="23"/>
  <c r="H1061" i="23"/>
  <c r="H1069" i="23"/>
  <c r="H1077" i="23"/>
  <c r="H1085" i="23"/>
  <c r="H1093" i="23"/>
  <c r="H1101" i="23"/>
  <c r="H1109" i="23"/>
  <c r="H1117" i="23"/>
  <c r="H1125" i="23"/>
  <c r="H1133" i="23"/>
  <c r="H1141" i="23"/>
  <c r="H18" i="23"/>
  <c r="H43" i="23"/>
  <c r="H65" i="23"/>
  <c r="H87" i="23"/>
  <c r="H107" i="23"/>
  <c r="H129" i="23"/>
  <c r="H151" i="23"/>
  <c r="H171" i="23"/>
  <c r="H193" i="23"/>
  <c r="H215" i="23"/>
  <c r="H235" i="23"/>
  <c r="H256" i="23"/>
  <c r="H274" i="23"/>
  <c r="H293" i="23"/>
  <c r="H311" i="23"/>
  <c r="H329" i="23"/>
  <c r="H347" i="23"/>
  <c r="H363" i="23"/>
  <c r="H376" i="23"/>
  <c r="H392" i="23"/>
  <c r="H405" i="23"/>
  <c r="H421" i="23"/>
  <c r="H437" i="23"/>
  <c r="H449" i="23"/>
  <c r="H465" i="23"/>
  <c r="H478" i="23"/>
  <c r="H494" i="23"/>
  <c r="H510" i="23"/>
  <c r="H522" i="23"/>
  <c r="H538" i="23"/>
  <c r="H551" i="23"/>
  <c r="H567" i="23"/>
  <c r="H583" i="23"/>
  <c r="H595" i="23"/>
  <c r="H611" i="23"/>
  <c r="H624" i="23"/>
  <c r="H640" i="23"/>
  <c r="H656" i="23"/>
  <c r="H669" i="23"/>
  <c r="H684" i="23"/>
  <c r="H695" i="23"/>
  <c r="H709" i="23"/>
  <c r="H723" i="23"/>
  <c r="H734" i="23"/>
  <c r="H748" i="23"/>
  <c r="H759" i="23"/>
  <c r="H771" i="23"/>
  <c r="H781" i="23"/>
  <c r="H791" i="23"/>
  <c r="H803" i="23"/>
  <c r="H812" i="23"/>
  <c r="H821" i="23"/>
  <c r="H830" i="23"/>
  <c r="H839" i="23"/>
  <c r="H849" i="23"/>
  <c r="H858" i="23"/>
  <c r="H867" i="23"/>
  <c r="H876" i="23"/>
  <c r="H885" i="23"/>
  <c r="H894" i="23"/>
  <c r="H902" i="23"/>
  <c r="H910" i="23"/>
  <c r="H918" i="23"/>
  <c r="H926" i="23"/>
  <c r="H934" i="23"/>
  <c r="H942" i="23"/>
  <c r="H950" i="23"/>
  <c r="H958" i="23"/>
  <c r="H966" i="23"/>
  <c r="H974" i="23"/>
  <c r="H982" i="23"/>
  <c r="H990" i="23"/>
  <c r="H998" i="23"/>
  <c r="H1006" i="23"/>
  <c r="H1014" i="23"/>
  <c r="H1022" i="23"/>
  <c r="H1030" i="23"/>
  <c r="H1038" i="23"/>
  <c r="H1046" i="23"/>
  <c r="H1054" i="23"/>
  <c r="H1062" i="23"/>
  <c r="H1070" i="23"/>
  <c r="H1078" i="23"/>
  <c r="H1086" i="23"/>
  <c r="H1094" i="23"/>
  <c r="H19" i="23"/>
  <c r="H33" i="23"/>
  <c r="H56" i="23"/>
  <c r="H78" i="23"/>
  <c r="H98" i="23"/>
  <c r="H120" i="23"/>
  <c r="H142" i="23"/>
  <c r="H162" i="23"/>
  <c r="H184" i="23"/>
  <c r="H206" i="23"/>
  <c r="H226" i="23"/>
  <c r="H248" i="23"/>
  <c r="H266" i="23"/>
  <c r="H285" i="23"/>
  <c r="H27" i="23"/>
  <c r="H73" i="23"/>
  <c r="H115" i="23"/>
  <c r="H159" i="23"/>
  <c r="H201" i="23"/>
  <c r="H243" i="23"/>
  <c r="H281" i="23"/>
  <c r="H312" i="23"/>
  <c r="H338" i="23"/>
  <c r="H366" i="23"/>
  <c r="H385" i="23"/>
  <c r="H411" i="23"/>
  <c r="H438" i="23"/>
  <c r="H457" i="23"/>
  <c r="H483" i="23"/>
  <c r="H503" i="23"/>
  <c r="H529" i="23"/>
  <c r="H555" i="23"/>
  <c r="H575" i="23"/>
  <c r="H601" i="23"/>
  <c r="H621" i="23"/>
  <c r="H647" i="23"/>
  <c r="H670" i="23"/>
  <c r="H691" i="23"/>
  <c r="H711" i="23"/>
  <c r="H731" i="23"/>
  <c r="H751" i="23"/>
  <c r="H772" i="23"/>
  <c r="H787" i="23"/>
  <c r="H805" i="23"/>
  <c r="H818" i="23"/>
  <c r="H834" i="23"/>
  <c r="H850" i="23"/>
  <c r="H862" i="23"/>
  <c r="H878" i="23"/>
  <c r="H891" i="23"/>
  <c r="H905" i="23"/>
  <c r="H919" i="23"/>
  <c r="H930" i="23"/>
  <c r="H944" i="23"/>
  <c r="H955" i="23"/>
  <c r="H969" i="23"/>
  <c r="H983" i="23"/>
  <c r="H994" i="23"/>
  <c r="H1008" i="23"/>
  <c r="H1019" i="23"/>
  <c r="H1033" i="23"/>
  <c r="H1047" i="23"/>
  <c r="H1058" i="23"/>
  <c r="H1072" i="23"/>
  <c r="H1083" i="23"/>
  <c r="H1097" i="23"/>
  <c r="H1107" i="23"/>
  <c r="H1119" i="23"/>
  <c r="H1129" i="23"/>
  <c r="H1139" i="23"/>
  <c r="H1150" i="23"/>
  <c r="H1159" i="23"/>
  <c r="H1168" i="23"/>
  <c r="H1177" i="23"/>
  <c r="H1186" i="23"/>
  <c r="H1195" i="23"/>
  <c r="H1205" i="23"/>
  <c r="H1214" i="23"/>
  <c r="H1223" i="23"/>
  <c r="H1232" i="23"/>
  <c r="H1240" i="23"/>
  <c r="H1248" i="23"/>
  <c r="H1256" i="23"/>
  <c r="H1264" i="23"/>
  <c r="H1272" i="23"/>
  <c r="H1280" i="23"/>
  <c r="H1288" i="23"/>
  <c r="H1296" i="23"/>
  <c r="H1304" i="23"/>
  <c r="H1312" i="23"/>
  <c r="H1320" i="23"/>
  <c r="H1328" i="23"/>
  <c r="H1336" i="23"/>
  <c r="H1344" i="23"/>
  <c r="H1352" i="23"/>
  <c r="H1360" i="23"/>
  <c r="H1368" i="23"/>
  <c r="H1376" i="23"/>
  <c r="H1384" i="23"/>
  <c r="H1392" i="23"/>
  <c r="H1400" i="23"/>
  <c r="H1408" i="23"/>
  <c r="H1416" i="23"/>
  <c r="H1424" i="23"/>
  <c r="H1432" i="23"/>
  <c r="H1440" i="23"/>
  <c r="H1448" i="23"/>
  <c r="H1456" i="23"/>
  <c r="H1464" i="23"/>
  <c r="H1472" i="23"/>
  <c r="H1480" i="23"/>
  <c r="H1488" i="23"/>
  <c r="H1496" i="23"/>
  <c r="H1504" i="23"/>
  <c r="H1512" i="23"/>
  <c r="H1520" i="23"/>
  <c r="H1528" i="23"/>
  <c r="H1536" i="23"/>
  <c r="H1544" i="23"/>
  <c r="H1552" i="23"/>
  <c r="H1560" i="23"/>
  <c r="H1568" i="23"/>
  <c r="H1576" i="23"/>
  <c r="H1584" i="23"/>
  <c r="H1592" i="23"/>
  <c r="H1600" i="23"/>
  <c r="H1608" i="23"/>
  <c r="H1616" i="23"/>
  <c r="H1624" i="23"/>
  <c r="H1632" i="23"/>
  <c r="H1640" i="23"/>
  <c r="H1648" i="23"/>
  <c r="H1656" i="23"/>
  <c r="H1664" i="23"/>
  <c r="H1672" i="23"/>
  <c r="H1680" i="23"/>
  <c r="H1688" i="23"/>
  <c r="H1696" i="23"/>
  <c r="H1704" i="23"/>
  <c r="H1712" i="23"/>
  <c r="H1720" i="23"/>
  <c r="H1728" i="23"/>
  <c r="H1736" i="23"/>
  <c r="H1744" i="23"/>
  <c r="H1752" i="23"/>
  <c r="H1760" i="23"/>
  <c r="H1768" i="23"/>
  <c r="H1776" i="23"/>
  <c r="H1784" i="23"/>
  <c r="H1792" i="23"/>
  <c r="H1800" i="23"/>
  <c r="H1808" i="23"/>
  <c r="H1816" i="23"/>
  <c r="H1824" i="23"/>
  <c r="H1832" i="23"/>
  <c r="H1840" i="23"/>
  <c r="H1848" i="23"/>
  <c r="H1856" i="23"/>
  <c r="H1864" i="23"/>
  <c r="H1872" i="23"/>
  <c r="H1880" i="23"/>
  <c r="H1888" i="23"/>
  <c r="H1896" i="23"/>
  <c r="H1904" i="23"/>
  <c r="H1912" i="23"/>
  <c r="H1920" i="23"/>
  <c r="H1928" i="23"/>
  <c r="H1936" i="23"/>
  <c r="H1944" i="23"/>
  <c r="H1952" i="23"/>
  <c r="H31" i="23"/>
  <c r="H74" i="23"/>
  <c r="H118" i="23"/>
  <c r="H160" i="23"/>
  <c r="H202" i="23"/>
  <c r="H246" i="23"/>
  <c r="H282" i="23"/>
  <c r="H318" i="23"/>
  <c r="H339" i="23"/>
  <c r="H367" i="23"/>
  <c r="H393" i="23"/>
  <c r="H413" i="23"/>
  <c r="H439" i="23"/>
  <c r="H458" i="23"/>
  <c r="H485" i="23"/>
  <c r="H511" i="23"/>
  <c r="H530" i="23"/>
  <c r="H557" i="23"/>
  <c r="H576" i="23"/>
  <c r="H602" i="23"/>
  <c r="H629" i="23"/>
  <c r="H648" i="23"/>
  <c r="H674" i="23"/>
  <c r="H692" i="23"/>
  <c r="H715" i="23"/>
  <c r="H735" i="23"/>
  <c r="H755" i="23"/>
  <c r="H773" i="23"/>
  <c r="H788" i="23"/>
  <c r="H806" i="23"/>
  <c r="H822" i="23"/>
  <c r="H835" i="23"/>
  <c r="H851" i="23"/>
  <c r="H863" i="23"/>
  <c r="H879" i="23"/>
  <c r="H895" i="23"/>
  <c r="H906" i="23"/>
  <c r="H920" i="23"/>
  <c r="H931" i="23"/>
  <c r="H945" i="23"/>
  <c r="H959" i="23"/>
  <c r="H970" i="23"/>
  <c r="H984" i="23"/>
  <c r="H995" i="23"/>
  <c r="H1009" i="23"/>
  <c r="H1023" i="23"/>
  <c r="H1034" i="23"/>
  <c r="H1048" i="23"/>
  <c r="H1059" i="23"/>
  <c r="H1073" i="23"/>
  <c r="H1087" i="23"/>
  <c r="H1098" i="23"/>
  <c r="H1110" i="23"/>
  <c r="H1120" i="23"/>
  <c r="H1130" i="23"/>
  <c r="H1142" i="23"/>
  <c r="H1151" i="23"/>
  <c r="H1160" i="23"/>
  <c r="H1169" i="23"/>
  <c r="H1178" i="23"/>
  <c r="H1187" i="23"/>
  <c r="H1197" i="23"/>
  <c r="H1206" i="23"/>
  <c r="H1215" i="23"/>
  <c r="H1224" i="23"/>
  <c r="H1233" i="23"/>
  <c r="H1241" i="23"/>
  <c r="H1249" i="23"/>
  <c r="H1257" i="23"/>
  <c r="H1265" i="23"/>
  <c r="H1273" i="23"/>
  <c r="H1281" i="23"/>
  <c r="H1289" i="23"/>
  <c r="H1297" i="23"/>
  <c r="H1305" i="23"/>
  <c r="H1313" i="23"/>
  <c r="H1321" i="23"/>
  <c r="H1329" i="23"/>
  <c r="H1337" i="23"/>
  <c r="H1345" i="23"/>
  <c r="H1353" i="23"/>
  <c r="H1361" i="23"/>
  <c r="H1369" i="23"/>
  <c r="H1377" i="23"/>
  <c r="H1385" i="23"/>
  <c r="H1393" i="23"/>
  <c r="H1401" i="23"/>
  <c r="H1409" i="23"/>
  <c r="H1417" i="23"/>
  <c r="H1425" i="23"/>
  <c r="H1433" i="23"/>
  <c r="H1441" i="23"/>
  <c r="H1449" i="23"/>
  <c r="H1457" i="23"/>
  <c r="H1465" i="23"/>
  <c r="H1473" i="23"/>
  <c r="H1481" i="23"/>
  <c r="H1489" i="23"/>
  <c r="H1497" i="23"/>
  <c r="H1505" i="23"/>
  <c r="H1513" i="23"/>
  <c r="H1521" i="23"/>
  <c r="H1529" i="23"/>
  <c r="H1537" i="23"/>
  <c r="H1545" i="23"/>
  <c r="H1553" i="23"/>
  <c r="H1561" i="23"/>
  <c r="H1569" i="23"/>
  <c r="H1577" i="23"/>
  <c r="H1585" i="23"/>
  <c r="H1593" i="23"/>
  <c r="H1601" i="23"/>
  <c r="H1609" i="23"/>
  <c r="H1617" i="23"/>
  <c r="H1625" i="23"/>
  <c r="H1633" i="23"/>
  <c r="H1641" i="23"/>
  <c r="H1649" i="23"/>
  <c r="H1657" i="23"/>
  <c r="H1665" i="23"/>
  <c r="H1673" i="23"/>
  <c r="H1681" i="23"/>
  <c r="H1689" i="23"/>
  <c r="H1697" i="23"/>
  <c r="H1705" i="23"/>
  <c r="H1713" i="23"/>
  <c r="H1721" i="23"/>
  <c r="H1729" i="23"/>
  <c r="H1737" i="23"/>
  <c r="H1745" i="23"/>
  <c r="H1753" i="23"/>
  <c r="H1761" i="23"/>
  <c r="H1769" i="23"/>
  <c r="H1777" i="23"/>
  <c r="H1785" i="23"/>
  <c r="H1793" i="23"/>
  <c r="H1801" i="23"/>
  <c r="H1809" i="23"/>
  <c r="H1817" i="23"/>
  <c r="H1825" i="23"/>
  <c r="H1833" i="23"/>
  <c r="H1841" i="23"/>
  <c r="H1849" i="23"/>
  <c r="H1857" i="23"/>
  <c r="H1865" i="23"/>
  <c r="H1873" i="23"/>
  <c r="H1881" i="23"/>
  <c r="H32" i="23"/>
  <c r="H75" i="23"/>
  <c r="H119" i="23"/>
  <c r="H161" i="23"/>
  <c r="H203" i="23"/>
  <c r="H247" i="23"/>
  <c r="H283" i="23"/>
  <c r="H319" i="23"/>
  <c r="H349" i="23"/>
  <c r="H368" i="23"/>
  <c r="H394" i="23"/>
  <c r="H414" i="23"/>
  <c r="H440" i="23"/>
  <c r="H466" i="23"/>
  <c r="H486" i="23"/>
  <c r="H512" i="23"/>
  <c r="H531" i="23"/>
  <c r="H558" i="23"/>
  <c r="H584" i="23"/>
  <c r="H603" i="23"/>
  <c r="H630" i="23"/>
  <c r="H649" i="23"/>
  <c r="H675" i="23"/>
  <c r="H699" i="23"/>
  <c r="H716" i="23"/>
  <c r="H739" i="23"/>
  <c r="H756" i="23"/>
  <c r="H774" i="23"/>
  <c r="H794" i="23"/>
  <c r="H807" i="23"/>
  <c r="H823" i="23"/>
  <c r="H836" i="23"/>
  <c r="H852" i="23"/>
  <c r="H868" i="23"/>
  <c r="H881" i="23"/>
  <c r="H896" i="23"/>
  <c r="H907" i="23"/>
  <c r="H921" i="23"/>
  <c r="H935" i="23"/>
  <c r="H946" i="23"/>
  <c r="H960" i="23"/>
  <c r="H971" i="23"/>
  <c r="H985" i="23"/>
  <c r="H999" i="23"/>
  <c r="H1010" i="23"/>
  <c r="H1024" i="23"/>
  <c r="H1035" i="23"/>
  <c r="H1049" i="23"/>
  <c r="H1063" i="23"/>
  <c r="H1074" i="23"/>
  <c r="H1088" i="23"/>
  <c r="H1099" i="23"/>
  <c r="H1111" i="23"/>
  <c r="H1121" i="23"/>
  <c r="H1131" i="23"/>
  <c r="H1143" i="23"/>
  <c r="H1152" i="23"/>
  <c r="H1161" i="23"/>
  <c r="H1170" i="23"/>
  <c r="H1179" i="23"/>
  <c r="H1189" i="23"/>
  <c r="H1198" i="23"/>
  <c r="H1207" i="23"/>
  <c r="H1216" i="23"/>
  <c r="H1225" i="23"/>
  <c r="H1234" i="23"/>
  <c r="H1242" i="23"/>
  <c r="H1250" i="23"/>
  <c r="H1258" i="23"/>
  <c r="H1266" i="23"/>
  <c r="H1274" i="23"/>
  <c r="H1282" i="23"/>
  <c r="H1290" i="23"/>
  <c r="H1298" i="23"/>
  <c r="H1306" i="23"/>
  <c r="H1314" i="23"/>
  <c r="H1322" i="23"/>
  <c r="H1330" i="23"/>
  <c r="H1338" i="23"/>
  <c r="H1346" i="23"/>
  <c r="H1354" i="23"/>
  <c r="H1362" i="23"/>
  <c r="H1370" i="23"/>
  <c r="H1378" i="23"/>
  <c r="H1386" i="23"/>
  <c r="H1394" i="23"/>
  <c r="H1402" i="23"/>
  <c r="H1410" i="23"/>
  <c r="H1418" i="23"/>
  <c r="H1426" i="23"/>
  <c r="H1434" i="23"/>
  <c r="H1442" i="23"/>
  <c r="H1450" i="23"/>
  <c r="H1458" i="23"/>
  <c r="H1466" i="23"/>
  <c r="H1474" i="23"/>
  <c r="H1482" i="23"/>
  <c r="H1490" i="23"/>
  <c r="H1498" i="23"/>
  <c r="H1506" i="23"/>
  <c r="H1514" i="23"/>
  <c r="H1522" i="23"/>
  <c r="H1530" i="23"/>
  <c r="H1538" i="23"/>
  <c r="H1546" i="23"/>
  <c r="H1554" i="23"/>
  <c r="H1562" i="23"/>
  <c r="H1570" i="23"/>
  <c r="H1578" i="23"/>
  <c r="H1586" i="23"/>
  <c r="H1594" i="23"/>
  <c r="H1602" i="23"/>
  <c r="H1610" i="23"/>
  <c r="H1618" i="23"/>
  <c r="H1626" i="23"/>
  <c r="H1634" i="23"/>
  <c r="H1642" i="23"/>
  <c r="H1650" i="23"/>
  <c r="H1658" i="23"/>
  <c r="H1666" i="23"/>
  <c r="H1674" i="23"/>
  <c r="H1682" i="23"/>
  <c r="H1690" i="23"/>
  <c r="H1698" i="23"/>
  <c r="H1706" i="23"/>
  <c r="H1714" i="23"/>
  <c r="H66" i="23"/>
  <c r="H110" i="23"/>
  <c r="H152" i="23"/>
  <c r="H194" i="23"/>
  <c r="H238" i="23"/>
  <c r="H275" i="23"/>
  <c r="H303" i="23"/>
  <c r="H337" i="23"/>
  <c r="H365" i="23"/>
  <c r="H384" i="23"/>
  <c r="H410" i="23"/>
  <c r="H430" i="23"/>
  <c r="H456" i="23"/>
  <c r="H482" i="23"/>
  <c r="H502" i="23"/>
  <c r="H528" i="23"/>
  <c r="H547" i="23"/>
  <c r="H574" i="23"/>
  <c r="H597" i="23"/>
  <c r="H619" i="23"/>
  <c r="H642" i="23"/>
  <c r="H665" i="23"/>
  <c r="H687" i="23"/>
  <c r="H710" i="23"/>
  <c r="H727" i="23"/>
  <c r="H750" i="23"/>
  <c r="H766" i="23"/>
  <c r="H786" i="23"/>
  <c r="H804" i="23"/>
  <c r="H817" i="23"/>
  <c r="H833" i="23"/>
  <c r="H845" i="23"/>
  <c r="H861" i="23"/>
  <c r="H877" i="23"/>
  <c r="H890" i="23"/>
  <c r="H904" i="23"/>
  <c r="H915" i="23"/>
  <c r="H929" i="23"/>
  <c r="H943" i="23"/>
  <c r="H954" i="23"/>
  <c r="H968" i="23"/>
  <c r="H979" i="23"/>
  <c r="H993" i="23"/>
  <c r="H1007" i="23"/>
  <c r="H1018" i="23"/>
  <c r="H1032" i="23"/>
  <c r="H1043" i="23"/>
  <c r="H1057" i="23"/>
  <c r="H1071" i="23"/>
  <c r="H1082" i="23"/>
  <c r="H1096" i="23"/>
  <c r="H1106" i="23"/>
  <c r="H1118" i="23"/>
  <c r="H1128" i="23"/>
  <c r="H1138" i="23"/>
  <c r="H1149" i="23"/>
  <c r="H1158" i="23"/>
  <c r="H1167" i="23"/>
  <c r="H1176" i="23"/>
  <c r="H1185" i="23"/>
  <c r="H1194" i="23"/>
  <c r="H1203" i="23"/>
  <c r="H1213" i="23"/>
  <c r="H1222" i="23"/>
  <c r="H1231" i="23"/>
  <c r="H1239" i="23"/>
  <c r="H1247" i="23"/>
  <c r="H1255" i="23"/>
  <c r="H1263" i="23"/>
  <c r="H1271" i="23"/>
  <c r="H1279" i="23"/>
  <c r="H1287" i="23"/>
  <c r="H1295" i="23"/>
  <c r="H1303" i="23"/>
  <c r="H1311" i="23"/>
  <c r="H1319" i="23"/>
  <c r="H1327" i="23"/>
  <c r="H1335" i="23"/>
  <c r="H1343" i="23"/>
  <c r="H1351" i="23"/>
  <c r="H1359" i="23"/>
  <c r="H1367" i="23"/>
  <c r="H1375" i="23"/>
  <c r="H1383" i="23"/>
  <c r="H1391" i="23"/>
  <c r="H46" i="23"/>
  <c r="H130" i="23"/>
  <c r="H216" i="23"/>
  <c r="H294" i="23"/>
  <c r="H350" i="23"/>
  <c r="H395" i="23"/>
  <c r="H441" i="23"/>
  <c r="H487" i="23"/>
  <c r="H539" i="23"/>
  <c r="H585" i="23"/>
  <c r="H631" i="23"/>
  <c r="H677" i="23"/>
  <c r="H717" i="23"/>
  <c r="H762" i="23"/>
  <c r="H795" i="23"/>
  <c r="H825" i="23"/>
  <c r="H853" i="23"/>
  <c r="H882" i="23"/>
  <c r="H911" i="23"/>
  <c r="H936" i="23"/>
  <c r="H961" i="23"/>
  <c r="H986" i="23"/>
  <c r="H1011" i="23"/>
  <c r="H1039" i="23"/>
  <c r="H1064" i="23"/>
  <c r="H1089" i="23"/>
  <c r="H1112" i="23"/>
  <c r="H1134" i="23"/>
  <c r="H1153" i="23"/>
  <c r="H1171" i="23"/>
  <c r="H1190" i="23"/>
  <c r="H1208" i="23"/>
  <c r="H1226" i="23"/>
  <c r="H1243" i="23"/>
  <c r="H1259" i="23"/>
  <c r="H1275" i="23"/>
  <c r="H1291" i="23"/>
  <c r="H1307" i="23"/>
  <c r="H1323" i="23"/>
  <c r="H1339" i="23"/>
  <c r="H1355" i="23"/>
  <c r="H1371" i="23"/>
  <c r="H1387" i="23"/>
  <c r="H1399" i="23"/>
  <c r="H1413" i="23"/>
  <c r="H1427" i="23"/>
  <c r="H1438" i="23"/>
  <c r="H1452" i="23"/>
  <c r="H1463" i="23"/>
  <c r="H1477" i="23"/>
  <c r="H1491" i="23"/>
  <c r="H1502" i="23"/>
  <c r="H1516" i="23"/>
  <c r="H1527" i="23"/>
  <c r="H1541" i="23"/>
  <c r="H1555" i="23"/>
  <c r="H1566" i="23"/>
  <c r="H1580" i="23"/>
  <c r="H1591" i="23"/>
  <c r="H1605" i="23"/>
  <c r="H1619" i="23"/>
  <c r="H1630" i="23"/>
  <c r="H1644" i="23"/>
  <c r="H1655" i="23"/>
  <c r="H1669" i="23"/>
  <c r="H1683" i="23"/>
  <c r="H1694" i="23"/>
  <c r="H1708" i="23"/>
  <c r="H1719" i="23"/>
  <c r="H1731" i="23"/>
  <c r="H1741" i="23"/>
  <c r="H1751" i="23"/>
  <c r="H1763" i="23"/>
  <c r="H1773" i="23"/>
  <c r="H1783" i="23"/>
  <c r="H1795" i="23"/>
  <c r="H1805" i="23"/>
  <c r="H1815" i="23"/>
  <c r="H1827" i="23"/>
  <c r="H1837" i="23"/>
  <c r="H1847" i="23"/>
  <c r="H1859" i="23"/>
  <c r="H1869" i="23"/>
  <c r="H1879" i="23"/>
  <c r="H1890" i="23"/>
  <c r="H1899" i="23"/>
  <c r="H1908" i="23"/>
  <c r="H1917" i="23"/>
  <c r="H1926" i="23"/>
  <c r="H1935" i="23"/>
  <c r="H1945" i="23"/>
  <c r="H1954" i="23"/>
  <c r="H1962" i="23"/>
  <c r="H1970" i="23"/>
  <c r="H1978" i="23"/>
  <c r="H1986" i="23"/>
  <c r="H1994" i="23"/>
  <c r="H2002" i="23"/>
  <c r="H2010" i="23"/>
  <c r="H2018" i="23"/>
  <c r="H2026" i="23"/>
  <c r="H2034" i="23"/>
  <c r="H2042" i="23"/>
  <c r="H2050" i="23"/>
  <c r="H2058" i="23"/>
  <c r="H2066" i="23"/>
  <c r="H2074" i="23"/>
  <c r="H2082" i="23"/>
  <c r="H2090" i="23"/>
  <c r="H2098" i="23"/>
  <c r="H2106" i="23"/>
  <c r="H2114" i="23"/>
  <c r="H2122" i="23"/>
  <c r="H2130" i="23"/>
  <c r="H2138" i="23"/>
  <c r="H2146" i="23"/>
  <c r="H2154" i="23"/>
  <c r="H2162" i="23"/>
  <c r="H2170" i="23"/>
  <c r="H2178" i="23"/>
  <c r="H2186" i="23"/>
  <c r="H2194" i="23"/>
  <c r="H2202" i="23"/>
  <c r="H2210" i="23"/>
  <c r="H2218" i="23"/>
  <c r="H2226" i="23"/>
  <c r="H2234" i="23"/>
  <c r="H2242" i="23"/>
  <c r="H2250" i="23"/>
  <c r="H2258" i="23"/>
  <c r="H2266" i="23"/>
  <c r="H2274" i="23"/>
  <c r="H2282" i="23"/>
  <c r="H2290" i="23"/>
  <c r="H2298" i="23"/>
  <c r="H2306" i="23"/>
  <c r="H2314" i="23"/>
  <c r="H2322" i="23"/>
  <c r="H2330" i="23"/>
  <c r="H2338" i="23"/>
  <c r="H2346" i="23"/>
  <c r="H2354" i="23"/>
  <c r="H2362" i="23"/>
  <c r="H2370" i="23"/>
  <c r="H2378" i="23"/>
  <c r="H51" i="23"/>
  <c r="H137" i="23"/>
  <c r="H223" i="23"/>
  <c r="H299" i="23"/>
  <c r="H354" i="23"/>
  <c r="H400" i="23"/>
  <c r="H446" i="23"/>
  <c r="H495" i="23"/>
  <c r="H541" i="23"/>
  <c r="H586" i="23"/>
  <c r="H632" i="23"/>
  <c r="H678" i="23"/>
  <c r="H724" i="23"/>
  <c r="H763" i="23"/>
  <c r="H796" i="23"/>
  <c r="H826" i="23"/>
  <c r="H854" i="23"/>
  <c r="H886" i="23"/>
  <c r="H912" i="23"/>
  <c r="H937" i="23"/>
  <c r="H962" i="23"/>
  <c r="H987" i="23"/>
  <c r="H1015" i="23"/>
  <c r="H1040" i="23"/>
  <c r="H1065" i="23"/>
  <c r="H1090" i="23"/>
  <c r="H1113" i="23"/>
  <c r="H1135" i="23"/>
  <c r="H1154" i="23"/>
  <c r="H1173" i="23"/>
  <c r="H1191" i="23"/>
  <c r="H1209" i="23"/>
  <c r="H1227" i="23"/>
  <c r="H1244" i="23"/>
  <c r="H1260" i="23"/>
  <c r="H1276" i="23"/>
  <c r="H1292" i="23"/>
  <c r="H1308" i="23"/>
  <c r="H1324" i="23"/>
  <c r="H1340" i="23"/>
  <c r="H1356" i="23"/>
  <c r="H1372" i="23"/>
  <c r="H1388" i="23"/>
  <c r="H1403" i="23"/>
  <c r="H1414" i="23"/>
  <c r="H1428" i="23"/>
  <c r="H1439" i="23"/>
  <c r="H1453" i="23"/>
  <c r="H1467" i="23"/>
  <c r="H1478" i="23"/>
  <c r="H1492" i="23"/>
  <c r="H1503" i="23"/>
  <c r="H1517" i="23"/>
  <c r="H1531" i="23"/>
  <c r="H1542" i="23"/>
  <c r="H1556" i="23"/>
  <c r="H1567" i="23"/>
  <c r="H1581" i="23"/>
  <c r="H1595" i="23"/>
  <c r="H1606" i="23"/>
  <c r="H1620" i="23"/>
  <c r="H1631" i="23"/>
  <c r="H1645" i="23"/>
  <c r="H1659" i="23"/>
  <c r="H1670" i="23"/>
  <c r="H1684" i="23"/>
  <c r="H1695" i="23"/>
  <c r="H1709" i="23"/>
  <c r="H1722" i="23"/>
  <c r="H1732" i="23"/>
  <c r="H1742" i="23"/>
  <c r="H1754" i="23"/>
  <c r="H1764" i="23"/>
  <c r="H1774" i="23"/>
  <c r="H1786" i="23"/>
  <c r="H1796" i="23"/>
  <c r="H1806" i="23"/>
  <c r="H1818" i="23"/>
  <c r="H1828" i="23"/>
  <c r="H1838" i="23"/>
  <c r="H1850" i="23"/>
  <c r="H1860" i="23"/>
  <c r="H1870" i="23"/>
  <c r="H1882" i="23"/>
  <c r="H1891" i="23"/>
  <c r="H1900" i="23"/>
  <c r="H1909" i="23"/>
  <c r="H1918" i="23"/>
  <c r="H1927" i="23"/>
  <c r="H1937" i="23"/>
  <c r="H1946" i="23"/>
  <c r="H1955" i="23"/>
  <c r="H1963" i="23"/>
  <c r="H1971" i="23"/>
  <c r="H1979" i="23"/>
  <c r="H1987" i="23"/>
  <c r="H1995" i="23"/>
  <c r="H2003" i="23"/>
  <c r="H2011" i="23"/>
  <c r="H2019" i="23"/>
  <c r="H2027" i="23"/>
  <c r="H2035" i="23"/>
  <c r="H2043" i="23"/>
  <c r="H2051" i="23"/>
  <c r="H2059" i="23"/>
  <c r="H2067" i="23"/>
  <c r="H2075" i="23"/>
  <c r="H2083" i="23"/>
  <c r="H2091" i="23"/>
  <c r="H2099" i="23"/>
  <c r="H2107" i="23"/>
  <c r="H2115" i="23"/>
  <c r="H2123" i="23"/>
  <c r="H2131" i="23"/>
  <c r="H2139" i="23"/>
  <c r="H2147" i="23"/>
  <c r="H2155" i="23"/>
  <c r="H2163" i="23"/>
  <c r="H2171" i="23"/>
  <c r="H2179" i="23"/>
  <c r="H2187" i="23"/>
  <c r="H2195" i="23"/>
  <c r="H2203" i="23"/>
  <c r="H2211" i="23"/>
  <c r="H2219" i="23"/>
  <c r="H2227" i="23"/>
  <c r="H2235" i="23"/>
  <c r="H2243" i="23"/>
  <c r="H2251" i="23"/>
  <c r="H2259" i="23"/>
  <c r="H2267" i="23"/>
  <c r="H2275" i="23"/>
  <c r="H2283" i="23"/>
  <c r="H2291" i="23"/>
  <c r="H2299" i="23"/>
  <c r="H2307" i="23"/>
  <c r="H2315" i="23"/>
  <c r="H2323" i="23"/>
  <c r="H2331" i="23"/>
  <c r="H2339" i="23"/>
  <c r="H2347" i="23"/>
  <c r="H2355" i="23"/>
  <c r="H2363" i="23"/>
  <c r="H2371" i="23"/>
  <c r="H2379" i="23"/>
  <c r="H2387" i="23"/>
  <c r="H2395" i="23"/>
  <c r="H2403" i="23"/>
  <c r="H2411" i="23"/>
  <c r="H2419" i="23"/>
  <c r="H2427" i="23"/>
  <c r="H2435" i="23"/>
  <c r="H2443" i="23"/>
  <c r="H2451" i="23"/>
  <c r="H2459" i="23"/>
  <c r="H2467" i="23"/>
  <c r="H2475" i="23"/>
  <c r="H2483" i="23"/>
  <c r="H2491" i="23"/>
  <c r="H2499" i="23"/>
  <c r="H2507" i="23"/>
  <c r="H2515" i="23"/>
  <c r="H2523" i="23"/>
  <c r="H2531" i="23"/>
  <c r="H2539" i="23"/>
  <c r="H2547" i="23"/>
  <c r="H2555" i="23"/>
  <c r="H2563" i="23"/>
  <c r="H2571" i="23"/>
  <c r="H2579" i="23"/>
  <c r="H54" i="23"/>
  <c r="H138" i="23"/>
  <c r="H224" i="23"/>
  <c r="H301" i="23"/>
  <c r="H355" i="23"/>
  <c r="H401" i="23"/>
  <c r="H450" i="23"/>
  <c r="H496" i="23"/>
  <c r="H542" i="23"/>
  <c r="H587" i="23"/>
  <c r="H633" i="23"/>
  <c r="H685" i="23"/>
  <c r="H725" i="23"/>
  <c r="H764" i="23"/>
  <c r="H797" i="23"/>
  <c r="H827" i="23"/>
  <c r="H859" i="23"/>
  <c r="H887" i="23"/>
  <c r="H913" i="23"/>
  <c r="H938" i="23"/>
  <c r="H963" i="23"/>
  <c r="H991" i="23"/>
  <c r="H1016" i="23"/>
  <c r="H1041" i="23"/>
  <c r="H1066" i="23"/>
  <c r="H1091" i="23"/>
  <c r="H1114" i="23"/>
  <c r="H1136" i="23"/>
  <c r="H1155" i="23"/>
  <c r="H1174" i="23"/>
  <c r="H1192" i="23"/>
  <c r="H1210" i="23"/>
  <c r="H1229" i="23"/>
  <c r="H1245" i="23"/>
  <c r="H1261" i="23"/>
  <c r="H1277" i="23"/>
  <c r="H1293" i="23"/>
  <c r="H1309" i="23"/>
  <c r="H1325" i="23"/>
  <c r="H1341" i="23"/>
  <c r="H1357" i="23"/>
  <c r="H1373" i="23"/>
  <c r="H1389" i="23"/>
  <c r="H1404" i="23"/>
  <c r="H1415" i="23"/>
  <c r="H1429" i="23"/>
  <c r="H1443" i="23"/>
  <c r="H1454" i="23"/>
  <c r="H1468" i="23"/>
  <c r="H1479" i="23"/>
  <c r="H1493" i="23"/>
  <c r="H1507" i="23"/>
  <c r="H1518" i="23"/>
  <c r="H1532" i="23"/>
  <c r="H1543" i="23"/>
  <c r="H1557" i="23"/>
  <c r="H1571" i="23"/>
  <c r="H1582" i="23"/>
  <c r="H1596" i="23"/>
  <c r="H1607" i="23"/>
  <c r="H1621" i="23"/>
  <c r="H1635" i="23"/>
  <c r="H1646" i="23"/>
  <c r="H1660" i="23"/>
  <c r="H1671" i="23"/>
  <c r="H1685" i="23"/>
  <c r="H1699" i="23"/>
  <c r="H1710" i="23"/>
  <c r="H1723" i="23"/>
  <c r="H1733" i="23"/>
  <c r="H1743" i="23"/>
  <c r="H1755" i="23"/>
  <c r="H1765" i="23"/>
  <c r="H1775" i="23"/>
  <c r="H1787" i="23"/>
  <c r="H1797" i="23"/>
  <c r="H1807" i="23"/>
  <c r="H1819" i="23"/>
  <c r="H1829" i="23"/>
  <c r="H1839" i="23"/>
  <c r="H1851" i="23"/>
  <c r="H1861" i="23"/>
  <c r="H1871" i="23"/>
  <c r="H1883" i="23"/>
  <c r="H1892" i="23"/>
  <c r="H1901" i="23"/>
  <c r="H1910" i="23"/>
  <c r="H1919" i="23"/>
  <c r="H1929" i="23"/>
  <c r="H1938" i="23"/>
  <c r="H1947" i="23"/>
  <c r="H1956" i="23"/>
  <c r="H1964" i="23"/>
  <c r="H1972" i="23"/>
  <c r="H1980" i="23"/>
  <c r="H1988" i="23"/>
  <c r="H1996" i="23"/>
  <c r="H2004" i="23"/>
  <c r="H2012" i="23"/>
  <c r="H2020" i="23"/>
  <c r="H2028" i="23"/>
  <c r="H2036" i="23"/>
  <c r="H2044" i="23"/>
  <c r="H2052" i="23"/>
  <c r="H2060" i="23"/>
  <c r="H2068" i="23"/>
  <c r="H2076" i="23"/>
  <c r="H2084" i="23"/>
  <c r="H2092" i="23"/>
  <c r="H2100" i="23"/>
  <c r="H2108" i="23"/>
  <c r="H2116" i="23"/>
  <c r="H2124" i="23"/>
  <c r="H2132" i="23"/>
  <c r="H2140" i="23"/>
  <c r="H2148" i="23"/>
  <c r="H2156" i="23"/>
  <c r="H2164" i="23"/>
  <c r="H2172" i="23"/>
  <c r="H2180" i="23"/>
  <c r="H2188" i="23"/>
  <c r="H2196" i="23"/>
  <c r="H2204" i="23"/>
  <c r="H2212" i="23"/>
  <c r="H2220" i="23"/>
  <c r="H2228" i="23"/>
  <c r="H2236" i="23"/>
  <c r="H2244" i="23"/>
  <c r="H2252" i="23"/>
  <c r="H2260" i="23"/>
  <c r="H2268" i="23"/>
  <c r="H2276" i="23"/>
  <c r="H2284" i="23"/>
  <c r="H2292" i="23"/>
  <c r="H2300" i="23"/>
  <c r="H2308" i="23"/>
  <c r="H2316" i="23"/>
  <c r="H2324" i="23"/>
  <c r="H2332" i="23"/>
  <c r="H2340" i="23"/>
  <c r="H2348" i="23"/>
  <c r="H2356" i="23"/>
  <c r="H2364" i="23"/>
  <c r="H2372" i="23"/>
  <c r="H55" i="23"/>
  <c r="H139" i="23"/>
  <c r="H225" i="23"/>
  <c r="H302" i="23"/>
  <c r="H357" i="23"/>
  <c r="H409" i="23"/>
  <c r="H455" i="23"/>
  <c r="H501" i="23"/>
  <c r="H546" i="23"/>
  <c r="H592" i="23"/>
  <c r="H641" i="23"/>
  <c r="H686" i="23"/>
  <c r="H726" i="23"/>
  <c r="H765" i="23"/>
  <c r="H798" i="23"/>
  <c r="H831" i="23"/>
  <c r="H860" i="23"/>
  <c r="H889" i="23"/>
  <c r="H914" i="23"/>
  <c r="H939" i="23"/>
  <c r="H88" i="23"/>
  <c r="H95" i="23"/>
  <c r="H179" i="23"/>
  <c r="H263" i="23"/>
  <c r="H321" i="23"/>
  <c r="H377" i="23"/>
  <c r="H423" i="23"/>
  <c r="H469" i="23"/>
  <c r="H514" i="23"/>
  <c r="H560" i="23"/>
  <c r="H613" i="23"/>
  <c r="H658" i="23"/>
  <c r="H701" i="23"/>
  <c r="H741" i="23"/>
  <c r="H778" i="23"/>
  <c r="H813" i="23"/>
  <c r="H842" i="23"/>
  <c r="H870" i="23"/>
  <c r="H898" i="23"/>
  <c r="H923" i="23"/>
  <c r="H96" i="23"/>
  <c r="H182" i="23"/>
  <c r="H264" i="23"/>
  <c r="H330" i="23"/>
  <c r="H382" i="23"/>
  <c r="H427" i="23"/>
  <c r="H473" i="23"/>
  <c r="H519" i="23"/>
  <c r="H568" i="23"/>
  <c r="H614" i="23"/>
  <c r="H659" i="23"/>
  <c r="H702" i="23"/>
  <c r="H742" i="23"/>
  <c r="H782" i="23"/>
  <c r="H814" i="23"/>
  <c r="H843" i="23"/>
  <c r="H871" i="23"/>
  <c r="H899" i="23"/>
  <c r="H927" i="23"/>
  <c r="H952" i="23"/>
  <c r="H97" i="23"/>
  <c r="H183" i="23"/>
  <c r="H265" i="23"/>
  <c r="H336" i="23"/>
  <c r="H383" i="23"/>
  <c r="H429" i="23"/>
  <c r="H474" i="23"/>
  <c r="H523" i="23"/>
  <c r="H569" i="23"/>
  <c r="H615" i="23"/>
  <c r="H661" i="23"/>
  <c r="H703" i="23"/>
  <c r="H749" i="23"/>
  <c r="H783" i="23"/>
  <c r="H815" i="23"/>
  <c r="H844" i="23"/>
  <c r="H873" i="23"/>
  <c r="H903" i="23"/>
  <c r="H928" i="23"/>
  <c r="H953" i="23"/>
  <c r="H978" i="23"/>
  <c r="H1003" i="23"/>
  <c r="H1031" i="23"/>
  <c r="H1056" i="23"/>
  <c r="H1081" i="23"/>
  <c r="H1105" i="23"/>
  <c r="H1127" i="23"/>
  <c r="H1147" i="23"/>
  <c r="H1166" i="23"/>
  <c r="H1184" i="23"/>
  <c r="H1202" i="23"/>
  <c r="H1221" i="23"/>
  <c r="H1238" i="23"/>
  <c r="H1254" i="23"/>
  <c r="H1270" i="23"/>
  <c r="H1286" i="23"/>
  <c r="H1302" i="23"/>
  <c r="H1318" i="23"/>
  <c r="H1334" i="23"/>
  <c r="H1350" i="23"/>
  <c r="H1366" i="23"/>
  <c r="H1382" i="23"/>
  <c r="H1398" i="23"/>
  <c r="H1412" i="23"/>
  <c r="H1423" i="23"/>
  <c r="H1437" i="23"/>
  <c r="H1451" i="23"/>
  <c r="H1462" i="23"/>
  <c r="H1476" i="23"/>
  <c r="H1487" i="23"/>
  <c r="H1501" i="23"/>
  <c r="H1515" i="23"/>
  <c r="H1526" i="23"/>
  <c r="H1540" i="23"/>
  <c r="H1551" i="23"/>
  <c r="H1565" i="23"/>
  <c r="H1579" i="23"/>
  <c r="H1590" i="23"/>
  <c r="H1604" i="23"/>
  <c r="H1615" i="23"/>
  <c r="H1629" i="23"/>
  <c r="H1643" i="23"/>
  <c r="H1654" i="23"/>
  <c r="H1668" i="23"/>
  <c r="H1679" i="23"/>
  <c r="H1693" i="23"/>
  <c r="H1707" i="23"/>
  <c r="H1718" i="23"/>
  <c r="H1730" i="23"/>
  <c r="H1740" i="23"/>
  <c r="H1750" i="23"/>
  <c r="H1762" i="23"/>
  <c r="H1772" i="23"/>
  <c r="H174" i="23"/>
  <c r="H605" i="23"/>
  <c r="H897" i="23"/>
  <c r="H992" i="23"/>
  <c r="H1042" i="23"/>
  <c r="H1095" i="23"/>
  <c r="H1137" i="23"/>
  <c r="H1175" i="23"/>
  <c r="H1211" i="23"/>
  <c r="H1246" i="23"/>
  <c r="H1278" i="23"/>
  <c r="H1310" i="23"/>
  <c r="H1342" i="23"/>
  <c r="H1374" i="23"/>
  <c r="H1405" i="23"/>
  <c r="H1430" i="23"/>
  <c r="H1455" i="23"/>
  <c r="H1483" i="23"/>
  <c r="H1508" i="23"/>
  <c r="H1533" i="23"/>
  <c r="H1558" i="23"/>
  <c r="H1583" i="23"/>
  <c r="H1611" i="23"/>
  <c r="H1636" i="23"/>
  <c r="H1661" i="23"/>
  <c r="H1686" i="23"/>
  <c r="H1711" i="23"/>
  <c r="H1734" i="23"/>
  <c r="H1756" i="23"/>
  <c r="H1778" i="23"/>
  <c r="H1791" i="23"/>
  <c r="H1811" i="23"/>
  <c r="H1826" i="23"/>
  <c r="H1844" i="23"/>
  <c r="H1862" i="23"/>
  <c r="H1877" i="23"/>
  <c r="H1894" i="23"/>
  <c r="H1907" i="23"/>
  <c r="H1923" i="23"/>
  <c r="H1939" i="23"/>
  <c r="H1951" i="23"/>
  <c r="H1966" i="23"/>
  <c r="H1977" i="23"/>
  <c r="H1991" i="23"/>
  <c r="H2005" i="23"/>
  <c r="H2016" i="23"/>
  <c r="H2030" i="23"/>
  <c r="H2041" i="23"/>
  <c r="H2055" i="23"/>
  <c r="H2069" i="23"/>
  <c r="H2080" i="23"/>
  <c r="H2094" i="23"/>
  <c r="H2105" i="23"/>
  <c r="H2119" i="23"/>
  <c r="H2133" i="23"/>
  <c r="H2144" i="23"/>
  <c r="H2158" i="23"/>
  <c r="H2169" i="23"/>
  <c r="H2183" i="23"/>
  <c r="H2197" i="23"/>
  <c r="H2208" i="23"/>
  <c r="H2222" i="23"/>
  <c r="H2233" i="23"/>
  <c r="H2247" i="23"/>
  <c r="H2261" i="23"/>
  <c r="H2272" i="23"/>
  <c r="H2286" i="23"/>
  <c r="H2297" i="23"/>
  <c r="H2311" i="23"/>
  <c r="H2325" i="23"/>
  <c r="H2336" i="23"/>
  <c r="H2350" i="23"/>
  <c r="H2361" i="23"/>
  <c r="H2375" i="23"/>
  <c r="H2385" i="23"/>
  <c r="H2394" i="23"/>
  <c r="H2404" i="23"/>
  <c r="H2413" i="23"/>
  <c r="H2422" i="23"/>
  <c r="H2431" i="23"/>
  <c r="H2440" i="23"/>
  <c r="H2449" i="23"/>
  <c r="H2458" i="23"/>
  <c r="H2468" i="23"/>
  <c r="H2477" i="23"/>
  <c r="H2486" i="23"/>
  <c r="H2495" i="23"/>
  <c r="H2504" i="23"/>
  <c r="H2513" i="23"/>
  <c r="H2522" i="23"/>
  <c r="H2532" i="23"/>
  <c r="H2541" i="23"/>
  <c r="H2550" i="23"/>
  <c r="H2559" i="23"/>
  <c r="H2568" i="23"/>
  <c r="H2577" i="23"/>
  <c r="H2586" i="23"/>
  <c r="H2594" i="23"/>
  <c r="H2602" i="23"/>
  <c r="H2610" i="23"/>
  <c r="H2618" i="23"/>
  <c r="H2626" i="23"/>
  <c r="H2634" i="23"/>
  <c r="H2642" i="23"/>
  <c r="H2650" i="23"/>
  <c r="H2658" i="23"/>
  <c r="H2666" i="23"/>
  <c r="H2674" i="23"/>
  <c r="H2682" i="23"/>
  <c r="H2690" i="23"/>
  <c r="H2698" i="23"/>
  <c r="H2706" i="23"/>
  <c r="H2714" i="23"/>
  <c r="H2722" i="23"/>
  <c r="H2730" i="23"/>
  <c r="H2738" i="23"/>
  <c r="H2746" i="23"/>
  <c r="H2754" i="23"/>
  <c r="H2762" i="23"/>
  <c r="H2770" i="23"/>
  <c r="H2778" i="23"/>
  <c r="H2786" i="23"/>
  <c r="H2794" i="23"/>
  <c r="H2802" i="23"/>
  <c r="H2810" i="23"/>
  <c r="H2818" i="23"/>
  <c r="H2826" i="23"/>
  <c r="H2834" i="23"/>
  <c r="H2842" i="23"/>
  <c r="H2850" i="23"/>
  <c r="H2858" i="23"/>
  <c r="H2866" i="23"/>
  <c r="H2874" i="23"/>
  <c r="H2882" i="23"/>
  <c r="H2890" i="23"/>
  <c r="H2898" i="23"/>
  <c r="H2906" i="23"/>
  <c r="H2914" i="23"/>
  <c r="H2922" i="23"/>
  <c r="H2930" i="23"/>
  <c r="H2938" i="23"/>
  <c r="H2946" i="23"/>
  <c r="H2954" i="23"/>
  <c r="H2962" i="23"/>
  <c r="H2970" i="23"/>
  <c r="H2978" i="23"/>
  <c r="H2986" i="23"/>
  <c r="H2994" i="23"/>
  <c r="H3002" i="23"/>
  <c r="H3010" i="23"/>
  <c r="H3018" i="23"/>
  <c r="H3026" i="23"/>
  <c r="H3034" i="23"/>
  <c r="H3042" i="23"/>
  <c r="H3050" i="23"/>
  <c r="H3058" i="23"/>
  <c r="H3066" i="23"/>
  <c r="H3074" i="23"/>
  <c r="H3082" i="23"/>
  <c r="H3090" i="23"/>
  <c r="H3098" i="23"/>
  <c r="H3106" i="23"/>
  <c r="H3114" i="23"/>
  <c r="H3122" i="23"/>
  <c r="H3130" i="23"/>
  <c r="H3138" i="23"/>
  <c r="H3146" i="23"/>
  <c r="H3154" i="23"/>
  <c r="H3162" i="23"/>
  <c r="H3170" i="23"/>
  <c r="H257" i="23"/>
  <c r="H657" i="23"/>
  <c r="H922" i="23"/>
  <c r="H1000" i="23"/>
  <c r="H1050" i="23"/>
  <c r="H1102" i="23"/>
  <c r="H1144" i="23"/>
  <c r="H1181" i="23"/>
  <c r="H1217" i="23"/>
  <c r="H1251" i="23"/>
  <c r="H1283" i="23"/>
  <c r="H1315" i="23"/>
  <c r="H1347" i="23"/>
  <c r="H1379" i="23"/>
  <c r="H1406" i="23"/>
  <c r="H1431" i="23"/>
  <c r="H1459" i="23"/>
  <c r="H1484" i="23"/>
  <c r="H1509" i="23"/>
  <c r="H1534" i="23"/>
  <c r="H1559" i="23"/>
  <c r="H1587" i="23"/>
  <c r="H1612" i="23"/>
  <c r="H1637" i="23"/>
  <c r="H1662" i="23"/>
  <c r="H1687" i="23"/>
  <c r="H1715" i="23"/>
  <c r="H1735" i="23"/>
  <c r="H1757" i="23"/>
  <c r="H1779" i="23"/>
  <c r="H1794" i="23"/>
  <c r="H1812" i="23"/>
  <c r="H1830" i="23"/>
  <c r="H1845" i="23"/>
  <c r="H1863" i="23"/>
  <c r="H1878" i="23"/>
  <c r="H1895" i="23"/>
  <c r="H1911" i="23"/>
  <c r="H1924" i="23"/>
  <c r="H1940" i="23"/>
  <c r="H1953" i="23"/>
  <c r="H1967" i="23"/>
  <c r="H1981" i="23"/>
  <c r="H1992" i="23"/>
  <c r="H2006" i="23"/>
  <c r="H2017" i="23"/>
  <c r="H2031" i="23"/>
  <c r="H2045" i="23"/>
  <c r="H2056" i="23"/>
  <c r="H2070" i="23"/>
  <c r="H2081" i="23"/>
  <c r="H2095" i="23"/>
  <c r="H2109" i="23"/>
  <c r="H2120" i="23"/>
  <c r="H2134" i="23"/>
  <c r="H2145" i="23"/>
  <c r="H2159" i="23"/>
  <c r="H2173" i="23"/>
  <c r="H2184" i="23"/>
  <c r="H2198" i="23"/>
  <c r="H2209" i="23"/>
  <c r="H2223" i="23"/>
  <c r="H2237" i="23"/>
  <c r="H2248" i="23"/>
  <c r="H2262" i="23"/>
  <c r="H2273" i="23"/>
  <c r="H2287" i="23"/>
  <c r="H2301" i="23"/>
  <c r="H2312" i="23"/>
  <c r="H2326" i="23"/>
  <c r="H2337" i="23"/>
  <c r="H2351" i="23"/>
  <c r="H2365" i="23"/>
  <c r="H2376" i="23"/>
  <c r="H2386" i="23"/>
  <c r="H2396" i="23"/>
  <c r="H2405" i="23"/>
  <c r="H2414" i="23"/>
  <c r="H2423" i="23"/>
  <c r="H2432" i="23"/>
  <c r="H2441" i="23"/>
  <c r="H2450" i="23"/>
  <c r="H2460" i="23"/>
  <c r="H2469" i="23"/>
  <c r="H2478" i="23"/>
  <c r="H2487" i="23"/>
  <c r="H2496" i="23"/>
  <c r="H2505" i="23"/>
  <c r="H2514" i="23"/>
  <c r="H2524" i="23"/>
  <c r="H2533" i="23"/>
  <c r="H2542" i="23"/>
  <c r="H2551" i="23"/>
  <c r="H2560" i="23"/>
  <c r="H2569" i="23"/>
  <c r="H2578" i="23"/>
  <c r="H2587" i="23"/>
  <c r="H2595" i="23"/>
  <c r="H2603" i="23"/>
  <c r="H2611" i="23"/>
  <c r="H2619" i="23"/>
  <c r="H2627" i="23"/>
  <c r="H2635" i="23"/>
  <c r="H2643" i="23"/>
  <c r="H2651" i="23"/>
  <c r="H2659" i="23"/>
  <c r="H2667" i="23"/>
  <c r="H2675" i="23"/>
  <c r="H2683" i="23"/>
  <c r="H2691" i="23"/>
  <c r="H2699" i="23"/>
  <c r="H2707" i="23"/>
  <c r="H2715" i="23"/>
  <c r="H2723" i="23"/>
  <c r="H2731" i="23"/>
  <c r="H2739" i="23"/>
  <c r="H2747" i="23"/>
  <c r="H2755" i="23"/>
  <c r="H2763" i="23"/>
  <c r="H2771" i="23"/>
  <c r="H2779" i="23"/>
  <c r="H2787" i="23"/>
  <c r="H2795" i="23"/>
  <c r="H2803" i="23"/>
  <c r="H2811" i="23"/>
  <c r="H2819" i="23"/>
  <c r="H2827" i="23"/>
  <c r="H2835" i="23"/>
  <c r="H2843" i="23"/>
  <c r="H2851" i="23"/>
  <c r="H2859" i="23"/>
  <c r="H2867" i="23"/>
  <c r="H2875" i="23"/>
  <c r="H2883" i="23"/>
  <c r="H2891" i="23"/>
  <c r="H2899" i="23"/>
  <c r="H2907" i="23"/>
  <c r="H2915" i="23"/>
  <c r="H2923" i="23"/>
  <c r="H2931" i="23"/>
  <c r="H2939" i="23"/>
  <c r="H2947" i="23"/>
  <c r="H2955" i="23"/>
  <c r="H2963" i="23"/>
  <c r="H320" i="23"/>
  <c r="H700" i="23"/>
  <c r="H947" i="23"/>
  <c r="H1001" i="23"/>
  <c r="H1051" i="23"/>
  <c r="H1103" i="23"/>
  <c r="H1145" i="23"/>
  <c r="H1182" i="23"/>
  <c r="H1218" i="23"/>
  <c r="H1252" i="23"/>
  <c r="H1284" i="23"/>
  <c r="H1316" i="23"/>
  <c r="H1348" i="23"/>
  <c r="H1380" i="23"/>
  <c r="H1407" i="23"/>
  <c r="H1435" i="23"/>
  <c r="H1460" i="23"/>
  <c r="H1485" i="23"/>
  <c r="H1510" i="23"/>
  <c r="H1535" i="23"/>
  <c r="H1563" i="23"/>
  <c r="H1588" i="23"/>
  <c r="H1613" i="23"/>
  <c r="H1638" i="23"/>
  <c r="H1663" i="23"/>
  <c r="H1691" i="23"/>
  <c r="H1716" i="23"/>
  <c r="H1738" i="23"/>
  <c r="H1758" i="23"/>
  <c r="H1780" i="23"/>
  <c r="H1798" i="23"/>
  <c r="H1813" i="23"/>
  <c r="H1831" i="23"/>
  <c r="H1846" i="23"/>
  <c r="H1866" i="23"/>
  <c r="H1884" i="23"/>
  <c r="H1897" i="23"/>
  <c r="H1913" i="23"/>
  <c r="H1925" i="23"/>
  <c r="H1941" i="23"/>
  <c r="H1957" i="23"/>
  <c r="H1968" i="23"/>
  <c r="H1982" i="23"/>
  <c r="H1993" i="23"/>
  <c r="H2007" i="23"/>
  <c r="H2021" i="23"/>
  <c r="H2032" i="23"/>
  <c r="H2046" i="23"/>
  <c r="H2057" i="23"/>
  <c r="H2071" i="23"/>
  <c r="H2085" i="23"/>
  <c r="H2096" i="23"/>
  <c r="H2110" i="23"/>
  <c r="H2121" i="23"/>
  <c r="H2135" i="23"/>
  <c r="H2149" i="23"/>
  <c r="H2160" i="23"/>
  <c r="H2174" i="23"/>
  <c r="H2185" i="23"/>
  <c r="H2199" i="23"/>
  <c r="H2213" i="23"/>
  <c r="H2224" i="23"/>
  <c r="H2238" i="23"/>
  <c r="H2249" i="23"/>
  <c r="H2263" i="23"/>
  <c r="H2277" i="23"/>
  <c r="H2288" i="23"/>
  <c r="H2302" i="23"/>
  <c r="H2313" i="23"/>
  <c r="H2327" i="23"/>
  <c r="H2341" i="23"/>
  <c r="H2352" i="23"/>
  <c r="H2366" i="23"/>
  <c r="H2377" i="23"/>
  <c r="H2388" i="23"/>
  <c r="H2397" i="23"/>
  <c r="H2406" i="23"/>
  <c r="H2415" i="23"/>
  <c r="H2424" i="23"/>
  <c r="H2433" i="23"/>
  <c r="H2442" i="23"/>
  <c r="H2452" i="23"/>
  <c r="H2461" i="23"/>
  <c r="H2470" i="23"/>
  <c r="H2479" i="23"/>
  <c r="H2488" i="23"/>
  <c r="H2497" i="23"/>
  <c r="H2506" i="23"/>
  <c r="H2516" i="23"/>
  <c r="H2525" i="23"/>
  <c r="H2534" i="23"/>
  <c r="H2543" i="23"/>
  <c r="H2552" i="23"/>
  <c r="H2561" i="23"/>
  <c r="H2570" i="23"/>
  <c r="H2580" i="23"/>
  <c r="H2588" i="23"/>
  <c r="H2596" i="23"/>
  <c r="H2604" i="23"/>
  <c r="H2612" i="23"/>
  <c r="H2620" i="23"/>
  <c r="H2628" i="23"/>
  <c r="H2636" i="23"/>
  <c r="H2644" i="23"/>
  <c r="H2652" i="23"/>
  <c r="H2660" i="23"/>
  <c r="H2668" i="23"/>
  <c r="H2676" i="23"/>
  <c r="H2684" i="23"/>
  <c r="H2692" i="23"/>
  <c r="H2700" i="23"/>
  <c r="H2708" i="23"/>
  <c r="H2716" i="23"/>
  <c r="H2724" i="23"/>
  <c r="H2732" i="23"/>
  <c r="H2740" i="23"/>
  <c r="H2748" i="23"/>
  <c r="H2756" i="23"/>
  <c r="H2764" i="23"/>
  <c r="H2772" i="23"/>
  <c r="H2780" i="23"/>
  <c r="H2788" i="23"/>
  <c r="H2796" i="23"/>
  <c r="H2804" i="23"/>
  <c r="H2812" i="23"/>
  <c r="H2820" i="23"/>
  <c r="H2828" i="23"/>
  <c r="H2836" i="23"/>
  <c r="H2844" i="23"/>
  <c r="H2852" i="23"/>
  <c r="H2860" i="23"/>
  <c r="H2868" i="23"/>
  <c r="H2876" i="23"/>
  <c r="H2884" i="23"/>
  <c r="H2892" i="23"/>
  <c r="H2900" i="23"/>
  <c r="H2908" i="23"/>
  <c r="H2916" i="23"/>
  <c r="H2924" i="23"/>
  <c r="H2932" i="23"/>
  <c r="H2940" i="23"/>
  <c r="H2948" i="23"/>
  <c r="H2956" i="23"/>
  <c r="H2964" i="23"/>
  <c r="H373" i="23"/>
  <c r="H740" i="23"/>
  <c r="H951" i="23"/>
  <c r="H1002" i="23"/>
  <c r="H1055" i="23"/>
  <c r="H1104" i="23"/>
  <c r="H1146" i="23"/>
  <c r="H1183" i="23"/>
  <c r="H1219" i="23"/>
  <c r="H1253" i="23"/>
  <c r="H1285" i="23"/>
  <c r="H1317" i="23"/>
  <c r="H1349" i="23"/>
  <c r="H1381" i="23"/>
  <c r="H1411" i="23"/>
  <c r="H1436" i="23"/>
  <c r="H1461" i="23"/>
  <c r="H1486" i="23"/>
  <c r="H1511" i="23"/>
  <c r="H1539" i="23"/>
  <c r="H467" i="23"/>
  <c r="H809" i="23"/>
  <c r="H975" i="23"/>
  <c r="H1025" i="23"/>
  <c r="H1075" i="23"/>
  <c r="H1122" i="23"/>
  <c r="H1162" i="23"/>
  <c r="H1199" i="23"/>
  <c r="H1235" i="23"/>
  <c r="H1267" i="23"/>
  <c r="H1299" i="23"/>
  <c r="H1331" i="23"/>
  <c r="H1363" i="23"/>
  <c r="H1395" i="23"/>
  <c r="H1420" i="23"/>
  <c r="H1445" i="23"/>
  <c r="H1470" i="23"/>
  <c r="H1495" i="23"/>
  <c r="H1523" i="23"/>
  <c r="H1548" i="23"/>
  <c r="H1573" i="23"/>
  <c r="H1598" i="23"/>
  <c r="H1623" i="23"/>
  <c r="H1651" i="23"/>
  <c r="H1676" i="23"/>
  <c r="H1701" i="23"/>
  <c r="H1725" i="23"/>
  <c r="H1747" i="23"/>
  <c r="H1767" i="23"/>
  <c r="H1788" i="23"/>
  <c r="H1803" i="23"/>
  <c r="H1821" i="23"/>
  <c r="H1836" i="23"/>
  <c r="H1854" i="23"/>
  <c r="H1874" i="23"/>
  <c r="H1887" i="23"/>
  <c r="H1903" i="23"/>
  <c r="H1916" i="23"/>
  <c r="H1932" i="23"/>
  <c r="H1948" i="23"/>
  <c r="H1960" i="23"/>
  <c r="H1974" i="23"/>
  <c r="H1985" i="23"/>
  <c r="H1999" i="23"/>
  <c r="H2013" i="23"/>
  <c r="H2024" i="23"/>
  <c r="H2038" i="23"/>
  <c r="H2049" i="23"/>
  <c r="H2063" i="23"/>
  <c r="H2077" i="23"/>
  <c r="H2088" i="23"/>
  <c r="H2102" i="23"/>
  <c r="H2113" i="23"/>
  <c r="H2127" i="23"/>
  <c r="H2141" i="23"/>
  <c r="H2152" i="23"/>
  <c r="H2166" i="23"/>
  <c r="H2177" i="23"/>
  <c r="H2191" i="23"/>
  <c r="H2205" i="23"/>
  <c r="H2216" i="23"/>
  <c r="H2230" i="23"/>
  <c r="H2241" i="23"/>
  <c r="H2255" i="23"/>
  <c r="H2269" i="23"/>
  <c r="H2280" i="23"/>
  <c r="H2294" i="23"/>
  <c r="H2305" i="23"/>
  <c r="H2319" i="23"/>
  <c r="H2333" i="23"/>
  <c r="H2344" i="23"/>
  <c r="H2358" i="23"/>
  <c r="H2369" i="23"/>
  <c r="H2382" i="23"/>
  <c r="H2391" i="23"/>
  <c r="H2400" i="23"/>
  <c r="H2409" i="23"/>
  <c r="H2418" i="23"/>
  <c r="H2428" i="23"/>
  <c r="H2437" i="23"/>
  <c r="H2446" i="23"/>
  <c r="H2455" i="23"/>
  <c r="H2464" i="23"/>
  <c r="H2473" i="23"/>
  <c r="H2482" i="23"/>
  <c r="H422" i="23"/>
  <c r="H977" i="23"/>
  <c r="H1123" i="23"/>
  <c r="H1230" i="23"/>
  <c r="H1301" i="23"/>
  <c r="H1396" i="23"/>
  <c r="H1469" i="23"/>
  <c r="H1525" i="23"/>
  <c r="H1589" i="23"/>
  <c r="H1639" i="23"/>
  <c r="H1692" i="23"/>
  <c r="H1739" i="23"/>
  <c r="H1781" i="23"/>
  <c r="H1814" i="23"/>
  <c r="H1852" i="23"/>
  <c r="H1885" i="23"/>
  <c r="H1914" i="23"/>
  <c r="H1942" i="23"/>
  <c r="H1969" i="23"/>
  <c r="H1997" i="23"/>
  <c r="H2022" i="23"/>
  <c r="H2047" i="23"/>
  <c r="H2072" i="23"/>
  <c r="H2097" i="23"/>
  <c r="H2125" i="23"/>
  <c r="H2150" i="23"/>
  <c r="H2175" i="23"/>
  <c r="H2200" i="23"/>
  <c r="H2225" i="23"/>
  <c r="H2253" i="23"/>
  <c r="H2278" i="23"/>
  <c r="H2303" i="23"/>
  <c r="H2328" i="23"/>
  <c r="H2353" i="23"/>
  <c r="H2380" i="23"/>
  <c r="H2398" i="23"/>
  <c r="H2416" i="23"/>
  <c r="H2434" i="23"/>
  <c r="H2453" i="23"/>
  <c r="H2471" i="23"/>
  <c r="H2489" i="23"/>
  <c r="H2502" i="23"/>
  <c r="H2518" i="23"/>
  <c r="H2530" i="23"/>
  <c r="H2546" i="23"/>
  <c r="H2562" i="23"/>
  <c r="H2575" i="23"/>
  <c r="H2590" i="23"/>
  <c r="H2601" i="23"/>
  <c r="H2615" i="23"/>
  <c r="H2629" i="23"/>
  <c r="H2640" i="23"/>
  <c r="H2654" i="23"/>
  <c r="H2665" i="23"/>
  <c r="H2679" i="23"/>
  <c r="H2693" i="23"/>
  <c r="H2704" i="23"/>
  <c r="H2718" i="23"/>
  <c r="H2729" i="23"/>
  <c r="H2743" i="23"/>
  <c r="H2757" i="23"/>
  <c r="H2768" i="23"/>
  <c r="H2782" i="23"/>
  <c r="H2793" i="23"/>
  <c r="H2807" i="23"/>
  <c r="H2821" i="23"/>
  <c r="H2832" i="23"/>
  <c r="H2846" i="23"/>
  <c r="H2857" i="23"/>
  <c r="H2871" i="23"/>
  <c r="H2885" i="23"/>
  <c r="H2896" i="23"/>
  <c r="H2910" i="23"/>
  <c r="H2921" i="23"/>
  <c r="H2935" i="23"/>
  <c r="H2949" i="23"/>
  <c r="H2960" i="23"/>
  <c r="H2972" i="23"/>
  <c r="H2981" i="23"/>
  <c r="H2990" i="23"/>
  <c r="H2999" i="23"/>
  <c r="H3008" i="23"/>
  <c r="H3017" i="23"/>
  <c r="H3027" i="23"/>
  <c r="H3036" i="23"/>
  <c r="H3045" i="23"/>
  <c r="H3054" i="23"/>
  <c r="H3063" i="23"/>
  <c r="H3072" i="23"/>
  <c r="H3081" i="23"/>
  <c r="H3091" i="23"/>
  <c r="H3100" i="23"/>
  <c r="H3109" i="23"/>
  <c r="H3118" i="23"/>
  <c r="H3127" i="23"/>
  <c r="H3136" i="23"/>
  <c r="H3145" i="23"/>
  <c r="H3155" i="23"/>
  <c r="H3164" i="23"/>
  <c r="H3173" i="23"/>
  <c r="H3181" i="23"/>
  <c r="H3189" i="23"/>
  <c r="H3197" i="23"/>
  <c r="H3205" i="23"/>
  <c r="H3213" i="23"/>
  <c r="H3221" i="23"/>
  <c r="H3229" i="23"/>
  <c r="H3237" i="23"/>
  <c r="H3245" i="23"/>
  <c r="H3253" i="23"/>
  <c r="H3261" i="23"/>
  <c r="H3269" i="23"/>
  <c r="H3277" i="23"/>
  <c r="H3285" i="23"/>
  <c r="H3293" i="23"/>
  <c r="H3301" i="23"/>
  <c r="H3309" i="23"/>
  <c r="H3317" i="23"/>
  <c r="H3325" i="23"/>
  <c r="H3333" i="23"/>
  <c r="H3341" i="23"/>
  <c r="H3349" i="23"/>
  <c r="H3357" i="23"/>
  <c r="H3365" i="23"/>
  <c r="H3373" i="23"/>
  <c r="H3381" i="23"/>
  <c r="H3389" i="23"/>
  <c r="H3397" i="23"/>
  <c r="H3405" i="23"/>
  <c r="H3413" i="23"/>
  <c r="H3421" i="23"/>
  <c r="H3429" i="23"/>
  <c r="H3437" i="23"/>
  <c r="H3445" i="23"/>
  <c r="H3453" i="23"/>
  <c r="H3461" i="23"/>
  <c r="H3469" i="23"/>
  <c r="H3477" i="23"/>
  <c r="H3485" i="23"/>
  <c r="H3493" i="23"/>
  <c r="H3501" i="23"/>
  <c r="H3509" i="23"/>
  <c r="H3517" i="23"/>
  <c r="H3525" i="23"/>
  <c r="H3533" i="23"/>
  <c r="H3541" i="23"/>
  <c r="H3549" i="23"/>
  <c r="H3557" i="23"/>
  <c r="H3565" i="23"/>
  <c r="H3573" i="23"/>
  <c r="H3581" i="23"/>
  <c r="H3589" i="23"/>
  <c r="H3597" i="23"/>
  <c r="H3605" i="23"/>
  <c r="H3613" i="23"/>
  <c r="H3621" i="23"/>
  <c r="H3629" i="23"/>
  <c r="H3637" i="23"/>
  <c r="H3645" i="23"/>
  <c r="H3653" i="23"/>
  <c r="H3661" i="23"/>
  <c r="H3669" i="23"/>
  <c r="H3677" i="23"/>
  <c r="H3685" i="23"/>
  <c r="H3693" i="23"/>
  <c r="H3701" i="23"/>
  <c r="H3709" i="23"/>
  <c r="H3717" i="23"/>
  <c r="H3725" i="23"/>
  <c r="H3733" i="23"/>
  <c r="H3741" i="23"/>
  <c r="H3749" i="23"/>
  <c r="H513" i="23"/>
  <c r="H1017" i="23"/>
  <c r="H1126" i="23"/>
  <c r="H1236" i="23"/>
  <c r="H1326" i="23"/>
  <c r="H1397" i="23"/>
  <c r="H1471" i="23"/>
  <c r="H1547" i="23"/>
  <c r="H1597" i="23"/>
  <c r="H1647" i="23"/>
  <c r="H1700" i="23"/>
  <c r="H1746" i="23"/>
  <c r="H1782" i="23"/>
  <c r="H1820" i="23"/>
  <c r="H1853" i="23"/>
  <c r="H1886" i="23"/>
  <c r="H1915" i="23"/>
  <c r="H1943" i="23"/>
  <c r="H1973" i="23"/>
  <c r="H1998" i="23"/>
  <c r="H2023" i="23"/>
  <c r="H2048" i="23"/>
  <c r="H2073" i="23"/>
  <c r="H2101" i="23"/>
  <c r="H2126" i="23"/>
  <c r="H2151" i="23"/>
  <c r="H2176" i="23"/>
  <c r="H2201" i="23"/>
  <c r="H2229" i="23"/>
  <c r="H2254" i="23"/>
  <c r="H2279" i="23"/>
  <c r="H2304" i="23"/>
  <c r="H2329" i="23"/>
  <c r="H2357" i="23"/>
  <c r="H2381" i="23"/>
  <c r="H2399" i="23"/>
  <c r="H2417" i="23"/>
  <c r="H2436" i="23"/>
  <c r="H2454" i="23"/>
  <c r="H2472" i="23"/>
  <c r="H2490" i="23"/>
  <c r="H2503" i="23"/>
  <c r="H2519" i="23"/>
  <c r="H2535" i="23"/>
  <c r="H2548" i="23"/>
  <c r="H2564" i="23"/>
  <c r="H2576" i="23"/>
  <c r="H2591" i="23"/>
  <c r="H2605" i="23"/>
  <c r="H2616" i="23"/>
  <c r="H2630" i="23"/>
  <c r="H2641" i="23"/>
  <c r="H2655" i="23"/>
  <c r="H2669" i="23"/>
  <c r="H2680" i="23"/>
  <c r="H2694" i="23"/>
  <c r="H2705" i="23"/>
  <c r="H2719" i="23"/>
  <c r="H2733" i="23"/>
  <c r="H2744" i="23"/>
  <c r="H2758" i="23"/>
  <c r="H2769" i="23"/>
  <c r="H2783" i="23"/>
  <c r="H2797" i="23"/>
  <c r="H2808" i="23"/>
  <c r="H2822" i="23"/>
  <c r="H2833" i="23"/>
  <c r="H2847" i="23"/>
  <c r="H2861" i="23"/>
  <c r="H2872" i="23"/>
  <c r="H2886" i="23"/>
  <c r="H2897" i="23"/>
  <c r="H2911" i="23"/>
  <c r="H2925" i="23"/>
  <c r="H2936" i="23"/>
  <c r="H2950" i="23"/>
  <c r="H2961" i="23"/>
  <c r="H2973" i="23"/>
  <c r="H2982" i="23"/>
  <c r="H2991" i="23"/>
  <c r="H3000" i="23"/>
  <c r="H3009" i="23"/>
  <c r="H3019" i="23"/>
  <c r="H3028" i="23"/>
  <c r="H3037" i="23"/>
  <c r="H3046" i="23"/>
  <c r="H3055" i="23"/>
  <c r="H3064" i="23"/>
  <c r="H3073" i="23"/>
  <c r="H3083" i="23"/>
  <c r="H3092" i="23"/>
  <c r="H3101" i="23"/>
  <c r="H3110" i="23"/>
  <c r="H3119" i="23"/>
  <c r="H3128" i="23"/>
  <c r="H3137" i="23"/>
  <c r="H3147" i="23"/>
  <c r="H3156" i="23"/>
  <c r="H3165" i="23"/>
  <c r="H3174" i="23"/>
  <c r="H3182" i="23"/>
  <c r="H3190" i="23"/>
  <c r="H3198" i="23"/>
  <c r="H3206" i="23"/>
  <c r="H3214" i="23"/>
  <c r="H3222" i="23"/>
  <c r="H3230" i="23"/>
  <c r="H3238" i="23"/>
  <c r="H3246" i="23"/>
  <c r="H3254" i="23"/>
  <c r="H3262" i="23"/>
  <c r="H3270" i="23"/>
  <c r="H3278" i="23"/>
  <c r="H3286" i="23"/>
  <c r="H3294" i="23"/>
  <c r="H3302" i="23"/>
  <c r="H3310" i="23"/>
  <c r="H3318" i="23"/>
  <c r="H3326" i="23"/>
  <c r="H3334" i="23"/>
  <c r="H3342" i="23"/>
  <c r="H3350" i="23"/>
  <c r="H3358" i="23"/>
  <c r="H3366" i="23"/>
  <c r="H3374" i="23"/>
  <c r="H3382" i="23"/>
  <c r="H3390" i="23"/>
  <c r="H3398" i="23"/>
  <c r="H3406" i="23"/>
  <c r="H3414" i="23"/>
  <c r="H3422" i="23"/>
  <c r="H3430" i="23"/>
  <c r="H3438" i="23"/>
  <c r="H3446" i="23"/>
  <c r="H3454" i="23"/>
  <c r="H3462" i="23"/>
  <c r="H3470" i="23"/>
  <c r="H3478" i="23"/>
  <c r="H3486" i="23"/>
  <c r="H3494" i="23"/>
  <c r="H3502" i="23"/>
  <c r="H3510" i="23"/>
  <c r="H3518" i="23"/>
  <c r="H3526" i="23"/>
  <c r="H3534" i="23"/>
  <c r="H3542" i="23"/>
  <c r="H3550" i="23"/>
  <c r="H3558" i="23"/>
  <c r="H3566" i="23"/>
  <c r="H3574" i="23"/>
  <c r="H3582" i="23"/>
  <c r="H3590" i="23"/>
  <c r="H3598" i="23"/>
  <c r="H3606" i="23"/>
  <c r="H3614" i="23"/>
  <c r="H3622" i="23"/>
  <c r="H3630" i="23"/>
  <c r="H3638" i="23"/>
  <c r="H3646" i="23"/>
  <c r="H3654" i="23"/>
  <c r="H3662" i="23"/>
  <c r="H3670" i="23"/>
  <c r="H3678" i="23"/>
  <c r="H3686" i="23"/>
  <c r="H3694" i="23"/>
  <c r="H3702" i="23"/>
  <c r="H3710" i="23"/>
  <c r="H3718" i="23"/>
  <c r="H3726" i="23"/>
  <c r="H3734" i="23"/>
  <c r="H3742" i="23"/>
  <c r="H559" i="23"/>
  <c r="H1026" i="23"/>
  <c r="H1157" i="23"/>
  <c r="H1237" i="23"/>
  <c r="H1332" i="23"/>
  <c r="H1419" i="23"/>
  <c r="H1475" i="23"/>
  <c r="H1549" i="23"/>
  <c r="H1599" i="23"/>
  <c r="H1652" i="23"/>
  <c r="H1702" i="23"/>
  <c r="H1748" i="23"/>
  <c r="H1789" i="23"/>
  <c r="H1822" i="23"/>
  <c r="H1855" i="23"/>
  <c r="H1889" i="23"/>
  <c r="H1921" i="23"/>
  <c r="H1949" i="23"/>
  <c r="H1975" i="23"/>
  <c r="H2000" i="23"/>
  <c r="H2025" i="23"/>
  <c r="H2053" i="23"/>
  <c r="H2078" i="23"/>
  <c r="H2103" i="23"/>
  <c r="H2128" i="23"/>
  <c r="H2153" i="23"/>
  <c r="H2181" i="23"/>
  <c r="H2206" i="23"/>
  <c r="H2231" i="23"/>
  <c r="H2256" i="23"/>
  <c r="H2281" i="23"/>
  <c r="H2309" i="23"/>
  <c r="H2334" i="23"/>
  <c r="H2359" i="23"/>
  <c r="H2383" i="23"/>
  <c r="H2401" i="23"/>
  <c r="H2420" i="23"/>
  <c r="H2438" i="23"/>
  <c r="H2456" i="23"/>
  <c r="H2474" i="23"/>
  <c r="H2492" i="23"/>
  <c r="H2508" i="23"/>
  <c r="H2520" i="23"/>
  <c r="H2536" i="23"/>
  <c r="H2549" i="23"/>
  <c r="H2565" i="23"/>
  <c r="H2581" i="23"/>
  <c r="H2592" i="23"/>
  <c r="H2606" i="23"/>
  <c r="H2617" i="23"/>
  <c r="H2631" i="23"/>
  <c r="H2645" i="23"/>
  <c r="H2656" i="23"/>
  <c r="H2670" i="23"/>
  <c r="H2681" i="23"/>
  <c r="H2695" i="23"/>
  <c r="H2709" i="23"/>
  <c r="H2720" i="23"/>
  <c r="H2734" i="23"/>
  <c r="H2745" i="23"/>
  <c r="H2759" i="23"/>
  <c r="H2773" i="23"/>
  <c r="H2784" i="23"/>
  <c r="H2798" i="23"/>
  <c r="H2809" i="23"/>
  <c r="H2823" i="23"/>
  <c r="H2837" i="23"/>
  <c r="H2848" i="23"/>
  <c r="H2862" i="23"/>
  <c r="H2873" i="23"/>
  <c r="H2887" i="23"/>
  <c r="H2901" i="23"/>
  <c r="H2912" i="23"/>
  <c r="H2926" i="23"/>
  <c r="H2937" i="23"/>
  <c r="H2951" i="23"/>
  <c r="H2965" i="23"/>
  <c r="H2974" i="23"/>
  <c r="H2983" i="23"/>
  <c r="H2992" i="23"/>
  <c r="H3001" i="23"/>
  <c r="H3011" i="23"/>
  <c r="H3020" i="23"/>
  <c r="H3029" i="23"/>
  <c r="H3038" i="23"/>
  <c r="H3047" i="23"/>
  <c r="H3056" i="23"/>
  <c r="H3065" i="23"/>
  <c r="H3075" i="23"/>
  <c r="H3084" i="23"/>
  <c r="H3093" i="23"/>
  <c r="H3102" i="23"/>
  <c r="H3111" i="23"/>
  <c r="H3120" i="23"/>
  <c r="H3129" i="23"/>
  <c r="H3139" i="23"/>
  <c r="H3148" i="23"/>
  <c r="H3157" i="23"/>
  <c r="H3166" i="23"/>
  <c r="H3175" i="23"/>
  <c r="H3183" i="23"/>
  <c r="H3191" i="23"/>
  <c r="H3199" i="23"/>
  <c r="H3207" i="23"/>
  <c r="H3215" i="23"/>
  <c r="H3223" i="23"/>
  <c r="H3231" i="23"/>
  <c r="H3239" i="23"/>
  <c r="H3247" i="23"/>
  <c r="H3255" i="23"/>
  <c r="H3263" i="23"/>
  <c r="H3271" i="23"/>
  <c r="H3279" i="23"/>
  <c r="H3287" i="23"/>
  <c r="H3295" i="23"/>
  <c r="H3303" i="23"/>
  <c r="H3311" i="23"/>
  <c r="H3319" i="23"/>
  <c r="H3327" i="23"/>
  <c r="H3335" i="23"/>
  <c r="H3343" i="23"/>
  <c r="H3351" i="23"/>
  <c r="H3359" i="23"/>
  <c r="H3367" i="23"/>
  <c r="H3375" i="23"/>
  <c r="H3383" i="23"/>
  <c r="H3391" i="23"/>
  <c r="H3399" i="23"/>
  <c r="H3407" i="23"/>
  <c r="H3415" i="23"/>
  <c r="H3423" i="23"/>
  <c r="H3431" i="23"/>
  <c r="H3439" i="23"/>
  <c r="H3447" i="23"/>
  <c r="H3455" i="23"/>
  <c r="H3463" i="23"/>
  <c r="H3471" i="23"/>
  <c r="H3479" i="23"/>
  <c r="H3487" i="23"/>
  <c r="H3495" i="23"/>
  <c r="H3503" i="23"/>
  <c r="H3511" i="23"/>
  <c r="H3519" i="23"/>
  <c r="H3527" i="23"/>
  <c r="H3535" i="23"/>
  <c r="H3543" i="23"/>
  <c r="H3551" i="23"/>
  <c r="H3559" i="23"/>
  <c r="H3567" i="23"/>
  <c r="H3575" i="23"/>
  <c r="H3583" i="23"/>
  <c r="H3591" i="23"/>
  <c r="H3599" i="23"/>
  <c r="H3607" i="23"/>
  <c r="H3615" i="23"/>
  <c r="H3623" i="23"/>
  <c r="H3631" i="23"/>
  <c r="H3639" i="23"/>
  <c r="H3647" i="23"/>
  <c r="H3655" i="23"/>
  <c r="H3663" i="23"/>
  <c r="H3671" i="23"/>
  <c r="H3679" i="23"/>
  <c r="H3687" i="23"/>
  <c r="H3695" i="23"/>
  <c r="H3703" i="23"/>
  <c r="H3711" i="23"/>
  <c r="H3719" i="23"/>
  <c r="H3727" i="23"/>
  <c r="H3735" i="23"/>
  <c r="H775" i="23"/>
  <c r="H1027" i="23"/>
  <c r="H1163" i="23"/>
  <c r="H1262" i="23"/>
  <c r="H1333" i="23"/>
  <c r="H1421" i="23"/>
  <c r="H1494" i="23"/>
  <c r="H1550" i="23"/>
  <c r="H1603" i="23"/>
  <c r="H1653" i="23"/>
  <c r="H1703" i="23"/>
  <c r="H1749" i="23"/>
  <c r="H1790" i="23"/>
  <c r="H1823" i="23"/>
  <c r="H1858" i="23"/>
  <c r="H1893" i="23"/>
  <c r="H1922" i="23"/>
  <c r="H1950" i="23"/>
  <c r="H1976" i="23"/>
  <c r="H2001" i="23"/>
  <c r="H2029" i="23"/>
  <c r="H2054" i="23"/>
  <c r="H2079" i="23"/>
  <c r="H2104" i="23"/>
  <c r="H2129" i="23"/>
  <c r="H2157" i="23"/>
  <c r="H2182" i="23"/>
  <c r="H2207" i="23"/>
  <c r="H2232" i="23"/>
  <c r="H2257" i="23"/>
  <c r="H2285" i="23"/>
  <c r="H2310" i="23"/>
  <c r="H2335" i="23"/>
  <c r="H841" i="23"/>
  <c r="H1067" i="23"/>
  <c r="H1165" i="23"/>
  <c r="H1268" i="23"/>
  <c r="H1358" i="23"/>
  <c r="H1422" i="23"/>
  <c r="H1499" i="23"/>
  <c r="H1564" i="23"/>
  <c r="H1614" i="23"/>
  <c r="H1667" i="23"/>
  <c r="H1717" i="23"/>
  <c r="H1759" i="23"/>
  <c r="H1799" i="23"/>
  <c r="H1834" i="23"/>
  <c r="H1867" i="23"/>
  <c r="H1898" i="23"/>
  <c r="H1930" i="23"/>
  <c r="H1958" i="23"/>
  <c r="H1983" i="23"/>
  <c r="H2008" i="23"/>
  <c r="H2033" i="23"/>
  <c r="H2061" i="23"/>
  <c r="H2086" i="23"/>
  <c r="H2111" i="23"/>
  <c r="H2136" i="23"/>
  <c r="H2161" i="23"/>
  <c r="H2189" i="23"/>
  <c r="H2214" i="23"/>
  <c r="H2239" i="23"/>
  <c r="H2264" i="23"/>
  <c r="H2289" i="23"/>
  <c r="H2317" i="23"/>
  <c r="H2342" i="23"/>
  <c r="H869" i="23"/>
  <c r="H1079" i="23"/>
  <c r="H1193" i="23"/>
  <c r="H1269" i="23"/>
  <c r="H1364" i="23"/>
  <c r="H1444" i="23"/>
  <c r="H1500" i="23"/>
  <c r="H1572" i="23"/>
  <c r="H1622" i="23"/>
  <c r="H1675" i="23"/>
  <c r="H1724" i="23"/>
  <c r="H1766" i="23"/>
  <c r="H1802" i="23"/>
  <c r="H1835" i="23"/>
  <c r="H1868" i="23"/>
  <c r="H1902" i="23"/>
  <c r="H1931" i="23"/>
  <c r="H1959" i="23"/>
  <c r="H1984" i="23"/>
  <c r="H2009" i="23"/>
  <c r="H2037" i="23"/>
  <c r="H2062" i="23"/>
  <c r="H2087" i="23"/>
  <c r="H2112" i="23"/>
  <c r="H2137" i="23"/>
  <c r="H2165" i="23"/>
  <c r="H2190" i="23"/>
  <c r="H2215" i="23"/>
  <c r="H2240" i="23"/>
  <c r="H2265" i="23"/>
  <c r="H2293" i="23"/>
  <c r="H2318" i="23"/>
  <c r="H2343" i="23"/>
  <c r="H2368" i="23"/>
  <c r="H2390" i="23"/>
  <c r="H2408" i="23"/>
  <c r="H2426" i="23"/>
  <c r="H2445" i="23"/>
  <c r="H2463" i="23"/>
  <c r="H2481" i="23"/>
  <c r="H2498" i="23"/>
  <c r="H2511" i="23"/>
  <c r="H2527" i="23"/>
  <c r="H2540" i="23"/>
  <c r="H2556" i="23"/>
  <c r="H2572" i="23"/>
  <c r="H2584" i="23"/>
  <c r="H2598" i="23"/>
  <c r="H2609" i="23"/>
  <c r="H2623" i="23"/>
  <c r="H2637" i="23"/>
  <c r="H2648" i="23"/>
  <c r="H2662" i="23"/>
  <c r="H2673" i="23"/>
  <c r="H2687" i="23"/>
  <c r="H2701" i="23"/>
  <c r="H2712" i="23"/>
  <c r="H2726" i="23"/>
  <c r="H2737" i="23"/>
  <c r="H2751" i="23"/>
  <c r="H2765" i="23"/>
  <c r="H2776" i="23"/>
  <c r="H2790" i="23"/>
  <c r="H2801" i="23"/>
  <c r="H2815" i="23"/>
  <c r="H2829" i="23"/>
  <c r="H2840" i="23"/>
  <c r="H2854" i="23"/>
  <c r="H2865" i="23"/>
  <c r="H2879" i="23"/>
  <c r="H2893" i="23"/>
  <c r="H2904" i="23"/>
  <c r="H2918" i="23"/>
  <c r="H2929" i="23"/>
  <c r="H2943" i="23"/>
  <c r="H2957" i="23"/>
  <c r="H2968" i="23"/>
  <c r="H2977" i="23"/>
  <c r="H2987" i="23"/>
  <c r="H2996" i="23"/>
  <c r="H3005" i="23"/>
  <c r="H3014" i="23"/>
  <c r="H3023" i="23"/>
  <c r="H3032" i="23"/>
  <c r="H3041" i="23"/>
  <c r="H3051" i="23"/>
  <c r="H3060" i="23"/>
  <c r="H3069" i="23"/>
  <c r="H3078" i="23"/>
  <c r="H3087" i="23"/>
  <c r="H3096" i="23"/>
  <c r="H3105" i="23"/>
  <c r="H3115" i="23"/>
  <c r="H3124" i="23"/>
  <c r="H3133" i="23"/>
  <c r="H3142" i="23"/>
  <c r="H3151" i="23"/>
  <c r="H3160" i="23"/>
  <c r="H3169" i="23"/>
  <c r="H3178" i="23"/>
  <c r="H3186" i="23"/>
  <c r="H3194" i="23"/>
  <c r="H3202" i="23"/>
  <c r="H3210" i="23"/>
  <c r="H3218" i="23"/>
  <c r="H3226" i="23"/>
  <c r="H3234" i="23"/>
  <c r="H3242" i="23"/>
  <c r="H3250" i="23"/>
  <c r="H3258" i="23"/>
  <c r="H3266" i="23"/>
  <c r="H3274" i="23"/>
  <c r="H3282" i="23"/>
  <c r="H3290" i="23"/>
  <c r="H3298" i="23"/>
  <c r="H3306" i="23"/>
  <c r="H3314" i="23"/>
  <c r="H3322" i="23"/>
  <c r="H3330" i="23"/>
  <c r="H3338" i="23"/>
  <c r="H3346" i="23"/>
  <c r="H3354" i="23"/>
  <c r="H3362" i="23"/>
  <c r="H3370" i="23"/>
  <c r="H3378" i="23"/>
  <c r="H3386" i="23"/>
  <c r="H3394" i="23"/>
  <c r="H3402" i="23"/>
  <c r="H3410" i="23"/>
  <c r="H3418" i="23"/>
  <c r="H3426" i="23"/>
  <c r="H3434" i="23"/>
  <c r="H3442" i="23"/>
  <c r="H3450" i="23"/>
  <c r="H3458" i="23"/>
  <c r="H3466" i="23"/>
  <c r="H3474" i="23"/>
  <c r="H3482" i="23"/>
  <c r="H3490" i="23"/>
  <c r="H3498" i="23"/>
  <c r="H3506" i="23"/>
  <c r="H976" i="23"/>
  <c r="H1115" i="23"/>
  <c r="H1201" i="23"/>
  <c r="H1300" i="23"/>
  <c r="H1390" i="23"/>
  <c r="H1447" i="23"/>
  <c r="H1524" i="23"/>
  <c r="H1575" i="23"/>
  <c r="H1628" i="23"/>
  <c r="H967" i="23"/>
  <c r="H1627" i="23"/>
  <c r="H1810" i="23"/>
  <c r="H1934" i="23"/>
  <c r="H2040" i="23"/>
  <c r="H2143" i="23"/>
  <c r="H2246" i="23"/>
  <c r="H2349" i="23"/>
  <c r="H2393" i="23"/>
  <c r="H2430" i="23"/>
  <c r="H2466" i="23"/>
  <c r="H2501" i="23"/>
  <c r="H2529" i="23"/>
  <c r="H2558" i="23"/>
  <c r="H2589" i="23"/>
  <c r="H2614" i="23"/>
  <c r="H2639" i="23"/>
  <c r="H2664" i="23"/>
  <c r="H2689" i="23"/>
  <c r="H2717" i="23"/>
  <c r="H2742" i="23"/>
  <c r="H2767" i="23"/>
  <c r="H2792" i="23"/>
  <c r="H2817" i="23"/>
  <c r="H2845" i="23"/>
  <c r="H2870" i="23"/>
  <c r="H2895" i="23"/>
  <c r="H2920" i="23"/>
  <c r="H2945" i="23"/>
  <c r="H2971" i="23"/>
  <c r="H2989" i="23"/>
  <c r="H3007" i="23"/>
  <c r="H3025" i="23"/>
  <c r="H3044" i="23"/>
  <c r="H3062" i="23"/>
  <c r="H3080" i="23"/>
  <c r="H3099" i="23"/>
  <c r="H3117" i="23"/>
  <c r="H3135" i="23"/>
  <c r="H3153" i="23"/>
  <c r="H3172" i="23"/>
  <c r="H3188" i="23"/>
  <c r="H3204" i="23"/>
  <c r="H3220" i="23"/>
  <c r="H3236" i="23"/>
  <c r="H3252" i="23"/>
  <c r="H3268" i="23"/>
  <c r="H3284" i="23"/>
  <c r="H3300" i="23"/>
  <c r="H3316" i="23"/>
  <c r="H3332" i="23"/>
  <c r="H3348" i="23"/>
  <c r="H3364" i="23"/>
  <c r="H3380" i="23"/>
  <c r="H3396" i="23"/>
  <c r="H3412" i="23"/>
  <c r="H3428" i="23"/>
  <c r="H3444" i="23"/>
  <c r="H3460" i="23"/>
  <c r="H3476" i="23"/>
  <c r="H3492" i="23"/>
  <c r="H3508" i="23"/>
  <c r="H3522" i="23"/>
  <c r="H3536" i="23"/>
  <c r="H3547" i="23"/>
  <c r="H3561" i="23"/>
  <c r="H3572" i="23"/>
  <c r="H3586" i="23"/>
  <c r="H3600" i="23"/>
  <c r="H3611" i="23"/>
  <c r="H3625" i="23"/>
  <c r="H3636" i="23"/>
  <c r="H3650" i="23"/>
  <c r="H3664" i="23"/>
  <c r="H3675" i="23"/>
  <c r="H3689" i="23"/>
  <c r="H3700" i="23"/>
  <c r="H3714" i="23"/>
  <c r="H3728" i="23"/>
  <c r="H3739" i="23"/>
  <c r="H3750" i="23"/>
  <c r="H3758" i="23"/>
  <c r="H3766" i="23"/>
  <c r="H3774" i="23"/>
  <c r="H3782" i="23"/>
  <c r="H3790" i="23"/>
  <c r="H3798" i="23"/>
  <c r="H3806" i="23"/>
  <c r="H3814" i="23"/>
  <c r="H3822" i="23"/>
  <c r="H3830" i="23"/>
  <c r="H3838" i="23"/>
  <c r="H3846" i="23"/>
  <c r="H3854" i="23"/>
  <c r="H3862" i="23"/>
  <c r="H3870" i="23"/>
  <c r="H3878" i="23"/>
  <c r="H3886" i="23"/>
  <c r="H3894" i="23"/>
  <c r="H3902" i="23"/>
  <c r="H3910" i="23"/>
  <c r="H3918" i="23"/>
  <c r="H3926" i="23"/>
  <c r="H3934" i="23"/>
  <c r="H3942" i="23"/>
  <c r="H3950" i="23"/>
  <c r="H3958" i="23"/>
  <c r="H3966" i="23"/>
  <c r="H3974" i="23"/>
  <c r="H3982" i="23"/>
  <c r="H3990" i="23"/>
  <c r="H3998" i="23"/>
  <c r="H4006" i="23"/>
  <c r="H4014" i="23"/>
  <c r="H4022" i="23"/>
  <c r="H4030" i="23"/>
  <c r="H4038" i="23"/>
  <c r="H4046" i="23"/>
  <c r="H4054" i="23"/>
  <c r="H4062" i="23"/>
  <c r="H4070" i="23"/>
  <c r="H4078" i="23"/>
  <c r="H4086" i="23"/>
  <c r="H4094" i="23"/>
  <c r="H4102" i="23"/>
  <c r="H4110" i="23"/>
  <c r="H4118" i="23"/>
  <c r="H4126" i="23"/>
  <c r="H4134" i="23"/>
  <c r="H1080" i="23"/>
  <c r="H1677" i="23"/>
  <c r="H1842" i="23"/>
  <c r="H1961" i="23"/>
  <c r="H2064" i="23"/>
  <c r="H2167" i="23"/>
  <c r="H2270" i="23"/>
  <c r="H2360" i="23"/>
  <c r="H2402" i="23"/>
  <c r="H2439" i="23"/>
  <c r="H2476" i="23"/>
  <c r="H2509" i="23"/>
  <c r="H2537" i="23"/>
  <c r="H2566" i="23"/>
  <c r="H2593" i="23"/>
  <c r="H2621" i="23"/>
  <c r="H2646" i="23"/>
  <c r="H2671" i="23"/>
  <c r="H2696" i="23"/>
  <c r="H2721" i="23"/>
  <c r="H2749" i="23"/>
  <c r="H2774" i="23"/>
  <c r="H2799" i="23"/>
  <c r="H2824" i="23"/>
  <c r="H2849" i="23"/>
  <c r="H2877" i="23"/>
  <c r="H2902" i="23"/>
  <c r="H2927" i="23"/>
  <c r="H2952" i="23"/>
  <c r="H2975" i="23"/>
  <c r="H2993" i="23"/>
  <c r="H3012" i="23"/>
  <c r="H3030" i="23"/>
  <c r="H3048" i="23"/>
  <c r="H3067" i="23"/>
  <c r="H3085" i="23"/>
  <c r="H3103" i="23"/>
  <c r="H3121" i="23"/>
  <c r="H3140" i="23"/>
  <c r="H3158" i="23"/>
  <c r="H3176" i="23"/>
  <c r="H3192" i="23"/>
  <c r="H3208" i="23"/>
  <c r="H3224" i="23"/>
  <c r="H3240" i="23"/>
  <c r="H3256" i="23"/>
  <c r="H3272" i="23"/>
  <c r="H3288" i="23"/>
  <c r="H3304" i="23"/>
  <c r="H3320" i="23"/>
  <c r="H3336" i="23"/>
  <c r="H3352" i="23"/>
  <c r="H3368" i="23"/>
  <c r="H3384" i="23"/>
  <c r="H3400" i="23"/>
  <c r="H3416" i="23"/>
  <c r="H3432" i="23"/>
  <c r="H3448" i="23"/>
  <c r="H3464" i="23"/>
  <c r="H3480" i="23"/>
  <c r="H3496" i="23"/>
  <c r="H3512" i="23"/>
  <c r="H3523" i="23"/>
  <c r="H3537" i="23"/>
  <c r="H3548" i="23"/>
  <c r="H3562" i="23"/>
  <c r="H3576" i="23"/>
  <c r="H3587" i="23"/>
  <c r="H3601" i="23"/>
  <c r="H3612" i="23"/>
  <c r="H3626" i="23"/>
  <c r="H3640" i="23"/>
  <c r="H3651" i="23"/>
  <c r="H3665" i="23"/>
  <c r="H3676" i="23"/>
  <c r="H3690" i="23"/>
  <c r="H3704" i="23"/>
  <c r="H3715" i="23"/>
  <c r="H3729" i="23"/>
  <c r="H3740" i="23"/>
  <c r="H3751" i="23"/>
  <c r="H3759" i="23"/>
  <c r="H3767" i="23"/>
  <c r="H3775" i="23"/>
  <c r="H3783" i="23"/>
  <c r="H3791" i="23"/>
  <c r="H3799" i="23"/>
  <c r="H3807" i="23"/>
  <c r="H3815" i="23"/>
  <c r="H3823" i="23"/>
  <c r="H3831" i="23"/>
  <c r="H3839" i="23"/>
  <c r="H3847" i="23"/>
  <c r="H3855" i="23"/>
  <c r="H3863" i="23"/>
  <c r="H3871" i="23"/>
  <c r="H3879" i="23"/>
  <c r="H3887" i="23"/>
  <c r="H3895" i="23"/>
  <c r="H3903" i="23"/>
  <c r="H3911" i="23"/>
  <c r="H3919" i="23"/>
  <c r="H3927" i="23"/>
  <c r="H3935" i="23"/>
  <c r="H3943" i="23"/>
  <c r="H3951" i="23"/>
  <c r="H3959" i="23"/>
  <c r="H3967" i="23"/>
  <c r="H3975" i="23"/>
  <c r="H3983" i="23"/>
  <c r="H3991" i="23"/>
  <c r="H3999" i="23"/>
  <c r="H4007" i="23"/>
  <c r="H4015" i="23"/>
  <c r="H4023" i="23"/>
  <c r="H4031" i="23"/>
  <c r="H4039" i="23"/>
  <c r="H4047" i="23"/>
  <c r="H4055" i="23"/>
  <c r="H4063" i="23"/>
  <c r="H4071" i="23"/>
  <c r="H4079" i="23"/>
  <c r="H4087" i="23"/>
  <c r="H4095" i="23"/>
  <c r="H4103" i="23"/>
  <c r="H4111" i="23"/>
  <c r="H4119" i="23"/>
  <c r="H4127" i="23"/>
  <c r="H1200" i="23"/>
  <c r="H1678" i="23"/>
  <c r="H1843" i="23"/>
  <c r="H1965" i="23"/>
  <c r="H2065" i="23"/>
  <c r="H2168" i="23"/>
  <c r="H2271" i="23"/>
  <c r="H2367" i="23"/>
  <c r="H2407" i="23"/>
  <c r="H2444" i="23"/>
  <c r="H2480" i="23"/>
  <c r="H2510" i="23"/>
  <c r="H2538" i="23"/>
  <c r="H2567" i="23"/>
  <c r="H2597" i="23"/>
  <c r="H2622" i="23"/>
  <c r="H2647" i="23"/>
  <c r="H2672" i="23"/>
  <c r="H2697" i="23"/>
  <c r="H2725" i="23"/>
  <c r="H2750" i="23"/>
  <c r="H2775" i="23"/>
  <c r="H2800" i="23"/>
  <c r="H2825" i="23"/>
  <c r="H2853" i="23"/>
  <c r="H2878" i="23"/>
  <c r="H2903" i="23"/>
  <c r="H2928" i="23"/>
  <c r="H2953" i="23"/>
  <c r="H2976" i="23"/>
  <c r="H2995" i="23"/>
  <c r="H3013" i="23"/>
  <c r="H3031" i="23"/>
  <c r="H3049" i="23"/>
  <c r="H3068" i="23"/>
  <c r="H3086" i="23"/>
  <c r="H3104" i="23"/>
  <c r="H3123" i="23"/>
  <c r="H3141" i="23"/>
  <c r="H3159" i="23"/>
  <c r="H3177" i="23"/>
  <c r="H3193" i="23"/>
  <c r="H3209" i="23"/>
  <c r="H3225" i="23"/>
  <c r="H3241" i="23"/>
  <c r="H3257" i="23"/>
  <c r="H3273" i="23"/>
  <c r="H3289" i="23"/>
  <c r="H3305" i="23"/>
  <c r="H3321" i="23"/>
  <c r="H3337" i="23"/>
  <c r="H3353" i="23"/>
  <c r="H3369" i="23"/>
  <c r="H3385" i="23"/>
  <c r="H3401" i="23"/>
  <c r="H3417" i="23"/>
  <c r="H3433" i="23"/>
  <c r="H3449" i="23"/>
  <c r="H3465" i="23"/>
  <c r="H3481" i="23"/>
  <c r="H3497" i="23"/>
  <c r="H3513" i="23"/>
  <c r="H3524" i="23"/>
  <c r="H3538" i="23"/>
  <c r="H3552" i="23"/>
  <c r="H3563" i="23"/>
  <c r="H3577" i="23"/>
  <c r="H3588" i="23"/>
  <c r="H3602" i="23"/>
  <c r="H3616" i="23"/>
  <c r="H3627" i="23"/>
  <c r="H3641" i="23"/>
  <c r="H3652" i="23"/>
  <c r="H3666" i="23"/>
  <c r="H3680" i="23"/>
  <c r="H3691" i="23"/>
  <c r="H3705" i="23"/>
  <c r="H3716" i="23"/>
  <c r="H3730" i="23"/>
  <c r="H3743" i="23"/>
  <c r="H3752" i="23"/>
  <c r="H3760" i="23"/>
  <c r="H3768" i="23"/>
  <c r="H3776" i="23"/>
  <c r="H3784" i="23"/>
  <c r="H3792" i="23"/>
  <c r="H3800" i="23"/>
  <c r="H3808" i="23"/>
  <c r="H3816" i="23"/>
  <c r="H3824" i="23"/>
  <c r="H3832" i="23"/>
  <c r="H3840" i="23"/>
  <c r="H3848" i="23"/>
  <c r="H3856" i="23"/>
  <c r="H3864" i="23"/>
  <c r="H3872" i="23"/>
  <c r="H3880" i="23"/>
  <c r="H3888" i="23"/>
  <c r="H3896" i="23"/>
  <c r="H3904" i="23"/>
  <c r="H3912" i="23"/>
  <c r="H3920" i="23"/>
  <c r="H3928" i="23"/>
  <c r="H3936" i="23"/>
  <c r="H3944" i="23"/>
  <c r="H3952" i="23"/>
  <c r="H3960" i="23"/>
  <c r="H3968" i="23"/>
  <c r="H3976" i="23"/>
  <c r="H3984" i="23"/>
  <c r="H3992" i="23"/>
  <c r="H4000" i="23"/>
  <c r="H4008" i="23"/>
  <c r="H4016" i="23"/>
  <c r="H4024" i="23"/>
  <c r="H4032" i="23"/>
  <c r="H4040" i="23"/>
  <c r="H4048" i="23"/>
  <c r="H4056" i="23"/>
  <c r="H4064" i="23"/>
  <c r="H4072" i="23"/>
  <c r="H4080" i="23"/>
  <c r="H4088" i="23"/>
  <c r="H4096" i="23"/>
  <c r="H4104" i="23"/>
  <c r="H4112" i="23"/>
  <c r="H4120" i="23"/>
  <c r="H4128" i="23"/>
  <c r="H1294" i="23"/>
  <c r="H1726" i="23"/>
  <c r="H1875" i="23"/>
  <c r="H1989" i="23"/>
  <c r="H2089" i="23"/>
  <c r="H2192" i="23"/>
  <c r="H2295" i="23"/>
  <c r="H2373" i="23"/>
  <c r="H2410" i="23"/>
  <c r="H2447" i="23"/>
  <c r="H2484" i="23"/>
  <c r="H2512" i="23"/>
  <c r="H2544" i="23"/>
  <c r="H2573" i="23"/>
  <c r="H2599" i="23"/>
  <c r="H2624" i="23"/>
  <c r="H2649" i="23"/>
  <c r="H2677" i="23"/>
  <c r="H2702" i="23"/>
  <c r="H2727" i="23"/>
  <c r="H1365" i="23"/>
  <c r="H1727" i="23"/>
  <c r="H1876" i="23"/>
  <c r="H1990" i="23"/>
  <c r="H2093" i="23"/>
  <c r="H2193" i="23"/>
  <c r="H2296" i="23"/>
  <c r="H2374" i="23"/>
  <c r="H2412" i="23"/>
  <c r="H2448" i="23"/>
  <c r="H2485" i="23"/>
  <c r="H2517" i="23"/>
  <c r="H2545" i="23"/>
  <c r="H2574" i="23"/>
  <c r="H2600" i="23"/>
  <c r="H2625" i="23"/>
  <c r="H2653" i="23"/>
  <c r="H2678" i="23"/>
  <c r="H2703" i="23"/>
  <c r="H2728" i="23"/>
  <c r="H1519" i="23"/>
  <c r="H1771" i="23"/>
  <c r="H1906" i="23"/>
  <c r="H2015" i="23"/>
  <c r="H2118" i="23"/>
  <c r="H2221" i="23"/>
  <c r="H2321" i="23"/>
  <c r="H2389" i="23"/>
  <c r="H2425" i="23"/>
  <c r="H2462" i="23"/>
  <c r="H2494" i="23"/>
  <c r="H2526" i="23"/>
  <c r="H2554" i="23"/>
  <c r="H2583" i="23"/>
  <c r="H2608" i="23"/>
  <c r="H2633" i="23"/>
  <c r="H2661" i="23"/>
  <c r="H2686" i="23"/>
  <c r="H2711" i="23"/>
  <c r="H2736" i="23"/>
  <c r="H2761" i="23"/>
  <c r="H2789" i="23"/>
  <c r="H2814" i="23"/>
  <c r="H2839" i="23"/>
  <c r="H2864" i="23"/>
  <c r="H2889" i="23"/>
  <c r="H2917" i="23"/>
  <c r="H2942" i="23"/>
  <c r="H2967" i="23"/>
  <c r="H2985" i="23"/>
  <c r="H3004" i="23"/>
  <c r="H3022" i="23"/>
  <c r="H3040" i="23"/>
  <c r="H3059" i="23"/>
  <c r="H3077" i="23"/>
  <c r="H3095" i="23"/>
  <c r="H3113" i="23"/>
  <c r="H3132" i="23"/>
  <c r="H3150" i="23"/>
  <c r="H3168" i="23"/>
  <c r="H3185" i="23"/>
  <c r="H3201" i="23"/>
  <c r="H3217" i="23"/>
  <c r="H3233" i="23"/>
  <c r="H3249" i="23"/>
  <c r="H3265" i="23"/>
  <c r="H3281" i="23"/>
  <c r="H3297" i="23"/>
  <c r="H3313" i="23"/>
  <c r="H3329" i="23"/>
  <c r="H3345" i="23"/>
  <c r="H3361" i="23"/>
  <c r="H3377" i="23"/>
  <c r="H3393" i="23"/>
  <c r="H3409" i="23"/>
  <c r="H3425" i="23"/>
  <c r="H3441" i="23"/>
  <c r="H3457" i="23"/>
  <c r="H3473" i="23"/>
  <c r="H3489" i="23"/>
  <c r="H3505" i="23"/>
  <c r="H3520" i="23"/>
  <c r="H3531" i="23"/>
  <c r="H3545" i="23"/>
  <c r="H3556" i="23"/>
  <c r="H3570" i="23"/>
  <c r="H3584" i="23"/>
  <c r="H3595" i="23"/>
  <c r="H3609" i="23"/>
  <c r="H3620" i="23"/>
  <c r="H3634" i="23"/>
  <c r="H3648" i="23"/>
  <c r="H3659" i="23"/>
  <c r="H3673" i="23"/>
  <c r="H3684" i="23"/>
  <c r="H3698" i="23"/>
  <c r="H3712" i="23"/>
  <c r="H3723" i="23"/>
  <c r="H3737" i="23"/>
  <c r="H3747" i="23"/>
  <c r="H3756" i="23"/>
  <c r="H3764" i="23"/>
  <c r="H3772" i="23"/>
  <c r="H3780" i="23"/>
  <c r="H3788" i="23"/>
  <c r="H1446" i="23"/>
  <c r="H2117" i="23"/>
  <c r="H2421" i="23"/>
  <c r="H2553" i="23"/>
  <c r="H2657" i="23"/>
  <c r="H2752" i="23"/>
  <c r="H2805" i="23"/>
  <c r="H2855" i="23"/>
  <c r="H2905" i="23"/>
  <c r="H2958" i="23"/>
  <c r="H2997" i="23"/>
  <c r="H3033" i="23"/>
  <c r="H3070" i="23"/>
  <c r="H3107" i="23"/>
  <c r="H3143" i="23"/>
  <c r="H3179" i="23"/>
  <c r="H3211" i="23"/>
  <c r="H3243" i="23"/>
  <c r="H3275" i="23"/>
  <c r="H3307" i="23"/>
  <c r="H3339" i="23"/>
  <c r="H3371" i="23"/>
  <c r="H3403" i="23"/>
  <c r="H3435" i="23"/>
  <c r="H3467" i="23"/>
  <c r="H3499" i="23"/>
  <c r="H3528" i="23"/>
  <c r="H3553" i="23"/>
  <c r="H3578" i="23"/>
  <c r="H3603" i="23"/>
  <c r="H3628" i="23"/>
  <c r="H3656" i="23"/>
  <c r="H3681" i="23"/>
  <c r="H3706" i="23"/>
  <c r="H3731" i="23"/>
  <c r="H3753" i="23"/>
  <c r="H3769" i="23"/>
  <c r="H3785" i="23"/>
  <c r="H3797" i="23"/>
  <c r="H3811" i="23"/>
  <c r="H3825" i="23"/>
  <c r="H3836" i="23"/>
  <c r="H3850" i="23"/>
  <c r="H3861" i="23"/>
  <c r="H3875" i="23"/>
  <c r="H3889" i="23"/>
  <c r="H3900" i="23"/>
  <c r="H3914" i="23"/>
  <c r="H3925" i="23"/>
  <c r="H3939" i="23"/>
  <c r="H3953" i="23"/>
  <c r="H3964" i="23"/>
  <c r="H3978" i="23"/>
  <c r="H3989" i="23"/>
  <c r="H4003" i="23"/>
  <c r="H4017" i="23"/>
  <c r="H4028" i="23"/>
  <c r="H4042" i="23"/>
  <c r="H4053" i="23"/>
  <c r="H4067" i="23"/>
  <c r="H4081" i="23"/>
  <c r="H4092" i="23"/>
  <c r="H4106" i="23"/>
  <c r="H4117" i="23"/>
  <c r="H4131" i="23"/>
  <c r="H4140" i="23"/>
  <c r="H4148" i="23"/>
  <c r="H4156" i="23"/>
  <c r="H4164" i="23"/>
  <c r="H4172" i="23"/>
  <c r="H4180" i="23"/>
  <c r="H4188" i="23"/>
  <c r="H4196" i="23"/>
  <c r="H4204" i="23"/>
  <c r="H4212" i="23"/>
  <c r="H4220" i="23"/>
  <c r="H4228" i="23"/>
  <c r="H4236" i="23"/>
  <c r="H4244" i="23"/>
  <c r="H4252" i="23"/>
  <c r="H4260" i="23"/>
  <c r="H4268" i="23"/>
  <c r="H4276" i="23"/>
  <c r="H4284" i="23"/>
  <c r="H4292" i="23"/>
  <c r="H4300" i="23"/>
  <c r="H4308" i="23"/>
  <c r="H4316" i="23"/>
  <c r="H4324" i="23"/>
  <c r="H4332" i="23"/>
  <c r="H4340" i="23"/>
  <c r="H4348" i="23"/>
  <c r="H4356" i="23"/>
  <c r="H4364" i="23"/>
  <c r="H4372" i="23"/>
  <c r="H4380" i="23"/>
  <c r="H4388" i="23"/>
  <c r="H4396" i="23"/>
  <c r="H4404" i="23"/>
  <c r="H4412" i="23"/>
  <c r="H4420" i="23"/>
  <c r="H4428" i="23"/>
  <c r="H4436" i="23"/>
  <c r="H4444" i="23"/>
  <c r="H4452" i="23"/>
  <c r="H4460" i="23"/>
  <c r="H4468" i="23"/>
  <c r="H4476" i="23"/>
  <c r="H4484" i="23"/>
  <c r="H4492" i="23"/>
  <c r="H4500" i="23"/>
  <c r="H4508" i="23"/>
  <c r="H4516" i="23"/>
  <c r="H4524" i="23"/>
  <c r="H4532" i="23"/>
  <c r="H4540" i="23"/>
  <c r="H4548" i="23"/>
  <c r="H4556" i="23"/>
  <c r="H4564" i="23"/>
  <c r="H4572" i="23"/>
  <c r="H4580" i="23"/>
  <c r="H4588" i="23"/>
  <c r="H4596" i="23"/>
  <c r="H4604" i="23"/>
  <c r="H4612" i="23"/>
  <c r="H4620" i="23"/>
  <c r="H4628" i="23"/>
  <c r="H4636" i="23"/>
  <c r="H4644" i="23"/>
  <c r="H4652" i="23"/>
  <c r="H4660" i="23"/>
  <c r="H4668" i="23"/>
  <c r="H4676" i="23"/>
  <c r="H4684" i="23"/>
  <c r="H4692" i="23"/>
  <c r="H4700" i="23"/>
  <c r="H4708" i="23"/>
  <c r="H4716" i="23"/>
  <c r="H4724" i="23"/>
  <c r="H4732" i="23"/>
  <c r="H4740" i="23"/>
  <c r="H4748" i="23"/>
  <c r="H4756" i="23"/>
  <c r="H4764" i="23"/>
  <c r="H4772" i="23"/>
  <c r="H4780" i="23"/>
  <c r="H4788" i="23"/>
  <c r="H4796" i="23"/>
  <c r="H4804" i="23"/>
  <c r="H4812" i="23"/>
  <c r="H4820" i="23"/>
  <c r="H4828" i="23"/>
  <c r="H4836" i="23"/>
  <c r="H4844" i="23"/>
  <c r="H4852" i="23"/>
  <c r="H4860" i="23"/>
  <c r="H4868" i="23"/>
  <c r="H4876" i="23"/>
  <c r="H4884" i="23"/>
  <c r="H4892" i="23"/>
  <c r="H4900" i="23"/>
  <c r="H4908" i="23"/>
  <c r="H4916" i="23"/>
  <c r="H4924" i="23"/>
  <c r="H4932" i="23"/>
  <c r="H4940" i="23"/>
  <c r="H4948" i="23"/>
  <c r="H4956" i="23"/>
  <c r="H4964" i="23"/>
  <c r="H4972" i="23"/>
  <c r="H4980" i="23"/>
  <c r="H4988" i="23"/>
  <c r="H4996" i="23"/>
  <c r="H5004" i="23"/>
  <c r="H5012" i="23"/>
  <c r="H5020" i="23"/>
  <c r="H5028" i="23"/>
  <c r="H5036" i="23"/>
  <c r="H5044" i="23"/>
  <c r="H5052" i="23"/>
  <c r="H5060" i="23"/>
  <c r="H5068" i="23"/>
  <c r="H5076" i="23"/>
  <c r="H5084" i="23"/>
  <c r="H5092" i="23"/>
  <c r="H5100" i="23"/>
  <c r="H5108" i="23"/>
  <c r="H5116" i="23"/>
  <c r="H5124" i="23"/>
  <c r="H5132" i="23"/>
  <c r="H5140" i="23"/>
  <c r="H5148" i="23"/>
  <c r="H5156" i="23"/>
  <c r="H5164" i="23"/>
  <c r="H5172" i="23"/>
  <c r="H5180" i="23"/>
  <c r="H5188" i="23"/>
  <c r="H5196" i="23"/>
  <c r="H5204" i="23"/>
  <c r="H5212" i="23"/>
  <c r="H5220" i="23"/>
  <c r="H5228" i="23"/>
  <c r="H1574" i="23"/>
  <c r="H2142" i="23"/>
  <c r="H2429" i="23"/>
  <c r="H2557" i="23"/>
  <c r="H2663" i="23"/>
  <c r="H2753" i="23"/>
  <c r="H2806" i="23"/>
  <c r="H2856" i="23"/>
  <c r="H2909" i="23"/>
  <c r="H2959" i="23"/>
  <c r="H2998" i="23"/>
  <c r="H3035" i="23"/>
  <c r="H3071" i="23"/>
  <c r="H3108" i="23"/>
  <c r="H3144" i="23"/>
  <c r="H3180" i="23"/>
  <c r="H3212" i="23"/>
  <c r="H3244" i="23"/>
  <c r="H3276" i="23"/>
  <c r="H3308" i="23"/>
  <c r="H3340" i="23"/>
  <c r="H3372" i="23"/>
  <c r="H3404" i="23"/>
  <c r="H3436" i="23"/>
  <c r="H3468" i="23"/>
  <c r="H3500" i="23"/>
  <c r="H3529" i="23"/>
  <c r="H3554" i="23"/>
  <c r="H3579" i="23"/>
  <c r="H3604" i="23"/>
  <c r="H3632" i="23"/>
  <c r="H3657" i="23"/>
  <c r="H3682" i="23"/>
  <c r="H3707" i="23"/>
  <c r="H3732" i="23"/>
  <c r="H3754" i="23"/>
  <c r="H3770" i="23"/>
  <c r="H3786" i="23"/>
  <c r="H3801" i="23"/>
  <c r="H3812" i="23"/>
  <c r="H3826" i="23"/>
  <c r="H3837" i="23"/>
  <c r="H3851" i="23"/>
  <c r="H3865" i="23"/>
  <c r="H3876" i="23"/>
  <c r="H3890" i="23"/>
  <c r="H3901" i="23"/>
  <c r="H3915" i="23"/>
  <c r="H3929" i="23"/>
  <c r="H3940" i="23"/>
  <c r="H3954" i="23"/>
  <c r="H3965" i="23"/>
  <c r="H3979" i="23"/>
  <c r="H3993" i="23"/>
  <c r="H4004" i="23"/>
  <c r="H4018" i="23"/>
  <c r="H4029" i="23"/>
  <c r="H4043" i="23"/>
  <c r="H4057" i="23"/>
  <c r="H4068" i="23"/>
  <c r="H4082" i="23"/>
  <c r="H4093" i="23"/>
  <c r="H4107" i="23"/>
  <c r="H4121" i="23"/>
  <c r="H4132" i="23"/>
  <c r="H4141" i="23"/>
  <c r="H4149" i="23"/>
  <c r="H4157" i="23"/>
  <c r="H4165" i="23"/>
  <c r="H4173" i="23"/>
  <c r="H4181" i="23"/>
  <c r="H4189" i="23"/>
  <c r="H4197" i="23"/>
  <c r="H4205" i="23"/>
  <c r="H4213" i="23"/>
  <c r="H4221" i="23"/>
  <c r="H4229" i="23"/>
  <c r="H4237" i="23"/>
  <c r="H4245" i="23"/>
  <c r="H4253" i="23"/>
  <c r="H4261" i="23"/>
  <c r="H4269" i="23"/>
  <c r="H4277" i="23"/>
  <c r="H4285" i="23"/>
  <c r="H4293" i="23"/>
  <c r="H4301" i="23"/>
  <c r="H4309" i="23"/>
  <c r="H4317" i="23"/>
  <c r="H4325" i="23"/>
  <c r="H4333" i="23"/>
  <c r="H4341" i="23"/>
  <c r="H4349" i="23"/>
  <c r="H4357" i="23"/>
  <c r="H4365" i="23"/>
  <c r="H4373" i="23"/>
  <c r="H4381" i="23"/>
  <c r="H4389" i="23"/>
  <c r="H4397" i="23"/>
  <c r="H4405" i="23"/>
  <c r="H4413" i="23"/>
  <c r="H4421" i="23"/>
  <c r="H4429" i="23"/>
  <c r="H4437" i="23"/>
  <c r="H4445" i="23"/>
  <c r="H4453" i="23"/>
  <c r="H4461" i="23"/>
  <c r="H4469" i="23"/>
  <c r="H4477" i="23"/>
  <c r="H4485" i="23"/>
  <c r="H4493" i="23"/>
  <c r="H4501" i="23"/>
  <c r="H4509" i="23"/>
  <c r="H4517" i="23"/>
  <c r="H4525" i="23"/>
  <c r="H4533" i="23"/>
  <c r="H4541" i="23"/>
  <c r="H4549" i="23"/>
  <c r="H4557" i="23"/>
  <c r="H4565" i="23"/>
  <c r="H4573" i="23"/>
  <c r="H4581" i="23"/>
  <c r="H4589" i="23"/>
  <c r="H4597" i="23"/>
  <c r="H4605" i="23"/>
  <c r="H4613" i="23"/>
  <c r="H4621" i="23"/>
  <c r="H4629" i="23"/>
  <c r="H4637" i="23"/>
  <c r="H4645" i="23"/>
  <c r="H4653" i="23"/>
  <c r="H4661" i="23"/>
  <c r="H4669" i="23"/>
  <c r="H4677" i="23"/>
  <c r="H4685" i="23"/>
  <c r="H4693" i="23"/>
  <c r="H4701" i="23"/>
  <c r="H4709" i="23"/>
  <c r="H4717" i="23"/>
  <c r="H4725" i="23"/>
  <c r="H4733" i="23"/>
  <c r="H4741" i="23"/>
  <c r="H4749" i="23"/>
  <c r="H4757" i="23"/>
  <c r="H4765" i="23"/>
  <c r="H4773" i="23"/>
  <c r="H4781" i="23"/>
  <c r="H4789" i="23"/>
  <c r="H4797" i="23"/>
  <c r="H4805" i="23"/>
  <c r="H4813" i="23"/>
  <c r="H4821" i="23"/>
  <c r="H4829" i="23"/>
  <c r="H4837" i="23"/>
  <c r="H4845" i="23"/>
  <c r="H4853" i="23"/>
  <c r="H4861" i="23"/>
  <c r="H4869" i="23"/>
  <c r="H4877" i="23"/>
  <c r="H4885" i="23"/>
  <c r="H4893" i="23"/>
  <c r="H4901" i="23"/>
  <c r="H4909" i="23"/>
  <c r="H4917" i="23"/>
  <c r="H4925" i="23"/>
  <c r="H4933" i="23"/>
  <c r="H4941" i="23"/>
  <c r="H4949" i="23"/>
  <c r="H4957" i="23"/>
  <c r="H4965" i="23"/>
  <c r="H4973" i="23"/>
  <c r="H4981" i="23"/>
  <c r="H4989" i="23"/>
  <c r="H4997" i="23"/>
  <c r="H5005" i="23"/>
  <c r="H5013" i="23"/>
  <c r="H5021" i="23"/>
  <c r="H5029" i="23"/>
  <c r="H5037" i="23"/>
  <c r="H5045" i="23"/>
  <c r="H5053" i="23"/>
  <c r="H5061" i="23"/>
  <c r="H5069" i="23"/>
  <c r="H5077" i="23"/>
  <c r="H5085" i="23"/>
  <c r="H5093" i="23"/>
  <c r="H5101" i="23"/>
  <c r="H5109" i="23"/>
  <c r="H5117" i="23"/>
  <c r="H5125" i="23"/>
  <c r="H5133" i="23"/>
  <c r="H5141" i="23"/>
  <c r="H5149" i="23"/>
  <c r="H5157" i="23"/>
  <c r="H5165" i="23"/>
  <c r="H5173" i="23"/>
  <c r="H5181" i="23"/>
  <c r="H5189" i="23"/>
  <c r="H5197" i="23"/>
  <c r="H5205" i="23"/>
  <c r="H5213" i="23"/>
  <c r="H1770" i="23"/>
  <c r="H2217" i="23"/>
  <c r="H2457" i="23"/>
  <c r="H2582" i="23"/>
  <c r="H2685" i="23"/>
  <c r="H2760" i="23"/>
  <c r="H2813" i="23"/>
  <c r="H2863" i="23"/>
  <c r="H2913" i="23"/>
  <c r="H2966" i="23"/>
  <c r="H3003" i="23"/>
  <c r="H3039" i="23"/>
  <c r="H3076" i="23"/>
  <c r="H3112" i="23"/>
  <c r="H3149" i="23"/>
  <c r="H3184" i="23"/>
  <c r="H3216" i="23"/>
  <c r="H3248" i="23"/>
  <c r="H3280" i="23"/>
  <c r="H3312" i="23"/>
  <c r="H3344" i="23"/>
  <c r="H3376" i="23"/>
  <c r="H3408" i="23"/>
  <c r="H3440" i="23"/>
  <c r="H3472" i="23"/>
  <c r="H3504" i="23"/>
  <c r="H3530" i="23"/>
  <c r="H3555" i="23"/>
  <c r="H3580" i="23"/>
  <c r="H3608" i="23"/>
  <c r="H3633" i="23"/>
  <c r="H3658" i="23"/>
  <c r="H3683" i="23"/>
  <c r="H3708" i="23"/>
  <c r="H3736" i="23"/>
  <c r="H3755" i="23"/>
  <c r="H3771" i="23"/>
  <c r="H3787" i="23"/>
  <c r="H3802" i="23"/>
  <c r="H3813" i="23"/>
  <c r="H3827" i="23"/>
  <c r="H3841" i="23"/>
  <c r="H3852" i="23"/>
  <c r="H3866" i="23"/>
  <c r="H3877" i="23"/>
  <c r="H3891" i="23"/>
  <c r="H3905" i="23"/>
  <c r="H3916" i="23"/>
  <c r="H3930" i="23"/>
  <c r="H3941" i="23"/>
  <c r="H3955" i="23"/>
  <c r="H3969" i="23"/>
  <c r="H3980" i="23"/>
  <c r="H3994" i="23"/>
  <c r="H4005" i="23"/>
  <c r="H4019" i="23"/>
  <c r="H4033" i="23"/>
  <c r="H4044" i="23"/>
  <c r="H4058" i="23"/>
  <c r="H4069" i="23"/>
  <c r="H4083" i="23"/>
  <c r="H4097" i="23"/>
  <c r="H4108" i="23"/>
  <c r="H4122" i="23"/>
  <c r="H4133" i="23"/>
  <c r="H4142" i="23"/>
  <c r="H4150" i="23"/>
  <c r="H4158" i="23"/>
  <c r="H4166" i="23"/>
  <c r="H4174" i="23"/>
  <c r="H4182" i="23"/>
  <c r="H4190" i="23"/>
  <c r="H4198" i="23"/>
  <c r="H4206" i="23"/>
  <c r="H4214" i="23"/>
  <c r="H4222" i="23"/>
  <c r="H4230" i="23"/>
  <c r="H4238" i="23"/>
  <c r="H4246" i="23"/>
  <c r="H4254" i="23"/>
  <c r="H4262" i="23"/>
  <c r="H4270" i="23"/>
  <c r="H4278" i="23"/>
  <c r="H4286" i="23"/>
  <c r="H4294" i="23"/>
  <c r="H4302" i="23"/>
  <c r="H4310" i="23"/>
  <c r="H4318" i="23"/>
  <c r="H4326" i="23"/>
  <c r="H4334" i="23"/>
  <c r="H4342" i="23"/>
  <c r="H4350" i="23"/>
  <c r="H4358" i="23"/>
  <c r="H4366" i="23"/>
  <c r="H4374" i="23"/>
  <c r="H4382" i="23"/>
  <c r="H4390" i="23"/>
  <c r="H4398" i="23"/>
  <c r="H4406" i="23"/>
  <c r="H4414" i="23"/>
  <c r="H4422" i="23"/>
  <c r="H4430" i="23"/>
  <c r="H4438" i="23"/>
  <c r="H4446" i="23"/>
  <c r="H4454" i="23"/>
  <c r="H4462" i="23"/>
  <c r="H4470" i="23"/>
  <c r="H4478" i="23"/>
  <c r="H4486" i="23"/>
  <c r="H4494" i="23"/>
  <c r="H4502" i="23"/>
  <c r="H4510" i="23"/>
  <c r="H4518" i="23"/>
  <c r="H4526" i="23"/>
  <c r="H4534" i="23"/>
  <c r="H4542" i="23"/>
  <c r="H4550" i="23"/>
  <c r="H4558" i="23"/>
  <c r="H4566" i="23"/>
  <c r="H4574" i="23"/>
  <c r="H4582" i="23"/>
  <c r="H4590" i="23"/>
  <c r="H4598" i="23"/>
  <c r="H4606" i="23"/>
  <c r="H4614" i="23"/>
  <c r="H4622" i="23"/>
  <c r="H4630" i="23"/>
  <c r="H4638" i="23"/>
  <c r="H4646" i="23"/>
  <c r="H4654" i="23"/>
  <c r="H4662" i="23"/>
  <c r="H4670" i="23"/>
  <c r="H4678" i="23"/>
  <c r="H4686" i="23"/>
  <c r="H4694" i="23"/>
  <c r="H4702" i="23"/>
  <c r="H4710" i="23"/>
  <c r="H4718" i="23"/>
  <c r="H4726" i="23"/>
  <c r="H4734" i="23"/>
  <c r="H4742" i="23"/>
  <c r="H4750" i="23"/>
  <c r="H4758" i="23"/>
  <c r="H4766" i="23"/>
  <c r="H4774" i="23"/>
  <c r="H4782" i="23"/>
  <c r="H4790" i="23"/>
  <c r="H4798" i="23"/>
  <c r="H4806" i="23"/>
  <c r="H4814" i="23"/>
  <c r="H4822" i="23"/>
  <c r="H4830" i="23"/>
  <c r="H4838" i="23"/>
  <c r="H4846" i="23"/>
  <c r="H4854" i="23"/>
  <c r="H4862" i="23"/>
  <c r="H4870" i="23"/>
  <c r="H4878" i="23"/>
  <c r="H4886" i="23"/>
  <c r="H4894" i="23"/>
  <c r="H4902" i="23"/>
  <c r="H4910" i="23"/>
  <c r="H4918" i="23"/>
  <c r="H4926" i="23"/>
  <c r="H4934" i="23"/>
  <c r="H4942" i="23"/>
  <c r="H4950" i="23"/>
  <c r="H4958" i="23"/>
  <c r="H4966" i="23"/>
  <c r="H4974" i="23"/>
  <c r="H4982" i="23"/>
  <c r="H4990" i="23"/>
  <c r="H4998" i="23"/>
  <c r="H5006" i="23"/>
  <c r="H5014" i="23"/>
  <c r="H5022" i="23"/>
  <c r="H5030" i="23"/>
  <c r="H5038" i="23"/>
  <c r="H5046" i="23"/>
  <c r="H5054" i="23"/>
  <c r="H5062" i="23"/>
  <c r="H5070" i="23"/>
  <c r="H5078" i="23"/>
  <c r="H5086" i="23"/>
  <c r="H5094" i="23"/>
  <c r="H5102" i="23"/>
  <c r="H5110" i="23"/>
  <c r="H5118" i="23"/>
  <c r="H5126" i="23"/>
  <c r="H5134" i="23"/>
  <c r="H5142" i="23"/>
  <c r="H5150" i="23"/>
  <c r="H5158" i="23"/>
  <c r="H5166" i="23"/>
  <c r="H5174" i="23"/>
  <c r="H5182" i="23"/>
  <c r="H5190" i="23"/>
  <c r="H5198" i="23"/>
  <c r="H5206" i="23"/>
  <c r="H5214" i="23"/>
  <c r="H5222" i="23"/>
  <c r="H1804" i="23"/>
  <c r="H2245" i="23"/>
  <c r="H2465" i="23"/>
  <c r="H2585" i="23"/>
  <c r="H2688" i="23"/>
  <c r="H2766" i="23"/>
  <c r="H2816" i="23"/>
  <c r="H2869" i="23"/>
  <c r="H2919" i="23"/>
  <c r="H2969" i="23"/>
  <c r="H3006" i="23"/>
  <c r="H3043" i="23"/>
  <c r="H3079" i="23"/>
  <c r="H3116" i="23"/>
  <c r="H3152" i="23"/>
  <c r="H3187" i="23"/>
  <c r="H3219" i="23"/>
  <c r="H1905" i="23"/>
  <c r="H2320" i="23"/>
  <c r="H2493" i="23"/>
  <c r="H2607" i="23"/>
  <c r="H2710" i="23"/>
  <c r="H2777" i="23"/>
  <c r="H2830" i="23"/>
  <c r="H2880" i="23"/>
  <c r="H2933" i="23"/>
  <c r="H2979" i="23"/>
  <c r="H3015" i="23"/>
  <c r="H3052" i="23"/>
  <c r="H3088" i="23"/>
  <c r="H3125" i="23"/>
  <c r="H3161" i="23"/>
  <c r="H3195" i="23"/>
  <c r="H3227" i="23"/>
  <c r="H3259" i="23"/>
  <c r="H3291" i="23"/>
  <c r="H3323" i="23"/>
  <c r="H3355" i="23"/>
  <c r="H3387" i="23"/>
  <c r="H3419" i="23"/>
  <c r="H3451" i="23"/>
  <c r="H3483" i="23"/>
  <c r="H3514" i="23"/>
  <c r="H3539" i="23"/>
  <c r="H3564" i="23"/>
  <c r="H3592" i="23"/>
  <c r="H3617" i="23"/>
  <c r="H3642" i="23"/>
  <c r="H3667" i="23"/>
  <c r="H3692" i="23"/>
  <c r="H3720" i="23"/>
  <c r="H3744" i="23"/>
  <c r="H3761" i="23"/>
  <c r="H3777" i="23"/>
  <c r="H3793" i="23"/>
  <c r="H3804" i="23"/>
  <c r="H3818" i="23"/>
  <c r="H3829" i="23"/>
  <c r="H3843" i="23"/>
  <c r="H3857" i="23"/>
  <c r="H3868" i="23"/>
  <c r="H3882" i="23"/>
  <c r="H3893" i="23"/>
  <c r="H3907" i="23"/>
  <c r="H3921" i="23"/>
  <c r="H3932" i="23"/>
  <c r="H3946" i="23"/>
  <c r="H3957" i="23"/>
  <c r="H3971" i="23"/>
  <c r="H1933" i="23"/>
  <c r="H2345" i="23"/>
  <c r="H2500" i="23"/>
  <c r="H2613" i="23"/>
  <c r="H2713" i="23"/>
  <c r="H2781" i="23"/>
  <c r="H2831" i="23"/>
  <c r="H2881" i="23"/>
  <c r="H2934" i="23"/>
  <c r="H2980" i="23"/>
  <c r="H3016" i="23"/>
  <c r="H3053" i="23"/>
  <c r="H3089" i="23"/>
  <c r="H3126" i="23"/>
  <c r="H3163" i="23"/>
  <c r="H3196" i="23"/>
  <c r="H3228" i="23"/>
  <c r="H3260" i="23"/>
  <c r="H3292" i="23"/>
  <c r="H3324" i="23"/>
  <c r="H3356" i="23"/>
  <c r="H3388" i="23"/>
  <c r="H3420" i="23"/>
  <c r="H3452" i="23"/>
  <c r="H3484" i="23"/>
  <c r="H3515" i="23"/>
  <c r="H3540" i="23"/>
  <c r="H3568" i="23"/>
  <c r="H3593" i="23"/>
  <c r="H3618" i="23"/>
  <c r="H3643" i="23"/>
  <c r="H3668" i="23"/>
  <c r="H3696" i="23"/>
  <c r="H3721" i="23"/>
  <c r="H3745" i="23"/>
  <c r="H3762" i="23"/>
  <c r="H3778" i="23"/>
  <c r="H3794" i="23"/>
  <c r="H3805" i="23"/>
  <c r="H3819" i="23"/>
  <c r="H3833" i="23"/>
  <c r="H3844" i="23"/>
  <c r="H3858" i="23"/>
  <c r="H3869" i="23"/>
  <c r="H3883" i="23"/>
  <c r="H3897" i="23"/>
  <c r="H3908" i="23"/>
  <c r="H3922" i="23"/>
  <c r="H3933" i="23"/>
  <c r="H3947" i="23"/>
  <c r="H3961" i="23"/>
  <c r="H3972" i="23"/>
  <c r="H3986" i="23"/>
  <c r="H3997" i="23"/>
  <c r="H4011" i="23"/>
  <c r="H4025" i="23"/>
  <c r="H4036" i="23"/>
  <c r="H4050" i="23"/>
  <c r="H4061" i="23"/>
  <c r="H4075" i="23"/>
  <c r="H4089" i="23"/>
  <c r="H4100" i="23"/>
  <c r="H4114" i="23"/>
  <c r="H4125" i="23"/>
  <c r="H4137" i="23"/>
  <c r="H4145" i="23"/>
  <c r="H4153" i="23"/>
  <c r="H4161" i="23"/>
  <c r="H4169" i="23"/>
  <c r="H4177" i="23"/>
  <c r="H4185" i="23"/>
  <c r="H4193" i="23"/>
  <c r="H4201" i="23"/>
  <c r="H4209" i="23"/>
  <c r="H4217" i="23"/>
  <c r="H4225" i="23"/>
  <c r="H4233" i="23"/>
  <c r="H4241" i="23"/>
  <c r="H4249" i="23"/>
  <c r="H4257" i="23"/>
  <c r="H4265" i="23"/>
  <c r="H4273" i="23"/>
  <c r="H4281" i="23"/>
  <c r="H4289" i="23"/>
  <c r="H4297" i="23"/>
  <c r="H4305" i="23"/>
  <c r="H4313" i="23"/>
  <c r="H4321" i="23"/>
  <c r="H4329" i="23"/>
  <c r="H4337" i="23"/>
  <c r="H4345" i="23"/>
  <c r="H4353" i="23"/>
  <c r="H4361" i="23"/>
  <c r="H4369" i="23"/>
  <c r="H4377" i="23"/>
  <c r="H4385" i="23"/>
  <c r="H4393" i="23"/>
  <c r="H4401" i="23"/>
  <c r="H4409" i="23"/>
  <c r="H4417" i="23"/>
  <c r="H4425" i="23"/>
  <c r="H4433" i="23"/>
  <c r="H4441" i="23"/>
  <c r="H4449" i="23"/>
  <c r="H4457" i="23"/>
  <c r="H4465" i="23"/>
  <c r="H4473" i="23"/>
  <c r="H4481" i="23"/>
  <c r="H4489" i="23"/>
  <c r="H4497" i="23"/>
  <c r="H4505" i="23"/>
  <c r="H4513" i="23"/>
  <c r="H4521" i="23"/>
  <c r="H4529" i="23"/>
  <c r="H4537" i="23"/>
  <c r="H4545" i="23"/>
  <c r="H4553" i="23"/>
  <c r="H4561" i="23"/>
  <c r="H4569" i="23"/>
  <c r="H4577" i="23"/>
  <c r="H4585" i="23"/>
  <c r="H4593" i="23"/>
  <c r="H4601" i="23"/>
  <c r="H4609" i="23"/>
  <c r="H4617" i="23"/>
  <c r="H4625" i="23"/>
  <c r="H4633" i="23"/>
  <c r="H4641" i="23"/>
  <c r="H4649" i="23"/>
  <c r="H4657" i="23"/>
  <c r="H4665" i="23"/>
  <c r="H4673" i="23"/>
  <c r="H4681" i="23"/>
  <c r="H4689" i="23"/>
  <c r="H4697" i="23"/>
  <c r="H4705" i="23"/>
  <c r="H4713" i="23"/>
  <c r="H4721" i="23"/>
  <c r="H4729" i="23"/>
  <c r="H4737" i="23"/>
  <c r="H4745" i="23"/>
  <c r="H4753" i="23"/>
  <c r="H4761" i="23"/>
  <c r="H4769" i="23"/>
  <c r="H4777" i="23"/>
  <c r="H4785" i="23"/>
  <c r="H4793" i="23"/>
  <c r="H4801" i="23"/>
  <c r="H4809" i="23"/>
  <c r="H4817" i="23"/>
  <c r="H4825" i="23"/>
  <c r="H4833" i="23"/>
  <c r="H4841" i="23"/>
  <c r="H4849" i="23"/>
  <c r="H4857" i="23"/>
  <c r="H4865" i="23"/>
  <c r="H4873" i="23"/>
  <c r="H4881" i="23"/>
  <c r="H4889" i="23"/>
  <c r="H4897" i="23"/>
  <c r="H4905" i="23"/>
  <c r="H4913" i="23"/>
  <c r="H4921" i="23"/>
  <c r="H4929" i="23"/>
  <c r="H4937" i="23"/>
  <c r="H4945" i="23"/>
  <c r="H4953" i="23"/>
  <c r="H4961" i="23"/>
  <c r="H4969" i="23"/>
  <c r="H4977" i="23"/>
  <c r="H2014" i="23"/>
  <c r="H2735" i="23"/>
  <c r="H2941" i="23"/>
  <c r="H3094" i="23"/>
  <c r="H3232" i="23"/>
  <c r="H3315" i="23"/>
  <c r="H3395" i="23"/>
  <c r="H3488" i="23"/>
  <c r="H3560" i="23"/>
  <c r="H3624" i="23"/>
  <c r="H3697" i="23"/>
  <c r="H3757" i="23"/>
  <c r="H3796" i="23"/>
  <c r="H3834" i="23"/>
  <c r="H3867" i="23"/>
  <c r="H3899" i="23"/>
  <c r="H3937" i="23"/>
  <c r="H3970" i="23"/>
  <c r="H3996" i="23"/>
  <c r="H4021" i="23"/>
  <c r="H4049" i="23"/>
  <c r="H4074" i="23"/>
  <c r="H4099" i="23"/>
  <c r="H4124" i="23"/>
  <c r="H4144" i="23"/>
  <c r="H4160" i="23"/>
  <c r="H4176" i="23"/>
  <c r="H4192" i="23"/>
  <c r="H4208" i="23"/>
  <c r="H4224" i="23"/>
  <c r="H4240" i="23"/>
  <c r="H4256" i="23"/>
  <c r="H4272" i="23"/>
  <c r="H4288" i="23"/>
  <c r="H4304" i="23"/>
  <c r="H4320" i="23"/>
  <c r="H4336" i="23"/>
  <c r="H4352" i="23"/>
  <c r="H4368" i="23"/>
  <c r="H4384" i="23"/>
  <c r="H4400" i="23"/>
  <c r="H4416" i="23"/>
  <c r="H4432" i="23"/>
  <c r="H4448" i="23"/>
  <c r="H4464" i="23"/>
  <c r="H4480" i="23"/>
  <c r="H4496" i="23"/>
  <c r="H4512" i="23"/>
  <c r="H4528" i="23"/>
  <c r="H4544" i="23"/>
  <c r="H4560" i="23"/>
  <c r="H4576" i="23"/>
  <c r="H4592" i="23"/>
  <c r="H4608" i="23"/>
  <c r="H4624" i="23"/>
  <c r="H4640" i="23"/>
  <c r="H4656" i="23"/>
  <c r="H4672" i="23"/>
  <c r="H4688" i="23"/>
  <c r="H4704" i="23"/>
  <c r="H4720" i="23"/>
  <c r="H4736" i="23"/>
  <c r="H4752" i="23"/>
  <c r="H4768" i="23"/>
  <c r="H4784" i="23"/>
  <c r="H4800" i="23"/>
  <c r="H4816" i="23"/>
  <c r="H4832" i="23"/>
  <c r="H4848" i="23"/>
  <c r="H4864" i="23"/>
  <c r="H4880" i="23"/>
  <c r="H4896" i="23"/>
  <c r="H4912" i="23"/>
  <c r="H4928" i="23"/>
  <c r="H4944" i="23"/>
  <c r="H4960" i="23"/>
  <c r="H4976" i="23"/>
  <c r="H4991" i="23"/>
  <c r="H5002" i="23"/>
  <c r="H5016" i="23"/>
  <c r="H5027" i="23"/>
  <c r="H5041" i="23"/>
  <c r="H5055" i="23"/>
  <c r="H5066" i="23"/>
  <c r="H5080" i="23"/>
  <c r="H5091" i="23"/>
  <c r="H5105" i="23"/>
  <c r="H5119" i="23"/>
  <c r="H5130" i="23"/>
  <c r="H5144" i="23"/>
  <c r="H5155" i="23"/>
  <c r="H5169" i="23"/>
  <c r="H5183" i="23"/>
  <c r="H5194" i="23"/>
  <c r="H5208" i="23"/>
  <c r="H5219" i="23"/>
  <c r="H5230" i="23"/>
  <c r="H5238" i="23"/>
  <c r="H5246" i="23"/>
  <c r="H5254" i="23"/>
  <c r="H5262" i="23"/>
  <c r="H5270" i="23"/>
  <c r="H5278" i="23"/>
  <c r="H5286" i="23"/>
  <c r="H5294" i="23"/>
  <c r="H5302" i="23"/>
  <c r="H5310" i="23"/>
  <c r="H5318" i="23"/>
  <c r="H5326" i="23"/>
  <c r="H5334" i="23"/>
  <c r="H5342" i="23"/>
  <c r="H5350" i="23"/>
  <c r="H5358" i="23"/>
  <c r="H5366" i="23"/>
  <c r="H5374" i="23"/>
  <c r="H5382" i="23"/>
  <c r="H5390" i="23"/>
  <c r="H5398" i="23"/>
  <c r="H5406" i="23"/>
  <c r="H5414" i="23"/>
  <c r="H5422" i="23"/>
  <c r="H5430" i="23"/>
  <c r="H5438" i="23"/>
  <c r="H5446" i="23"/>
  <c r="H5454" i="23"/>
  <c r="H5462" i="23"/>
  <c r="H5470" i="23"/>
  <c r="H5478" i="23"/>
  <c r="H5486" i="23"/>
  <c r="H5494" i="23"/>
  <c r="H5502" i="23"/>
  <c r="H5510" i="23"/>
  <c r="H5518" i="23"/>
  <c r="H5526" i="23"/>
  <c r="H5534" i="23"/>
  <c r="H5542" i="23"/>
  <c r="H5550" i="23"/>
  <c r="H5558" i="23"/>
  <c r="H5566" i="23"/>
  <c r="H5574" i="23"/>
  <c r="H5582" i="23"/>
  <c r="H5590" i="23"/>
  <c r="H5598" i="23"/>
  <c r="H5606" i="23"/>
  <c r="H5614" i="23"/>
  <c r="H5622" i="23"/>
  <c r="H5630" i="23"/>
  <c r="H5638" i="23"/>
  <c r="H5646" i="23"/>
  <c r="H5654" i="23"/>
  <c r="H5662" i="23"/>
  <c r="H5670" i="23"/>
  <c r="H5678" i="23"/>
  <c r="H5686" i="23"/>
  <c r="H5694" i="23"/>
  <c r="H5702" i="23"/>
  <c r="H5710" i="23"/>
  <c r="H5718" i="23"/>
  <c r="H5726" i="23"/>
  <c r="H5734" i="23"/>
  <c r="H5742" i="23"/>
  <c r="H5750" i="23"/>
  <c r="H5758" i="23"/>
  <c r="H5766" i="23"/>
  <c r="H5774" i="23"/>
  <c r="H5782" i="23"/>
  <c r="H5790" i="23"/>
  <c r="H5798" i="23"/>
  <c r="H5806" i="23"/>
  <c r="H5814" i="23"/>
  <c r="H5822" i="23"/>
  <c r="H5830" i="23"/>
  <c r="H5838" i="23"/>
  <c r="H5846" i="23"/>
  <c r="H5854" i="23"/>
  <c r="H5862" i="23"/>
  <c r="H5870" i="23"/>
  <c r="H5878" i="23"/>
  <c r="H5886" i="23"/>
  <c r="H5894" i="23"/>
  <c r="H5902" i="23"/>
  <c r="H5910" i="23"/>
  <c r="H5918" i="23"/>
  <c r="H5926" i="23"/>
  <c r="H5934" i="23"/>
  <c r="H5942" i="23"/>
  <c r="H5950" i="23"/>
  <c r="H5958" i="23"/>
  <c r="H5966" i="23"/>
  <c r="H5974" i="23"/>
  <c r="H5982" i="23"/>
  <c r="H5990" i="23"/>
  <c r="H5998" i="23"/>
  <c r="H6006" i="23"/>
  <c r="H6014" i="23"/>
  <c r="H6022" i="23"/>
  <c r="H6030" i="23"/>
  <c r="H6038" i="23"/>
  <c r="H6046" i="23"/>
  <c r="H6054" i="23"/>
  <c r="H6062" i="23"/>
  <c r="H6070" i="23"/>
  <c r="H6078" i="23"/>
  <c r="H6086" i="23"/>
  <c r="H6094" i="23"/>
  <c r="H6102" i="23"/>
  <c r="H6110" i="23"/>
  <c r="H6118" i="23"/>
  <c r="H6126" i="23"/>
  <c r="H6134" i="23"/>
  <c r="H6142" i="23"/>
  <c r="H6150" i="23"/>
  <c r="H6158" i="23"/>
  <c r="H6166" i="23"/>
  <c r="H6174" i="23"/>
  <c r="H6182" i="23"/>
  <c r="H6190" i="23"/>
  <c r="H6198" i="23"/>
  <c r="H6206" i="23"/>
  <c r="H6214" i="23"/>
  <c r="H6222" i="23"/>
  <c r="H6230" i="23"/>
  <c r="H6238" i="23"/>
  <c r="H6246" i="23"/>
  <c r="H6254" i="23"/>
  <c r="H6262" i="23"/>
  <c r="H6270" i="23"/>
  <c r="H6278" i="23"/>
  <c r="H6286" i="23"/>
  <c r="H6294" i="23"/>
  <c r="H6302" i="23"/>
  <c r="H6310" i="23"/>
  <c r="H6318" i="23"/>
  <c r="H6326" i="23"/>
  <c r="H6334" i="23"/>
  <c r="H6342" i="23"/>
  <c r="H6350" i="23"/>
  <c r="H6358" i="23"/>
  <c r="H6366" i="23"/>
  <c r="H6374" i="23"/>
  <c r="H6382" i="23"/>
  <c r="H6390" i="23"/>
  <c r="H6398" i="23"/>
  <c r="H6406" i="23"/>
  <c r="H6414" i="23"/>
  <c r="H6422" i="23"/>
  <c r="H6430" i="23"/>
  <c r="H6438" i="23"/>
  <c r="H6446" i="23"/>
  <c r="H6454" i="23"/>
  <c r="H6462" i="23"/>
  <c r="H6470" i="23"/>
  <c r="H6478" i="23"/>
  <c r="H6486" i="23"/>
  <c r="H6494" i="23"/>
  <c r="H6502" i="23"/>
  <c r="H6510" i="23"/>
  <c r="H6518" i="23"/>
  <c r="H6526" i="23"/>
  <c r="H6534" i="23"/>
  <c r="H2039" i="23"/>
  <c r="H2741" i="23"/>
  <c r="H2944" i="23"/>
  <c r="H3097" i="23"/>
  <c r="H3235" i="23"/>
  <c r="H3328" i="23"/>
  <c r="H3411" i="23"/>
  <c r="H3491" i="23"/>
  <c r="H3569" i="23"/>
  <c r="H3635" i="23"/>
  <c r="H3699" i="23"/>
  <c r="H3763" i="23"/>
  <c r="H3803" i="23"/>
  <c r="H3835" i="23"/>
  <c r="H3873" i="23"/>
  <c r="H3906" i="23"/>
  <c r="H3938" i="23"/>
  <c r="H3973" i="23"/>
  <c r="H4001" i="23"/>
  <c r="H4026" i="23"/>
  <c r="H4051" i="23"/>
  <c r="H4076" i="23"/>
  <c r="H4101" i="23"/>
  <c r="H4129" i="23"/>
  <c r="H4146" i="23"/>
  <c r="H4162" i="23"/>
  <c r="H4178" i="23"/>
  <c r="H4194" i="23"/>
  <c r="H4210" i="23"/>
  <c r="H4226" i="23"/>
  <c r="H4242" i="23"/>
  <c r="H4258" i="23"/>
  <c r="H4274" i="23"/>
  <c r="H4290" i="23"/>
  <c r="H4306" i="23"/>
  <c r="H4322" i="23"/>
  <c r="H4338" i="23"/>
  <c r="H4354" i="23"/>
  <c r="H4370" i="23"/>
  <c r="H4386" i="23"/>
  <c r="H4402" i="23"/>
  <c r="H4418" i="23"/>
  <c r="H4434" i="23"/>
  <c r="H4450" i="23"/>
  <c r="H4466" i="23"/>
  <c r="H4482" i="23"/>
  <c r="H4498" i="23"/>
  <c r="H4514" i="23"/>
  <c r="H4530" i="23"/>
  <c r="H4546" i="23"/>
  <c r="H4562" i="23"/>
  <c r="H4578" i="23"/>
  <c r="H4594" i="23"/>
  <c r="H4610" i="23"/>
  <c r="H4626" i="23"/>
  <c r="H4642" i="23"/>
  <c r="H4658" i="23"/>
  <c r="H4674" i="23"/>
  <c r="H4690" i="23"/>
  <c r="H4706" i="23"/>
  <c r="H4722" i="23"/>
  <c r="H4738" i="23"/>
  <c r="H4754" i="23"/>
  <c r="H4770" i="23"/>
  <c r="H4786" i="23"/>
  <c r="H4802" i="23"/>
  <c r="H4818" i="23"/>
  <c r="H4834" i="23"/>
  <c r="H4850" i="23"/>
  <c r="H4866" i="23"/>
  <c r="H4882" i="23"/>
  <c r="H4898" i="23"/>
  <c r="H4914" i="23"/>
  <c r="H4930" i="23"/>
  <c r="H4946" i="23"/>
  <c r="H4962" i="23"/>
  <c r="H4978" i="23"/>
  <c r="H4992" i="23"/>
  <c r="H5003" i="23"/>
  <c r="H5017" i="23"/>
  <c r="H5031" i="23"/>
  <c r="H5042" i="23"/>
  <c r="H5056" i="23"/>
  <c r="H5067" i="23"/>
  <c r="H5081" i="23"/>
  <c r="H5095" i="23"/>
  <c r="H5106" i="23"/>
  <c r="H5120" i="23"/>
  <c r="H5131" i="23"/>
  <c r="H5145" i="23"/>
  <c r="H5159" i="23"/>
  <c r="H5170" i="23"/>
  <c r="H5184" i="23"/>
  <c r="H5195" i="23"/>
  <c r="H5209" i="23"/>
  <c r="H5221" i="23"/>
  <c r="H5231" i="23"/>
  <c r="H5239" i="23"/>
  <c r="H5247" i="23"/>
  <c r="H5255" i="23"/>
  <c r="H5263" i="23"/>
  <c r="H5271" i="23"/>
  <c r="H5279" i="23"/>
  <c r="H5287" i="23"/>
  <c r="H5295" i="23"/>
  <c r="H5303" i="23"/>
  <c r="H5311" i="23"/>
  <c r="H5319" i="23"/>
  <c r="H5327" i="23"/>
  <c r="H5335" i="23"/>
  <c r="H5343" i="23"/>
  <c r="H5351" i="23"/>
  <c r="H5359" i="23"/>
  <c r="H5367" i="23"/>
  <c r="H5375" i="23"/>
  <c r="H5383" i="23"/>
  <c r="H5391" i="23"/>
  <c r="H5399" i="23"/>
  <c r="H5407" i="23"/>
  <c r="H5415" i="23"/>
  <c r="H5423" i="23"/>
  <c r="H5431" i="23"/>
  <c r="H5439" i="23"/>
  <c r="H5447" i="23"/>
  <c r="H5455" i="23"/>
  <c r="H5463" i="23"/>
  <c r="H5471" i="23"/>
  <c r="H5479" i="23"/>
  <c r="H5487" i="23"/>
  <c r="H5495" i="23"/>
  <c r="H5503" i="23"/>
  <c r="H5511" i="23"/>
  <c r="H5519" i="23"/>
  <c r="H5527" i="23"/>
  <c r="H5535" i="23"/>
  <c r="H5543" i="23"/>
  <c r="H5551" i="23"/>
  <c r="H5559" i="23"/>
  <c r="H5567" i="23"/>
  <c r="H5575" i="23"/>
  <c r="H5583" i="23"/>
  <c r="H5591" i="23"/>
  <c r="H5599" i="23"/>
  <c r="H5607" i="23"/>
  <c r="H5615" i="23"/>
  <c r="H5623" i="23"/>
  <c r="H5631" i="23"/>
  <c r="H5639" i="23"/>
  <c r="H5647" i="23"/>
  <c r="H5655" i="23"/>
  <c r="H5663" i="23"/>
  <c r="H5671" i="23"/>
  <c r="H5679" i="23"/>
  <c r="H5687" i="23"/>
  <c r="H5695" i="23"/>
  <c r="H5703" i="23"/>
  <c r="H5711" i="23"/>
  <c r="H5719" i="23"/>
  <c r="H5727" i="23"/>
  <c r="H5735" i="23"/>
  <c r="H5743" i="23"/>
  <c r="H5751" i="23"/>
  <c r="H5759" i="23"/>
  <c r="H5767" i="23"/>
  <c r="H5775" i="23"/>
  <c r="H5783" i="23"/>
  <c r="H5791" i="23"/>
  <c r="H5799" i="23"/>
  <c r="H5807" i="23"/>
  <c r="H5815" i="23"/>
  <c r="H5823" i="23"/>
  <c r="H5831" i="23"/>
  <c r="H5839" i="23"/>
  <c r="H5847" i="23"/>
  <c r="H5855" i="23"/>
  <c r="H5863" i="23"/>
  <c r="H5871" i="23"/>
  <c r="H5879" i="23"/>
  <c r="H5887" i="23"/>
  <c r="H5895" i="23"/>
  <c r="H5903" i="23"/>
  <c r="H5911" i="23"/>
  <c r="H5919" i="23"/>
  <c r="H5927" i="23"/>
  <c r="H5935" i="23"/>
  <c r="H5943" i="23"/>
  <c r="H5951" i="23"/>
  <c r="H5959" i="23"/>
  <c r="H5967" i="23"/>
  <c r="H5975" i="23"/>
  <c r="H5983" i="23"/>
  <c r="H5991" i="23"/>
  <c r="H5999" i="23"/>
  <c r="H6007" i="23"/>
  <c r="H6015" i="23"/>
  <c r="H6023" i="23"/>
  <c r="H6031" i="23"/>
  <c r="H6039" i="23"/>
  <c r="H6047" i="23"/>
  <c r="H6055" i="23"/>
  <c r="H6063" i="23"/>
  <c r="H6071" i="23"/>
  <c r="H6079" i="23"/>
  <c r="H6087" i="23"/>
  <c r="H6095" i="23"/>
  <c r="H2384" i="23"/>
  <c r="H2785" i="23"/>
  <c r="H2984" i="23"/>
  <c r="H3131" i="23"/>
  <c r="H3251" i="23"/>
  <c r="H3331" i="23"/>
  <c r="H3424" i="23"/>
  <c r="H3507" i="23"/>
  <c r="H3571" i="23"/>
  <c r="H3644" i="23"/>
  <c r="H3713" i="23"/>
  <c r="H3765" i="23"/>
  <c r="H3809" i="23"/>
  <c r="H3842" i="23"/>
  <c r="H3874" i="23"/>
  <c r="H3909" i="23"/>
  <c r="H3945" i="23"/>
  <c r="H3977" i="23"/>
  <c r="H4002" i="23"/>
  <c r="H4027" i="23"/>
  <c r="H4052" i="23"/>
  <c r="H4077" i="23"/>
  <c r="H4105" i="23"/>
  <c r="H4130" i="23"/>
  <c r="H4147" i="23"/>
  <c r="H4163" i="23"/>
  <c r="H4179" i="23"/>
  <c r="H4195" i="23"/>
  <c r="H4211" i="23"/>
  <c r="H4227" i="23"/>
  <c r="H4243" i="23"/>
  <c r="H4259" i="23"/>
  <c r="H4275" i="23"/>
  <c r="H4291" i="23"/>
  <c r="H4307" i="23"/>
  <c r="H4323" i="23"/>
  <c r="H4339" i="23"/>
  <c r="H4355" i="23"/>
  <c r="H4371" i="23"/>
  <c r="H4387" i="23"/>
  <c r="H4403" i="23"/>
  <c r="H4419" i="23"/>
  <c r="H4435" i="23"/>
  <c r="H4451" i="23"/>
  <c r="H4467" i="23"/>
  <c r="H4483" i="23"/>
  <c r="H4499" i="23"/>
  <c r="H4515" i="23"/>
  <c r="H4531" i="23"/>
  <c r="H4547" i="23"/>
  <c r="H4563" i="23"/>
  <c r="H4579" i="23"/>
  <c r="H4595" i="23"/>
  <c r="H4611" i="23"/>
  <c r="H4627" i="23"/>
  <c r="H4643" i="23"/>
  <c r="H4659" i="23"/>
  <c r="H4675" i="23"/>
  <c r="H4691" i="23"/>
  <c r="H4707" i="23"/>
  <c r="H4723" i="23"/>
  <c r="H4739" i="23"/>
  <c r="H4755" i="23"/>
  <c r="H4771" i="23"/>
  <c r="H4787" i="23"/>
  <c r="H4803" i="23"/>
  <c r="H4819" i="23"/>
  <c r="H4835" i="23"/>
  <c r="H4851" i="23"/>
  <c r="H4867" i="23"/>
  <c r="H4883" i="23"/>
  <c r="H4899" i="23"/>
  <c r="H4915" i="23"/>
  <c r="H4931" i="23"/>
  <c r="H4947" i="23"/>
  <c r="H4963" i="23"/>
  <c r="H4979" i="23"/>
  <c r="H4993" i="23"/>
  <c r="H5007" i="23"/>
  <c r="H5018" i="23"/>
  <c r="H5032" i="23"/>
  <c r="H5043" i="23"/>
  <c r="H5057" i="23"/>
  <c r="H5071" i="23"/>
  <c r="H5082" i="23"/>
  <c r="H5096" i="23"/>
  <c r="H5107" i="23"/>
  <c r="H5121" i="23"/>
  <c r="H5135" i="23"/>
  <c r="H5146" i="23"/>
  <c r="H5160" i="23"/>
  <c r="H5171" i="23"/>
  <c r="H5185" i="23"/>
  <c r="H5199" i="23"/>
  <c r="H5210" i="23"/>
  <c r="H5223" i="23"/>
  <c r="H5232" i="23"/>
  <c r="H5240" i="23"/>
  <c r="H5248" i="23"/>
  <c r="H5256" i="23"/>
  <c r="H5264" i="23"/>
  <c r="H5272" i="23"/>
  <c r="H5280" i="23"/>
  <c r="H5288" i="23"/>
  <c r="H5296" i="23"/>
  <c r="H5304" i="23"/>
  <c r="H5312" i="23"/>
  <c r="H5320" i="23"/>
  <c r="H5328" i="23"/>
  <c r="H5336" i="23"/>
  <c r="H5344" i="23"/>
  <c r="H5352" i="23"/>
  <c r="H5360" i="23"/>
  <c r="H5368" i="23"/>
  <c r="H5376" i="23"/>
  <c r="H5384" i="23"/>
  <c r="H5392" i="23"/>
  <c r="H5400" i="23"/>
  <c r="H5408" i="23"/>
  <c r="H5416" i="23"/>
  <c r="H5424" i="23"/>
  <c r="H5432" i="23"/>
  <c r="H5440" i="23"/>
  <c r="H5448" i="23"/>
  <c r="H5456" i="23"/>
  <c r="H5464" i="23"/>
  <c r="H5472" i="23"/>
  <c r="H5480" i="23"/>
  <c r="H5488" i="23"/>
  <c r="H5496" i="23"/>
  <c r="H5504" i="23"/>
  <c r="H5512" i="23"/>
  <c r="H5520" i="23"/>
  <c r="H5528" i="23"/>
  <c r="H5536" i="23"/>
  <c r="H5544" i="23"/>
  <c r="H5552" i="23"/>
  <c r="H5560" i="23"/>
  <c r="H5568" i="23"/>
  <c r="H5576" i="23"/>
  <c r="H5584" i="23"/>
  <c r="H5592" i="23"/>
  <c r="H5600" i="23"/>
  <c r="H5608" i="23"/>
  <c r="H5616" i="23"/>
  <c r="H5624" i="23"/>
  <c r="H5632" i="23"/>
  <c r="H5640" i="23"/>
  <c r="H5648" i="23"/>
  <c r="H5656" i="23"/>
  <c r="H5664" i="23"/>
  <c r="H5672" i="23"/>
  <c r="H5680" i="23"/>
  <c r="H5688" i="23"/>
  <c r="H5696" i="23"/>
  <c r="H5704" i="23"/>
  <c r="H5712" i="23"/>
  <c r="H5720" i="23"/>
  <c r="H5728" i="23"/>
  <c r="H5736" i="23"/>
  <c r="H5744" i="23"/>
  <c r="H5752" i="23"/>
  <c r="H5760" i="23"/>
  <c r="H5768" i="23"/>
  <c r="H5776" i="23"/>
  <c r="H5784" i="23"/>
  <c r="H5792" i="23"/>
  <c r="H5800" i="23"/>
  <c r="H5808" i="23"/>
  <c r="H5816" i="23"/>
  <c r="H5824" i="23"/>
  <c r="H5832" i="23"/>
  <c r="H5840" i="23"/>
  <c r="H5848" i="23"/>
  <c r="H5856" i="23"/>
  <c r="H5864" i="23"/>
  <c r="H5872" i="23"/>
  <c r="H5880" i="23"/>
  <c r="H5888" i="23"/>
  <c r="H5896" i="23"/>
  <c r="H5904" i="23"/>
  <c r="H5912" i="23"/>
  <c r="H5920" i="23"/>
  <c r="H5928" i="23"/>
  <c r="H5936" i="23"/>
  <c r="H5944" i="23"/>
  <c r="H5952" i="23"/>
  <c r="H5960" i="23"/>
  <c r="H5968" i="23"/>
  <c r="H5976" i="23"/>
  <c r="H5984" i="23"/>
  <c r="H5992" i="23"/>
  <c r="H6000" i="23"/>
  <c r="H6008" i="23"/>
  <c r="H6016" i="23"/>
  <c r="H6024" i="23"/>
  <c r="H6032" i="23"/>
  <c r="H6040" i="23"/>
  <c r="H6048" i="23"/>
  <c r="H6056" i="23"/>
  <c r="H6064" i="23"/>
  <c r="H6072" i="23"/>
  <c r="H6080" i="23"/>
  <c r="H6088" i="23"/>
  <c r="H6096" i="23"/>
  <c r="H6104" i="23"/>
  <c r="H2392" i="23"/>
  <c r="H2791" i="23"/>
  <c r="H2988" i="23"/>
  <c r="H3134" i="23"/>
  <c r="H3264" i="23"/>
  <c r="H3347" i="23"/>
  <c r="H3427" i="23"/>
  <c r="H3516" i="23"/>
  <c r="H3585" i="23"/>
  <c r="H3649" i="23"/>
  <c r="H3722" i="23"/>
  <c r="H3773" i="23"/>
  <c r="H3810" i="23"/>
  <c r="H3845" i="23"/>
  <c r="H3881" i="23"/>
  <c r="H3913" i="23"/>
  <c r="H3948" i="23"/>
  <c r="H3981" i="23"/>
  <c r="H4009" i="23"/>
  <c r="H4034" i="23"/>
  <c r="H4059" i="23"/>
  <c r="H4084" i="23"/>
  <c r="H4109" i="23"/>
  <c r="H4135" i="23"/>
  <c r="H4151" i="23"/>
  <c r="H4167" i="23"/>
  <c r="H4183" i="23"/>
  <c r="H4199" i="23"/>
  <c r="H4215" i="23"/>
  <c r="H4231" i="23"/>
  <c r="H4247" i="23"/>
  <c r="H4263" i="23"/>
  <c r="H4279" i="23"/>
  <c r="H4295" i="23"/>
  <c r="H4311" i="23"/>
  <c r="H4327" i="23"/>
  <c r="H4343" i="23"/>
  <c r="H4359" i="23"/>
  <c r="H4375" i="23"/>
  <c r="H4391" i="23"/>
  <c r="H4407" i="23"/>
  <c r="H4423" i="23"/>
  <c r="H4439" i="23"/>
  <c r="H4455" i="23"/>
  <c r="H4471" i="23"/>
  <c r="H4487" i="23"/>
  <c r="H4503" i="23"/>
  <c r="H4519" i="23"/>
  <c r="H4535" i="23"/>
  <c r="H4551" i="23"/>
  <c r="H4567" i="23"/>
  <c r="H4583" i="23"/>
  <c r="H4599" i="23"/>
  <c r="H4615" i="23"/>
  <c r="H4631" i="23"/>
  <c r="H4647" i="23"/>
  <c r="H4663" i="23"/>
  <c r="H4679" i="23"/>
  <c r="H2521" i="23"/>
  <c r="H2838" i="23"/>
  <c r="H3021" i="23"/>
  <c r="H3167" i="23"/>
  <c r="H3267" i="23"/>
  <c r="H3360" i="23"/>
  <c r="H3443" i="23"/>
  <c r="H3521" i="23"/>
  <c r="H3594" i="23"/>
  <c r="H3660" i="23"/>
  <c r="H3724" i="23"/>
  <c r="H3779" i="23"/>
  <c r="H3817" i="23"/>
  <c r="H3849" i="23"/>
  <c r="H3884" i="23"/>
  <c r="H3917" i="23"/>
  <c r="H3949" i="23"/>
  <c r="H3985" i="23"/>
  <c r="H4010" i="23"/>
  <c r="H4035" i="23"/>
  <c r="H4060" i="23"/>
  <c r="H4085" i="23"/>
  <c r="H4113" i="23"/>
  <c r="H4136" i="23"/>
  <c r="H4152" i="23"/>
  <c r="H4168" i="23"/>
  <c r="H4184" i="23"/>
  <c r="H4200" i="23"/>
  <c r="H4216" i="23"/>
  <c r="H4232" i="23"/>
  <c r="H4248" i="23"/>
  <c r="H4264" i="23"/>
  <c r="H4280" i="23"/>
  <c r="H4296" i="23"/>
  <c r="H4312" i="23"/>
  <c r="H4328" i="23"/>
  <c r="H4344" i="23"/>
  <c r="H4360" i="23"/>
  <c r="H4376" i="23"/>
  <c r="H4392" i="23"/>
  <c r="H4408" i="23"/>
  <c r="H4424" i="23"/>
  <c r="H4440" i="23"/>
  <c r="H4456" i="23"/>
  <c r="H4472" i="23"/>
  <c r="H4488" i="23"/>
  <c r="H4504" i="23"/>
  <c r="H4520" i="23"/>
  <c r="H4536" i="23"/>
  <c r="H4552" i="23"/>
  <c r="H4568" i="23"/>
  <c r="H4584" i="23"/>
  <c r="H4600" i="23"/>
  <c r="H4616" i="23"/>
  <c r="H4632" i="23"/>
  <c r="H4648" i="23"/>
  <c r="H4664" i="23"/>
  <c r="H4680" i="23"/>
  <c r="H2528" i="23"/>
  <c r="H2841" i="23"/>
  <c r="H3024" i="23"/>
  <c r="H3171" i="23"/>
  <c r="H3283" i="23"/>
  <c r="H3363" i="23"/>
  <c r="H3456" i="23"/>
  <c r="H3532" i="23"/>
  <c r="H3596" i="23"/>
  <c r="H3672" i="23"/>
  <c r="H3738" i="23"/>
  <c r="H3781" i="23"/>
  <c r="H3820" i="23"/>
  <c r="H3853" i="23"/>
  <c r="H3885" i="23"/>
  <c r="H3923" i="23"/>
  <c r="H3956" i="23"/>
  <c r="H3987" i="23"/>
  <c r="H4012" i="23"/>
  <c r="H4037" i="23"/>
  <c r="H4065" i="23"/>
  <c r="H4090" i="23"/>
  <c r="H4115" i="23"/>
  <c r="H4138" i="23"/>
  <c r="H4154" i="23"/>
  <c r="H4170" i="23"/>
  <c r="H4186" i="23"/>
  <c r="H4202" i="23"/>
  <c r="H4218" i="23"/>
  <c r="H4234" i="23"/>
  <c r="H4250" i="23"/>
  <c r="H4266" i="23"/>
  <c r="H4282" i="23"/>
  <c r="H4298" i="23"/>
  <c r="H4314" i="23"/>
  <c r="H4330" i="23"/>
  <c r="H4346" i="23"/>
  <c r="H4362" i="23"/>
  <c r="H4378" i="23"/>
  <c r="H4394" i="23"/>
  <c r="H4410" i="23"/>
  <c r="H4426" i="23"/>
  <c r="H4442" i="23"/>
  <c r="H4458" i="23"/>
  <c r="H4474" i="23"/>
  <c r="H4490" i="23"/>
  <c r="H2632" i="23"/>
  <c r="H2888" i="23"/>
  <c r="H3057" i="23"/>
  <c r="H3200" i="23"/>
  <c r="H3296" i="23"/>
  <c r="H3379" i="23"/>
  <c r="H3459" i="23"/>
  <c r="H3544" i="23"/>
  <c r="H3610" i="23"/>
  <c r="H3674" i="23"/>
  <c r="H3746" i="23"/>
  <c r="H3789" i="23"/>
  <c r="H3821" i="23"/>
  <c r="H3859" i="23"/>
  <c r="H3892" i="23"/>
  <c r="H3924" i="23"/>
  <c r="H3962" i="23"/>
  <c r="H3988" i="23"/>
  <c r="H4013" i="23"/>
  <c r="H4041" i="23"/>
  <c r="H4066" i="23"/>
  <c r="H4091" i="23"/>
  <c r="H4116" i="23"/>
  <c r="H4139" i="23"/>
  <c r="H4155" i="23"/>
  <c r="H4171" i="23"/>
  <c r="H4187" i="23"/>
  <c r="H4203" i="23"/>
  <c r="H4219" i="23"/>
  <c r="H4235" i="23"/>
  <c r="H4251" i="23"/>
  <c r="H4267" i="23"/>
  <c r="H4283" i="23"/>
  <c r="H4299" i="23"/>
  <c r="H4315" i="23"/>
  <c r="H4331" i="23"/>
  <c r="H4347" i="23"/>
  <c r="H4363" i="23"/>
  <c r="H4379" i="23"/>
  <c r="H4395" i="23"/>
  <c r="H4411" i="23"/>
  <c r="H4427" i="23"/>
  <c r="H4443" i="23"/>
  <c r="H4459" i="23"/>
  <c r="H4475" i="23"/>
  <c r="H4491" i="23"/>
  <c r="H4507" i="23"/>
  <c r="H4523" i="23"/>
  <c r="H4539" i="23"/>
  <c r="H4555" i="23"/>
  <c r="H4571" i="23"/>
  <c r="H4587" i="23"/>
  <c r="H4603" i="23"/>
  <c r="H4619" i="23"/>
  <c r="H4635" i="23"/>
  <c r="H4651" i="23"/>
  <c r="H4667" i="23"/>
  <c r="H4683" i="23"/>
  <c r="H4699" i="23"/>
  <c r="H4715" i="23"/>
  <c r="H4731" i="23"/>
  <c r="H4747" i="23"/>
  <c r="H4763" i="23"/>
  <c r="H4779" i="23"/>
  <c r="H4795" i="23"/>
  <c r="H4811" i="23"/>
  <c r="H4827" i="23"/>
  <c r="H4843" i="23"/>
  <c r="H4859" i="23"/>
  <c r="H4875" i="23"/>
  <c r="H4891" i="23"/>
  <c r="H4907" i="23"/>
  <c r="H4923" i="23"/>
  <c r="H4939" i="23"/>
  <c r="H4955" i="23"/>
  <c r="H4971" i="23"/>
  <c r="H4986" i="23"/>
  <c r="H5000" i="23"/>
  <c r="H5011" i="23"/>
  <c r="H5025" i="23"/>
  <c r="H5039" i="23"/>
  <c r="H5050" i="23"/>
  <c r="H5064" i="23"/>
  <c r="H5075" i="23"/>
  <c r="H5089" i="23"/>
  <c r="H5103" i="23"/>
  <c r="H5114" i="23"/>
  <c r="H5128" i="23"/>
  <c r="H5139" i="23"/>
  <c r="H5153" i="23"/>
  <c r="H5167" i="23"/>
  <c r="H5178" i="23"/>
  <c r="H5192" i="23"/>
  <c r="H5203" i="23"/>
  <c r="H5217" i="23"/>
  <c r="H5227" i="23"/>
  <c r="H5236" i="23"/>
  <c r="H5244" i="23"/>
  <c r="H5252" i="23"/>
  <c r="H5260" i="23"/>
  <c r="H5268" i="23"/>
  <c r="H5276" i="23"/>
  <c r="H5284" i="23"/>
  <c r="H5292" i="23"/>
  <c r="H5300" i="23"/>
  <c r="H5308" i="23"/>
  <c r="H5316" i="23"/>
  <c r="H5324" i="23"/>
  <c r="H5332" i="23"/>
  <c r="H5340" i="23"/>
  <c r="H5348" i="23"/>
  <c r="H5356" i="23"/>
  <c r="H5364" i="23"/>
  <c r="H5372" i="23"/>
  <c r="H5380" i="23"/>
  <c r="H5388" i="23"/>
  <c r="H5396" i="23"/>
  <c r="H5404" i="23"/>
  <c r="H5412" i="23"/>
  <c r="H5420" i="23"/>
  <c r="H5428" i="23"/>
  <c r="H5436" i="23"/>
  <c r="H5444" i="23"/>
  <c r="H5452" i="23"/>
  <c r="H5460" i="23"/>
  <c r="H5468" i="23"/>
  <c r="H5476" i="23"/>
  <c r="H5484" i="23"/>
  <c r="H5492" i="23"/>
  <c r="H5500" i="23"/>
  <c r="H5508" i="23"/>
  <c r="H5516" i="23"/>
  <c r="H5524" i="23"/>
  <c r="H5532" i="23"/>
  <c r="H5540" i="23"/>
  <c r="H5548" i="23"/>
  <c r="H5556" i="23"/>
  <c r="H5564" i="23"/>
  <c r="H5572" i="23"/>
  <c r="H5580" i="23"/>
  <c r="H5588" i="23"/>
  <c r="H5596" i="23"/>
  <c r="H5604" i="23"/>
  <c r="H5612" i="23"/>
  <c r="H5620" i="23"/>
  <c r="H5628" i="23"/>
  <c r="H5636" i="23"/>
  <c r="H5644" i="23"/>
  <c r="H5652" i="23"/>
  <c r="H5660" i="23"/>
  <c r="H5668" i="23"/>
  <c r="H5676" i="23"/>
  <c r="H5684" i="23"/>
  <c r="H5692" i="23"/>
  <c r="H5700" i="23"/>
  <c r="H5708" i="23"/>
  <c r="H5716" i="23"/>
  <c r="H5724" i="23"/>
  <c r="H5732" i="23"/>
  <c r="H5740" i="23"/>
  <c r="H5748" i="23"/>
  <c r="H5756" i="23"/>
  <c r="H5764" i="23"/>
  <c r="H5772" i="23"/>
  <c r="H5780" i="23"/>
  <c r="H5788" i="23"/>
  <c r="H5796" i="23"/>
  <c r="H5804" i="23"/>
  <c r="H5812" i="23"/>
  <c r="H5820" i="23"/>
  <c r="H2638" i="23"/>
  <c r="H3619" i="23"/>
  <c r="H3963" i="23"/>
  <c r="H4159" i="23"/>
  <c r="H4287" i="23"/>
  <c r="H4415" i="23"/>
  <c r="H4522" i="23"/>
  <c r="H4586" i="23"/>
  <c r="H4650" i="23"/>
  <c r="H4698" i="23"/>
  <c r="H4730" i="23"/>
  <c r="H4762" i="23"/>
  <c r="H4794" i="23"/>
  <c r="H4826" i="23"/>
  <c r="H4858" i="23"/>
  <c r="H4890" i="23"/>
  <c r="H4922" i="23"/>
  <c r="H4954" i="23"/>
  <c r="H4985" i="23"/>
  <c r="H5010" i="23"/>
  <c r="H5035" i="23"/>
  <c r="H5063" i="23"/>
  <c r="H5088" i="23"/>
  <c r="H5113" i="23"/>
  <c r="H5138" i="23"/>
  <c r="H5163" i="23"/>
  <c r="H5191" i="23"/>
  <c r="H5216" i="23"/>
  <c r="H5235" i="23"/>
  <c r="H5251" i="23"/>
  <c r="H5267" i="23"/>
  <c r="H5283" i="23"/>
  <c r="H5299" i="23"/>
  <c r="H5315" i="23"/>
  <c r="H5331" i="23"/>
  <c r="H5347" i="23"/>
  <c r="H5363" i="23"/>
  <c r="H5379" i="23"/>
  <c r="H5395" i="23"/>
  <c r="H5411" i="23"/>
  <c r="H5427" i="23"/>
  <c r="H5443" i="23"/>
  <c r="H5459" i="23"/>
  <c r="H5475" i="23"/>
  <c r="H5491" i="23"/>
  <c r="H5507" i="23"/>
  <c r="H5523" i="23"/>
  <c r="H5539" i="23"/>
  <c r="H5555" i="23"/>
  <c r="H5571" i="23"/>
  <c r="H5587" i="23"/>
  <c r="H5603" i="23"/>
  <c r="H5619" i="23"/>
  <c r="H5635" i="23"/>
  <c r="H5651" i="23"/>
  <c r="H5667" i="23"/>
  <c r="H5683" i="23"/>
  <c r="H5699" i="23"/>
  <c r="H5715" i="23"/>
  <c r="H5731" i="23"/>
  <c r="H5747" i="23"/>
  <c r="H5763" i="23"/>
  <c r="H5779" i="23"/>
  <c r="H5795" i="23"/>
  <c r="H5811" i="23"/>
  <c r="H5827" i="23"/>
  <c r="H5841" i="23"/>
  <c r="H5852" i="23"/>
  <c r="H5866" i="23"/>
  <c r="H5877" i="23"/>
  <c r="H5891" i="23"/>
  <c r="H5905" i="23"/>
  <c r="H5916" i="23"/>
  <c r="H5930" i="23"/>
  <c r="H5941" i="23"/>
  <c r="H5955" i="23"/>
  <c r="H5969" i="23"/>
  <c r="H5980" i="23"/>
  <c r="H5994" i="23"/>
  <c r="H6005" i="23"/>
  <c r="H6019" i="23"/>
  <c r="H6033" i="23"/>
  <c r="H6044" i="23"/>
  <c r="H6058" i="23"/>
  <c r="H6069" i="23"/>
  <c r="H6083" i="23"/>
  <c r="H6097" i="23"/>
  <c r="H6107" i="23"/>
  <c r="H6116" i="23"/>
  <c r="H6125" i="23"/>
  <c r="H6135" i="23"/>
  <c r="H6144" i="23"/>
  <c r="H6153" i="23"/>
  <c r="H6162" i="23"/>
  <c r="H6171" i="23"/>
  <c r="H6180" i="23"/>
  <c r="H6189" i="23"/>
  <c r="H6199" i="23"/>
  <c r="H6208" i="23"/>
  <c r="H6217" i="23"/>
  <c r="H6226" i="23"/>
  <c r="H6235" i="23"/>
  <c r="H6244" i="23"/>
  <c r="H6253" i="23"/>
  <c r="H6263" i="23"/>
  <c r="H6272" i="23"/>
  <c r="H6281" i="23"/>
  <c r="H6290" i="23"/>
  <c r="H6299" i="23"/>
  <c r="H6308" i="23"/>
  <c r="H6317" i="23"/>
  <c r="H6327" i="23"/>
  <c r="H6336" i="23"/>
  <c r="H6345" i="23"/>
  <c r="H6354" i="23"/>
  <c r="H6363" i="23"/>
  <c r="H6372" i="23"/>
  <c r="H6381" i="23"/>
  <c r="H6391" i="23"/>
  <c r="H6400" i="23"/>
  <c r="H6409" i="23"/>
  <c r="H6418" i="23"/>
  <c r="H6427" i="23"/>
  <c r="H6436" i="23"/>
  <c r="H6445" i="23"/>
  <c r="H6455" i="23"/>
  <c r="H6464" i="23"/>
  <c r="H6473" i="23"/>
  <c r="H6482" i="23"/>
  <c r="H6491" i="23"/>
  <c r="H6500" i="23"/>
  <c r="H6509" i="23"/>
  <c r="H2894" i="23"/>
  <c r="H3688" i="23"/>
  <c r="H3995" i="23"/>
  <c r="H4175" i="23"/>
  <c r="H4303" i="23"/>
  <c r="H4431" i="23"/>
  <c r="H4527" i="23"/>
  <c r="H4591" i="23"/>
  <c r="H4655" i="23"/>
  <c r="H4703" i="23"/>
  <c r="H4735" i="23"/>
  <c r="H4767" i="23"/>
  <c r="H4799" i="23"/>
  <c r="H4831" i="23"/>
  <c r="H4863" i="23"/>
  <c r="H4895" i="23"/>
  <c r="H4927" i="23"/>
  <c r="H4959" i="23"/>
  <c r="H4987" i="23"/>
  <c r="H5015" i="23"/>
  <c r="H5040" i="23"/>
  <c r="H5065" i="23"/>
  <c r="H5090" i="23"/>
  <c r="H5115" i="23"/>
  <c r="H5143" i="23"/>
  <c r="H5168" i="23"/>
  <c r="H5193" i="23"/>
  <c r="H5218" i="23"/>
  <c r="H5237" i="23"/>
  <c r="H5253" i="23"/>
  <c r="H5269" i="23"/>
  <c r="H5285" i="23"/>
  <c r="H5301" i="23"/>
  <c r="H5317" i="23"/>
  <c r="H5333" i="23"/>
  <c r="H5349" i="23"/>
  <c r="H5365" i="23"/>
  <c r="H5381" i="23"/>
  <c r="H5397" i="23"/>
  <c r="H5413" i="23"/>
  <c r="H5429" i="23"/>
  <c r="H5445" i="23"/>
  <c r="H5461" i="23"/>
  <c r="H5477" i="23"/>
  <c r="H5493" i="23"/>
  <c r="H5509" i="23"/>
  <c r="H5525" i="23"/>
  <c r="H5541" i="23"/>
  <c r="H5557" i="23"/>
  <c r="H5573" i="23"/>
  <c r="H5589" i="23"/>
  <c r="H5605" i="23"/>
  <c r="H5621" i="23"/>
  <c r="H5637" i="23"/>
  <c r="H5653" i="23"/>
  <c r="H5669" i="23"/>
  <c r="H5685" i="23"/>
  <c r="H5701" i="23"/>
  <c r="H5717" i="23"/>
  <c r="H5733" i="23"/>
  <c r="H5749" i="23"/>
  <c r="H5765" i="23"/>
  <c r="H5781" i="23"/>
  <c r="H5797" i="23"/>
  <c r="H5813" i="23"/>
  <c r="H5828" i="23"/>
  <c r="H5842" i="23"/>
  <c r="H5853" i="23"/>
  <c r="H5867" i="23"/>
  <c r="H5881" i="23"/>
  <c r="H5892" i="23"/>
  <c r="H5906" i="23"/>
  <c r="H5917" i="23"/>
  <c r="H5931" i="23"/>
  <c r="H5945" i="23"/>
  <c r="H5956" i="23"/>
  <c r="H5970" i="23"/>
  <c r="H5981" i="23"/>
  <c r="H5995" i="23"/>
  <c r="H6009" i="23"/>
  <c r="H6020" i="23"/>
  <c r="H6034" i="23"/>
  <c r="H6045" i="23"/>
  <c r="H6059" i="23"/>
  <c r="H6073" i="23"/>
  <c r="H6084" i="23"/>
  <c r="H6098" i="23"/>
  <c r="H6108" i="23"/>
  <c r="H6117" i="23"/>
  <c r="H6127" i="23"/>
  <c r="H6136" i="23"/>
  <c r="H6145" i="23"/>
  <c r="H6154" i="23"/>
  <c r="H6163" i="23"/>
  <c r="H6172" i="23"/>
  <c r="H6181" i="23"/>
  <c r="H6191" i="23"/>
  <c r="H6200" i="23"/>
  <c r="H6209" i="23"/>
  <c r="H6218" i="23"/>
  <c r="H6227" i="23"/>
  <c r="H6236" i="23"/>
  <c r="H6245" i="23"/>
  <c r="H6255" i="23"/>
  <c r="H6264" i="23"/>
  <c r="H6273" i="23"/>
  <c r="H6282" i="23"/>
  <c r="H6291" i="23"/>
  <c r="H6300" i="23"/>
  <c r="H6309" i="23"/>
  <c r="H6319" i="23"/>
  <c r="H6328" i="23"/>
  <c r="H6337" i="23"/>
  <c r="H6346" i="23"/>
  <c r="H6355" i="23"/>
  <c r="H6364" i="23"/>
  <c r="H6373" i="23"/>
  <c r="H6383" i="23"/>
  <c r="H6392" i="23"/>
  <c r="H6401" i="23"/>
  <c r="H6410" i="23"/>
  <c r="H6419" i="23"/>
  <c r="H6428" i="23"/>
  <c r="H3061" i="23"/>
  <c r="H3748" i="23"/>
  <c r="H4020" i="23"/>
  <c r="H4191" i="23"/>
  <c r="H4319" i="23"/>
  <c r="H4447" i="23"/>
  <c r="H4538" i="23"/>
  <c r="H4602" i="23"/>
  <c r="H4666" i="23"/>
  <c r="H4711" i="23"/>
  <c r="H4743" i="23"/>
  <c r="H4775" i="23"/>
  <c r="H4807" i="23"/>
  <c r="H4839" i="23"/>
  <c r="H4871" i="23"/>
  <c r="H4903" i="23"/>
  <c r="H4935" i="23"/>
  <c r="H4967" i="23"/>
  <c r="H4994" i="23"/>
  <c r="H5019" i="23"/>
  <c r="H5047" i="23"/>
  <c r="H5072" i="23"/>
  <c r="H5097" i="23"/>
  <c r="H3203" i="23"/>
  <c r="H3795" i="23"/>
  <c r="H4045" i="23"/>
  <c r="H4207" i="23"/>
  <c r="H4335" i="23"/>
  <c r="H4463" i="23"/>
  <c r="H4543" i="23"/>
  <c r="H4607" i="23"/>
  <c r="H4671" i="23"/>
  <c r="H4712" i="23"/>
  <c r="H4744" i="23"/>
  <c r="H4776" i="23"/>
  <c r="H4808" i="23"/>
  <c r="H4840" i="23"/>
  <c r="H4872" i="23"/>
  <c r="H4904" i="23"/>
  <c r="H4936" i="23"/>
  <c r="H4968" i="23"/>
  <c r="H4995" i="23"/>
  <c r="H5023" i="23"/>
  <c r="H5048" i="23"/>
  <c r="H5073" i="23"/>
  <c r="H5098" i="23"/>
  <c r="H5123" i="23"/>
  <c r="H5151" i="23"/>
  <c r="H5176" i="23"/>
  <c r="H5201" i="23"/>
  <c r="H5225" i="23"/>
  <c r="H5242" i="23"/>
  <c r="H5258" i="23"/>
  <c r="H5274" i="23"/>
  <c r="H5290" i="23"/>
  <c r="H5306" i="23"/>
  <c r="H5322" i="23"/>
  <c r="H5338" i="23"/>
  <c r="H5354" i="23"/>
  <c r="H5370" i="23"/>
  <c r="H5386" i="23"/>
  <c r="H5402" i="23"/>
  <c r="H5418" i="23"/>
  <c r="H5434" i="23"/>
  <c r="H5450" i="23"/>
  <c r="H5466" i="23"/>
  <c r="H5482" i="23"/>
  <c r="H5498" i="23"/>
  <c r="H5514" i="23"/>
  <c r="H5530" i="23"/>
  <c r="H5546" i="23"/>
  <c r="H5562" i="23"/>
  <c r="H5578" i="23"/>
  <c r="H5594" i="23"/>
  <c r="H5610" i="23"/>
  <c r="H5626" i="23"/>
  <c r="H5642" i="23"/>
  <c r="H5658" i="23"/>
  <c r="H5674" i="23"/>
  <c r="H5690" i="23"/>
  <c r="H5706" i="23"/>
  <c r="H5722" i="23"/>
  <c r="H5738" i="23"/>
  <c r="H5754" i="23"/>
  <c r="H5770" i="23"/>
  <c r="H5786" i="23"/>
  <c r="H5802" i="23"/>
  <c r="H5818" i="23"/>
  <c r="H5833" i="23"/>
  <c r="H5844" i="23"/>
  <c r="H5858" i="23"/>
  <c r="H5869" i="23"/>
  <c r="H5883" i="23"/>
  <c r="H5897" i="23"/>
  <c r="H5908" i="23"/>
  <c r="H5922" i="23"/>
  <c r="H5933" i="23"/>
  <c r="H5947" i="23"/>
  <c r="H5961" i="23"/>
  <c r="H5972" i="23"/>
  <c r="H5986" i="23"/>
  <c r="H5997" i="23"/>
  <c r="H6011" i="23"/>
  <c r="H6025" i="23"/>
  <c r="H6036" i="23"/>
  <c r="H6050" i="23"/>
  <c r="H6061" i="23"/>
  <c r="H6075" i="23"/>
  <c r="H3392" i="23"/>
  <c r="H3860" i="23"/>
  <c r="H3299" i="23"/>
  <c r="H4123" i="23"/>
  <c r="H4383" i="23"/>
  <c r="H4570" i="23"/>
  <c r="H4695" i="23"/>
  <c r="H4759" i="23"/>
  <c r="H4823" i="23"/>
  <c r="H4887" i="23"/>
  <c r="H4951" i="23"/>
  <c r="H5008" i="23"/>
  <c r="H5058" i="23"/>
  <c r="H5111" i="23"/>
  <c r="H5152" i="23"/>
  <c r="H5187" i="23"/>
  <c r="H5229" i="23"/>
  <c r="H5257" i="23"/>
  <c r="H5281" i="23"/>
  <c r="H5307" i="23"/>
  <c r="H5330" i="23"/>
  <c r="H5357" i="23"/>
  <c r="H5385" i="23"/>
  <c r="H5409" i="23"/>
  <c r="H5435" i="23"/>
  <c r="H5458" i="23"/>
  <c r="H5485" i="23"/>
  <c r="H5513" i="23"/>
  <c r="H5537" i="23"/>
  <c r="H5563" i="23"/>
  <c r="H5586" i="23"/>
  <c r="H5613" i="23"/>
  <c r="H5641" i="23"/>
  <c r="H5665" i="23"/>
  <c r="H5691" i="23"/>
  <c r="H5714" i="23"/>
  <c r="H5741" i="23"/>
  <c r="H5769" i="23"/>
  <c r="H5793" i="23"/>
  <c r="H5819" i="23"/>
  <c r="H5837" i="23"/>
  <c r="H5860" i="23"/>
  <c r="H5882" i="23"/>
  <c r="H5900" i="23"/>
  <c r="H5923" i="23"/>
  <c r="H5940" i="23"/>
  <c r="H5963" i="23"/>
  <c r="H5985" i="23"/>
  <c r="H6003" i="23"/>
  <c r="H6026" i="23"/>
  <c r="H6043" i="23"/>
  <c r="H6066" i="23"/>
  <c r="H6085" i="23"/>
  <c r="H6101" i="23"/>
  <c r="H6114" i="23"/>
  <c r="H6128" i="23"/>
  <c r="H6139" i="23"/>
  <c r="H6151" i="23"/>
  <c r="H6164" i="23"/>
  <c r="H6176" i="23"/>
  <c r="H6187" i="23"/>
  <c r="H6201" i="23"/>
  <c r="H6212" i="23"/>
  <c r="H6224" i="23"/>
  <c r="H6237" i="23"/>
  <c r="H6249" i="23"/>
  <c r="H6260" i="23"/>
  <c r="H6274" i="23"/>
  <c r="H6285" i="23"/>
  <c r="H6297" i="23"/>
  <c r="H6311" i="23"/>
  <c r="H6322" i="23"/>
  <c r="H6333" i="23"/>
  <c r="H6347" i="23"/>
  <c r="H6359" i="23"/>
  <c r="H6370" i="23"/>
  <c r="H6384" i="23"/>
  <c r="H6395" i="23"/>
  <c r="H6407" i="23"/>
  <c r="H6420" i="23"/>
  <c r="H6432" i="23"/>
  <c r="H6442" i="23"/>
  <c r="H6452" i="23"/>
  <c r="H6463" i="23"/>
  <c r="H6474" i="23"/>
  <c r="H6484" i="23"/>
  <c r="H6495" i="23"/>
  <c r="H6505" i="23"/>
  <c r="H6515" i="23"/>
  <c r="H6524" i="23"/>
  <c r="H6533" i="23"/>
  <c r="H6542" i="23"/>
  <c r="H6550" i="23"/>
  <c r="H6558" i="23"/>
  <c r="H6566" i="23"/>
  <c r="H6574" i="23"/>
  <c r="H6582" i="23"/>
  <c r="H6590" i="23"/>
  <c r="H6598" i="23"/>
  <c r="H6606" i="23"/>
  <c r="H6614" i="23"/>
  <c r="H6622" i="23"/>
  <c r="H6630" i="23"/>
  <c r="H6638" i="23"/>
  <c r="H6646" i="23"/>
  <c r="H6654" i="23"/>
  <c r="H6662" i="23"/>
  <c r="H6670" i="23"/>
  <c r="H6678" i="23"/>
  <c r="H6686" i="23"/>
  <c r="H6694" i="23"/>
  <c r="H6702" i="23"/>
  <c r="H6710" i="23"/>
  <c r="H6718" i="23"/>
  <c r="H6726" i="23"/>
  <c r="H6734" i="23"/>
  <c r="H6742" i="23"/>
  <c r="H6750" i="23"/>
  <c r="H6758" i="23"/>
  <c r="H6766" i="23"/>
  <c r="H6774" i="23"/>
  <c r="H6782" i="23"/>
  <c r="H6790" i="23"/>
  <c r="H6798" i="23"/>
  <c r="H6806" i="23"/>
  <c r="H6814" i="23"/>
  <c r="H6822" i="23"/>
  <c r="H6830" i="23"/>
  <c r="H6838" i="23"/>
  <c r="H6846" i="23"/>
  <c r="H6854" i="23"/>
  <c r="H6862" i="23"/>
  <c r="H6870" i="23"/>
  <c r="H6878" i="23"/>
  <c r="H6886" i="23"/>
  <c r="H6894" i="23"/>
  <c r="H6902" i="23"/>
  <c r="H6910" i="23"/>
  <c r="H6918" i="23"/>
  <c r="H6926" i="23"/>
  <c r="H6934" i="23"/>
  <c r="H6942" i="23"/>
  <c r="H6950" i="23"/>
  <c r="H6958" i="23"/>
  <c r="H6966" i="23"/>
  <c r="H6974" i="23"/>
  <c r="H6982" i="23"/>
  <c r="H6990" i="23"/>
  <c r="H6998" i="23"/>
  <c r="H7006" i="23"/>
  <c r="H7014" i="23"/>
  <c r="H7022" i="23"/>
  <c r="H7030" i="23"/>
  <c r="H7038" i="23"/>
  <c r="H7046" i="23"/>
  <c r="H7054" i="23"/>
  <c r="H7062" i="23"/>
  <c r="H7070" i="23"/>
  <c r="H7078" i="23"/>
  <c r="H7086" i="23"/>
  <c r="H7094" i="23"/>
  <c r="H7102" i="23"/>
  <c r="H7110" i="23"/>
  <c r="H7118" i="23"/>
  <c r="H7126" i="23"/>
  <c r="H7134" i="23"/>
  <c r="H7142" i="23"/>
  <c r="H7150" i="23"/>
  <c r="H7158" i="23"/>
  <c r="H7166" i="23"/>
  <c r="H7174" i="23"/>
  <c r="H7182" i="23"/>
  <c r="H7190" i="23"/>
  <c r="H7198" i="23"/>
  <c r="H7206" i="23"/>
  <c r="H7214" i="23"/>
  <c r="H7222" i="23"/>
  <c r="H7230" i="23"/>
  <c r="H7238" i="23"/>
  <c r="H7246" i="23"/>
  <c r="H7254" i="23"/>
  <c r="H7262" i="23"/>
  <c r="H7270" i="23"/>
  <c r="H7278" i="23"/>
  <c r="H7286" i="23"/>
  <c r="H7294" i="23"/>
  <c r="H7302" i="23"/>
  <c r="H7310" i="23"/>
  <c r="H7318" i="23"/>
  <c r="H7326" i="23"/>
  <c r="H7334" i="23"/>
  <c r="H7342" i="23"/>
  <c r="H7350" i="23"/>
  <c r="H7358" i="23"/>
  <c r="H7366" i="23"/>
  <c r="H7374" i="23"/>
  <c r="H7382" i="23"/>
  <c r="H7390" i="23"/>
  <c r="H7398" i="23"/>
  <c r="H7406" i="23"/>
  <c r="H7414" i="23"/>
  <c r="H7422" i="23"/>
  <c r="H7430" i="23"/>
  <c r="H7438" i="23"/>
  <c r="H7446" i="23"/>
  <c r="H7454" i="23"/>
  <c r="H7462" i="23"/>
  <c r="H7470" i="23"/>
  <c r="H7478" i="23"/>
  <c r="H7486" i="23"/>
  <c r="H7494" i="23"/>
  <c r="H7502" i="23"/>
  <c r="H7510" i="23"/>
  <c r="H7518" i="23"/>
  <c r="H7526" i="23"/>
  <c r="H7534" i="23"/>
  <c r="H7542" i="23"/>
  <c r="H7550" i="23"/>
  <c r="H7558" i="23"/>
  <c r="H3475" i="23"/>
  <c r="H4143" i="23"/>
  <c r="H4399" i="23"/>
  <c r="H4575" i="23"/>
  <c r="H4696" i="23"/>
  <c r="H4760" i="23"/>
  <c r="H4824" i="23"/>
  <c r="H4888" i="23"/>
  <c r="H4952" i="23"/>
  <c r="H5009" i="23"/>
  <c r="H5059" i="23"/>
  <c r="H5112" i="23"/>
  <c r="H5154" i="23"/>
  <c r="H5200" i="23"/>
  <c r="H5233" i="23"/>
  <c r="H5259" i="23"/>
  <c r="H5282" i="23"/>
  <c r="H5309" i="23"/>
  <c r="H5337" i="23"/>
  <c r="H5361" i="23"/>
  <c r="H5387" i="23"/>
  <c r="H5410" i="23"/>
  <c r="H5437" i="23"/>
  <c r="H5465" i="23"/>
  <c r="H5489" i="23"/>
  <c r="H5515" i="23"/>
  <c r="H5538" i="23"/>
  <c r="H5565" i="23"/>
  <c r="H5593" i="23"/>
  <c r="H5617" i="23"/>
  <c r="H5643" i="23"/>
  <c r="H5666" i="23"/>
  <c r="H5693" i="23"/>
  <c r="H5721" i="23"/>
  <c r="H5745" i="23"/>
  <c r="H5771" i="23"/>
  <c r="H5794" i="23"/>
  <c r="H5821" i="23"/>
  <c r="H5843" i="23"/>
  <c r="H5861" i="23"/>
  <c r="H5884" i="23"/>
  <c r="H5901" i="23"/>
  <c r="H5924" i="23"/>
  <c r="H5946" i="23"/>
  <c r="H5964" i="23"/>
  <c r="H5987" i="23"/>
  <c r="H6004" i="23"/>
  <c r="H6027" i="23"/>
  <c r="H6049" i="23"/>
  <c r="H6067" i="23"/>
  <c r="H6089" i="23"/>
  <c r="H6103" i="23"/>
  <c r="H6115" i="23"/>
  <c r="H6129" i="23"/>
  <c r="H6140" i="23"/>
  <c r="H6152" i="23"/>
  <c r="H6165" i="23"/>
  <c r="H6177" i="23"/>
  <c r="H6188" i="23"/>
  <c r="H6202" i="23"/>
  <c r="H6213" i="23"/>
  <c r="H6225" i="23"/>
  <c r="H6239" i="23"/>
  <c r="H6250" i="23"/>
  <c r="H6261" i="23"/>
  <c r="H6275" i="23"/>
  <c r="H6287" i="23"/>
  <c r="H6298" i="23"/>
  <c r="H6312" i="23"/>
  <c r="H6323" i="23"/>
  <c r="H6335" i="23"/>
  <c r="H6348" i="23"/>
  <c r="H6360" i="23"/>
  <c r="H6371" i="23"/>
  <c r="H6385" i="23"/>
  <c r="H6396" i="23"/>
  <c r="H6408" i="23"/>
  <c r="H6421" i="23"/>
  <c r="H6433" i="23"/>
  <c r="H6443" i="23"/>
  <c r="H6453" i="23"/>
  <c r="H6465" i="23"/>
  <c r="H6475" i="23"/>
  <c r="H6485" i="23"/>
  <c r="H6496" i="23"/>
  <c r="H6506" i="23"/>
  <c r="H6516" i="23"/>
  <c r="H6525" i="23"/>
  <c r="H6535" i="23"/>
  <c r="H6543" i="23"/>
  <c r="H6551" i="23"/>
  <c r="H6559" i="23"/>
  <c r="H6567" i="23"/>
  <c r="H6575" i="23"/>
  <c r="H6583" i="23"/>
  <c r="H6591" i="23"/>
  <c r="H6599" i="23"/>
  <c r="H6607" i="23"/>
  <c r="H6615" i="23"/>
  <c r="H6623" i="23"/>
  <c r="H6631" i="23"/>
  <c r="H6639" i="23"/>
  <c r="H6647" i="23"/>
  <c r="H6655" i="23"/>
  <c r="H6663" i="23"/>
  <c r="H6671" i="23"/>
  <c r="H6679" i="23"/>
  <c r="H6687" i="23"/>
  <c r="H6695" i="23"/>
  <c r="H6703" i="23"/>
  <c r="H6711" i="23"/>
  <c r="H6719" i="23"/>
  <c r="H6727" i="23"/>
  <c r="H6735" i="23"/>
  <c r="H6743" i="23"/>
  <c r="H6751" i="23"/>
  <c r="H6759" i="23"/>
  <c r="H6767" i="23"/>
  <c r="H6775" i="23"/>
  <c r="H6783" i="23"/>
  <c r="H6791" i="23"/>
  <c r="H6799" i="23"/>
  <c r="H6807" i="23"/>
  <c r="H6815" i="23"/>
  <c r="H6823" i="23"/>
  <c r="H6831" i="23"/>
  <c r="H6839" i="23"/>
  <c r="H6847" i="23"/>
  <c r="H6855" i="23"/>
  <c r="H6863" i="23"/>
  <c r="H6871" i="23"/>
  <c r="H6879" i="23"/>
  <c r="H6887" i="23"/>
  <c r="H6895" i="23"/>
  <c r="H6903" i="23"/>
  <c r="H6911" i="23"/>
  <c r="H6919" i="23"/>
  <c r="H6927" i="23"/>
  <c r="H6935" i="23"/>
  <c r="H6943" i="23"/>
  <c r="H6951" i="23"/>
  <c r="H6959" i="23"/>
  <c r="H6967" i="23"/>
  <c r="H6975" i="23"/>
  <c r="H6983" i="23"/>
  <c r="H6991" i="23"/>
  <c r="H6999" i="23"/>
  <c r="H7007" i="23"/>
  <c r="H7015" i="23"/>
  <c r="H7023" i="23"/>
  <c r="H7031" i="23"/>
  <c r="H7039" i="23"/>
  <c r="H7047" i="23"/>
  <c r="H7055" i="23"/>
  <c r="H7063" i="23"/>
  <c r="H7071" i="23"/>
  <c r="H7079" i="23"/>
  <c r="H7087" i="23"/>
  <c r="H7095" i="23"/>
  <c r="H7103" i="23"/>
  <c r="H7111" i="23"/>
  <c r="H7119" i="23"/>
  <c r="H7127" i="23"/>
  <c r="H7135" i="23"/>
  <c r="H7143" i="23"/>
  <c r="H7151" i="23"/>
  <c r="H7159" i="23"/>
  <c r="H7167" i="23"/>
  <c r="H7175" i="23"/>
  <c r="H7183" i="23"/>
  <c r="H7191" i="23"/>
  <c r="H7199" i="23"/>
  <c r="H7207" i="23"/>
  <c r="H7215" i="23"/>
  <c r="H7223" i="23"/>
  <c r="H7231" i="23"/>
  <c r="H7239" i="23"/>
  <c r="H7247" i="23"/>
  <c r="H7255" i="23"/>
  <c r="H7263" i="23"/>
  <c r="H7271" i="23"/>
  <c r="H3546" i="23"/>
  <c r="H4223" i="23"/>
  <c r="H4479" i="23"/>
  <c r="H4618" i="23"/>
  <c r="H4714" i="23"/>
  <c r="H4778" i="23"/>
  <c r="H4842" i="23"/>
  <c r="H4906" i="23"/>
  <c r="H4970" i="23"/>
  <c r="H5024" i="23"/>
  <c r="H5074" i="23"/>
  <c r="H5122" i="23"/>
  <c r="H5161" i="23"/>
  <c r="H5202" i="23"/>
  <c r="H5234" i="23"/>
  <c r="H5261" i="23"/>
  <c r="H5289" i="23"/>
  <c r="H5313" i="23"/>
  <c r="H5339" i="23"/>
  <c r="H5362" i="23"/>
  <c r="H5389" i="23"/>
  <c r="H5417" i="23"/>
  <c r="H5441" i="23"/>
  <c r="H5467" i="23"/>
  <c r="H5490" i="23"/>
  <c r="H5517" i="23"/>
  <c r="H5545" i="23"/>
  <c r="H5569" i="23"/>
  <c r="H5595" i="23"/>
  <c r="H5618" i="23"/>
  <c r="H5645" i="23"/>
  <c r="H5673" i="23"/>
  <c r="H5697" i="23"/>
  <c r="H5723" i="23"/>
  <c r="H5746" i="23"/>
  <c r="H5773" i="23"/>
  <c r="H5801" i="23"/>
  <c r="H5825" i="23"/>
  <c r="H5845" i="23"/>
  <c r="H5865" i="23"/>
  <c r="H5885" i="23"/>
  <c r="H5907" i="23"/>
  <c r="H5925" i="23"/>
  <c r="H5948" i="23"/>
  <c r="H5965" i="23"/>
  <c r="H5988" i="23"/>
  <c r="H6010" i="23"/>
  <c r="H6028" i="23"/>
  <c r="H6051" i="23"/>
  <c r="H6068" i="23"/>
  <c r="H6090" i="23"/>
  <c r="H6105" i="23"/>
  <c r="H6119" i="23"/>
  <c r="H6130" i="23"/>
  <c r="H6141" i="23"/>
  <c r="H6155" i="23"/>
  <c r="H6167" i="23"/>
  <c r="H6178" i="23"/>
  <c r="H6192" i="23"/>
  <c r="H6203" i="23"/>
  <c r="H6215" i="23"/>
  <c r="H6228" i="23"/>
  <c r="H6240" i="23"/>
  <c r="H6251" i="23"/>
  <c r="H6265" i="23"/>
  <c r="H6276" i="23"/>
  <c r="H6288" i="23"/>
  <c r="H6301" i="23"/>
  <c r="H6313" i="23"/>
  <c r="H6324" i="23"/>
  <c r="H6338" i="23"/>
  <c r="H6349" i="23"/>
  <c r="H6361" i="23"/>
  <c r="H6375" i="23"/>
  <c r="H6386" i="23"/>
  <c r="H6397" i="23"/>
  <c r="H6411" i="23"/>
  <c r="H6423" i="23"/>
  <c r="H6434" i="23"/>
  <c r="H6444" i="23"/>
  <c r="H6456" i="23"/>
  <c r="H6466" i="23"/>
  <c r="H6476" i="23"/>
  <c r="H6487" i="23"/>
  <c r="H6497" i="23"/>
  <c r="H6507" i="23"/>
  <c r="H6517" i="23"/>
  <c r="H6527" i="23"/>
  <c r="H6536" i="23"/>
  <c r="H6544" i="23"/>
  <c r="H6552" i="23"/>
  <c r="H6560" i="23"/>
  <c r="H6568" i="23"/>
  <c r="H6576" i="23"/>
  <c r="H6584" i="23"/>
  <c r="H6592" i="23"/>
  <c r="H6600" i="23"/>
  <c r="H6608" i="23"/>
  <c r="H6616" i="23"/>
  <c r="H6624" i="23"/>
  <c r="H6632" i="23"/>
  <c r="H6640" i="23"/>
  <c r="H6648" i="23"/>
  <c r="H6656" i="23"/>
  <c r="H6664" i="23"/>
  <c r="H6672" i="23"/>
  <c r="H6680" i="23"/>
  <c r="H6688" i="23"/>
  <c r="H6696" i="23"/>
  <c r="H6704" i="23"/>
  <c r="H6712" i="23"/>
  <c r="H6720" i="23"/>
  <c r="H6728" i="23"/>
  <c r="H6736" i="23"/>
  <c r="H6744" i="23"/>
  <c r="H6752" i="23"/>
  <c r="H6760" i="23"/>
  <c r="H6768" i="23"/>
  <c r="H6776" i="23"/>
  <c r="H6784" i="23"/>
  <c r="H6792" i="23"/>
  <c r="H6800" i="23"/>
  <c r="H6808" i="23"/>
  <c r="H6816" i="23"/>
  <c r="H6824" i="23"/>
  <c r="H6832" i="23"/>
  <c r="H6840" i="23"/>
  <c r="H6848" i="23"/>
  <c r="H6856" i="23"/>
  <c r="H6864" i="23"/>
  <c r="H6872" i="23"/>
  <c r="H6880" i="23"/>
  <c r="H6888" i="23"/>
  <c r="H6896" i="23"/>
  <c r="H6904" i="23"/>
  <c r="H6912" i="23"/>
  <c r="H6920" i="23"/>
  <c r="H6928" i="23"/>
  <c r="H6936" i="23"/>
  <c r="H6944" i="23"/>
  <c r="H6952" i="23"/>
  <c r="H6960" i="23"/>
  <c r="H6968" i="23"/>
  <c r="H6976" i="23"/>
  <c r="H6984" i="23"/>
  <c r="H6992" i="23"/>
  <c r="H7000" i="23"/>
  <c r="H7008" i="23"/>
  <c r="H7016" i="23"/>
  <c r="H7024" i="23"/>
  <c r="H7032" i="23"/>
  <c r="H7040" i="23"/>
  <c r="H7048" i="23"/>
  <c r="H7056" i="23"/>
  <c r="H7064" i="23"/>
  <c r="H7072" i="23"/>
  <c r="H7080" i="23"/>
  <c r="H7088" i="23"/>
  <c r="H7096" i="23"/>
  <c r="H7104" i="23"/>
  <c r="H7112" i="23"/>
  <c r="H7120" i="23"/>
  <c r="H7128" i="23"/>
  <c r="H7136" i="23"/>
  <c r="H7144" i="23"/>
  <c r="H7152" i="23"/>
  <c r="H7160" i="23"/>
  <c r="H7168" i="23"/>
  <c r="H7176" i="23"/>
  <c r="H7184" i="23"/>
  <c r="H7192" i="23"/>
  <c r="H7200" i="23"/>
  <c r="H7208" i="23"/>
  <c r="H7216" i="23"/>
  <c r="H7224" i="23"/>
  <c r="H7232" i="23"/>
  <c r="H7240" i="23"/>
  <c r="H7248" i="23"/>
  <c r="H7256" i="23"/>
  <c r="H7264" i="23"/>
  <c r="H7272" i="23"/>
  <c r="H7280" i="23"/>
  <c r="H3828" i="23"/>
  <c r="H4239" i="23"/>
  <c r="H4495" i="23"/>
  <c r="H4623" i="23"/>
  <c r="H4719" i="23"/>
  <c r="H4783" i="23"/>
  <c r="H4847" i="23"/>
  <c r="H4911" i="23"/>
  <c r="H4975" i="23"/>
  <c r="H5026" i="23"/>
  <c r="H5079" i="23"/>
  <c r="H5127" i="23"/>
  <c r="H5162" i="23"/>
  <c r="H5207" i="23"/>
  <c r="H5241" i="23"/>
  <c r="H5265" i="23"/>
  <c r="H5291" i="23"/>
  <c r="H5314" i="23"/>
  <c r="H5341" i="23"/>
  <c r="H5369" i="23"/>
  <c r="H5393" i="23"/>
  <c r="H5419" i="23"/>
  <c r="H5442" i="23"/>
  <c r="H5469" i="23"/>
  <c r="H5497" i="23"/>
  <c r="H5521" i="23"/>
  <c r="H5547" i="23"/>
  <c r="H5570" i="23"/>
  <c r="H5597" i="23"/>
  <c r="H5625" i="23"/>
  <c r="H5649" i="23"/>
  <c r="H3898" i="23"/>
  <c r="H4255" i="23"/>
  <c r="H4506" i="23"/>
  <c r="H4634" i="23"/>
  <c r="H4727" i="23"/>
  <c r="H4791" i="23"/>
  <c r="H4855" i="23"/>
  <c r="H4919" i="23"/>
  <c r="H4983" i="23"/>
  <c r="H5033" i="23"/>
  <c r="H5083" i="23"/>
  <c r="H5129" i="23"/>
  <c r="H5175" i="23"/>
  <c r="H5211" i="23"/>
  <c r="H5243" i="23"/>
  <c r="H5266" i="23"/>
  <c r="H5293" i="23"/>
  <c r="H5321" i="23"/>
  <c r="H5345" i="23"/>
  <c r="H5371" i="23"/>
  <c r="H5394" i="23"/>
  <c r="H5421" i="23"/>
  <c r="H5449" i="23"/>
  <c r="H5473" i="23"/>
  <c r="H5499" i="23"/>
  <c r="H5522" i="23"/>
  <c r="H5549" i="23"/>
  <c r="H5577" i="23"/>
  <c r="H5601" i="23"/>
  <c r="H5627" i="23"/>
  <c r="H5650" i="23"/>
  <c r="H3931" i="23"/>
  <c r="H4271" i="23"/>
  <c r="H4511" i="23"/>
  <c r="H4639" i="23"/>
  <c r="H4728" i="23"/>
  <c r="H4792" i="23"/>
  <c r="H4856" i="23"/>
  <c r="H4920" i="23"/>
  <c r="H4984" i="23"/>
  <c r="H5034" i="23"/>
  <c r="H5087" i="23"/>
  <c r="H5136" i="23"/>
  <c r="H5177" i="23"/>
  <c r="H5215" i="23"/>
  <c r="H5245" i="23"/>
  <c r="H5273" i="23"/>
  <c r="H4098" i="23"/>
  <c r="H4367" i="23"/>
  <c r="H4559" i="23"/>
  <c r="H4687" i="23"/>
  <c r="H4751" i="23"/>
  <c r="H4815" i="23"/>
  <c r="H4879" i="23"/>
  <c r="H4943" i="23"/>
  <c r="H5001" i="23"/>
  <c r="H5051" i="23"/>
  <c r="H5104" i="23"/>
  <c r="H5147" i="23"/>
  <c r="H5186" i="23"/>
  <c r="H5226" i="23"/>
  <c r="H5250" i="23"/>
  <c r="H5277" i="23"/>
  <c r="H5305" i="23"/>
  <c r="H5329" i="23"/>
  <c r="H5355" i="23"/>
  <c r="H5378" i="23"/>
  <c r="H5405" i="23"/>
  <c r="H5433" i="23"/>
  <c r="H5457" i="23"/>
  <c r="H5483" i="23"/>
  <c r="H5506" i="23"/>
  <c r="H5533" i="23"/>
  <c r="H5561" i="23"/>
  <c r="H5585" i="23"/>
  <c r="H5611" i="23"/>
  <c r="H5634" i="23"/>
  <c r="H5661" i="23"/>
  <c r="H5689" i="23"/>
  <c r="H5713" i="23"/>
  <c r="H5739" i="23"/>
  <c r="H5762" i="23"/>
  <c r="H5789" i="23"/>
  <c r="H5817" i="23"/>
  <c r="H5836" i="23"/>
  <c r="H5859" i="23"/>
  <c r="H5876" i="23"/>
  <c r="H5899" i="23"/>
  <c r="H5921" i="23"/>
  <c r="H5939" i="23"/>
  <c r="H5962" i="23"/>
  <c r="H5979" i="23"/>
  <c r="H6002" i="23"/>
  <c r="H6021" i="23"/>
  <c r="H6042" i="23"/>
  <c r="H6065" i="23"/>
  <c r="H6082" i="23"/>
  <c r="H6100" i="23"/>
  <c r="H6113" i="23"/>
  <c r="H6124" i="23"/>
  <c r="H6138" i="23"/>
  <c r="H6149" i="23"/>
  <c r="H6161" i="23"/>
  <c r="H6175" i="23"/>
  <c r="H6186" i="23"/>
  <c r="H6197" i="23"/>
  <c r="H6211" i="23"/>
  <c r="H6223" i="23"/>
  <c r="H6234" i="23"/>
  <c r="H6248" i="23"/>
  <c r="H6259" i="23"/>
  <c r="H6271" i="23"/>
  <c r="H6284" i="23"/>
  <c r="H6296" i="23"/>
  <c r="H6307" i="23"/>
  <c r="H6321" i="23"/>
  <c r="H6332" i="23"/>
  <c r="H6344" i="23"/>
  <c r="H6357" i="23"/>
  <c r="H6369" i="23"/>
  <c r="H6380" i="23"/>
  <c r="H6394" i="23"/>
  <c r="H6405" i="23"/>
  <c r="H6417" i="23"/>
  <c r="H6431" i="23"/>
  <c r="H6441" i="23"/>
  <c r="H6451" i="23"/>
  <c r="H6461" i="23"/>
  <c r="H6472" i="23"/>
  <c r="H6483" i="23"/>
  <c r="H6493" i="23"/>
  <c r="H6504" i="23"/>
  <c r="H6514" i="23"/>
  <c r="H6523" i="23"/>
  <c r="H6532" i="23"/>
  <c r="H6541" i="23"/>
  <c r="H6549" i="23"/>
  <c r="H6557" i="23"/>
  <c r="H6565" i="23"/>
  <c r="H6573" i="23"/>
  <c r="H6581" i="23"/>
  <c r="H6589" i="23"/>
  <c r="H6597" i="23"/>
  <c r="H6605" i="23"/>
  <c r="H6613" i="23"/>
  <c r="H6621" i="23"/>
  <c r="H6629" i="23"/>
  <c r="H6637" i="23"/>
  <c r="H6645" i="23"/>
  <c r="H6653" i="23"/>
  <c r="H6661" i="23"/>
  <c r="H6669" i="23"/>
  <c r="H6677" i="23"/>
  <c r="H6685" i="23"/>
  <c r="H6693" i="23"/>
  <c r="H6701" i="23"/>
  <c r="H6709" i="23"/>
  <c r="H6717" i="23"/>
  <c r="H6725" i="23"/>
  <c r="H6733" i="23"/>
  <c r="H6741" i="23"/>
  <c r="H6749" i="23"/>
  <c r="H6757" i="23"/>
  <c r="H6765" i="23"/>
  <c r="H6773" i="23"/>
  <c r="H6781" i="23"/>
  <c r="H6789" i="23"/>
  <c r="H6797" i="23"/>
  <c r="H6805" i="23"/>
  <c r="H6813" i="23"/>
  <c r="H6821" i="23"/>
  <c r="H6829" i="23"/>
  <c r="H6837" i="23"/>
  <c r="H6845" i="23"/>
  <c r="H6853" i="23"/>
  <c r="H6861" i="23"/>
  <c r="H6869" i="23"/>
  <c r="H6877" i="23"/>
  <c r="H6885" i="23"/>
  <c r="H6893" i="23"/>
  <c r="H6901" i="23"/>
  <c r="H6909" i="23"/>
  <c r="H6917" i="23"/>
  <c r="H6925" i="23"/>
  <c r="H6933" i="23"/>
  <c r="H6941" i="23"/>
  <c r="H6949" i="23"/>
  <c r="H6957" i="23"/>
  <c r="H6965" i="23"/>
  <c r="H6973" i="23"/>
  <c r="H6981" i="23"/>
  <c r="H6989" i="23"/>
  <c r="H6997" i="23"/>
  <c r="H7005" i="23"/>
  <c r="H7013" i="23"/>
  <c r="H7021" i="23"/>
  <c r="H7029" i="23"/>
  <c r="H7037" i="23"/>
  <c r="H7045" i="23"/>
  <c r="H7053" i="23"/>
  <c r="H7061" i="23"/>
  <c r="H7069" i="23"/>
  <c r="H7077" i="23"/>
  <c r="H7085" i="23"/>
  <c r="H7093" i="23"/>
  <c r="H7101" i="23"/>
  <c r="H7109" i="23"/>
  <c r="H7117" i="23"/>
  <c r="H7125" i="23"/>
  <c r="H7133" i="23"/>
  <c r="H7141" i="23"/>
  <c r="H7149" i="23"/>
  <c r="H7157" i="23"/>
  <c r="H7165" i="23"/>
  <c r="H7173" i="23"/>
  <c r="H7181" i="23"/>
  <c r="H7189" i="23"/>
  <c r="H4073" i="23"/>
  <c r="H4999" i="23"/>
  <c r="H5297" i="23"/>
  <c r="H5401" i="23"/>
  <c r="H5501" i="23"/>
  <c r="H5602" i="23"/>
  <c r="H5681" i="23"/>
  <c r="H5730" i="23"/>
  <c r="H5785" i="23"/>
  <c r="H5834" i="23"/>
  <c r="H5874" i="23"/>
  <c r="H5914" i="23"/>
  <c r="H5954" i="23"/>
  <c r="H5996" i="23"/>
  <c r="H6037" i="23"/>
  <c r="H6077" i="23"/>
  <c r="H6111" i="23"/>
  <c r="H6133" i="23"/>
  <c r="H6159" i="23"/>
  <c r="H6184" i="23"/>
  <c r="H6207" i="23"/>
  <c r="H6232" i="23"/>
  <c r="H6257" i="23"/>
  <c r="H6280" i="23"/>
  <c r="H6305" i="23"/>
  <c r="H6330" i="23"/>
  <c r="H6353" i="23"/>
  <c r="H6378" i="23"/>
  <c r="H6403" i="23"/>
  <c r="H6426" i="23"/>
  <c r="H6449" i="23"/>
  <c r="H6469" i="23"/>
  <c r="H6490" i="23"/>
  <c r="H6512" i="23"/>
  <c r="H6530" i="23"/>
  <c r="H6547" i="23"/>
  <c r="H6563" i="23"/>
  <c r="H6579" i="23"/>
  <c r="H6595" i="23"/>
  <c r="H6611" i="23"/>
  <c r="H6627" i="23"/>
  <c r="H6643" i="23"/>
  <c r="H6659" i="23"/>
  <c r="H6675" i="23"/>
  <c r="H6691" i="23"/>
  <c r="H6707" i="23"/>
  <c r="H6723" i="23"/>
  <c r="H6739" i="23"/>
  <c r="H6755" i="23"/>
  <c r="H6771" i="23"/>
  <c r="H6787" i="23"/>
  <c r="H6803" i="23"/>
  <c r="H6819" i="23"/>
  <c r="H6835" i="23"/>
  <c r="H6851" i="23"/>
  <c r="H6867" i="23"/>
  <c r="H6883" i="23"/>
  <c r="H6899" i="23"/>
  <c r="H6915" i="23"/>
  <c r="H6931" i="23"/>
  <c r="H6947" i="23"/>
  <c r="H6963" i="23"/>
  <c r="H6979" i="23"/>
  <c r="H6995" i="23"/>
  <c r="H7011" i="23"/>
  <c r="H7027" i="23"/>
  <c r="H7043" i="23"/>
  <c r="H7059" i="23"/>
  <c r="H7075" i="23"/>
  <c r="H7091" i="23"/>
  <c r="H7107" i="23"/>
  <c r="H7123" i="23"/>
  <c r="H7139" i="23"/>
  <c r="H7155" i="23"/>
  <c r="H7171" i="23"/>
  <c r="H7187" i="23"/>
  <c r="H7202" i="23"/>
  <c r="H7213" i="23"/>
  <c r="H7227" i="23"/>
  <c r="H7241" i="23"/>
  <c r="H7252" i="23"/>
  <c r="H7266" i="23"/>
  <c r="H7277" i="23"/>
  <c r="H7288" i="23"/>
  <c r="H7297" i="23"/>
  <c r="H7306" i="23"/>
  <c r="H7315" i="23"/>
  <c r="H7324" i="23"/>
  <c r="H7333" i="23"/>
  <c r="H7343" i="23"/>
  <c r="H7352" i="23"/>
  <c r="H7361" i="23"/>
  <c r="H7370" i="23"/>
  <c r="H7379" i="23"/>
  <c r="H7388" i="23"/>
  <c r="H7397" i="23"/>
  <c r="H7407" i="23"/>
  <c r="H7416" i="23"/>
  <c r="H7425" i="23"/>
  <c r="H7434" i="23"/>
  <c r="H7443" i="23"/>
  <c r="H7452" i="23"/>
  <c r="H7461" i="23"/>
  <c r="H7471" i="23"/>
  <c r="H7480" i="23"/>
  <c r="H7489" i="23"/>
  <c r="H7498" i="23"/>
  <c r="H7507" i="23"/>
  <c r="H7516" i="23"/>
  <c r="H7525" i="23"/>
  <c r="H7535" i="23"/>
  <c r="H7544" i="23"/>
  <c r="H7553" i="23"/>
  <c r="H7562" i="23"/>
  <c r="H7570" i="23"/>
  <c r="H7578" i="23"/>
  <c r="H7586" i="23"/>
  <c r="H7594" i="23"/>
  <c r="H7602" i="23"/>
  <c r="H7610" i="23"/>
  <c r="H7618" i="23"/>
  <c r="H7626" i="23"/>
  <c r="H7634" i="23"/>
  <c r="H7642" i="23"/>
  <c r="H7650" i="23"/>
  <c r="H7658" i="23"/>
  <c r="H7666" i="23"/>
  <c r="H7674" i="23"/>
  <c r="H7682" i="23"/>
  <c r="H7690" i="23"/>
  <c r="H7698" i="23"/>
  <c r="H7706" i="23"/>
  <c r="H7714" i="23"/>
  <c r="H7722" i="23"/>
  <c r="H7730" i="23"/>
  <c r="H7738" i="23"/>
  <c r="H7746" i="23"/>
  <c r="H7754" i="23"/>
  <c r="H7762" i="23"/>
  <c r="H7770" i="23"/>
  <c r="H7778" i="23"/>
  <c r="H7786" i="23"/>
  <c r="H7794" i="23"/>
  <c r="H7802" i="23"/>
  <c r="H7810" i="23"/>
  <c r="H7818" i="23"/>
  <c r="H7826" i="23"/>
  <c r="H7834" i="23"/>
  <c r="H7842" i="23"/>
  <c r="H7850" i="23"/>
  <c r="H7858" i="23"/>
  <c r="H7866" i="23"/>
  <c r="H7874" i="23"/>
  <c r="H7882" i="23"/>
  <c r="H7890" i="23"/>
  <c r="H7898" i="23"/>
  <c r="H7906" i="23"/>
  <c r="H7914" i="23"/>
  <c r="H7922" i="23"/>
  <c r="H7930" i="23"/>
  <c r="H7938" i="23"/>
  <c r="H7946" i="23"/>
  <c r="H7954" i="23"/>
  <c r="H7962" i="23"/>
  <c r="H7970" i="23"/>
  <c r="H7978" i="23"/>
  <c r="H7986" i="23"/>
  <c r="H7994" i="23"/>
  <c r="H8002" i="23"/>
  <c r="H8010" i="23"/>
  <c r="H8018" i="23"/>
  <c r="H8026" i="23"/>
  <c r="H8034" i="23"/>
  <c r="H8042" i="23"/>
  <c r="H8050" i="23"/>
  <c r="H8058" i="23"/>
  <c r="H8066" i="23"/>
  <c r="H8074" i="23"/>
  <c r="H8082" i="23"/>
  <c r="H8090" i="23"/>
  <c r="H8098" i="23"/>
  <c r="H8106" i="23"/>
  <c r="H8114" i="23"/>
  <c r="H8122" i="23"/>
  <c r="H8130" i="23"/>
  <c r="H8138" i="23"/>
  <c r="H8146" i="23"/>
  <c r="H8154" i="23"/>
  <c r="H8162" i="23"/>
  <c r="H8170" i="23"/>
  <c r="H8178" i="23"/>
  <c r="H8186" i="23"/>
  <c r="H8194" i="23"/>
  <c r="H8202" i="23"/>
  <c r="H8210" i="23"/>
  <c r="H8218" i="23"/>
  <c r="H8226" i="23"/>
  <c r="H8234" i="23"/>
  <c r="H8242" i="23"/>
  <c r="H8250" i="23"/>
  <c r="H8258" i="23"/>
  <c r="H8266" i="23"/>
  <c r="H8274" i="23"/>
  <c r="H8282" i="23"/>
  <c r="H8290" i="23"/>
  <c r="H8298" i="23"/>
  <c r="H8306" i="23"/>
  <c r="H8314" i="23"/>
  <c r="H8322" i="23"/>
  <c r="H8330" i="23"/>
  <c r="H8338" i="23"/>
  <c r="H8346" i="23"/>
  <c r="H8354" i="23"/>
  <c r="H8362" i="23"/>
  <c r="H8370" i="23"/>
  <c r="H8378" i="23"/>
  <c r="H8386" i="23"/>
  <c r="H8394" i="23"/>
  <c r="H8402" i="23"/>
  <c r="H8410" i="23"/>
  <c r="H8418" i="23"/>
  <c r="H8426" i="23"/>
  <c r="H8434" i="23"/>
  <c r="H8442" i="23"/>
  <c r="H8450" i="23"/>
  <c r="H8458" i="23"/>
  <c r="H8466" i="23"/>
  <c r="H8474" i="23"/>
  <c r="H8482" i="23"/>
  <c r="H8490" i="23"/>
  <c r="H8498" i="23"/>
  <c r="H8506" i="23"/>
  <c r="H8514" i="23"/>
  <c r="H8522" i="23"/>
  <c r="H8530" i="23"/>
  <c r="H8538" i="23"/>
  <c r="H8546" i="23"/>
  <c r="H8554" i="23"/>
  <c r="H8562" i="23"/>
  <c r="H8570" i="23"/>
  <c r="H8578" i="23"/>
  <c r="H8586" i="23"/>
  <c r="H8594" i="23"/>
  <c r="H8602" i="23"/>
  <c r="H8610" i="23"/>
  <c r="H8618" i="23"/>
  <c r="H8626" i="23"/>
  <c r="H8634" i="23"/>
  <c r="H8642" i="23"/>
  <c r="H8650" i="23"/>
  <c r="H8658" i="23"/>
  <c r="H8666" i="23"/>
  <c r="H8674" i="23"/>
  <c r="H8682" i="23"/>
  <c r="H8690" i="23"/>
  <c r="H8698" i="23"/>
  <c r="H8706" i="23"/>
  <c r="H8714" i="23"/>
  <c r="H8722" i="23"/>
  <c r="H8730" i="23"/>
  <c r="H8738" i="23"/>
  <c r="H8746" i="23"/>
  <c r="H8754" i="23"/>
  <c r="H8762" i="23"/>
  <c r="H8770" i="23"/>
  <c r="H8778" i="23"/>
  <c r="H8786" i="23"/>
  <c r="H8794" i="23"/>
  <c r="H8802" i="23"/>
  <c r="H8810" i="23"/>
  <c r="H8818" i="23"/>
  <c r="H8826" i="23"/>
  <c r="H8834" i="23"/>
  <c r="H8842" i="23"/>
  <c r="H8850" i="23"/>
  <c r="H8858" i="23"/>
  <c r="H8866" i="23"/>
  <c r="H8874" i="23"/>
  <c r="H8882" i="23"/>
  <c r="H8890" i="23"/>
  <c r="H8898" i="23"/>
  <c r="H8906" i="23"/>
  <c r="H8914" i="23"/>
  <c r="H8922" i="23"/>
  <c r="H8930" i="23"/>
  <c r="H8938" i="23"/>
  <c r="H8946" i="23"/>
  <c r="H8954" i="23"/>
  <c r="H8962" i="23"/>
  <c r="H8970" i="23"/>
  <c r="H8978" i="23"/>
  <c r="H8986" i="23"/>
  <c r="H8994" i="23"/>
  <c r="H9002" i="23"/>
  <c r="H9010" i="23"/>
  <c r="H9018" i="23"/>
  <c r="H9026" i="23"/>
  <c r="H9034" i="23"/>
  <c r="H9042" i="23"/>
  <c r="H9050" i="23"/>
  <c r="H9058" i="23"/>
  <c r="H9066" i="23"/>
  <c r="H9074" i="23"/>
  <c r="H9082" i="23"/>
  <c r="H9090" i="23"/>
  <c r="H9098" i="23"/>
  <c r="H9106" i="23"/>
  <c r="H9114" i="23"/>
  <c r="H9122" i="23"/>
  <c r="H9130" i="23"/>
  <c r="H9138" i="23"/>
  <c r="H9146" i="23"/>
  <c r="H9154" i="23"/>
  <c r="H9162" i="23"/>
  <c r="H9170" i="23"/>
  <c r="H9178" i="23"/>
  <c r="H9186" i="23"/>
  <c r="H9194" i="23"/>
  <c r="H9202" i="23"/>
  <c r="H9210" i="23"/>
  <c r="H9218" i="23"/>
  <c r="H9226" i="23"/>
  <c r="H9234" i="23"/>
  <c r="H9242" i="23"/>
  <c r="H9250" i="23"/>
  <c r="H9258" i="23"/>
  <c r="H9266" i="23"/>
  <c r="H9274" i="23"/>
  <c r="H9282" i="23"/>
  <c r="H9290" i="23"/>
  <c r="H9298" i="23"/>
  <c r="H9306" i="23"/>
  <c r="H9314" i="23"/>
  <c r="H9322" i="23"/>
  <c r="H9330" i="23"/>
  <c r="H9338" i="23"/>
  <c r="H9346" i="23"/>
  <c r="H9354" i="23"/>
  <c r="H9362" i="23"/>
  <c r="H9370" i="23"/>
  <c r="H9378" i="23"/>
  <c r="H4351" i="23"/>
  <c r="H5049" i="23"/>
  <c r="H5298" i="23"/>
  <c r="H5403" i="23"/>
  <c r="H5505" i="23"/>
  <c r="H5609" i="23"/>
  <c r="H5682" i="23"/>
  <c r="H5737" i="23"/>
  <c r="H5787" i="23"/>
  <c r="H5835" i="23"/>
  <c r="H5875" i="23"/>
  <c r="H5915" i="23"/>
  <c r="H5957" i="23"/>
  <c r="H6001" i="23"/>
  <c r="H6041" i="23"/>
  <c r="H6081" i="23"/>
  <c r="H6112" i="23"/>
  <c r="H6137" i="23"/>
  <c r="H6160" i="23"/>
  <c r="H6185" i="23"/>
  <c r="H6210" i="23"/>
  <c r="H6233" i="23"/>
  <c r="H6258" i="23"/>
  <c r="H6283" i="23"/>
  <c r="H6306" i="23"/>
  <c r="H6331" i="23"/>
  <c r="H6356" i="23"/>
  <c r="H6379" i="23"/>
  <c r="H6404" i="23"/>
  <c r="H6429" i="23"/>
  <c r="H6450" i="23"/>
  <c r="H6471" i="23"/>
  <c r="H6492" i="23"/>
  <c r="H6513" i="23"/>
  <c r="H6531" i="23"/>
  <c r="H6548" i="23"/>
  <c r="H6564" i="23"/>
  <c r="H6580" i="23"/>
  <c r="H6596" i="23"/>
  <c r="H6612" i="23"/>
  <c r="H6628" i="23"/>
  <c r="H6644" i="23"/>
  <c r="H6660" i="23"/>
  <c r="H6676" i="23"/>
  <c r="H6692" i="23"/>
  <c r="H6708" i="23"/>
  <c r="H6724" i="23"/>
  <c r="H6740" i="23"/>
  <c r="H6756" i="23"/>
  <c r="H6772" i="23"/>
  <c r="H6788" i="23"/>
  <c r="H6804" i="23"/>
  <c r="H6820" i="23"/>
  <c r="H6836" i="23"/>
  <c r="H6852" i="23"/>
  <c r="H6868" i="23"/>
  <c r="H6884" i="23"/>
  <c r="H6900" i="23"/>
  <c r="H6916" i="23"/>
  <c r="H6932" i="23"/>
  <c r="H6948" i="23"/>
  <c r="H6964" i="23"/>
  <c r="H6980" i="23"/>
  <c r="H6996" i="23"/>
  <c r="H7012" i="23"/>
  <c r="H7028" i="23"/>
  <c r="H7044" i="23"/>
  <c r="H7060" i="23"/>
  <c r="H7076" i="23"/>
  <c r="H7092" i="23"/>
  <c r="H7108" i="23"/>
  <c r="H7124" i="23"/>
  <c r="H7140" i="23"/>
  <c r="H7156" i="23"/>
  <c r="H7172" i="23"/>
  <c r="H7188" i="23"/>
  <c r="H7203" i="23"/>
  <c r="H7217" i="23"/>
  <c r="H7228" i="23"/>
  <c r="H7242" i="23"/>
  <c r="H7253" i="23"/>
  <c r="H7267" i="23"/>
  <c r="H7279" i="23"/>
  <c r="H7289" i="23"/>
  <c r="H7298" i="23"/>
  <c r="H7307" i="23"/>
  <c r="H7316" i="23"/>
  <c r="H7325" i="23"/>
  <c r="H7335" i="23"/>
  <c r="H7344" i="23"/>
  <c r="H7353" i="23"/>
  <c r="H7362" i="23"/>
  <c r="H7371" i="23"/>
  <c r="H7380" i="23"/>
  <c r="H7389" i="23"/>
  <c r="H7399" i="23"/>
  <c r="H7408" i="23"/>
  <c r="H7417" i="23"/>
  <c r="H7426" i="23"/>
  <c r="H7435" i="23"/>
  <c r="H7444" i="23"/>
  <c r="H7453" i="23"/>
  <c r="H7463" i="23"/>
  <c r="H7472" i="23"/>
  <c r="H7481" i="23"/>
  <c r="H7490" i="23"/>
  <c r="H7499" i="23"/>
  <c r="H7508" i="23"/>
  <c r="H7517" i="23"/>
  <c r="H7527" i="23"/>
  <c r="H7536" i="23"/>
  <c r="H7545" i="23"/>
  <c r="H7554" i="23"/>
  <c r="H7563" i="23"/>
  <c r="H7571" i="23"/>
  <c r="H7579" i="23"/>
  <c r="H7587" i="23"/>
  <c r="H7595" i="23"/>
  <c r="H7603" i="23"/>
  <c r="H7611" i="23"/>
  <c r="H7619" i="23"/>
  <c r="H7627" i="23"/>
  <c r="H7635" i="23"/>
  <c r="H7643" i="23"/>
  <c r="H7651" i="23"/>
  <c r="H7659" i="23"/>
  <c r="H7667" i="23"/>
  <c r="H7675" i="23"/>
  <c r="H7683" i="23"/>
  <c r="H7691" i="23"/>
  <c r="H7699" i="23"/>
  <c r="H7707" i="23"/>
  <c r="H7715" i="23"/>
  <c r="H7723" i="23"/>
  <c r="H7731" i="23"/>
  <c r="H7739" i="23"/>
  <c r="H7747" i="23"/>
  <c r="H7755" i="23"/>
  <c r="H7763" i="23"/>
  <c r="H7771" i="23"/>
  <c r="H7779" i="23"/>
  <c r="H7787" i="23"/>
  <c r="H7795" i="23"/>
  <c r="H7803" i="23"/>
  <c r="H7811" i="23"/>
  <c r="H7819" i="23"/>
  <c r="H7827" i="23"/>
  <c r="H7835" i="23"/>
  <c r="H7843" i="23"/>
  <c r="H7851" i="23"/>
  <c r="H7859" i="23"/>
  <c r="H7867" i="23"/>
  <c r="H7875" i="23"/>
  <c r="H7883" i="23"/>
  <c r="H7891" i="23"/>
  <c r="H7899" i="23"/>
  <c r="H7907" i="23"/>
  <c r="H7915" i="23"/>
  <c r="H7923" i="23"/>
  <c r="H7931" i="23"/>
  <c r="H7939" i="23"/>
  <c r="H7947" i="23"/>
  <c r="H7955" i="23"/>
  <c r="H7963" i="23"/>
  <c r="H7971" i="23"/>
  <c r="H7979" i="23"/>
  <c r="H7987" i="23"/>
  <c r="H7995" i="23"/>
  <c r="H8003" i="23"/>
  <c r="H8011" i="23"/>
  <c r="H8019" i="23"/>
  <c r="H8027" i="23"/>
  <c r="H8035" i="23"/>
  <c r="H8043" i="23"/>
  <c r="H8051" i="23"/>
  <c r="H8059" i="23"/>
  <c r="H8067" i="23"/>
  <c r="H8075" i="23"/>
  <c r="H8083" i="23"/>
  <c r="H8091" i="23"/>
  <c r="H8099" i="23"/>
  <c r="H8107" i="23"/>
  <c r="H8115" i="23"/>
  <c r="H8123" i="23"/>
  <c r="H8131" i="23"/>
  <c r="H8139" i="23"/>
  <c r="H8147" i="23"/>
  <c r="H8155" i="23"/>
  <c r="H8163" i="23"/>
  <c r="H8171" i="23"/>
  <c r="H8179" i="23"/>
  <c r="H8187" i="23"/>
  <c r="H8195" i="23"/>
  <c r="H8203" i="23"/>
  <c r="H8211" i="23"/>
  <c r="H8219" i="23"/>
  <c r="H8227" i="23"/>
  <c r="H8235" i="23"/>
  <c r="H8243" i="23"/>
  <c r="H8251" i="23"/>
  <c r="H8259" i="23"/>
  <c r="H8267" i="23"/>
  <c r="H8275" i="23"/>
  <c r="H8283" i="23"/>
  <c r="H8291" i="23"/>
  <c r="H8299" i="23"/>
  <c r="H8307" i="23"/>
  <c r="H8315" i="23"/>
  <c r="H8323" i="23"/>
  <c r="H8331" i="23"/>
  <c r="H8339" i="23"/>
  <c r="H8347" i="23"/>
  <c r="H8355" i="23"/>
  <c r="H8363" i="23"/>
  <c r="H8371" i="23"/>
  <c r="H8379" i="23"/>
  <c r="H8387" i="23"/>
  <c r="H8395" i="23"/>
  <c r="H8403" i="23"/>
  <c r="H8411" i="23"/>
  <c r="H8419" i="23"/>
  <c r="H8427" i="23"/>
  <c r="H8435" i="23"/>
  <c r="H8443" i="23"/>
  <c r="H8451" i="23"/>
  <c r="H8459" i="23"/>
  <c r="H8467" i="23"/>
  <c r="H8475" i="23"/>
  <c r="H8483" i="23"/>
  <c r="H8491" i="23"/>
  <c r="H8499" i="23"/>
  <c r="H8507" i="23"/>
  <c r="H8515" i="23"/>
  <c r="H8523" i="23"/>
  <c r="H8531" i="23"/>
  <c r="H8539" i="23"/>
  <c r="H8547" i="23"/>
  <c r="H8555" i="23"/>
  <c r="H8563" i="23"/>
  <c r="H8571" i="23"/>
  <c r="H8579" i="23"/>
  <c r="H8587" i="23"/>
  <c r="H8595" i="23"/>
  <c r="H8603" i="23"/>
  <c r="H8611" i="23"/>
  <c r="H8619" i="23"/>
  <c r="H8627" i="23"/>
  <c r="H8635" i="23"/>
  <c r="H8643" i="23"/>
  <c r="H8651" i="23"/>
  <c r="H8659" i="23"/>
  <c r="H8667" i="23"/>
  <c r="H8675" i="23"/>
  <c r="H8683" i="23"/>
  <c r="H8691" i="23"/>
  <c r="H8699" i="23"/>
  <c r="H8707" i="23"/>
  <c r="H8715" i="23"/>
  <c r="H8723" i="23"/>
  <c r="H8731" i="23"/>
  <c r="H8739" i="23"/>
  <c r="H8747" i="23"/>
  <c r="H8755" i="23"/>
  <c r="H8763" i="23"/>
  <c r="H8771" i="23"/>
  <c r="H4554" i="23"/>
  <c r="H5099" i="23"/>
  <c r="H5323" i="23"/>
  <c r="H5425" i="23"/>
  <c r="H5529" i="23"/>
  <c r="H5629" i="23"/>
  <c r="H5698" i="23"/>
  <c r="H5753" i="23"/>
  <c r="H5803" i="23"/>
  <c r="H5849" i="23"/>
  <c r="H5889" i="23"/>
  <c r="H5929" i="23"/>
  <c r="H5971" i="23"/>
  <c r="H6012" i="23"/>
  <c r="H6052" i="23"/>
  <c r="H6091" i="23"/>
  <c r="H6120" i="23"/>
  <c r="H6143" i="23"/>
  <c r="H6168" i="23"/>
  <c r="H6193" i="23"/>
  <c r="H6216" i="23"/>
  <c r="H6241" i="23"/>
  <c r="H6266" i="23"/>
  <c r="H6289" i="23"/>
  <c r="H6314" i="23"/>
  <c r="H6339" i="23"/>
  <c r="H6362" i="23"/>
  <c r="H6387" i="23"/>
  <c r="H6412" i="23"/>
  <c r="H6435" i="23"/>
  <c r="H6457" i="23"/>
  <c r="H6477" i="23"/>
  <c r="H6498" i="23"/>
  <c r="H6519" i="23"/>
  <c r="H6537" i="23"/>
  <c r="H6553" i="23"/>
  <c r="H6569" i="23"/>
  <c r="H6585" i="23"/>
  <c r="H6601" i="23"/>
  <c r="H6617" i="23"/>
  <c r="H6633" i="23"/>
  <c r="H6649" i="23"/>
  <c r="H6665" i="23"/>
  <c r="H6681" i="23"/>
  <c r="H6697" i="23"/>
  <c r="H6713" i="23"/>
  <c r="H6729" i="23"/>
  <c r="H6745" i="23"/>
  <c r="H6761" i="23"/>
  <c r="H6777" i="23"/>
  <c r="H6793" i="23"/>
  <c r="H6809" i="23"/>
  <c r="H6825" i="23"/>
  <c r="H6841" i="23"/>
  <c r="H6857" i="23"/>
  <c r="H6873" i="23"/>
  <c r="H6889" i="23"/>
  <c r="H6905" i="23"/>
  <c r="H6921" i="23"/>
  <c r="H6937" i="23"/>
  <c r="H6953" i="23"/>
  <c r="H6969" i="23"/>
  <c r="H6985" i="23"/>
  <c r="H7001" i="23"/>
  <c r="H7017" i="23"/>
  <c r="H7033" i="23"/>
  <c r="H7049" i="23"/>
  <c r="H7065" i="23"/>
  <c r="H7081" i="23"/>
  <c r="H7097" i="23"/>
  <c r="H7113" i="23"/>
  <c r="H7129" i="23"/>
  <c r="H7145" i="23"/>
  <c r="H7161" i="23"/>
  <c r="H7177" i="23"/>
  <c r="H7193" i="23"/>
  <c r="H7204" i="23"/>
  <c r="H7218" i="23"/>
  <c r="H7229" i="23"/>
  <c r="H7243" i="23"/>
  <c r="H7257" i="23"/>
  <c r="H7268" i="23"/>
  <c r="H7281" i="23"/>
  <c r="H7290" i="23"/>
  <c r="H7299" i="23"/>
  <c r="H7308" i="23"/>
  <c r="H7317" i="23"/>
  <c r="H7327" i="23"/>
  <c r="H7336" i="23"/>
  <c r="H7345" i="23"/>
  <c r="H7354" i="23"/>
  <c r="H7363" i="23"/>
  <c r="H7372" i="23"/>
  <c r="H7381" i="23"/>
  <c r="H7391" i="23"/>
  <c r="H7400" i="23"/>
  <c r="H7409" i="23"/>
  <c r="H7418" i="23"/>
  <c r="H7427" i="23"/>
  <c r="H7436" i="23"/>
  <c r="H7445" i="23"/>
  <c r="H7455" i="23"/>
  <c r="H7464" i="23"/>
  <c r="H7473" i="23"/>
  <c r="H7482" i="23"/>
  <c r="H7491" i="23"/>
  <c r="H7500" i="23"/>
  <c r="H7509" i="23"/>
  <c r="H7519" i="23"/>
  <c r="H7528" i="23"/>
  <c r="H7537" i="23"/>
  <c r="H7546" i="23"/>
  <c r="H7555" i="23"/>
  <c r="H7564" i="23"/>
  <c r="H7572" i="23"/>
  <c r="H7580" i="23"/>
  <c r="H7588" i="23"/>
  <c r="H7596" i="23"/>
  <c r="H7604" i="23"/>
  <c r="H7612" i="23"/>
  <c r="H7620" i="23"/>
  <c r="H7628" i="23"/>
  <c r="H7636" i="23"/>
  <c r="H7644" i="23"/>
  <c r="H7652" i="23"/>
  <c r="H7660" i="23"/>
  <c r="H7668" i="23"/>
  <c r="H7676" i="23"/>
  <c r="H7684" i="23"/>
  <c r="H7692" i="23"/>
  <c r="H7700" i="23"/>
  <c r="H7708" i="23"/>
  <c r="H7716" i="23"/>
  <c r="H7724" i="23"/>
  <c r="H7732" i="23"/>
  <c r="H7740" i="23"/>
  <c r="H7748" i="23"/>
  <c r="H7756" i="23"/>
  <c r="H7764" i="23"/>
  <c r="H7772" i="23"/>
  <c r="H7780" i="23"/>
  <c r="H7788" i="23"/>
  <c r="H7796" i="23"/>
  <c r="H7804" i="23"/>
  <c r="H7812" i="23"/>
  <c r="H7820" i="23"/>
  <c r="H7828" i="23"/>
  <c r="H7836" i="23"/>
  <c r="H7844" i="23"/>
  <c r="H7852" i="23"/>
  <c r="H7860" i="23"/>
  <c r="H7868" i="23"/>
  <c r="H7876" i="23"/>
  <c r="H7884" i="23"/>
  <c r="H7892" i="23"/>
  <c r="H7900" i="23"/>
  <c r="H7908" i="23"/>
  <c r="H7916" i="23"/>
  <c r="H7924" i="23"/>
  <c r="H7932" i="23"/>
  <c r="H7940" i="23"/>
  <c r="H7948" i="23"/>
  <c r="H7956" i="23"/>
  <c r="H7964" i="23"/>
  <c r="H7972" i="23"/>
  <c r="H7980" i="23"/>
  <c r="H7988" i="23"/>
  <c r="H7996" i="23"/>
  <c r="H8004" i="23"/>
  <c r="H8012" i="23"/>
  <c r="H8020" i="23"/>
  <c r="H8028" i="23"/>
  <c r="H8036" i="23"/>
  <c r="H8044" i="23"/>
  <c r="H8052" i="23"/>
  <c r="H8060" i="23"/>
  <c r="H8068" i="23"/>
  <c r="H8076" i="23"/>
  <c r="H8084" i="23"/>
  <c r="H8092" i="23"/>
  <c r="H8100" i="23"/>
  <c r="H8108" i="23"/>
  <c r="H8116" i="23"/>
  <c r="H8124" i="23"/>
  <c r="H8132" i="23"/>
  <c r="H8140" i="23"/>
  <c r="H8148" i="23"/>
  <c r="H8156" i="23"/>
  <c r="H8164" i="23"/>
  <c r="H8172" i="23"/>
  <c r="H8180" i="23"/>
  <c r="H8188" i="23"/>
  <c r="H8196" i="23"/>
  <c r="H8204" i="23"/>
  <c r="H8212" i="23"/>
  <c r="H8220" i="23"/>
  <c r="H8228" i="23"/>
  <c r="H8236" i="23"/>
  <c r="H8244" i="23"/>
  <c r="H8252" i="23"/>
  <c r="H8260" i="23"/>
  <c r="H8268" i="23"/>
  <c r="H8276" i="23"/>
  <c r="H8284" i="23"/>
  <c r="H8292" i="23"/>
  <c r="H8300" i="23"/>
  <c r="H8308" i="23"/>
  <c r="H8316" i="23"/>
  <c r="H8324" i="23"/>
  <c r="H8332" i="23"/>
  <c r="H8340" i="23"/>
  <c r="H8348" i="23"/>
  <c r="H8356" i="23"/>
  <c r="H8364" i="23"/>
  <c r="H8372" i="23"/>
  <c r="H8380" i="23"/>
  <c r="H8388" i="23"/>
  <c r="H8396" i="23"/>
  <c r="H8404" i="23"/>
  <c r="H8412" i="23"/>
  <c r="H8420" i="23"/>
  <c r="H8428" i="23"/>
  <c r="H8436" i="23"/>
  <c r="H8444" i="23"/>
  <c r="H8452" i="23"/>
  <c r="H8460" i="23"/>
  <c r="H8468" i="23"/>
  <c r="H8476" i="23"/>
  <c r="H8484" i="23"/>
  <c r="H8492" i="23"/>
  <c r="H8500" i="23"/>
  <c r="H8508" i="23"/>
  <c r="H8516" i="23"/>
  <c r="H8524" i="23"/>
  <c r="H8532" i="23"/>
  <c r="H8540" i="23"/>
  <c r="H8548" i="23"/>
  <c r="H8556" i="23"/>
  <c r="H8564" i="23"/>
  <c r="H8572" i="23"/>
  <c r="H8580" i="23"/>
  <c r="H8588" i="23"/>
  <c r="H8596" i="23"/>
  <c r="H8604" i="23"/>
  <c r="H8612" i="23"/>
  <c r="H8620" i="23"/>
  <c r="H8628" i="23"/>
  <c r="H8636" i="23"/>
  <c r="H8644" i="23"/>
  <c r="H8652" i="23"/>
  <c r="H8660" i="23"/>
  <c r="H8668" i="23"/>
  <c r="H8676" i="23"/>
  <c r="H8684" i="23"/>
  <c r="H8692" i="23"/>
  <c r="H8700" i="23"/>
  <c r="H8708" i="23"/>
  <c r="H8716" i="23"/>
  <c r="H8724" i="23"/>
  <c r="H8732" i="23"/>
  <c r="H8740" i="23"/>
  <c r="H8748" i="23"/>
  <c r="H8756" i="23"/>
  <c r="H8764" i="23"/>
  <c r="H8772" i="23"/>
  <c r="H4682" i="23"/>
  <c r="H5137" i="23"/>
  <c r="H5325" i="23"/>
  <c r="H5426" i="23"/>
  <c r="H5531" i="23"/>
  <c r="H5633" i="23"/>
  <c r="H5705" i="23"/>
  <c r="H5755" i="23"/>
  <c r="H4938" i="23"/>
  <c r="H5275" i="23"/>
  <c r="H5377" i="23"/>
  <c r="H5481" i="23"/>
  <c r="H5581" i="23"/>
  <c r="H5677" i="23"/>
  <c r="H5729" i="23"/>
  <c r="H5778" i="23"/>
  <c r="H5829" i="23"/>
  <c r="H5873" i="23"/>
  <c r="H5913" i="23"/>
  <c r="H5953" i="23"/>
  <c r="H5993" i="23"/>
  <c r="H6035" i="23"/>
  <c r="H6076" i="23"/>
  <c r="H6109" i="23"/>
  <c r="H6132" i="23"/>
  <c r="H6157" i="23"/>
  <c r="H6183" i="23"/>
  <c r="H6205" i="23"/>
  <c r="H6231" i="23"/>
  <c r="H6256" i="23"/>
  <c r="H6279" i="23"/>
  <c r="H6304" i="23"/>
  <c r="H6329" i="23"/>
  <c r="H6352" i="23"/>
  <c r="H6377" i="23"/>
  <c r="H6402" i="23"/>
  <c r="H6425" i="23"/>
  <c r="H6448" i="23"/>
  <c r="H6468" i="23"/>
  <c r="H6489" i="23"/>
  <c r="H6511" i="23"/>
  <c r="H6529" i="23"/>
  <c r="H6546" i="23"/>
  <c r="H6562" i="23"/>
  <c r="H6578" i="23"/>
  <c r="H6594" i="23"/>
  <c r="H6610" i="23"/>
  <c r="H6626" i="23"/>
  <c r="H6642" i="23"/>
  <c r="H6658" i="23"/>
  <c r="H6674" i="23"/>
  <c r="H6690" i="23"/>
  <c r="H6706" i="23"/>
  <c r="H6722" i="23"/>
  <c r="H6738" i="23"/>
  <c r="H6754" i="23"/>
  <c r="H6770" i="23"/>
  <c r="H6786" i="23"/>
  <c r="H6802" i="23"/>
  <c r="H6818" i="23"/>
  <c r="H6834" i="23"/>
  <c r="H6850" i="23"/>
  <c r="H6866" i="23"/>
  <c r="H6882" i="23"/>
  <c r="H6898" i="23"/>
  <c r="H6914" i="23"/>
  <c r="H6930" i="23"/>
  <c r="H6946" i="23"/>
  <c r="H6962" i="23"/>
  <c r="H6978" i="23"/>
  <c r="H6994" i="23"/>
  <c r="H7010" i="23"/>
  <c r="H7026" i="23"/>
  <c r="H7042" i="23"/>
  <c r="H7058" i="23"/>
  <c r="H7074" i="23"/>
  <c r="H7090" i="23"/>
  <c r="H7106" i="23"/>
  <c r="H7122" i="23"/>
  <c r="H7138" i="23"/>
  <c r="H7154" i="23"/>
  <c r="H7170" i="23"/>
  <c r="H7186" i="23"/>
  <c r="H7201" i="23"/>
  <c r="H7212" i="23"/>
  <c r="H7226" i="23"/>
  <c r="H7237" i="23"/>
  <c r="H7251" i="23"/>
  <c r="H7265" i="23"/>
  <c r="H7276" i="23"/>
  <c r="H7287" i="23"/>
  <c r="H7296" i="23"/>
  <c r="H7305" i="23"/>
  <c r="H7314" i="23"/>
  <c r="H7323" i="23"/>
  <c r="H7332" i="23"/>
  <c r="H7341" i="23"/>
  <c r="H7351" i="23"/>
  <c r="H7360" i="23"/>
  <c r="H7369" i="23"/>
  <c r="H7378" i="23"/>
  <c r="H7387" i="23"/>
  <c r="H7396" i="23"/>
  <c r="H7405" i="23"/>
  <c r="H7415" i="23"/>
  <c r="H7424" i="23"/>
  <c r="H7433" i="23"/>
  <c r="H7442" i="23"/>
  <c r="H7451" i="23"/>
  <c r="H7460" i="23"/>
  <c r="H7469" i="23"/>
  <c r="H7479" i="23"/>
  <c r="H7488" i="23"/>
  <c r="H7497" i="23"/>
  <c r="H7506" i="23"/>
  <c r="H7515" i="23"/>
  <c r="H7524" i="23"/>
  <c r="H7533" i="23"/>
  <c r="H7543" i="23"/>
  <c r="H7552" i="23"/>
  <c r="H7561" i="23"/>
  <c r="H7569" i="23"/>
  <c r="H7577" i="23"/>
  <c r="H7585" i="23"/>
  <c r="H7593" i="23"/>
  <c r="H7601" i="23"/>
  <c r="H7609" i="23"/>
  <c r="H7617" i="23"/>
  <c r="H7625" i="23"/>
  <c r="H7633" i="23"/>
  <c r="H7641" i="23"/>
  <c r="H7649" i="23"/>
  <c r="H7657" i="23"/>
  <c r="H7665" i="23"/>
  <c r="H7673" i="23"/>
  <c r="H7681" i="23"/>
  <c r="H7689" i="23"/>
  <c r="H7697" i="23"/>
  <c r="H7705" i="23"/>
  <c r="H7713" i="23"/>
  <c r="H7721" i="23"/>
  <c r="H7729" i="23"/>
  <c r="H7737" i="23"/>
  <c r="H7745" i="23"/>
  <c r="H7753" i="23"/>
  <c r="H7761" i="23"/>
  <c r="H7769" i="23"/>
  <c r="H7777" i="23"/>
  <c r="H7785" i="23"/>
  <c r="H7793" i="23"/>
  <c r="H7801" i="23"/>
  <c r="H7809" i="23"/>
  <c r="H7817" i="23"/>
  <c r="H7825" i="23"/>
  <c r="H7833" i="23"/>
  <c r="H7841" i="23"/>
  <c r="H7849" i="23"/>
  <c r="H7857" i="23"/>
  <c r="H7865" i="23"/>
  <c r="H7873" i="23"/>
  <c r="H7881" i="23"/>
  <c r="H7889" i="23"/>
  <c r="H7897" i="23"/>
  <c r="H7905" i="23"/>
  <c r="H7913" i="23"/>
  <c r="H7921" i="23"/>
  <c r="H7929" i="23"/>
  <c r="H7937" i="23"/>
  <c r="H7945" i="23"/>
  <c r="H7953" i="23"/>
  <c r="H7961" i="23"/>
  <c r="H7969" i="23"/>
  <c r="H7977" i="23"/>
  <c r="H7985" i="23"/>
  <c r="H7993" i="23"/>
  <c r="H8001" i="23"/>
  <c r="H8009" i="23"/>
  <c r="H8017" i="23"/>
  <c r="H8025" i="23"/>
  <c r="H8033" i="23"/>
  <c r="H8041" i="23"/>
  <c r="H8049" i="23"/>
  <c r="H8057" i="23"/>
  <c r="H8065" i="23"/>
  <c r="H8073" i="23"/>
  <c r="H8081" i="23"/>
  <c r="H8089" i="23"/>
  <c r="H8097" i="23"/>
  <c r="H8105" i="23"/>
  <c r="H8113" i="23"/>
  <c r="H8121" i="23"/>
  <c r="H8129" i="23"/>
  <c r="H8137" i="23"/>
  <c r="H8145" i="23"/>
  <c r="H8153" i="23"/>
  <c r="H8161" i="23"/>
  <c r="H8169" i="23"/>
  <c r="H8177" i="23"/>
  <c r="H8185" i="23"/>
  <c r="H8193" i="23"/>
  <c r="H8201" i="23"/>
  <c r="H8209" i="23"/>
  <c r="H8217" i="23"/>
  <c r="H8225" i="23"/>
  <c r="H8233" i="23"/>
  <c r="H8241" i="23"/>
  <c r="H8249" i="23"/>
  <c r="H8257" i="23"/>
  <c r="H8265" i="23"/>
  <c r="H8273" i="23"/>
  <c r="H8281" i="23"/>
  <c r="H8289" i="23"/>
  <c r="H8297" i="23"/>
  <c r="H8305" i="23"/>
  <c r="H8313" i="23"/>
  <c r="H8321" i="23"/>
  <c r="H8329" i="23"/>
  <c r="H8337" i="23"/>
  <c r="H8345" i="23"/>
  <c r="H8353" i="23"/>
  <c r="H8361" i="23"/>
  <c r="H8369" i="23"/>
  <c r="H8377" i="23"/>
  <c r="H8385" i="23"/>
  <c r="H8393" i="23"/>
  <c r="H8401" i="23"/>
  <c r="H8409" i="23"/>
  <c r="H8417" i="23"/>
  <c r="H8425" i="23"/>
  <c r="H8433" i="23"/>
  <c r="H8441" i="23"/>
  <c r="H8449" i="23"/>
  <c r="H8457" i="23"/>
  <c r="H8465" i="23"/>
  <c r="H8473" i="23"/>
  <c r="H8481" i="23"/>
  <c r="H8489" i="23"/>
  <c r="H8497" i="23"/>
  <c r="H8505" i="23"/>
  <c r="H8513" i="23"/>
  <c r="H8521" i="23"/>
  <c r="H8529" i="23"/>
  <c r="H8537" i="23"/>
  <c r="H8545" i="23"/>
  <c r="H8553" i="23"/>
  <c r="H8561" i="23"/>
  <c r="H8569" i="23"/>
  <c r="H8577" i="23"/>
  <c r="H8585" i="23"/>
  <c r="H8593" i="23"/>
  <c r="H8601" i="23"/>
  <c r="H8609" i="23"/>
  <c r="H8617" i="23"/>
  <c r="H8625" i="23"/>
  <c r="H8633" i="23"/>
  <c r="H8641" i="23"/>
  <c r="H8649" i="23"/>
  <c r="H8657" i="23"/>
  <c r="H8665" i="23"/>
  <c r="H8673" i="23"/>
  <c r="H8681" i="23"/>
  <c r="H8689" i="23"/>
  <c r="H8697" i="23"/>
  <c r="H8705" i="23"/>
  <c r="H8713" i="23"/>
  <c r="H8721" i="23"/>
  <c r="H8729" i="23"/>
  <c r="H8737" i="23"/>
  <c r="H8745" i="23"/>
  <c r="H8753" i="23"/>
  <c r="H8761" i="23"/>
  <c r="H8769" i="23"/>
  <c r="H8777" i="23"/>
  <c r="H4746" i="23"/>
  <c r="H5373" i="23"/>
  <c r="H5659" i="23"/>
  <c r="H5805" i="23"/>
  <c r="H5890" i="23"/>
  <c r="H5973" i="23"/>
  <c r="H6053" i="23"/>
  <c r="H6121" i="23"/>
  <c r="H6169" i="23"/>
  <c r="H6219" i="23"/>
  <c r="H6267" i="23"/>
  <c r="H6315" i="23"/>
  <c r="H6365" i="23"/>
  <c r="H6413" i="23"/>
  <c r="H6458" i="23"/>
  <c r="H6499" i="23"/>
  <c r="H6538" i="23"/>
  <c r="H6570" i="23"/>
  <c r="H6602" i="23"/>
  <c r="H6634" i="23"/>
  <c r="H6666" i="23"/>
  <c r="H6698" i="23"/>
  <c r="H6730" i="23"/>
  <c r="H6762" i="23"/>
  <c r="H6794" i="23"/>
  <c r="H6826" i="23"/>
  <c r="H6858" i="23"/>
  <c r="H6890" i="23"/>
  <c r="H6922" i="23"/>
  <c r="H6954" i="23"/>
  <c r="H6986" i="23"/>
  <c r="H7018" i="23"/>
  <c r="H7050" i="23"/>
  <c r="H7082" i="23"/>
  <c r="H7114" i="23"/>
  <c r="H7146" i="23"/>
  <c r="H7178" i="23"/>
  <c r="H7205" i="23"/>
  <c r="H7233" i="23"/>
  <c r="H7258" i="23"/>
  <c r="H7282" i="23"/>
  <c r="H7300" i="23"/>
  <c r="H7319" i="23"/>
  <c r="H7337" i="23"/>
  <c r="H7355" i="23"/>
  <c r="H7373" i="23"/>
  <c r="H7392" i="23"/>
  <c r="H7410" i="23"/>
  <c r="H7428" i="23"/>
  <c r="H7447" i="23"/>
  <c r="H7465" i="23"/>
  <c r="H7483" i="23"/>
  <c r="H7501" i="23"/>
  <c r="H7520" i="23"/>
  <c r="H7538" i="23"/>
  <c r="H7556" i="23"/>
  <c r="H7573" i="23"/>
  <c r="H7589" i="23"/>
  <c r="H7605" i="23"/>
  <c r="H7621" i="23"/>
  <c r="H7637" i="23"/>
  <c r="H7653" i="23"/>
  <c r="H7669" i="23"/>
  <c r="H7685" i="23"/>
  <c r="H7701" i="23"/>
  <c r="H7717" i="23"/>
  <c r="H7733" i="23"/>
  <c r="H7749" i="23"/>
  <c r="H7765" i="23"/>
  <c r="H7781" i="23"/>
  <c r="H7797" i="23"/>
  <c r="H7813" i="23"/>
  <c r="H7829" i="23"/>
  <c r="H7845" i="23"/>
  <c r="H7861" i="23"/>
  <c r="H7877" i="23"/>
  <c r="H7893" i="23"/>
  <c r="H7909" i="23"/>
  <c r="H7925" i="23"/>
  <c r="H7941" i="23"/>
  <c r="H7957" i="23"/>
  <c r="H7973" i="23"/>
  <c r="H7989" i="23"/>
  <c r="H8005" i="23"/>
  <c r="H8021" i="23"/>
  <c r="H8037" i="23"/>
  <c r="H8053" i="23"/>
  <c r="H8069" i="23"/>
  <c r="H8085" i="23"/>
  <c r="H8101" i="23"/>
  <c r="H8117" i="23"/>
  <c r="H8133" i="23"/>
  <c r="H8149" i="23"/>
  <c r="H8165" i="23"/>
  <c r="H8181" i="23"/>
  <c r="H8197" i="23"/>
  <c r="H8213" i="23"/>
  <c r="H8229" i="23"/>
  <c r="H8245" i="23"/>
  <c r="H8261" i="23"/>
  <c r="H8277" i="23"/>
  <c r="H8293" i="23"/>
  <c r="H8309" i="23"/>
  <c r="H8325" i="23"/>
  <c r="H8341" i="23"/>
  <c r="H8357" i="23"/>
  <c r="H8373" i="23"/>
  <c r="H8389" i="23"/>
  <c r="H8405" i="23"/>
  <c r="H8421" i="23"/>
  <c r="H8437" i="23"/>
  <c r="H8453" i="23"/>
  <c r="H8469" i="23"/>
  <c r="H8485" i="23"/>
  <c r="H8501" i="23"/>
  <c r="H8517" i="23"/>
  <c r="H8533" i="23"/>
  <c r="H8549" i="23"/>
  <c r="H8565" i="23"/>
  <c r="H8581" i="23"/>
  <c r="H8597" i="23"/>
  <c r="H8613" i="23"/>
  <c r="H8629" i="23"/>
  <c r="H8645" i="23"/>
  <c r="H8661" i="23"/>
  <c r="H8677" i="23"/>
  <c r="H8693" i="23"/>
  <c r="H8709" i="23"/>
  <c r="H8725" i="23"/>
  <c r="H8741" i="23"/>
  <c r="H8757" i="23"/>
  <c r="H8773" i="23"/>
  <c r="H8783" i="23"/>
  <c r="H8792" i="23"/>
  <c r="H8801" i="23"/>
  <c r="H8811" i="23"/>
  <c r="H8820" i="23"/>
  <c r="H8829" i="23"/>
  <c r="H8838" i="23"/>
  <c r="H8847" i="23"/>
  <c r="H8856" i="23"/>
  <c r="H8865" i="23"/>
  <c r="H8875" i="23"/>
  <c r="H8884" i="23"/>
  <c r="H8893" i="23"/>
  <c r="H8902" i="23"/>
  <c r="H8911" i="23"/>
  <c r="H8920" i="23"/>
  <c r="H8929" i="23"/>
  <c r="H8939" i="23"/>
  <c r="H8948" i="23"/>
  <c r="H8957" i="23"/>
  <c r="H8966" i="23"/>
  <c r="H8975" i="23"/>
  <c r="H8984" i="23"/>
  <c r="H8993" i="23"/>
  <c r="H9003" i="23"/>
  <c r="H9012" i="23"/>
  <c r="H9021" i="23"/>
  <c r="H9030" i="23"/>
  <c r="H9039" i="23"/>
  <c r="H9048" i="23"/>
  <c r="H9057" i="23"/>
  <c r="H9067" i="23"/>
  <c r="H9076" i="23"/>
  <c r="H9085" i="23"/>
  <c r="H9094" i="23"/>
  <c r="H9103" i="23"/>
  <c r="H9112" i="23"/>
  <c r="H9121" i="23"/>
  <c r="H9131" i="23"/>
  <c r="H9140" i="23"/>
  <c r="H9149" i="23"/>
  <c r="H9158" i="23"/>
  <c r="H9167" i="23"/>
  <c r="H9176" i="23"/>
  <c r="H9185" i="23"/>
  <c r="H9195" i="23"/>
  <c r="H9204" i="23"/>
  <c r="H9213" i="23"/>
  <c r="H9222" i="23"/>
  <c r="H9231" i="23"/>
  <c r="H9240" i="23"/>
  <c r="H9249" i="23"/>
  <c r="H9259" i="23"/>
  <c r="H9268" i="23"/>
  <c r="H9277" i="23"/>
  <c r="H9286" i="23"/>
  <c r="H9295" i="23"/>
  <c r="H9304" i="23"/>
  <c r="H9313" i="23"/>
  <c r="H9323" i="23"/>
  <c r="H9332" i="23"/>
  <c r="H9341" i="23"/>
  <c r="H9350" i="23"/>
  <c r="H9359" i="23"/>
  <c r="H9368" i="23"/>
  <c r="H9377" i="23"/>
  <c r="H9386" i="23"/>
  <c r="H9394" i="23"/>
  <c r="H9402" i="23"/>
  <c r="H9410" i="23"/>
  <c r="H9418" i="23"/>
  <c r="H9426" i="23"/>
  <c r="H9434" i="23"/>
  <c r="H9442" i="23"/>
  <c r="H9450" i="23"/>
  <c r="H9458" i="23"/>
  <c r="H9466" i="23"/>
  <c r="H9474" i="23"/>
  <c r="H9482" i="23"/>
  <c r="H9490" i="23"/>
  <c r="H9498" i="23"/>
  <c r="H9506" i="23"/>
  <c r="H9514" i="23"/>
  <c r="H9522" i="23"/>
  <c r="H9530" i="23"/>
  <c r="H9538" i="23"/>
  <c r="H9546" i="23"/>
  <c r="H9554" i="23"/>
  <c r="H9562" i="23"/>
  <c r="H9570" i="23"/>
  <c r="H9578" i="23"/>
  <c r="H9586" i="23"/>
  <c r="H9594" i="23"/>
  <c r="H9602" i="23"/>
  <c r="H9610" i="23"/>
  <c r="H9618" i="23"/>
  <c r="H9626" i="23"/>
  <c r="H9634" i="23"/>
  <c r="H9642" i="23"/>
  <c r="H9650" i="23"/>
  <c r="H9658" i="23"/>
  <c r="H9666" i="23"/>
  <c r="H9674" i="23"/>
  <c r="H9682" i="23"/>
  <c r="H9690" i="23"/>
  <c r="H9698" i="23"/>
  <c r="H9706" i="23"/>
  <c r="H9714" i="23"/>
  <c r="H9722" i="23"/>
  <c r="H9730" i="23"/>
  <c r="H9738" i="23"/>
  <c r="H9746" i="23"/>
  <c r="H9754" i="23"/>
  <c r="H9762" i="23"/>
  <c r="H9770" i="23"/>
  <c r="H9778" i="23"/>
  <c r="H9786" i="23"/>
  <c r="H9794" i="23"/>
  <c r="H9802" i="23"/>
  <c r="H9810" i="23"/>
  <c r="H9818" i="23"/>
  <c r="H9826" i="23"/>
  <c r="H9834" i="23"/>
  <c r="H9842" i="23"/>
  <c r="H9850" i="23"/>
  <c r="H9858" i="23"/>
  <c r="H9866" i="23"/>
  <c r="H9874" i="23"/>
  <c r="H9882" i="23"/>
  <c r="H9890" i="23"/>
  <c r="H9898" i="23"/>
  <c r="H9906" i="23"/>
  <c r="H9914" i="23"/>
  <c r="H9922" i="23"/>
  <c r="H9930" i="23"/>
  <c r="H9938" i="23"/>
  <c r="H9946" i="23"/>
  <c r="H9954" i="23"/>
  <c r="H9962" i="23"/>
  <c r="H9970" i="23"/>
  <c r="H9978" i="23"/>
  <c r="H9986" i="23"/>
  <c r="H9994" i="23"/>
  <c r="H10002" i="23"/>
  <c r="H4810" i="23"/>
  <c r="H5451" i="23"/>
  <c r="H5675" i="23"/>
  <c r="H5809" i="23"/>
  <c r="H5893" i="23"/>
  <c r="H5977" i="23"/>
  <c r="H6057" i="23"/>
  <c r="H6122" i="23"/>
  <c r="H6170" i="23"/>
  <c r="H6220" i="23"/>
  <c r="H6268" i="23"/>
  <c r="H6316" i="23"/>
  <c r="H6367" i="23"/>
  <c r="H6415" i="23"/>
  <c r="H6459" i="23"/>
  <c r="H6501" i="23"/>
  <c r="H6539" i="23"/>
  <c r="H6571" i="23"/>
  <c r="H6603" i="23"/>
  <c r="H6635" i="23"/>
  <c r="H6667" i="23"/>
  <c r="H6699" i="23"/>
  <c r="H6731" i="23"/>
  <c r="H6763" i="23"/>
  <c r="H6795" i="23"/>
  <c r="H6827" i="23"/>
  <c r="H6859" i="23"/>
  <c r="H6891" i="23"/>
  <c r="H6923" i="23"/>
  <c r="H6955" i="23"/>
  <c r="H6987" i="23"/>
  <c r="H7019" i="23"/>
  <c r="H7051" i="23"/>
  <c r="H7083" i="23"/>
  <c r="H7115" i="23"/>
  <c r="H7147" i="23"/>
  <c r="H7179" i="23"/>
  <c r="H7209" i="23"/>
  <c r="H7234" i="23"/>
  <c r="H7259" i="23"/>
  <c r="H7283" i="23"/>
  <c r="H7301" i="23"/>
  <c r="H7320" i="23"/>
  <c r="H7338" i="23"/>
  <c r="H7356" i="23"/>
  <c r="H7375" i="23"/>
  <c r="H7393" i="23"/>
  <c r="H7411" i="23"/>
  <c r="H7429" i="23"/>
  <c r="H7448" i="23"/>
  <c r="H7466" i="23"/>
  <c r="H7484" i="23"/>
  <c r="H7503" i="23"/>
  <c r="H7521" i="23"/>
  <c r="H7539" i="23"/>
  <c r="H7557" i="23"/>
  <c r="H7574" i="23"/>
  <c r="H7590" i="23"/>
  <c r="H7606" i="23"/>
  <c r="H7622" i="23"/>
  <c r="H7638" i="23"/>
  <c r="H7654" i="23"/>
  <c r="H7670" i="23"/>
  <c r="H7686" i="23"/>
  <c r="H7702" i="23"/>
  <c r="H7718" i="23"/>
  <c r="H7734" i="23"/>
  <c r="H7750" i="23"/>
  <c r="H7766" i="23"/>
  <c r="H7782" i="23"/>
  <c r="H7798" i="23"/>
  <c r="H7814" i="23"/>
  <c r="H7830" i="23"/>
  <c r="H7846" i="23"/>
  <c r="H7862" i="23"/>
  <c r="H7878" i="23"/>
  <c r="H7894" i="23"/>
  <c r="H7910" i="23"/>
  <c r="H7926" i="23"/>
  <c r="H7942" i="23"/>
  <c r="H7958" i="23"/>
  <c r="H7974" i="23"/>
  <c r="H7990" i="23"/>
  <c r="H8006" i="23"/>
  <c r="H8022" i="23"/>
  <c r="H8038" i="23"/>
  <c r="H8054" i="23"/>
  <c r="H8070" i="23"/>
  <c r="H8086" i="23"/>
  <c r="H8102" i="23"/>
  <c r="H8118" i="23"/>
  <c r="H8134" i="23"/>
  <c r="H8150" i="23"/>
  <c r="H8166" i="23"/>
  <c r="H8182" i="23"/>
  <c r="H8198" i="23"/>
  <c r="H8214" i="23"/>
  <c r="H8230" i="23"/>
  <c r="H8246" i="23"/>
  <c r="H8262" i="23"/>
  <c r="H8278" i="23"/>
  <c r="H8294" i="23"/>
  <c r="H8310" i="23"/>
  <c r="H8326" i="23"/>
  <c r="H8342" i="23"/>
  <c r="H8358" i="23"/>
  <c r="H8374" i="23"/>
  <c r="H8390" i="23"/>
  <c r="H8406" i="23"/>
  <c r="H8422" i="23"/>
  <c r="H8438" i="23"/>
  <c r="H8454" i="23"/>
  <c r="H8470" i="23"/>
  <c r="H8486" i="23"/>
  <c r="H8502" i="23"/>
  <c r="H8518" i="23"/>
  <c r="H8534" i="23"/>
  <c r="H8550" i="23"/>
  <c r="H8566" i="23"/>
  <c r="H8582" i="23"/>
  <c r="H8598" i="23"/>
  <c r="H8614" i="23"/>
  <c r="H8630" i="23"/>
  <c r="H8646" i="23"/>
  <c r="H8662" i="23"/>
  <c r="H8678" i="23"/>
  <c r="H8694" i="23"/>
  <c r="H8710" i="23"/>
  <c r="H8726" i="23"/>
  <c r="H8742" i="23"/>
  <c r="H8758" i="23"/>
  <c r="H8774" i="23"/>
  <c r="H8784" i="23"/>
  <c r="H8793" i="23"/>
  <c r="H8803" i="23"/>
  <c r="H8812" i="23"/>
  <c r="H8821" i="23"/>
  <c r="H8830" i="23"/>
  <c r="H8839" i="23"/>
  <c r="H8848" i="23"/>
  <c r="H8857" i="23"/>
  <c r="H8867" i="23"/>
  <c r="H8876" i="23"/>
  <c r="H8885" i="23"/>
  <c r="H8894" i="23"/>
  <c r="H8903" i="23"/>
  <c r="H8912" i="23"/>
  <c r="H8921" i="23"/>
  <c r="H8931" i="23"/>
  <c r="H8940" i="23"/>
  <c r="H8949" i="23"/>
  <c r="H8958" i="23"/>
  <c r="H8967" i="23"/>
  <c r="H8976" i="23"/>
  <c r="H8985" i="23"/>
  <c r="H8995" i="23"/>
  <c r="H9004" i="23"/>
  <c r="H9013" i="23"/>
  <c r="H9022" i="23"/>
  <c r="H9031" i="23"/>
  <c r="H9040" i="23"/>
  <c r="H9049" i="23"/>
  <c r="H9059" i="23"/>
  <c r="H9068" i="23"/>
  <c r="H9077" i="23"/>
  <c r="H9086" i="23"/>
  <c r="H9095" i="23"/>
  <c r="H9104" i="23"/>
  <c r="H9113" i="23"/>
  <c r="H9123" i="23"/>
  <c r="H9132" i="23"/>
  <c r="H9141" i="23"/>
  <c r="H9150" i="23"/>
  <c r="H9159" i="23"/>
  <c r="H9168" i="23"/>
  <c r="H9177" i="23"/>
  <c r="H9187" i="23"/>
  <c r="H9196" i="23"/>
  <c r="H9205" i="23"/>
  <c r="H9214" i="23"/>
  <c r="H9223" i="23"/>
  <c r="H9232" i="23"/>
  <c r="H9241" i="23"/>
  <c r="H9251" i="23"/>
  <c r="H9260" i="23"/>
  <c r="H9269" i="23"/>
  <c r="H9278" i="23"/>
  <c r="H9287" i="23"/>
  <c r="H9296" i="23"/>
  <c r="H9305" i="23"/>
  <c r="H9315" i="23"/>
  <c r="H9324" i="23"/>
  <c r="H9333" i="23"/>
  <c r="H9342" i="23"/>
  <c r="H9351" i="23"/>
  <c r="H9360" i="23"/>
  <c r="H9369" i="23"/>
  <c r="H9379" i="23"/>
  <c r="H9387" i="23"/>
  <c r="H9395" i="23"/>
  <c r="H9403" i="23"/>
  <c r="H9411" i="23"/>
  <c r="H9419" i="23"/>
  <c r="H9427" i="23"/>
  <c r="H9435" i="23"/>
  <c r="H9443" i="23"/>
  <c r="H9451" i="23"/>
  <c r="H9459" i="23"/>
  <c r="H9467" i="23"/>
  <c r="H9475" i="23"/>
  <c r="H9483" i="23"/>
  <c r="H9491" i="23"/>
  <c r="H9499" i="23"/>
  <c r="H9507" i="23"/>
  <c r="H9515" i="23"/>
  <c r="H9523" i="23"/>
  <c r="H9531" i="23"/>
  <c r="H9539" i="23"/>
  <c r="H9547" i="23"/>
  <c r="H9555" i="23"/>
  <c r="H9563" i="23"/>
  <c r="H9571" i="23"/>
  <c r="H9579" i="23"/>
  <c r="H9587" i="23"/>
  <c r="H9595" i="23"/>
  <c r="H9603" i="23"/>
  <c r="H9611" i="23"/>
  <c r="H9619" i="23"/>
  <c r="H9627" i="23"/>
  <c r="H9635" i="23"/>
  <c r="H9643" i="23"/>
  <c r="H9651" i="23"/>
  <c r="H9659" i="23"/>
  <c r="H9667" i="23"/>
  <c r="H9675" i="23"/>
  <c r="H9683" i="23"/>
  <c r="H9691" i="23"/>
  <c r="H9699" i="23"/>
  <c r="H9707" i="23"/>
  <c r="H9715" i="23"/>
  <c r="H9723" i="23"/>
  <c r="H9731" i="23"/>
  <c r="H9739" i="23"/>
  <c r="H9747" i="23"/>
  <c r="H9755" i="23"/>
  <c r="H9763" i="23"/>
  <c r="H9771" i="23"/>
  <c r="H9779" i="23"/>
  <c r="H9787" i="23"/>
  <c r="H9795" i="23"/>
  <c r="H9803" i="23"/>
  <c r="H9811" i="23"/>
  <c r="H9819" i="23"/>
  <c r="H9827" i="23"/>
  <c r="H9835" i="23"/>
  <c r="H9843" i="23"/>
  <c r="H9851" i="23"/>
  <c r="H9859" i="23"/>
  <c r="H9867" i="23"/>
  <c r="H9875" i="23"/>
  <c r="H9883" i="23"/>
  <c r="H9891" i="23"/>
  <c r="H9899" i="23"/>
  <c r="H9907" i="23"/>
  <c r="H9915" i="23"/>
  <c r="H9923" i="23"/>
  <c r="H9931" i="23"/>
  <c r="H9939" i="23"/>
  <c r="H9947" i="23"/>
  <c r="H9955" i="23"/>
  <c r="H9963" i="23"/>
  <c r="H9971" i="23"/>
  <c r="H9979" i="23"/>
  <c r="H9987" i="23"/>
  <c r="H9995" i="23"/>
  <c r="H3" i="23"/>
  <c r="H4874" i="23"/>
  <c r="H5453" i="23"/>
  <c r="H5707" i="23"/>
  <c r="H5810" i="23"/>
  <c r="H5898" i="23"/>
  <c r="H5978" i="23"/>
  <c r="H6060" i="23"/>
  <c r="H6123" i="23"/>
  <c r="H6173" i="23"/>
  <c r="H6221" i="23"/>
  <c r="H6269" i="23"/>
  <c r="H6320" i="23"/>
  <c r="H6368" i="23"/>
  <c r="H6416" i="23"/>
  <c r="H6460" i="23"/>
  <c r="H6503" i="23"/>
  <c r="H6540" i="23"/>
  <c r="H6572" i="23"/>
  <c r="H6604" i="23"/>
  <c r="H6636" i="23"/>
  <c r="H6668" i="23"/>
  <c r="H6700" i="23"/>
  <c r="H6732" i="23"/>
  <c r="H6764" i="23"/>
  <c r="H6796" i="23"/>
  <c r="H6828" i="23"/>
  <c r="H6860" i="23"/>
  <c r="H6892" i="23"/>
  <c r="H6924" i="23"/>
  <c r="H6956" i="23"/>
  <c r="H6988" i="23"/>
  <c r="H7020" i="23"/>
  <c r="H7052" i="23"/>
  <c r="H7084" i="23"/>
  <c r="H7116" i="23"/>
  <c r="H7148" i="23"/>
  <c r="H7180" i="23"/>
  <c r="H7210" i="23"/>
  <c r="H7235" i="23"/>
  <c r="H7260" i="23"/>
  <c r="H7284" i="23"/>
  <c r="H7303" i="23"/>
  <c r="H7321" i="23"/>
  <c r="H7339" i="23"/>
  <c r="H7357" i="23"/>
  <c r="H7376" i="23"/>
  <c r="H7394" i="23"/>
  <c r="H7412" i="23"/>
  <c r="H7431" i="23"/>
  <c r="H7449" i="23"/>
  <c r="H7467" i="23"/>
  <c r="H7485" i="23"/>
  <c r="H7504" i="23"/>
  <c r="H7522" i="23"/>
  <c r="H7540" i="23"/>
  <c r="H7559" i="23"/>
  <c r="H7575" i="23"/>
  <c r="H7591" i="23"/>
  <c r="H7607" i="23"/>
  <c r="H7623" i="23"/>
  <c r="H7639" i="23"/>
  <c r="H7655" i="23"/>
  <c r="H7671" i="23"/>
  <c r="H7687" i="23"/>
  <c r="H7703" i="23"/>
  <c r="H7719" i="23"/>
  <c r="H7735" i="23"/>
  <c r="H7751" i="23"/>
  <c r="H7767" i="23"/>
  <c r="H7783" i="23"/>
  <c r="H7799" i="23"/>
  <c r="H7815" i="23"/>
  <c r="H7831" i="23"/>
  <c r="H7847" i="23"/>
  <c r="H7863" i="23"/>
  <c r="H7879" i="23"/>
  <c r="H7895" i="23"/>
  <c r="H7911" i="23"/>
  <c r="H7927" i="23"/>
  <c r="H7943" i="23"/>
  <c r="H7959" i="23"/>
  <c r="H7975" i="23"/>
  <c r="H7991" i="23"/>
  <c r="H8007" i="23"/>
  <c r="H8023" i="23"/>
  <c r="H8039" i="23"/>
  <c r="H8055" i="23"/>
  <c r="H8071" i="23"/>
  <c r="H8087" i="23"/>
  <c r="H8103" i="23"/>
  <c r="H8119" i="23"/>
  <c r="H8135" i="23"/>
  <c r="H8151" i="23"/>
  <c r="H8167" i="23"/>
  <c r="H8183" i="23"/>
  <c r="H8199" i="23"/>
  <c r="H8215" i="23"/>
  <c r="H8231" i="23"/>
  <c r="H8247" i="23"/>
  <c r="H8263" i="23"/>
  <c r="H8279" i="23"/>
  <c r="H8295" i="23"/>
  <c r="H8311" i="23"/>
  <c r="H8327" i="23"/>
  <c r="H8343" i="23"/>
  <c r="H8359" i="23"/>
  <c r="H8375" i="23"/>
  <c r="H8391" i="23"/>
  <c r="H8407" i="23"/>
  <c r="H8423" i="23"/>
  <c r="H8439" i="23"/>
  <c r="H8455" i="23"/>
  <c r="H8471" i="23"/>
  <c r="H8487" i="23"/>
  <c r="H8503" i="23"/>
  <c r="H8519" i="23"/>
  <c r="H8535" i="23"/>
  <c r="H8551" i="23"/>
  <c r="H8567" i="23"/>
  <c r="H8583" i="23"/>
  <c r="H8599" i="23"/>
  <c r="H8615" i="23"/>
  <c r="H8631" i="23"/>
  <c r="H8647" i="23"/>
  <c r="H8663" i="23"/>
  <c r="H8679" i="23"/>
  <c r="H8695" i="23"/>
  <c r="H8711" i="23"/>
  <c r="H8727" i="23"/>
  <c r="H8743" i="23"/>
  <c r="H8759" i="23"/>
  <c r="H8775" i="23"/>
  <c r="H8785" i="23"/>
  <c r="H8795" i="23"/>
  <c r="H8804" i="23"/>
  <c r="H8813" i="23"/>
  <c r="H8822" i="23"/>
  <c r="H8831" i="23"/>
  <c r="H8840" i="23"/>
  <c r="H8849" i="23"/>
  <c r="H8859" i="23"/>
  <c r="H8868" i="23"/>
  <c r="H8877" i="23"/>
  <c r="H8886" i="23"/>
  <c r="H8895" i="23"/>
  <c r="H8904" i="23"/>
  <c r="H8913" i="23"/>
  <c r="H8923" i="23"/>
  <c r="H8932" i="23"/>
  <c r="H8941" i="23"/>
  <c r="H8950" i="23"/>
  <c r="H8959" i="23"/>
  <c r="H8968" i="23"/>
  <c r="H8977" i="23"/>
  <c r="H8987" i="23"/>
  <c r="H8996" i="23"/>
  <c r="H9005" i="23"/>
  <c r="H9014" i="23"/>
  <c r="H9023" i="23"/>
  <c r="H9032" i="23"/>
  <c r="H9041" i="23"/>
  <c r="H9051" i="23"/>
  <c r="H9060" i="23"/>
  <c r="H9069" i="23"/>
  <c r="H9078" i="23"/>
  <c r="H9087" i="23"/>
  <c r="H9096" i="23"/>
  <c r="H9105" i="23"/>
  <c r="H9115" i="23"/>
  <c r="H9124" i="23"/>
  <c r="H9133" i="23"/>
  <c r="H9142" i="23"/>
  <c r="H9151" i="23"/>
  <c r="H9160" i="23"/>
  <c r="H9169" i="23"/>
  <c r="H9179" i="23"/>
  <c r="H9188" i="23"/>
  <c r="H9197" i="23"/>
  <c r="H9206" i="23"/>
  <c r="H9215" i="23"/>
  <c r="H9224" i="23"/>
  <c r="H9233" i="23"/>
  <c r="H9243" i="23"/>
  <c r="H9252" i="23"/>
  <c r="H9261" i="23"/>
  <c r="H9270" i="23"/>
  <c r="H9279" i="23"/>
  <c r="H9288" i="23"/>
  <c r="H9297" i="23"/>
  <c r="H9307" i="23"/>
  <c r="H9316" i="23"/>
  <c r="H9325" i="23"/>
  <c r="H9334" i="23"/>
  <c r="H9343" i="23"/>
  <c r="H9352" i="23"/>
  <c r="H9361" i="23"/>
  <c r="H9371" i="23"/>
  <c r="H9380" i="23"/>
  <c r="H9388" i="23"/>
  <c r="H9396" i="23"/>
  <c r="H9404" i="23"/>
  <c r="H9412" i="23"/>
  <c r="H9420" i="23"/>
  <c r="H9428" i="23"/>
  <c r="H9436" i="23"/>
  <c r="H9444" i="23"/>
  <c r="H9452" i="23"/>
  <c r="H9460" i="23"/>
  <c r="H9468" i="23"/>
  <c r="H9476" i="23"/>
  <c r="H9484" i="23"/>
  <c r="H9492" i="23"/>
  <c r="H9500" i="23"/>
  <c r="H9508" i="23"/>
  <c r="H9516" i="23"/>
  <c r="H9524" i="23"/>
  <c r="H9532" i="23"/>
  <c r="H9540" i="23"/>
  <c r="H9548" i="23"/>
  <c r="H9556" i="23"/>
  <c r="H9564" i="23"/>
  <c r="H9572" i="23"/>
  <c r="H9580" i="23"/>
  <c r="H9588" i="23"/>
  <c r="H9596" i="23"/>
  <c r="H9604" i="23"/>
  <c r="H9612" i="23"/>
  <c r="H9620" i="23"/>
  <c r="H9628" i="23"/>
  <c r="H9636" i="23"/>
  <c r="H9644" i="23"/>
  <c r="H9652" i="23"/>
  <c r="H9660" i="23"/>
  <c r="H9668" i="23"/>
  <c r="H9676" i="23"/>
  <c r="H9684" i="23"/>
  <c r="H9692" i="23"/>
  <c r="H9700" i="23"/>
  <c r="H9708" i="23"/>
  <c r="H9716" i="23"/>
  <c r="H9724" i="23"/>
  <c r="H9732" i="23"/>
  <c r="H9740" i="23"/>
  <c r="H9748" i="23"/>
  <c r="H9756" i="23"/>
  <c r="H9764" i="23"/>
  <c r="H9772" i="23"/>
  <c r="H9780" i="23"/>
  <c r="H9788" i="23"/>
  <c r="H9796" i="23"/>
  <c r="H9804" i="23"/>
  <c r="H9812" i="23"/>
  <c r="H9820" i="23"/>
  <c r="H9828" i="23"/>
  <c r="H9836" i="23"/>
  <c r="H9844" i="23"/>
  <c r="H9852" i="23"/>
  <c r="H9860" i="23"/>
  <c r="H9868" i="23"/>
  <c r="H9876" i="23"/>
  <c r="H9884" i="23"/>
  <c r="H9892" i="23"/>
  <c r="H9900" i="23"/>
  <c r="H9908" i="23"/>
  <c r="H9916" i="23"/>
  <c r="H9924" i="23"/>
  <c r="H9932" i="23"/>
  <c r="H9940" i="23"/>
  <c r="H9948" i="23"/>
  <c r="H9956" i="23"/>
  <c r="H9964" i="23"/>
  <c r="H9972" i="23"/>
  <c r="H9980" i="23"/>
  <c r="H9988" i="23"/>
  <c r="H9996" i="23"/>
  <c r="H5179" i="23"/>
  <c r="H5474" i="23"/>
  <c r="H5709" i="23"/>
  <c r="H5826" i="23"/>
  <c r="H5909" i="23"/>
  <c r="H5989" i="23"/>
  <c r="H6074" i="23"/>
  <c r="H6131" i="23"/>
  <c r="H6179" i="23"/>
  <c r="H6229" i="23"/>
  <c r="H6277" i="23"/>
  <c r="H6325" i="23"/>
  <c r="H6376" i="23"/>
  <c r="H6424" i="23"/>
  <c r="H6467" i="23"/>
  <c r="H6508" i="23"/>
  <c r="H6545" i="23"/>
  <c r="H6577" i="23"/>
  <c r="H6609" i="23"/>
  <c r="H6641" i="23"/>
  <c r="H6673" i="23"/>
  <c r="H6705" i="23"/>
  <c r="H6737" i="23"/>
  <c r="H6769" i="23"/>
  <c r="H6801" i="23"/>
  <c r="H6833" i="23"/>
  <c r="H6865" i="23"/>
  <c r="H6897" i="23"/>
  <c r="H6929" i="23"/>
  <c r="H6961" i="23"/>
  <c r="H6993" i="23"/>
  <c r="H7025" i="23"/>
  <c r="H7057" i="23"/>
  <c r="H7089" i="23"/>
  <c r="H7121" i="23"/>
  <c r="H7153" i="23"/>
  <c r="H7185" i="23"/>
  <c r="H7211" i="23"/>
  <c r="H7236" i="23"/>
  <c r="H7261" i="23"/>
  <c r="H7285" i="23"/>
  <c r="H7304" i="23"/>
  <c r="H7322" i="23"/>
  <c r="H7340" i="23"/>
  <c r="H7359" i="23"/>
  <c r="H7377" i="23"/>
  <c r="H7395" i="23"/>
  <c r="H7413" i="23"/>
  <c r="H7432" i="23"/>
  <c r="H7450" i="23"/>
  <c r="H7468" i="23"/>
  <c r="H7487" i="23"/>
  <c r="H7505" i="23"/>
  <c r="H7523" i="23"/>
  <c r="H7541" i="23"/>
  <c r="H7560" i="23"/>
  <c r="H7576" i="23"/>
  <c r="H7592" i="23"/>
  <c r="H7608" i="23"/>
  <c r="H7624" i="23"/>
  <c r="H7640" i="23"/>
  <c r="H7656" i="23"/>
  <c r="H7672" i="23"/>
  <c r="H7688" i="23"/>
  <c r="H7704" i="23"/>
  <c r="H7720" i="23"/>
  <c r="H7736" i="23"/>
  <c r="H7752" i="23"/>
  <c r="H7768" i="23"/>
  <c r="H7784" i="23"/>
  <c r="H7800" i="23"/>
  <c r="H7816" i="23"/>
  <c r="H7832" i="23"/>
  <c r="H7848" i="23"/>
  <c r="H7864" i="23"/>
  <c r="H7880" i="23"/>
  <c r="H7896" i="23"/>
  <c r="H7912" i="23"/>
  <c r="H7928" i="23"/>
  <c r="H7944" i="23"/>
  <c r="H7960" i="23"/>
  <c r="H7976" i="23"/>
  <c r="H7992" i="23"/>
  <c r="H8008" i="23"/>
  <c r="H8024" i="23"/>
  <c r="H8040" i="23"/>
  <c r="H5224" i="23"/>
  <c r="H5553" i="23"/>
  <c r="H5725" i="23"/>
  <c r="H5850" i="23"/>
  <c r="H5932" i="23"/>
  <c r="H6013" i="23"/>
  <c r="H6092" i="23"/>
  <c r="H6146" i="23"/>
  <c r="H6194" i="23"/>
  <c r="H6242" i="23"/>
  <c r="H6292" i="23"/>
  <c r="H6340" i="23"/>
  <c r="H6388" i="23"/>
  <c r="H6437" i="23"/>
  <c r="H6479" i="23"/>
  <c r="H6520" i="23"/>
  <c r="H6554" i="23"/>
  <c r="H6586" i="23"/>
  <c r="H6618" i="23"/>
  <c r="H6650" i="23"/>
  <c r="H6682" i="23"/>
  <c r="H6714" i="23"/>
  <c r="H6746" i="23"/>
  <c r="H6778" i="23"/>
  <c r="H6810" i="23"/>
  <c r="H6842" i="23"/>
  <c r="H6874" i="23"/>
  <c r="H6906" i="23"/>
  <c r="H6938" i="23"/>
  <c r="H6970" i="23"/>
  <c r="H7002" i="23"/>
  <c r="H7034" i="23"/>
  <c r="H7066" i="23"/>
  <c r="H7098" i="23"/>
  <c r="H7130" i="23"/>
  <c r="H7162" i="23"/>
  <c r="H7194" i="23"/>
  <c r="H7219" i="23"/>
  <c r="H7244" i="23"/>
  <c r="H7269" i="23"/>
  <c r="H7291" i="23"/>
  <c r="H7309" i="23"/>
  <c r="H7328" i="23"/>
  <c r="H7346" i="23"/>
  <c r="H7364" i="23"/>
  <c r="H7383" i="23"/>
  <c r="H7401" i="23"/>
  <c r="H7419" i="23"/>
  <c r="H7437" i="23"/>
  <c r="H7456" i="23"/>
  <c r="H7474" i="23"/>
  <c r="H7492" i="23"/>
  <c r="H7511" i="23"/>
  <c r="H7529" i="23"/>
  <c r="H7547" i="23"/>
  <c r="H7565" i="23"/>
  <c r="H7581" i="23"/>
  <c r="H7597" i="23"/>
  <c r="H7613" i="23"/>
  <c r="H7629" i="23"/>
  <c r="H7645" i="23"/>
  <c r="H7661" i="23"/>
  <c r="H7677" i="23"/>
  <c r="H7693" i="23"/>
  <c r="H7709" i="23"/>
  <c r="H7725" i="23"/>
  <c r="H7741" i="23"/>
  <c r="H7757" i="23"/>
  <c r="H7773" i="23"/>
  <c r="H7789" i="23"/>
  <c r="H7805" i="23"/>
  <c r="H7821" i="23"/>
  <c r="H7837" i="23"/>
  <c r="H7853" i="23"/>
  <c r="H7869" i="23"/>
  <c r="H7885" i="23"/>
  <c r="H7901" i="23"/>
  <c r="H7917" i="23"/>
  <c r="H7933" i="23"/>
  <c r="H7949" i="23"/>
  <c r="H7965" i="23"/>
  <c r="H7981" i="23"/>
  <c r="H7997" i="23"/>
  <c r="H8013" i="23"/>
  <c r="H8029" i="23"/>
  <c r="H5249" i="23"/>
  <c r="H5554" i="23"/>
  <c r="H5757" i="23"/>
  <c r="H5851" i="23"/>
  <c r="H5937" i="23"/>
  <c r="H6017" i="23"/>
  <c r="H6093" i="23"/>
  <c r="H6147" i="23"/>
  <c r="H6195" i="23"/>
  <c r="H6243" i="23"/>
  <c r="H6293" i="23"/>
  <c r="H6341" i="23"/>
  <c r="H6389" i="23"/>
  <c r="H6439" i="23"/>
  <c r="H6480" i="23"/>
  <c r="H6521" i="23"/>
  <c r="H6555" i="23"/>
  <c r="H6587" i="23"/>
  <c r="H6619" i="23"/>
  <c r="H6651" i="23"/>
  <c r="H6683" i="23"/>
  <c r="H6715" i="23"/>
  <c r="H6747" i="23"/>
  <c r="H6779" i="23"/>
  <c r="H6811" i="23"/>
  <c r="H6843" i="23"/>
  <c r="H6875" i="23"/>
  <c r="H6907" i="23"/>
  <c r="H6939" i="23"/>
  <c r="H6971" i="23"/>
  <c r="H5346" i="23"/>
  <c r="H5579" i="23"/>
  <c r="H5761" i="23"/>
  <c r="H5857" i="23"/>
  <c r="H5938" i="23"/>
  <c r="H6018" i="23"/>
  <c r="H6099" i="23"/>
  <c r="H6148" i="23"/>
  <c r="H6196" i="23"/>
  <c r="H6247" i="23"/>
  <c r="H6295" i="23"/>
  <c r="H6343" i="23"/>
  <c r="H6393" i="23"/>
  <c r="H6440" i="23"/>
  <c r="H6481" i="23"/>
  <c r="H6522" i="23"/>
  <c r="H6556" i="23"/>
  <c r="H6588" i="23"/>
  <c r="H6620" i="23"/>
  <c r="H6652" i="23"/>
  <c r="H6684" i="23"/>
  <c r="H6716" i="23"/>
  <c r="H6748" i="23"/>
  <c r="H5353" i="23"/>
  <c r="H5657" i="23"/>
  <c r="H5777" i="23"/>
  <c r="H5868" i="23"/>
  <c r="H5949" i="23"/>
  <c r="H6029" i="23"/>
  <c r="H6106" i="23"/>
  <c r="H6156" i="23"/>
  <c r="H6204" i="23"/>
  <c r="H6252" i="23"/>
  <c r="H6303" i="23"/>
  <c r="H6351" i="23"/>
  <c r="H6399" i="23"/>
  <c r="H6447" i="23"/>
  <c r="H6488" i="23"/>
  <c r="H6528" i="23"/>
  <c r="H6561" i="23"/>
  <c r="H6593" i="23"/>
  <c r="H6625" i="23"/>
  <c r="H6657" i="23"/>
  <c r="H6689" i="23"/>
  <c r="H6721" i="23"/>
  <c r="H6753" i="23"/>
  <c r="H6785" i="23"/>
  <c r="H6817" i="23"/>
  <c r="H6849" i="23"/>
  <c r="H6881" i="23"/>
  <c r="H6913" i="23"/>
  <c r="H6945" i="23"/>
  <c r="H6977" i="23"/>
  <c r="H7009" i="23"/>
  <c r="H7041" i="23"/>
  <c r="H7073" i="23"/>
  <c r="H7105" i="23"/>
  <c r="H7137" i="23"/>
  <c r="H7169" i="23"/>
  <c r="H7197" i="23"/>
  <c r="H7225" i="23"/>
  <c r="H7250" i="23"/>
  <c r="H7275" i="23"/>
  <c r="H7295" i="23"/>
  <c r="H7313" i="23"/>
  <c r="H7331" i="23"/>
  <c r="H7349" i="23"/>
  <c r="H7368" i="23"/>
  <c r="H7386" i="23"/>
  <c r="H7404" i="23"/>
  <c r="H7423" i="23"/>
  <c r="H7441" i="23"/>
  <c r="H7459" i="23"/>
  <c r="H7477" i="23"/>
  <c r="H7496" i="23"/>
  <c r="H7514" i="23"/>
  <c r="H7532" i="23"/>
  <c r="H7551" i="23"/>
  <c r="H7568" i="23"/>
  <c r="H7584" i="23"/>
  <c r="H7600" i="23"/>
  <c r="H7616" i="23"/>
  <c r="H7632" i="23"/>
  <c r="H7648" i="23"/>
  <c r="H7664" i="23"/>
  <c r="H7680" i="23"/>
  <c r="H7696" i="23"/>
  <c r="H7712" i="23"/>
  <c r="H7728" i="23"/>
  <c r="H7744" i="23"/>
  <c r="H7760" i="23"/>
  <c r="H7776" i="23"/>
  <c r="H7792" i="23"/>
  <c r="H7808" i="23"/>
  <c r="H7824" i="23"/>
  <c r="H7840" i="23"/>
  <c r="H7856" i="23"/>
  <c r="H7872" i="23"/>
  <c r="H7888" i="23"/>
  <c r="H7904" i="23"/>
  <c r="H7920" i="23"/>
  <c r="H7936" i="23"/>
  <c r="H7952" i="23"/>
  <c r="H7968" i="23"/>
  <c r="H7984" i="23"/>
  <c r="H8000" i="23"/>
  <c r="H8016" i="23"/>
  <c r="H8032" i="23"/>
  <c r="H8048" i="23"/>
  <c r="H8064" i="23"/>
  <c r="H8080" i="23"/>
  <c r="H8096" i="23"/>
  <c r="H8112" i="23"/>
  <c r="H8128" i="23"/>
  <c r="H8144" i="23"/>
  <c r="H8160" i="23"/>
  <c r="H8176" i="23"/>
  <c r="H8192" i="23"/>
  <c r="H8208" i="23"/>
  <c r="H8224" i="23"/>
  <c r="H8240" i="23"/>
  <c r="H8256" i="23"/>
  <c r="H8272" i="23"/>
  <c r="H8288" i="23"/>
  <c r="H8304" i="23"/>
  <c r="H8320" i="23"/>
  <c r="H8336" i="23"/>
  <c r="H8352" i="23"/>
  <c r="H8368" i="23"/>
  <c r="H8384" i="23"/>
  <c r="H8400" i="23"/>
  <c r="H8416" i="23"/>
  <c r="H8432" i="23"/>
  <c r="H8448" i="23"/>
  <c r="H8464" i="23"/>
  <c r="H8480" i="23"/>
  <c r="H8496" i="23"/>
  <c r="H8512" i="23"/>
  <c r="H8528" i="23"/>
  <c r="H8544" i="23"/>
  <c r="H8560" i="23"/>
  <c r="H8576" i="23"/>
  <c r="H8592" i="23"/>
  <c r="H8608" i="23"/>
  <c r="H8624" i="23"/>
  <c r="H8640" i="23"/>
  <c r="H8656" i="23"/>
  <c r="H8672" i="23"/>
  <c r="H8688" i="23"/>
  <c r="H8704" i="23"/>
  <c r="H8720" i="23"/>
  <c r="H8736" i="23"/>
  <c r="H8752" i="23"/>
  <c r="H8768" i="23"/>
  <c r="H8782" i="23"/>
  <c r="H8791" i="23"/>
  <c r="H8800" i="23"/>
  <c r="H8809" i="23"/>
  <c r="H8819" i="23"/>
  <c r="H8828" i="23"/>
  <c r="H8837" i="23"/>
  <c r="H8846" i="23"/>
  <c r="H8855" i="23"/>
  <c r="H8864" i="23"/>
  <c r="H8873" i="23"/>
  <c r="H8883" i="23"/>
  <c r="H8892" i="23"/>
  <c r="H8901" i="23"/>
  <c r="H8910" i="23"/>
  <c r="H8919" i="23"/>
  <c r="H8928" i="23"/>
  <c r="H8937" i="23"/>
  <c r="H8947" i="23"/>
  <c r="H8956" i="23"/>
  <c r="H8965" i="23"/>
  <c r="H8974" i="23"/>
  <c r="H8983" i="23"/>
  <c r="H8992" i="23"/>
  <c r="H9001" i="23"/>
  <c r="H9011" i="23"/>
  <c r="H9020" i="23"/>
  <c r="H9029" i="23"/>
  <c r="H9038" i="23"/>
  <c r="H9047" i="23"/>
  <c r="H9056" i="23"/>
  <c r="H9065" i="23"/>
  <c r="H9075" i="23"/>
  <c r="H9084" i="23"/>
  <c r="H9093" i="23"/>
  <c r="H9102" i="23"/>
  <c r="H9111" i="23"/>
  <c r="H9120" i="23"/>
  <c r="H9129" i="23"/>
  <c r="H9139" i="23"/>
  <c r="H9148" i="23"/>
  <c r="H9157" i="23"/>
  <c r="H9166" i="23"/>
  <c r="H9175" i="23"/>
  <c r="H9184" i="23"/>
  <c r="H9193" i="23"/>
  <c r="H9203" i="23"/>
  <c r="H9212" i="23"/>
  <c r="H9221" i="23"/>
  <c r="H9230" i="23"/>
  <c r="H9239" i="23"/>
  <c r="H9248" i="23"/>
  <c r="H9257" i="23"/>
  <c r="H9267" i="23"/>
  <c r="H9276" i="23"/>
  <c r="H9285" i="23"/>
  <c r="H9294" i="23"/>
  <c r="H9303" i="23"/>
  <c r="H9312" i="23"/>
  <c r="H9321" i="23"/>
  <c r="H9331" i="23"/>
  <c r="H9340" i="23"/>
  <c r="H9349" i="23"/>
  <c r="H9358" i="23"/>
  <c r="H9367" i="23"/>
  <c r="H9376" i="23"/>
  <c r="H9385" i="23"/>
  <c r="H9393" i="23"/>
  <c r="H9401" i="23"/>
  <c r="H9409" i="23"/>
  <c r="H9417" i="23"/>
  <c r="H9425" i="23"/>
  <c r="H9433" i="23"/>
  <c r="H9441" i="23"/>
  <c r="H9449" i="23"/>
  <c r="H9457" i="23"/>
  <c r="H9465" i="23"/>
  <c r="H9473" i="23"/>
  <c r="H9481" i="23"/>
  <c r="H9489" i="23"/>
  <c r="H9497" i="23"/>
  <c r="H9505" i="23"/>
  <c r="H9513" i="23"/>
  <c r="H9521" i="23"/>
  <c r="H9529" i="23"/>
  <c r="H9537" i="23"/>
  <c r="H9545" i="23"/>
  <c r="H9553" i="23"/>
  <c r="H9561" i="23"/>
  <c r="H9569" i="23"/>
  <c r="H9577" i="23"/>
  <c r="H9585" i="23"/>
  <c r="H9593" i="23"/>
  <c r="H9601" i="23"/>
  <c r="H9609" i="23"/>
  <c r="H9617" i="23"/>
  <c r="H9625" i="23"/>
  <c r="H9633" i="23"/>
  <c r="H9641" i="23"/>
  <c r="H9649" i="23"/>
  <c r="H9657" i="23"/>
  <c r="H9665" i="23"/>
  <c r="H9673" i="23"/>
  <c r="H9681" i="23"/>
  <c r="H9689" i="23"/>
  <c r="H9697" i="23"/>
  <c r="H9705" i="23"/>
  <c r="H9713" i="23"/>
  <c r="H9721" i="23"/>
  <c r="H9729" i="23"/>
  <c r="H9737" i="23"/>
  <c r="H9745" i="23"/>
  <c r="H9753" i="23"/>
  <c r="H9761" i="23"/>
  <c r="H9769" i="23"/>
  <c r="H9777" i="23"/>
  <c r="H9785" i="23"/>
  <c r="H9793" i="23"/>
  <c r="H9801" i="23"/>
  <c r="H9809" i="23"/>
  <c r="H9817" i="23"/>
  <c r="H9825" i="23"/>
  <c r="H9833" i="23"/>
  <c r="H9841" i="23"/>
  <c r="H9849" i="23"/>
  <c r="H9857" i="23"/>
  <c r="H9865" i="23"/>
  <c r="H9873" i="23"/>
  <c r="H9881" i="23"/>
  <c r="H9889" i="23"/>
  <c r="H9897" i="23"/>
  <c r="H9905" i="23"/>
  <c r="H9913" i="23"/>
  <c r="H9921" i="23"/>
  <c r="H9929" i="23"/>
  <c r="H9937" i="23"/>
  <c r="H9945" i="23"/>
  <c r="H9953" i="23"/>
  <c r="H9961" i="23"/>
  <c r="H9969" i="23"/>
  <c r="H9977" i="23"/>
  <c r="H9985" i="23"/>
  <c r="H9993" i="23"/>
  <c r="H10001" i="23"/>
  <c r="H9992" i="23"/>
  <c r="H9976" i="23"/>
  <c r="H9960" i="23"/>
  <c r="H9944" i="23"/>
  <c r="H9928" i="23"/>
  <c r="H9912" i="23"/>
  <c r="H9896" i="23"/>
  <c r="H9880" i="23"/>
  <c r="H9864" i="23"/>
  <c r="H9848" i="23"/>
  <c r="H9832" i="23"/>
  <c r="H9816" i="23"/>
  <c r="H9800" i="23"/>
  <c r="H9784" i="23"/>
  <c r="H9768" i="23"/>
  <c r="H9752" i="23"/>
  <c r="H9736" i="23"/>
  <c r="H9720" i="23"/>
  <c r="H9704" i="23"/>
  <c r="H9688" i="23"/>
  <c r="H9672" i="23"/>
  <c r="H9656" i="23"/>
  <c r="H9640" i="23"/>
  <c r="H9624" i="23"/>
  <c r="H9608" i="23"/>
  <c r="H9592" i="23"/>
  <c r="H9576" i="23"/>
  <c r="H9560" i="23"/>
  <c r="H9544" i="23"/>
  <c r="H9528" i="23"/>
  <c r="H9512" i="23"/>
  <c r="H9496" i="23"/>
  <c r="H9480" i="23"/>
  <c r="H9464" i="23"/>
  <c r="H9448" i="23"/>
  <c r="H9432" i="23"/>
  <c r="H9416" i="23"/>
  <c r="H9400" i="23"/>
  <c r="H9384" i="23"/>
  <c r="H9366" i="23"/>
  <c r="H9348" i="23"/>
  <c r="H9329" i="23"/>
  <c r="H9311" i="23"/>
  <c r="H9293" i="23"/>
  <c r="H9275" i="23"/>
  <c r="H9256" i="23"/>
  <c r="H9238" i="23"/>
  <c r="H9220" i="23"/>
  <c r="H9201" i="23"/>
  <c r="H9183" i="23"/>
  <c r="H9165" i="23"/>
  <c r="H9147" i="23"/>
  <c r="H9128" i="23"/>
  <c r="H9110" i="23"/>
  <c r="H9092" i="23"/>
  <c r="H9073" i="23"/>
  <c r="H9055" i="23"/>
  <c r="H9037" i="23"/>
  <c r="H9019" i="23"/>
  <c r="H9000" i="23"/>
  <c r="H8982" i="23"/>
  <c r="H8964" i="23"/>
  <c r="H8945" i="23"/>
  <c r="H8927" i="23"/>
  <c r="H8909" i="23"/>
  <c r="H8891" i="23"/>
  <c r="H8872" i="23"/>
  <c r="H8854" i="23"/>
  <c r="H8836" i="23"/>
  <c r="H8817" i="23"/>
  <c r="H8799" i="23"/>
  <c r="H8781" i="23"/>
  <c r="H8751" i="23"/>
  <c r="H8719" i="23"/>
  <c r="H8687" i="23"/>
  <c r="H8655" i="23"/>
  <c r="H8623" i="23"/>
  <c r="H8591" i="23"/>
  <c r="H8559" i="23"/>
  <c r="H8527" i="23"/>
  <c r="H8495" i="23"/>
  <c r="H8463" i="23"/>
  <c r="H8431" i="23"/>
  <c r="H8399" i="23"/>
  <c r="H8367" i="23"/>
  <c r="H8335" i="23"/>
  <c r="H8303" i="23"/>
  <c r="H8271" i="23"/>
  <c r="H8239" i="23"/>
  <c r="H8207" i="23"/>
  <c r="H8175" i="23"/>
  <c r="H8143" i="23"/>
  <c r="H8111" i="23"/>
  <c r="H8079" i="23"/>
  <c r="H8047" i="23"/>
  <c r="H7998" i="23"/>
  <c r="H7934" i="23"/>
  <c r="H7870" i="23"/>
  <c r="H7806" i="23"/>
  <c r="H7742" i="23"/>
  <c r="H7678" i="23"/>
  <c r="H7614" i="23"/>
  <c r="H7548" i="23"/>
  <c r="H7475" i="23"/>
  <c r="H7402" i="23"/>
  <c r="H7329" i="23"/>
  <c r="H7245" i="23"/>
  <c r="H7131" i="23"/>
  <c r="H7003" i="23"/>
  <c r="H9991" i="23"/>
  <c r="H9975" i="23"/>
  <c r="H9959" i="23"/>
  <c r="H9943" i="23"/>
  <c r="H9927" i="23"/>
  <c r="H9911" i="23"/>
  <c r="H9895" i="23"/>
  <c r="H9879" i="23"/>
  <c r="H9863" i="23"/>
  <c r="H9847" i="23"/>
  <c r="H9831" i="23"/>
  <c r="H9815" i="23"/>
  <c r="H9799" i="23"/>
  <c r="H9783" i="23"/>
  <c r="H9767" i="23"/>
  <c r="H9751" i="23"/>
  <c r="H9735" i="23"/>
  <c r="H9719" i="23"/>
  <c r="H9703" i="23"/>
  <c r="H9687" i="23"/>
  <c r="H9671" i="23"/>
  <c r="H9655" i="23"/>
  <c r="H9639" i="23"/>
  <c r="H9623" i="23"/>
  <c r="H9607" i="23"/>
  <c r="H9591" i="23"/>
  <c r="H9575" i="23"/>
  <c r="H9559" i="23"/>
  <c r="H9543" i="23"/>
  <c r="H9527" i="23"/>
  <c r="H9511" i="23"/>
  <c r="H9495" i="23"/>
  <c r="H9479" i="23"/>
  <c r="H9463" i="23"/>
  <c r="H9447" i="23"/>
  <c r="H9431" i="23"/>
  <c r="H9415" i="23"/>
  <c r="H9399" i="23"/>
  <c r="H9383" i="23"/>
  <c r="H9365" i="23"/>
  <c r="H9347" i="23"/>
  <c r="H9328" i="23"/>
  <c r="H9310" i="23"/>
  <c r="H9292" i="23"/>
  <c r="H9273" i="23"/>
  <c r="H9255" i="23"/>
  <c r="H9237" i="23"/>
  <c r="H9219" i="23"/>
  <c r="H9200" i="23"/>
  <c r="H9182" i="23"/>
  <c r="H9164" i="23"/>
  <c r="H9145" i="23"/>
  <c r="H9127" i="23"/>
  <c r="H9109" i="23"/>
  <c r="H9091" i="23"/>
  <c r="H9072" i="23"/>
  <c r="H9054" i="23"/>
  <c r="H9036" i="23"/>
  <c r="H9017" i="23"/>
  <c r="H8999" i="23"/>
  <c r="H8981" i="23"/>
  <c r="H8963" i="23"/>
  <c r="H8944" i="23"/>
  <c r="H8926" i="23"/>
  <c r="H8908" i="23"/>
  <c r="H8889" i="23"/>
  <c r="H8871" i="23"/>
  <c r="H8853" i="23"/>
  <c r="H8835" i="23"/>
  <c r="H8816" i="23"/>
  <c r="H8798" i="23"/>
  <c r="H8780" i="23"/>
  <c r="H8750" i="23"/>
  <c r="H8718" i="23"/>
  <c r="H8686" i="23"/>
  <c r="H8654" i="23"/>
  <c r="H8622" i="23"/>
  <c r="H8590" i="23"/>
  <c r="H8558" i="23"/>
  <c r="H8526" i="23"/>
  <c r="H8494" i="23"/>
  <c r="H8462" i="23"/>
  <c r="H8430" i="23"/>
  <c r="H8398" i="23"/>
  <c r="H8366" i="23"/>
  <c r="H8334" i="23"/>
  <c r="H8302" i="23"/>
  <c r="H8270" i="23"/>
  <c r="H8238" i="23"/>
  <c r="H8206" i="23"/>
  <c r="H8174" i="23"/>
  <c r="H8142" i="23"/>
  <c r="H8110" i="23"/>
  <c r="H8078" i="23"/>
  <c r="H8046" i="23"/>
  <c r="H7983" i="23"/>
  <c r="H7919" i="23"/>
  <c r="H7855" i="23"/>
  <c r="H7791" i="23"/>
  <c r="H7727" i="23"/>
  <c r="H7663" i="23"/>
  <c r="H7599" i="23"/>
  <c r="H7531" i="23"/>
  <c r="H7458" i="23"/>
  <c r="H7385" i="23"/>
  <c r="H7312" i="23"/>
  <c r="H7221" i="23"/>
  <c r="H7100" i="23"/>
  <c r="H6972" i="23"/>
  <c r="H9990" i="23"/>
  <c r="H9974" i="23"/>
  <c r="H9958" i="23"/>
  <c r="H9942" i="23"/>
  <c r="H9926" i="23"/>
  <c r="H9910" i="23"/>
  <c r="H9894" i="23"/>
  <c r="H9878" i="23"/>
  <c r="H9862" i="23"/>
  <c r="H9846" i="23"/>
  <c r="H9830" i="23"/>
  <c r="H9814" i="23"/>
  <c r="H9798" i="23"/>
  <c r="H9782" i="23"/>
  <c r="H9766" i="23"/>
  <c r="H9750" i="23"/>
  <c r="H9734" i="23"/>
  <c r="H9718" i="23"/>
  <c r="H9702" i="23"/>
  <c r="H9686" i="23"/>
  <c r="H9670" i="23"/>
  <c r="H9654" i="23"/>
  <c r="H9638" i="23"/>
  <c r="H9622" i="23"/>
  <c r="H9606" i="23"/>
  <c r="H9590" i="23"/>
  <c r="H9574" i="23"/>
  <c r="H9558" i="23"/>
  <c r="H9542" i="23"/>
  <c r="H9526" i="23"/>
  <c r="H9510" i="23"/>
  <c r="H9494" i="23"/>
  <c r="H9478" i="23"/>
  <c r="H9462" i="23"/>
  <c r="H9446" i="23"/>
  <c r="H9430" i="23"/>
  <c r="H9414" i="23"/>
  <c r="H9398" i="23"/>
  <c r="H9382" i="23"/>
  <c r="H9364" i="23"/>
  <c r="H9345" i="23"/>
  <c r="H9327" i="23"/>
  <c r="H9309" i="23"/>
  <c r="H9291" i="23"/>
  <c r="H9272" i="23"/>
  <c r="H9254" i="23"/>
  <c r="H9236" i="23"/>
  <c r="H9217" i="23"/>
  <c r="H9199" i="23"/>
  <c r="H9181" i="23"/>
  <c r="H9163" i="23"/>
  <c r="H9144" i="23"/>
  <c r="H9126" i="23"/>
  <c r="H9108" i="23"/>
  <c r="H9089" i="23"/>
  <c r="H9071" i="23"/>
  <c r="H9053" i="23"/>
  <c r="H9035" i="23"/>
  <c r="H9016" i="23"/>
  <c r="H8998" i="23"/>
  <c r="H8980" i="23"/>
  <c r="H8961" i="23"/>
  <c r="H8943" i="23"/>
  <c r="H8925" i="23"/>
  <c r="H8907" i="23"/>
  <c r="H8888" i="23"/>
  <c r="H8870" i="23"/>
  <c r="H8852" i="23"/>
  <c r="H8833" i="23"/>
  <c r="H8815" i="23"/>
  <c r="H8797" i="23"/>
  <c r="H8779" i="23"/>
  <c r="H8749" i="23"/>
  <c r="H8717" i="23"/>
  <c r="H8685" i="23"/>
  <c r="H8653" i="23"/>
  <c r="H8621" i="23"/>
  <c r="H8589" i="23"/>
  <c r="H8557" i="23"/>
  <c r="H8525" i="23"/>
  <c r="H8493" i="23"/>
  <c r="H8461" i="23"/>
  <c r="H8429" i="23"/>
  <c r="H8397" i="23"/>
  <c r="H8365" i="23"/>
  <c r="H8333" i="23"/>
  <c r="H8301" i="23"/>
  <c r="H8269" i="23"/>
  <c r="H8237" i="23"/>
  <c r="H8205" i="23"/>
  <c r="H8173" i="23"/>
  <c r="H8141" i="23"/>
  <c r="H8109" i="23"/>
  <c r="H8077" i="23"/>
  <c r="H8045" i="23"/>
  <c r="H7982" i="23"/>
  <c r="H7918" i="23"/>
  <c r="H7854" i="23"/>
  <c r="H7790" i="23"/>
  <c r="H7726" i="23"/>
  <c r="H7662" i="23"/>
  <c r="H7598" i="23"/>
  <c r="H7530" i="23"/>
  <c r="H7457" i="23"/>
  <c r="H7384" i="23"/>
  <c r="H7311" i="23"/>
  <c r="H7220" i="23"/>
  <c r="H7099" i="23"/>
  <c r="H6940" i="23"/>
  <c r="H9989" i="23"/>
  <c r="H9973" i="23"/>
  <c r="H9957" i="23"/>
  <c r="H9941" i="23"/>
  <c r="H9925" i="23"/>
  <c r="H9909" i="23"/>
  <c r="H9893" i="23"/>
  <c r="H9877" i="23"/>
  <c r="H9861" i="23"/>
  <c r="H9845" i="23"/>
  <c r="H9829" i="23"/>
  <c r="H9813" i="23"/>
  <c r="H9797" i="23"/>
  <c r="H9781" i="23"/>
  <c r="H9765" i="23"/>
  <c r="H9749" i="23"/>
  <c r="H9733" i="23"/>
  <c r="H9717" i="23"/>
  <c r="H9701" i="23"/>
  <c r="H9685" i="23"/>
  <c r="H9669" i="23"/>
  <c r="H9653" i="23"/>
  <c r="H9637" i="23"/>
  <c r="H9621" i="23"/>
  <c r="H9605" i="23"/>
  <c r="H9589" i="23"/>
  <c r="H9573" i="23"/>
  <c r="H9557" i="23"/>
  <c r="H9541" i="23"/>
  <c r="H9525" i="23"/>
  <c r="H9509" i="23"/>
  <c r="H9493" i="23"/>
  <c r="H9477" i="23"/>
  <c r="H9461" i="23"/>
  <c r="H9445" i="23"/>
  <c r="H9429" i="23"/>
  <c r="H9413" i="23"/>
  <c r="H9397" i="23"/>
  <c r="H9381" i="23"/>
  <c r="H9363" i="23"/>
  <c r="H9344" i="23"/>
  <c r="H9326" i="23"/>
  <c r="H9308" i="23"/>
  <c r="H9289" i="23"/>
  <c r="H9271" i="23"/>
  <c r="H9253" i="23"/>
  <c r="H9235" i="23"/>
  <c r="H9216" i="23"/>
  <c r="H9198" i="23"/>
  <c r="H9180" i="23"/>
  <c r="H9161" i="23"/>
  <c r="H9143" i="23"/>
  <c r="H9125" i="23"/>
  <c r="H9107" i="23"/>
  <c r="H9088" i="23"/>
  <c r="H9070" i="23"/>
  <c r="H9052" i="23"/>
  <c r="H9033" i="23"/>
  <c r="H9015" i="23"/>
  <c r="H8997" i="23"/>
  <c r="H8979" i="23"/>
  <c r="H8960" i="23"/>
  <c r="H8942" i="23"/>
  <c r="H8924" i="23"/>
  <c r="H8905" i="23"/>
  <c r="H8887" i="23"/>
  <c r="H8869" i="23"/>
  <c r="H8851" i="23"/>
  <c r="H8832" i="23"/>
  <c r="H8814" i="23"/>
  <c r="H8796" i="23"/>
  <c r="H8776" i="23"/>
  <c r="H8744" i="23"/>
  <c r="H8712" i="23"/>
  <c r="H8680" i="23"/>
  <c r="H8648" i="23"/>
  <c r="H8616" i="23"/>
  <c r="H8584" i="23"/>
  <c r="H8552" i="23"/>
  <c r="H8520" i="23"/>
  <c r="H8488" i="23"/>
  <c r="H8456" i="23"/>
  <c r="H8424" i="23"/>
  <c r="H8392" i="23"/>
  <c r="H8360" i="23"/>
  <c r="H8328" i="23"/>
  <c r="H8296" i="23"/>
  <c r="H8264" i="23"/>
  <c r="H8232" i="23"/>
  <c r="H8200" i="23"/>
  <c r="H8168" i="23"/>
  <c r="H8136" i="23"/>
  <c r="H8104" i="23"/>
  <c r="H8072" i="23"/>
  <c r="H8031" i="23"/>
  <c r="H7967" i="23"/>
  <c r="H7903" i="23"/>
  <c r="H7839" i="23"/>
  <c r="H7775" i="23"/>
  <c r="H7711" i="23"/>
  <c r="H7647" i="23"/>
  <c r="H7583" i="23"/>
  <c r="H7513" i="23"/>
  <c r="H7440" i="23"/>
  <c r="H7367" i="23"/>
  <c r="H7293" i="23"/>
  <c r="H7196" i="23"/>
  <c r="H7068" i="23"/>
  <c r="H6908" i="23"/>
  <c r="H10000" i="23"/>
  <c r="H9984" i="23"/>
  <c r="H9968" i="23"/>
  <c r="H9952" i="23"/>
  <c r="H9936" i="23"/>
  <c r="H9920" i="23"/>
  <c r="H9904" i="23"/>
  <c r="H9888" i="23"/>
  <c r="H9872" i="23"/>
  <c r="H9856" i="23"/>
  <c r="H9840" i="23"/>
  <c r="H9824" i="23"/>
  <c r="H9808" i="23"/>
  <c r="H9792" i="23"/>
  <c r="H9776" i="23"/>
  <c r="H9760" i="23"/>
  <c r="H9744" i="23"/>
  <c r="H9728" i="23"/>
  <c r="H9712" i="23"/>
  <c r="H9696" i="23"/>
  <c r="H9680" i="23"/>
  <c r="H9664" i="23"/>
  <c r="H9648" i="23"/>
  <c r="H9632" i="23"/>
  <c r="H9616" i="23"/>
  <c r="H9600" i="23"/>
  <c r="H9584" i="23"/>
  <c r="H9568" i="23"/>
  <c r="H9552" i="23"/>
  <c r="H9536" i="23"/>
  <c r="H9520" i="23"/>
  <c r="H9504" i="23"/>
  <c r="H9488" i="23"/>
  <c r="H9472" i="23"/>
  <c r="H9456" i="23"/>
  <c r="H9440" i="23"/>
  <c r="H9424" i="23"/>
  <c r="H9408" i="23"/>
  <c r="H9392" i="23"/>
  <c r="H9375" i="23"/>
  <c r="H9357" i="23"/>
  <c r="H9339" i="23"/>
  <c r="H9320" i="23"/>
  <c r="H9302" i="23"/>
  <c r="H9284" i="23"/>
  <c r="H9265" i="23"/>
  <c r="H9247" i="23"/>
  <c r="H9229" i="23"/>
  <c r="H9211" i="23"/>
  <c r="H9192" i="23"/>
  <c r="H9174" i="23"/>
  <c r="H9156" i="23"/>
  <c r="H9137" i="23"/>
  <c r="H9119" i="23"/>
  <c r="H9101" i="23"/>
  <c r="H9083" i="23"/>
  <c r="H9064" i="23"/>
  <c r="H9046" i="23"/>
  <c r="H9028" i="23"/>
  <c r="H9009" i="23"/>
  <c r="H8991" i="23"/>
  <c r="H8973" i="23"/>
  <c r="H8955" i="23"/>
  <c r="H8936" i="23"/>
  <c r="H8918" i="23"/>
  <c r="H8900" i="23"/>
  <c r="H8881" i="23"/>
  <c r="H8863" i="23"/>
  <c r="H8845" i="23"/>
  <c r="H8827" i="23"/>
  <c r="H8808" i="23"/>
  <c r="H8790" i="23"/>
  <c r="H8767" i="23"/>
  <c r="H8735" i="23"/>
  <c r="H8703" i="23"/>
  <c r="H8671" i="23"/>
  <c r="H8639" i="23"/>
  <c r="H8607" i="23"/>
  <c r="H8575" i="23"/>
  <c r="H8543" i="23"/>
  <c r="H8511" i="23"/>
  <c r="H8479" i="23"/>
  <c r="H8447" i="23"/>
  <c r="H8415" i="23"/>
  <c r="H8383" i="23"/>
  <c r="H8351" i="23"/>
  <c r="H8319" i="23"/>
  <c r="H8287" i="23"/>
  <c r="H8255" i="23"/>
  <c r="H8223" i="23"/>
  <c r="H8191" i="23"/>
  <c r="H8159" i="23"/>
  <c r="H8127" i="23"/>
  <c r="H8095" i="23"/>
  <c r="H8063" i="23"/>
  <c r="H8030" i="23"/>
  <c r="H7966" i="23"/>
  <c r="H7902" i="23"/>
  <c r="H7838" i="23"/>
  <c r="H7774" i="23"/>
  <c r="H7710" i="23"/>
  <c r="H7646" i="23"/>
  <c r="H7582" i="23"/>
  <c r="H7512" i="23"/>
  <c r="H7439" i="23"/>
  <c r="H7365" i="23"/>
  <c r="H7292" i="23"/>
  <c r="H7195" i="23"/>
  <c r="H7067" i="23"/>
  <c r="H6876" i="23"/>
  <c r="H9999" i="23"/>
  <c r="H9983" i="23"/>
  <c r="H9967" i="23"/>
  <c r="H9951" i="23"/>
  <c r="H9935" i="23"/>
  <c r="H9919" i="23"/>
  <c r="H9903" i="23"/>
  <c r="H9887" i="23"/>
  <c r="H9871" i="23"/>
  <c r="H9855" i="23"/>
  <c r="H9839" i="23"/>
  <c r="H9823" i="23"/>
  <c r="H9807" i="23"/>
  <c r="H9791" i="23"/>
  <c r="H9775" i="23"/>
  <c r="H9759" i="23"/>
  <c r="H9743" i="23"/>
  <c r="H9727" i="23"/>
  <c r="H9711" i="23"/>
  <c r="H9695" i="23"/>
  <c r="H9679" i="23"/>
  <c r="H9663" i="23"/>
  <c r="H9647" i="23"/>
  <c r="H9631" i="23"/>
  <c r="H9615" i="23"/>
  <c r="H9599" i="23"/>
  <c r="H9583" i="23"/>
  <c r="H9567" i="23"/>
  <c r="H9551" i="23"/>
  <c r="H9535" i="23"/>
  <c r="H9519" i="23"/>
  <c r="H9503" i="23"/>
  <c r="H9487" i="23"/>
  <c r="H9471" i="23"/>
  <c r="H9455" i="23"/>
  <c r="H9439" i="23"/>
  <c r="H9423" i="23"/>
  <c r="H9407" i="23"/>
  <c r="H9391" i="23"/>
  <c r="H9374" i="23"/>
  <c r="H9356" i="23"/>
  <c r="H9337" i="23"/>
  <c r="H9319" i="23"/>
  <c r="H9301" i="23"/>
  <c r="H9283" i="23"/>
  <c r="H9264" i="23"/>
  <c r="H9246" i="23"/>
  <c r="H9228" i="23"/>
  <c r="H9209" i="23"/>
  <c r="H9191" i="23"/>
  <c r="H9173" i="23"/>
  <c r="H9155" i="23"/>
  <c r="H9136" i="23"/>
  <c r="H9118" i="23"/>
  <c r="H9100" i="23"/>
  <c r="H9081" i="23"/>
  <c r="H9063" i="23"/>
  <c r="H9045" i="23"/>
  <c r="H9027" i="23"/>
  <c r="H9008" i="23"/>
  <c r="H8990" i="23"/>
  <c r="H8972" i="23"/>
  <c r="H8953" i="23"/>
  <c r="H8935" i="23"/>
  <c r="H8917" i="23"/>
  <c r="H8899" i="23"/>
  <c r="H8880" i="23"/>
  <c r="H8862" i="23"/>
  <c r="H8844" i="23"/>
  <c r="H8825" i="23"/>
  <c r="H8807" i="23"/>
  <c r="H8789" i="23"/>
  <c r="H8766" i="23"/>
  <c r="H8734" i="23"/>
  <c r="H8702" i="23"/>
  <c r="H8670" i="23"/>
  <c r="H8638" i="23"/>
  <c r="H8606" i="23"/>
  <c r="H8574" i="23"/>
  <c r="H8542" i="23"/>
  <c r="H8510" i="23"/>
  <c r="H8478" i="23"/>
  <c r="H8446" i="23"/>
  <c r="H8414" i="23"/>
  <c r="H8382" i="23"/>
  <c r="H8350" i="23"/>
  <c r="H8318" i="23"/>
  <c r="H8286" i="23"/>
  <c r="H8254" i="23"/>
  <c r="H8222" i="23"/>
  <c r="H8190" i="23"/>
  <c r="H8158" i="23"/>
  <c r="H8126" i="23"/>
  <c r="H8094" i="23"/>
  <c r="H8062" i="23"/>
  <c r="H8015" i="23"/>
  <c r="H7951" i="23"/>
  <c r="H7887" i="23"/>
  <c r="H7823" i="23"/>
  <c r="H7759" i="23"/>
  <c r="H7695" i="23"/>
  <c r="H7631" i="23"/>
  <c r="H7567" i="23"/>
  <c r="H7495" i="23"/>
  <c r="H7421" i="23"/>
  <c r="H7348" i="23"/>
  <c r="H7274" i="23"/>
  <c r="H7164" i="23"/>
  <c r="H7036" i="23"/>
  <c r="H6844" i="23"/>
  <c r="H9998" i="23"/>
  <c r="H9982" i="23"/>
  <c r="H9966" i="23"/>
  <c r="H9950" i="23"/>
  <c r="H9934" i="23"/>
  <c r="H9918" i="23"/>
  <c r="H9902" i="23"/>
  <c r="H9886" i="23"/>
  <c r="H9870" i="23"/>
  <c r="H9854" i="23"/>
  <c r="H9838" i="23"/>
  <c r="H9822" i="23"/>
  <c r="H9806" i="23"/>
  <c r="H9790" i="23"/>
  <c r="H9774" i="23"/>
  <c r="H9758" i="23"/>
  <c r="H9742" i="23"/>
  <c r="H9726" i="23"/>
  <c r="H9710" i="23"/>
  <c r="H9694" i="23"/>
  <c r="H9678" i="23"/>
  <c r="H9662" i="23"/>
  <c r="H9646" i="23"/>
  <c r="H9630" i="23"/>
  <c r="H9614" i="23"/>
  <c r="H9598" i="23"/>
  <c r="H9582" i="23"/>
  <c r="H9566" i="23"/>
  <c r="H9550" i="23"/>
  <c r="H9534" i="23"/>
  <c r="H9518" i="23"/>
  <c r="H9502" i="23"/>
  <c r="H9486" i="23"/>
  <c r="H9470" i="23"/>
  <c r="H9454" i="23"/>
  <c r="H9438" i="23"/>
  <c r="H9422" i="23"/>
  <c r="H9406" i="23"/>
  <c r="H9390" i="23"/>
  <c r="H9373" i="23"/>
  <c r="H9355" i="23"/>
  <c r="H9336" i="23"/>
  <c r="H9318" i="23"/>
  <c r="H9300" i="23"/>
  <c r="H9281" i="23"/>
  <c r="H9263" i="23"/>
  <c r="H9245" i="23"/>
  <c r="H9227" i="23"/>
  <c r="H9208" i="23"/>
  <c r="H9190" i="23"/>
  <c r="H9172" i="23"/>
  <c r="H9153" i="23"/>
  <c r="H9135" i="23"/>
  <c r="H9117" i="23"/>
  <c r="H9099" i="23"/>
  <c r="H9080" i="23"/>
  <c r="H9062" i="23"/>
  <c r="H9044" i="23"/>
  <c r="H9025" i="23"/>
  <c r="H9007" i="23"/>
  <c r="H8989" i="23"/>
  <c r="H8971" i="23"/>
  <c r="H8952" i="23"/>
  <c r="H8934" i="23"/>
  <c r="H8916" i="23"/>
  <c r="H8897" i="23"/>
  <c r="H8879" i="23"/>
  <c r="H8861" i="23"/>
  <c r="H8843" i="23"/>
  <c r="H8824" i="23"/>
  <c r="H8806" i="23"/>
  <c r="H8788" i="23"/>
  <c r="H8765" i="23"/>
  <c r="H8733" i="23"/>
  <c r="H8701" i="23"/>
  <c r="H8669" i="23"/>
  <c r="H8637" i="23"/>
  <c r="H8605" i="23"/>
  <c r="H8573" i="23"/>
  <c r="H8541" i="23"/>
  <c r="H8509" i="23"/>
  <c r="H8477" i="23"/>
  <c r="H8445" i="23"/>
  <c r="H8413" i="23"/>
  <c r="H8381" i="23"/>
  <c r="H8349" i="23"/>
  <c r="H8317" i="23"/>
  <c r="H8285" i="23"/>
  <c r="H8253" i="23"/>
  <c r="H8221" i="23"/>
  <c r="H8189" i="23"/>
  <c r="H8157" i="23"/>
  <c r="H8125" i="23"/>
  <c r="H8093" i="23"/>
  <c r="H8061" i="23"/>
  <c r="H8014" i="23"/>
  <c r="H7950" i="23"/>
  <c r="H7886" i="23"/>
  <c r="H7822" i="23"/>
  <c r="H7758" i="23"/>
  <c r="H7694" i="23"/>
  <c r="H7630" i="23"/>
  <c r="H7566" i="23"/>
  <c r="H7493" i="23"/>
  <c r="H7420" i="23"/>
  <c r="H7347" i="23"/>
  <c r="H7273" i="23"/>
  <c r="H7163" i="23"/>
  <c r="H7035" i="23"/>
  <c r="H6812" i="23"/>
  <c r="H9997" i="23"/>
  <c r="H9981" i="23"/>
  <c r="H9965" i="23"/>
  <c r="H9949" i="23"/>
  <c r="H9933" i="23"/>
  <c r="H9917" i="23"/>
  <c r="H9901" i="23"/>
  <c r="H9885" i="23"/>
  <c r="H9869" i="23"/>
  <c r="H9853" i="23"/>
  <c r="H9837" i="23"/>
  <c r="H9821" i="23"/>
  <c r="H9805" i="23"/>
  <c r="H9789" i="23"/>
  <c r="H9773" i="23"/>
  <c r="H9757" i="23"/>
  <c r="H9741" i="23"/>
  <c r="H9725" i="23"/>
  <c r="H9709" i="23"/>
  <c r="H9693" i="23"/>
  <c r="H9677" i="23"/>
  <c r="H9661" i="23"/>
  <c r="H9645" i="23"/>
  <c r="H9629" i="23"/>
  <c r="H9613" i="23"/>
  <c r="H9597" i="23"/>
  <c r="H9581" i="23"/>
  <c r="H9565" i="23"/>
  <c r="H9549" i="23"/>
  <c r="H9533" i="23"/>
  <c r="H9517" i="23"/>
  <c r="H9501" i="23"/>
  <c r="H9485" i="23"/>
  <c r="H9469" i="23"/>
  <c r="H9453" i="23"/>
  <c r="H9437" i="23"/>
  <c r="H9421" i="23"/>
  <c r="H9405" i="23"/>
  <c r="H9389" i="23"/>
  <c r="H9372" i="23"/>
  <c r="H9353" i="23"/>
  <c r="H9335" i="23"/>
  <c r="H9317" i="23"/>
  <c r="H9299" i="23"/>
  <c r="H9280" i="23"/>
  <c r="H9262" i="23"/>
  <c r="H9244" i="23"/>
  <c r="H9225" i="23"/>
  <c r="H9207" i="23"/>
  <c r="H9189" i="23"/>
  <c r="H9171" i="23"/>
  <c r="H9152" i="23"/>
  <c r="H9134" i="23"/>
  <c r="H9116" i="23"/>
  <c r="H9097" i="23"/>
  <c r="H9079" i="23"/>
  <c r="H9061" i="23"/>
  <c r="H9043" i="23"/>
  <c r="H9024" i="23"/>
  <c r="H9006" i="23"/>
  <c r="H8988" i="23"/>
  <c r="H8969" i="23"/>
  <c r="H8951" i="23"/>
  <c r="H8933" i="23"/>
  <c r="H8915" i="23"/>
  <c r="H8896" i="23"/>
  <c r="H8878" i="23"/>
  <c r="H8860" i="23"/>
  <c r="H8841" i="23"/>
  <c r="H8823" i="23"/>
  <c r="H8805" i="23"/>
  <c r="H8787" i="23"/>
  <c r="H8760" i="23"/>
  <c r="H8728" i="23"/>
  <c r="H8696" i="23"/>
  <c r="H8664" i="23"/>
  <c r="H8632" i="23"/>
  <c r="H8600" i="23"/>
  <c r="H8568" i="23"/>
  <c r="H8536" i="23"/>
  <c r="H8504" i="23"/>
  <c r="H8472" i="23"/>
  <c r="H8440" i="23"/>
  <c r="H8408" i="23"/>
  <c r="H8376" i="23"/>
  <c r="H8344" i="23"/>
  <c r="H8312" i="23"/>
  <c r="H8280" i="23"/>
  <c r="H8248" i="23"/>
  <c r="H8216" i="23"/>
  <c r="H8184" i="23"/>
  <c r="H8152" i="23"/>
  <c r="H8120" i="23"/>
  <c r="H8088" i="23"/>
  <c r="H8056" i="23"/>
  <c r="H7999" i="23"/>
  <c r="H7935" i="23"/>
  <c r="H7871" i="23"/>
  <c r="H7807" i="23"/>
  <c r="H7743" i="23"/>
  <c r="H7679" i="23"/>
  <c r="H7615" i="23"/>
  <c r="H7549" i="23"/>
  <c r="H7476" i="23"/>
  <c r="H7403" i="23"/>
  <c r="H7330" i="23"/>
  <c r="H7249" i="23"/>
  <c r="H7132" i="23"/>
  <c r="H7004" i="23"/>
  <c r="H6780" i="23"/>
  <c r="D23" i="16"/>
  <c r="L13" i="18"/>
  <c r="K13" i="18"/>
  <c r="J13" i="18"/>
  <c r="L12" i="18"/>
  <c r="K12" i="18"/>
  <c r="J12" i="18"/>
  <c r="L11" i="18"/>
  <c r="K11" i="18"/>
  <c r="J11" i="18"/>
  <c r="L10" i="18"/>
  <c r="K10" i="18"/>
  <c r="J10" i="18"/>
  <c r="L9" i="18"/>
  <c r="K9" i="18"/>
  <c r="J9" i="18"/>
  <c r="L8" i="18"/>
  <c r="K8" i="18"/>
  <c r="J8" i="18"/>
  <c r="G13" i="18"/>
  <c r="G12" i="18"/>
  <c r="G11" i="18"/>
  <c r="G10" i="18"/>
  <c r="G9" i="18"/>
  <c r="G8" i="18"/>
  <c r="P25" i="18" s="1"/>
  <c r="I9" i="19"/>
  <c r="I8" i="19"/>
  <c r="I7" i="19"/>
  <c r="I6" i="19"/>
  <c r="I5" i="19"/>
  <c r="I4" i="19"/>
  <c r="I3" i="19"/>
  <c r="E13" i="18"/>
  <c r="E12" i="18"/>
  <c r="E11" i="18"/>
  <c r="E10" i="18"/>
  <c r="E9" i="18"/>
  <c r="F9" i="18" s="1"/>
  <c r="E8" i="18"/>
  <c r="O27" i="18" s="1"/>
  <c r="D13" i="18"/>
  <c r="D12" i="18"/>
  <c r="D11" i="18"/>
  <c r="D10" i="18"/>
  <c r="D9" i="18"/>
  <c r="D8" i="18"/>
  <c r="B13" i="18"/>
  <c r="B12" i="18"/>
  <c r="B11" i="18"/>
  <c r="B10" i="18"/>
  <c r="B9" i="18"/>
  <c r="B8" i="18"/>
  <c r="N9" i="19"/>
  <c r="N8" i="19"/>
  <c r="N7" i="19"/>
  <c r="N6" i="19"/>
  <c r="N5" i="19"/>
  <c r="N4" i="19"/>
  <c r="N3" i="19"/>
  <c r="F9" i="19"/>
  <c r="J9" i="19" s="1"/>
  <c r="F8" i="19"/>
  <c r="J8" i="19" s="1"/>
  <c r="F7" i="19"/>
  <c r="J7" i="19" s="1"/>
  <c r="F6" i="19"/>
  <c r="J6" i="19" s="1"/>
  <c r="F5" i="19"/>
  <c r="J5" i="19" s="1"/>
  <c r="F4" i="19"/>
  <c r="J4" i="19" s="1"/>
  <c r="F3" i="19"/>
  <c r="J3" i="19" s="1"/>
  <c r="D19" i="16"/>
  <c r="D35" i="16"/>
  <c r="D33" i="16"/>
  <c r="D32" i="16"/>
  <c r="D21" i="16"/>
  <c r="G9" i="16"/>
  <c r="H9" i="16" s="1"/>
  <c r="I9" i="16" s="1"/>
  <c r="J9" i="16" s="1"/>
  <c r="D15" i="16"/>
  <c r="D13" i="16"/>
  <c r="E7" i="16"/>
  <c r="F7" i="16" s="1"/>
  <c r="G7" i="16" s="1"/>
  <c r="H7" i="16" s="1"/>
  <c r="I7" i="16" s="1"/>
  <c r="C103" i="24" l="1"/>
  <c r="C105" i="24" s="1"/>
  <c r="C111" i="24" s="1"/>
  <c r="C99" i="24"/>
  <c r="L19" i="23"/>
  <c r="M19" i="23" s="1"/>
  <c r="N19" i="23" s="1"/>
  <c r="L21" i="23"/>
  <c r="M21" i="23" s="1"/>
  <c r="N21" i="23" s="1"/>
  <c r="L20" i="23"/>
  <c r="M20" i="23" s="1"/>
  <c r="N20" i="23" s="1"/>
  <c r="N14" i="23"/>
  <c r="N15" i="23"/>
  <c r="N12" i="23"/>
  <c r="N13" i="23"/>
  <c r="P9" i="18"/>
  <c r="P27" i="18"/>
  <c r="F13" i="18"/>
  <c r="H9" i="18"/>
  <c r="N25" i="18"/>
  <c r="F8" i="18"/>
  <c r="O25" i="18"/>
  <c r="F11" i="18"/>
  <c r="F10" i="18"/>
  <c r="F12" i="18"/>
  <c r="N27" i="18"/>
  <c r="J10" i="16"/>
  <c r="D20" i="16"/>
  <c r="G10" i="16"/>
  <c r="I10" i="16"/>
  <c r="F10" i="16"/>
  <c r="H10" i="16"/>
  <c r="F5" i="16"/>
  <c r="G5" i="16" s="1"/>
  <c r="H5" i="16" s="1"/>
  <c r="I5" i="16" s="1"/>
  <c r="J5" i="16" s="1"/>
  <c r="E4" i="16"/>
  <c r="F4" i="16" s="1"/>
  <c r="E2" i="16"/>
  <c r="F2" i="16" s="1"/>
  <c r="G2" i="16" s="1"/>
  <c r="H2" i="16" s="1"/>
  <c r="I2" i="16" s="1"/>
  <c r="J2" i="16" s="1"/>
  <c r="K63" i="15"/>
  <c r="K62" i="15"/>
  <c r="K60" i="15"/>
  <c r="J60" i="15"/>
  <c r="I60" i="15"/>
  <c r="H60" i="15"/>
  <c r="K58" i="15"/>
  <c r="J58" i="15"/>
  <c r="I58" i="15"/>
  <c r="H58" i="15"/>
  <c r="K57" i="15"/>
  <c r="J57" i="15"/>
  <c r="I57" i="15"/>
  <c r="H57" i="15"/>
  <c r="K55" i="15"/>
  <c r="J55" i="15"/>
  <c r="I55" i="15"/>
  <c r="H55" i="15"/>
  <c r="G55" i="15"/>
  <c r="K41" i="15"/>
  <c r="J41" i="15"/>
  <c r="I41" i="15"/>
  <c r="H41" i="15"/>
  <c r="G41" i="15"/>
  <c r="K39" i="15"/>
  <c r="J39" i="15"/>
  <c r="I39" i="15"/>
  <c r="H39" i="15"/>
  <c r="G39" i="15"/>
  <c r="K34" i="15"/>
  <c r="K44" i="15" s="1"/>
  <c r="K46" i="15" s="1"/>
  <c r="J34" i="15"/>
  <c r="J44" i="15" s="1"/>
  <c r="J46" i="15" s="1"/>
  <c r="I34" i="15"/>
  <c r="I44" i="15" s="1"/>
  <c r="I46" i="15" s="1"/>
  <c r="H34" i="15"/>
  <c r="H44" i="15" s="1"/>
  <c r="H46" i="15" s="1"/>
  <c r="G34" i="15"/>
  <c r="G44" i="15" s="1"/>
  <c r="G46" i="15" s="1"/>
  <c r="K30" i="15"/>
  <c r="J30" i="15"/>
  <c r="I30" i="15"/>
  <c r="H30" i="15"/>
  <c r="G30" i="15"/>
  <c r="B30" i="15"/>
  <c r="K28" i="15"/>
  <c r="J28" i="15"/>
  <c r="I28" i="15"/>
  <c r="H28" i="15"/>
  <c r="G28" i="15"/>
  <c r="K27" i="15"/>
  <c r="J27" i="15"/>
  <c r="I27" i="15"/>
  <c r="H27" i="15"/>
  <c r="G27" i="15"/>
  <c r="K26" i="15"/>
  <c r="J26" i="15"/>
  <c r="I26" i="15"/>
  <c r="H26" i="15"/>
  <c r="G26" i="15"/>
  <c r="K25" i="15"/>
  <c r="J25" i="15"/>
  <c r="I25" i="15"/>
  <c r="H25" i="15"/>
  <c r="G25" i="15"/>
  <c r="K24" i="15"/>
  <c r="J24" i="15"/>
  <c r="I24" i="15"/>
  <c r="H24" i="15"/>
  <c r="G24" i="15"/>
  <c r="K23" i="15"/>
  <c r="J23" i="15"/>
  <c r="I23" i="15"/>
  <c r="H23" i="15"/>
  <c r="G23" i="15"/>
  <c r="K22" i="15"/>
  <c r="J22" i="15"/>
  <c r="I22" i="15"/>
  <c r="H22" i="15"/>
  <c r="G22" i="15"/>
  <c r="K21" i="15"/>
  <c r="J21" i="15"/>
  <c r="I21" i="15"/>
  <c r="H21" i="15"/>
  <c r="G21" i="15"/>
  <c r="K20" i="15"/>
  <c r="J20" i="15"/>
  <c r="I20" i="15"/>
  <c r="H20" i="15"/>
  <c r="G20" i="15"/>
  <c r="B21" i="15"/>
  <c r="B22" i="15"/>
  <c r="B23" i="15"/>
  <c r="B24" i="15"/>
  <c r="B25" i="15"/>
  <c r="B26" i="15"/>
  <c r="B27" i="15"/>
  <c r="B28" i="15"/>
  <c r="B20" i="15"/>
  <c r="K14" i="15"/>
  <c r="J14" i="15"/>
  <c r="I14" i="15"/>
  <c r="H14" i="15"/>
  <c r="G14" i="15"/>
  <c r="K13" i="15"/>
  <c r="J13" i="15"/>
  <c r="I13" i="15"/>
  <c r="H13" i="15"/>
  <c r="G13" i="15"/>
  <c r="K12" i="15"/>
  <c r="J12" i="15"/>
  <c r="I12" i="15"/>
  <c r="H12" i="15"/>
  <c r="G12" i="15"/>
  <c r="B14" i="15"/>
  <c r="B13" i="15"/>
  <c r="B12" i="15"/>
  <c r="K8" i="15"/>
  <c r="J8" i="15"/>
  <c r="I8" i="15"/>
  <c r="H8" i="15"/>
  <c r="K7" i="15"/>
  <c r="J7" i="15"/>
  <c r="I7" i="15"/>
  <c r="H7" i="15"/>
  <c r="K6" i="15"/>
  <c r="J6" i="15"/>
  <c r="I6" i="15"/>
  <c r="H6" i="15"/>
  <c r="K5" i="15"/>
  <c r="J5" i="15"/>
  <c r="I5" i="15"/>
  <c r="H5" i="15"/>
  <c r="G8" i="15"/>
  <c r="G7" i="15"/>
  <c r="G6" i="15"/>
  <c r="G5" i="15"/>
  <c r="B8" i="15"/>
  <c r="B7" i="15"/>
  <c r="B6" i="15"/>
  <c r="B5" i="15"/>
  <c r="K2" i="15"/>
  <c r="J2" i="15"/>
  <c r="I2" i="15"/>
  <c r="H2" i="15"/>
  <c r="G2" i="15"/>
  <c r="N32" i="14"/>
  <c r="M32" i="14"/>
  <c r="L32" i="14"/>
  <c r="K32" i="14"/>
  <c r="J32" i="14"/>
  <c r="I32" i="14"/>
  <c r="H32" i="14"/>
  <c r="G32" i="14"/>
  <c r="F32" i="14"/>
  <c r="E32" i="14"/>
  <c r="D32" i="14"/>
  <c r="C32" i="14"/>
  <c r="K40" i="10"/>
  <c r="K39" i="10"/>
  <c r="J39" i="10"/>
  <c r="K38" i="10"/>
  <c r="J38" i="10"/>
  <c r="E24" i="10"/>
  <c r="E23" i="10"/>
  <c r="E22" i="10"/>
  <c r="K25" i="10"/>
  <c r="K24" i="10"/>
  <c r="K23" i="10"/>
  <c r="G7" i="12"/>
  <c r="G5" i="12"/>
  <c r="K33" i="10"/>
  <c r="K32" i="10"/>
  <c r="K31" i="10"/>
  <c r="E35" i="10"/>
  <c r="D35" i="10"/>
  <c r="E32" i="10"/>
  <c r="E33" i="10"/>
  <c r="E31" i="10"/>
  <c r="D33" i="10"/>
  <c r="D32" i="10"/>
  <c r="D31" i="10"/>
  <c r="C33" i="10"/>
  <c r="C32" i="10"/>
  <c r="C31" i="10"/>
  <c r="K30" i="10"/>
  <c r="K14" i="10"/>
  <c r="K13" i="10"/>
  <c r="K12" i="10"/>
  <c r="K11" i="10"/>
  <c r="K10" i="10"/>
  <c r="J17" i="10"/>
  <c r="I17" i="10"/>
  <c r="H17" i="10"/>
  <c r="J16" i="10"/>
  <c r="I16" i="10"/>
  <c r="H16" i="10"/>
  <c r="G17" i="10"/>
  <c r="G16" i="10"/>
  <c r="I14" i="10"/>
  <c r="I13" i="10"/>
  <c r="I12" i="10"/>
  <c r="I11" i="10"/>
  <c r="I10" i="10"/>
  <c r="H14" i="10"/>
  <c r="H13" i="10"/>
  <c r="H12" i="10"/>
  <c r="H11" i="10"/>
  <c r="H10" i="10"/>
  <c r="F14" i="10"/>
  <c r="F13" i="10"/>
  <c r="F12" i="10"/>
  <c r="F11" i="10"/>
  <c r="F10" i="10"/>
  <c r="E14" i="10"/>
  <c r="E13" i="10"/>
  <c r="E12" i="10"/>
  <c r="E11" i="10"/>
  <c r="E10" i="10"/>
  <c r="P10" i="18" l="1"/>
  <c r="H10" i="18"/>
  <c r="P11" i="18"/>
  <c r="H11" i="18"/>
  <c r="O9" i="18"/>
  <c r="N9" i="18"/>
  <c r="P12" i="18"/>
  <c r="H12" i="18"/>
  <c r="H8" i="18"/>
  <c r="P8" i="18"/>
  <c r="H13" i="18"/>
  <c r="P13" i="18"/>
  <c r="F6" i="16"/>
  <c r="F8" i="16" s="1"/>
  <c r="F11" i="16" s="1"/>
  <c r="G4" i="16"/>
  <c r="E6" i="16"/>
  <c r="E8" i="16" s="1"/>
  <c r="J15" i="15"/>
  <c r="G29" i="15"/>
  <c r="G31" i="15" s="1"/>
  <c r="J29" i="15"/>
  <c r="J31" i="15" s="1"/>
  <c r="K29" i="15"/>
  <c r="K31" i="15" s="1"/>
  <c r="G9" i="15"/>
  <c r="H15" i="15"/>
  <c r="K15" i="15"/>
  <c r="H29" i="15"/>
  <c r="H31" i="15" s="1"/>
  <c r="I29" i="15"/>
  <c r="I31" i="15" s="1"/>
  <c r="G15" i="15"/>
  <c r="H9" i="15"/>
  <c r="I9" i="15"/>
  <c r="J9" i="15"/>
  <c r="K9" i="15"/>
  <c r="I15" i="15"/>
  <c r="K17" i="10"/>
  <c r="K16" i="10"/>
  <c r="N12" i="18" l="1"/>
  <c r="O12" i="18"/>
  <c r="O11" i="18"/>
  <c r="N11" i="18"/>
  <c r="O13" i="18"/>
  <c r="N13" i="18"/>
  <c r="P18" i="18"/>
  <c r="P26" i="18" s="1"/>
  <c r="P17" i="18"/>
  <c r="P20" i="18"/>
  <c r="P16" i="18"/>
  <c r="P19" i="18"/>
  <c r="P15" i="18"/>
  <c r="O10" i="18"/>
  <c r="N10" i="18"/>
  <c r="N8" i="18"/>
  <c r="O8" i="18"/>
  <c r="H4" i="16"/>
  <c r="G6" i="16"/>
  <c r="G8" i="16" s="1"/>
  <c r="G11" i="16" s="1"/>
  <c r="J17" i="15"/>
  <c r="G17" i="15"/>
  <c r="G33" i="15" s="1"/>
  <c r="G36" i="15" s="1"/>
  <c r="H17" i="15"/>
  <c r="K17" i="15"/>
  <c r="I17" i="15"/>
  <c r="L39" i="8"/>
  <c r="K39" i="8"/>
  <c r="J39" i="8"/>
  <c r="I39" i="8"/>
  <c r="H39" i="8"/>
  <c r="G39" i="8"/>
  <c r="F39" i="8"/>
  <c r="E39" i="8"/>
  <c r="D39" i="8"/>
  <c r="C39" i="8"/>
  <c r="L38" i="8"/>
  <c r="K38" i="8"/>
  <c r="J38" i="8"/>
  <c r="I38" i="8"/>
  <c r="H38" i="8"/>
  <c r="G38" i="8"/>
  <c r="F38" i="8"/>
  <c r="E38" i="8"/>
  <c r="D38" i="8"/>
  <c r="C38" i="8"/>
  <c r="L37" i="8"/>
  <c r="K37" i="8"/>
  <c r="J37" i="8"/>
  <c r="I37" i="8"/>
  <c r="H37" i="8"/>
  <c r="G37" i="8"/>
  <c r="F37" i="8"/>
  <c r="E37" i="8"/>
  <c r="D37" i="8"/>
  <c r="C37" i="8"/>
  <c r="D36" i="8"/>
  <c r="E36" i="8"/>
  <c r="F36" i="8"/>
  <c r="G36" i="8"/>
  <c r="H36" i="8"/>
  <c r="I36" i="8"/>
  <c r="J36" i="8"/>
  <c r="K36" i="8"/>
  <c r="L36" i="8"/>
  <c r="C36" i="8"/>
  <c r="D33" i="8"/>
  <c r="E33" i="8"/>
  <c r="F33" i="8"/>
  <c r="G33" i="8"/>
  <c r="H33" i="8"/>
  <c r="I33" i="8"/>
  <c r="J33" i="8"/>
  <c r="K33" i="8"/>
  <c r="L33" i="8"/>
  <c r="D34" i="8"/>
  <c r="E34" i="8"/>
  <c r="F34" i="8"/>
  <c r="G34" i="8"/>
  <c r="H34" i="8"/>
  <c r="I34" i="8"/>
  <c r="J34" i="8"/>
  <c r="K34" i="8"/>
  <c r="L34" i="8"/>
  <c r="D35" i="8"/>
  <c r="E35" i="8"/>
  <c r="F35" i="8"/>
  <c r="G35" i="8"/>
  <c r="H35" i="8"/>
  <c r="I35" i="8"/>
  <c r="J35" i="8"/>
  <c r="K35" i="8"/>
  <c r="L35" i="8"/>
  <c r="C34" i="8"/>
  <c r="C35" i="8"/>
  <c r="C33" i="8"/>
  <c r="L32" i="8"/>
  <c r="K32" i="8"/>
  <c r="J32" i="8"/>
  <c r="I32" i="8"/>
  <c r="H32" i="8"/>
  <c r="G32" i="8"/>
  <c r="F32" i="8"/>
  <c r="E32" i="8"/>
  <c r="D32" i="8"/>
  <c r="C32" i="8"/>
  <c r="K75" i="4"/>
  <c r="J75" i="4"/>
  <c r="I75" i="4"/>
  <c r="H75" i="4"/>
  <c r="G75" i="4"/>
  <c r="F75" i="4"/>
  <c r="E75" i="4"/>
  <c r="D75" i="4"/>
  <c r="C75" i="4"/>
  <c r="B75" i="4"/>
  <c r="K77" i="4"/>
  <c r="J77" i="4"/>
  <c r="I77" i="4"/>
  <c r="H77" i="4"/>
  <c r="G77" i="4"/>
  <c r="F77" i="4"/>
  <c r="E77" i="4"/>
  <c r="D77" i="4"/>
  <c r="C77" i="4"/>
  <c r="B77" i="4"/>
  <c r="L30" i="8"/>
  <c r="K30" i="8"/>
  <c r="J30" i="8"/>
  <c r="I30" i="8"/>
  <c r="H30" i="8"/>
  <c r="G30" i="8"/>
  <c r="F30" i="8"/>
  <c r="E30" i="8"/>
  <c r="D30" i="8"/>
  <c r="C30" i="8"/>
  <c r="L29" i="8"/>
  <c r="K29" i="8"/>
  <c r="J29" i="8"/>
  <c r="I29" i="8"/>
  <c r="H29" i="8"/>
  <c r="G29" i="8"/>
  <c r="F29" i="8"/>
  <c r="E29" i="8"/>
  <c r="D29" i="8"/>
  <c r="C29" i="8"/>
  <c r="L28" i="8"/>
  <c r="K28" i="8"/>
  <c r="J28" i="8"/>
  <c r="I28" i="8"/>
  <c r="H28" i="8"/>
  <c r="G28" i="8"/>
  <c r="F28" i="8"/>
  <c r="E28" i="8"/>
  <c r="D28" i="8"/>
  <c r="C28" i="8"/>
  <c r="L27" i="8"/>
  <c r="K27" i="8"/>
  <c r="J27" i="8"/>
  <c r="I27" i="8"/>
  <c r="H27" i="8"/>
  <c r="G27" i="8"/>
  <c r="F27" i="8"/>
  <c r="E27" i="8"/>
  <c r="D27" i="8"/>
  <c r="C27" i="8"/>
  <c r="L26" i="8"/>
  <c r="K26" i="8"/>
  <c r="J26" i="8"/>
  <c r="I26" i="8"/>
  <c r="H26" i="8"/>
  <c r="G26" i="8"/>
  <c r="F26" i="8"/>
  <c r="E26" i="8"/>
  <c r="D26" i="8"/>
  <c r="C26" i="8"/>
  <c r="B39" i="8"/>
  <c r="B38" i="8"/>
  <c r="B37" i="8"/>
  <c r="B36" i="8"/>
  <c r="B35" i="8"/>
  <c r="B34" i="8"/>
  <c r="B33" i="8"/>
  <c r="B30" i="8"/>
  <c r="B29" i="8"/>
  <c r="B28" i="8"/>
  <c r="B27" i="8"/>
  <c r="L24" i="8"/>
  <c r="K24" i="8"/>
  <c r="J24" i="8"/>
  <c r="I24" i="8"/>
  <c r="H24" i="8"/>
  <c r="G24" i="8"/>
  <c r="F24" i="8"/>
  <c r="E24" i="8"/>
  <c r="D24" i="8"/>
  <c r="C24" i="8"/>
  <c r="B22" i="8"/>
  <c r="L20" i="8"/>
  <c r="K20" i="8"/>
  <c r="J20" i="8"/>
  <c r="I20" i="8"/>
  <c r="H20" i="8"/>
  <c r="G20" i="8"/>
  <c r="F20" i="8"/>
  <c r="E20" i="8"/>
  <c r="D20" i="8"/>
  <c r="C20" i="8"/>
  <c r="L19" i="8"/>
  <c r="K19" i="8"/>
  <c r="J19" i="8"/>
  <c r="I19" i="8"/>
  <c r="H19" i="8"/>
  <c r="G19" i="8"/>
  <c r="F19" i="8"/>
  <c r="E19" i="8"/>
  <c r="D19" i="8"/>
  <c r="C19" i="8"/>
  <c r="L18" i="8"/>
  <c r="K18" i="8"/>
  <c r="J18" i="8"/>
  <c r="I18" i="8"/>
  <c r="H18" i="8"/>
  <c r="G18" i="8"/>
  <c r="F18" i="8"/>
  <c r="E18" i="8"/>
  <c r="D18" i="8"/>
  <c r="C18" i="8"/>
  <c r="L17" i="8"/>
  <c r="K17" i="8"/>
  <c r="J17" i="8"/>
  <c r="I17" i="8"/>
  <c r="H17" i="8"/>
  <c r="G17" i="8"/>
  <c r="F17" i="8"/>
  <c r="E17" i="8"/>
  <c r="D17" i="8"/>
  <c r="C17" i="8"/>
  <c r="L16" i="8"/>
  <c r="K16" i="8"/>
  <c r="J16" i="8"/>
  <c r="I16" i="8"/>
  <c r="H16" i="8"/>
  <c r="G16" i="8"/>
  <c r="F16" i="8"/>
  <c r="E16" i="8"/>
  <c r="D16" i="8"/>
  <c r="C16" i="8"/>
  <c r="L15" i="8"/>
  <c r="K15" i="8"/>
  <c r="J15" i="8"/>
  <c r="I15" i="8"/>
  <c r="H15" i="8"/>
  <c r="G15" i="8"/>
  <c r="F15" i="8"/>
  <c r="E15" i="8"/>
  <c r="D15" i="8"/>
  <c r="C15" i="8"/>
  <c r="L14" i="8"/>
  <c r="K14" i="8"/>
  <c r="J14" i="8"/>
  <c r="I14" i="8"/>
  <c r="H14" i="8"/>
  <c r="G14" i="8"/>
  <c r="F14" i="8"/>
  <c r="E14" i="8"/>
  <c r="D14" i="8"/>
  <c r="C14" i="8"/>
  <c r="L13" i="8"/>
  <c r="K13" i="8"/>
  <c r="J13" i="8"/>
  <c r="I13" i="8"/>
  <c r="H13" i="8"/>
  <c r="G13" i="8"/>
  <c r="F13" i="8"/>
  <c r="E13" i="8"/>
  <c r="D13" i="8"/>
  <c r="C13" i="8"/>
  <c r="L12" i="8"/>
  <c r="K12" i="8"/>
  <c r="J12" i="8"/>
  <c r="I12" i="8"/>
  <c r="H12" i="8"/>
  <c r="G12" i="8"/>
  <c r="F12" i="8"/>
  <c r="E12" i="8"/>
  <c r="D12" i="8"/>
  <c r="C12" i="8"/>
  <c r="L11" i="8"/>
  <c r="K11" i="8"/>
  <c r="J11" i="8"/>
  <c r="I11" i="8"/>
  <c r="H11" i="8"/>
  <c r="G11" i="8"/>
  <c r="F11" i="8"/>
  <c r="E11" i="8"/>
  <c r="D11" i="8"/>
  <c r="C11" i="8"/>
  <c r="L10" i="8"/>
  <c r="K10" i="8"/>
  <c r="J10" i="8"/>
  <c r="I10" i="8"/>
  <c r="H10" i="8"/>
  <c r="G10" i="8"/>
  <c r="F10" i="8"/>
  <c r="E10" i="8"/>
  <c r="D10" i="8"/>
  <c r="C10" i="8"/>
  <c r="L9" i="8"/>
  <c r="K9" i="8"/>
  <c r="J9" i="8"/>
  <c r="I9" i="8"/>
  <c r="H9" i="8"/>
  <c r="G9" i="8"/>
  <c r="F9" i="8"/>
  <c r="E9" i="8"/>
  <c r="D9" i="8"/>
  <c r="C9" i="8"/>
  <c r="L8" i="8"/>
  <c r="K8" i="8"/>
  <c r="J8" i="8"/>
  <c r="I8" i="8"/>
  <c r="H8" i="8"/>
  <c r="G8" i="8"/>
  <c r="F8" i="8"/>
  <c r="E8" i="8"/>
  <c r="D8" i="8"/>
  <c r="C8" i="8"/>
  <c r="L7" i="8"/>
  <c r="K7" i="8"/>
  <c r="J7" i="8"/>
  <c r="I7" i="8"/>
  <c r="H7" i="8"/>
  <c r="G7" i="8"/>
  <c r="F7" i="8"/>
  <c r="E7" i="8"/>
  <c r="D7" i="8"/>
  <c r="C7" i="8"/>
  <c r="L6" i="8"/>
  <c r="K6" i="8"/>
  <c r="J6" i="8"/>
  <c r="I6" i="8"/>
  <c r="H6" i="8"/>
  <c r="G6" i="8"/>
  <c r="F6" i="8"/>
  <c r="E6" i="8"/>
  <c r="D6" i="8"/>
  <c r="C6" i="8"/>
  <c r="B20" i="8"/>
  <c r="B19" i="8"/>
  <c r="B18" i="8"/>
  <c r="B17" i="8"/>
  <c r="B16" i="8"/>
  <c r="B15" i="8"/>
  <c r="B14" i="8"/>
  <c r="B13" i="8"/>
  <c r="B12" i="8"/>
  <c r="B11" i="8"/>
  <c r="B10" i="8"/>
  <c r="B9" i="8"/>
  <c r="B8" i="8"/>
  <c r="B7" i="8"/>
  <c r="B6" i="8"/>
  <c r="L4" i="8"/>
  <c r="K4" i="8"/>
  <c r="J4" i="8"/>
  <c r="I4" i="8"/>
  <c r="H4" i="8"/>
  <c r="G4" i="8"/>
  <c r="F4" i="8"/>
  <c r="E4" i="8"/>
  <c r="D4" i="8"/>
  <c r="C4" i="8"/>
  <c r="B2" i="8"/>
  <c r="D4" i="7" a="1"/>
  <c r="D6" i="7" s="1"/>
  <c r="L40" i="6"/>
  <c r="K40" i="6"/>
  <c r="J40" i="6"/>
  <c r="I40" i="6"/>
  <c r="H40" i="6"/>
  <c r="G40" i="6"/>
  <c r="F40" i="6"/>
  <c r="E40" i="6"/>
  <c r="D40" i="6"/>
  <c r="C40" i="6"/>
  <c r="L38" i="6"/>
  <c r="K38" i="6"/>
  <c r="J38" i="6"/>
  <c r="I38" i="6"/>
  <c r="H38" i="6"/>
  <c r="G38" i="6"/>
  <c r="F38" i="6"/>
  <c r="E38" i="6"/>
  <c r="D38" i="6"/>
  <c r="C38" i="6"/>
  <c r="L78" i="2"/>
  <c r="K78" i="2"/>
  <c r="J78" i="2"/>
  <c r="I78" i="2"/>
  <c r="H78" i="2"/>
  <c r="G78" i="2"/>
  <c r="F78" i="2"/>
  <c r="E78" i="2"/>
  <c r="D78" i="2"/>
  <c r="C78" i="2"/>
  <c r="L76" i="2"/>
  <c r="K76" i="2"/>
  <c r="J76" i="2"/>
  <c r="I76" i="2"/>
  <c r="H76" i="2"/>
  <c r="G76" i="2"/>
  <c r="F76" i="2"/>
  <c r="E76" i="2"/>
  <c r="D76" i="2"/>
  <c r="C76" i="2"/>
  <c r="L74" i="2"/>
  <c r="K74" i="2"/>
  <c r="J74" i="2"/>
  <c r="I74" i="2"/>
  <c r="H74" i="2"/>
  <c r="G74" i="2"/>
  <c r="F74" i="2"/>
  <c r="E74" i="2"/>
  <c r="D74" i="2"/>
  <c r="C74" i="2"/>
  <c r="L72" i="2"/>
  <c r="K72" i="2"/>
  <c r="J72" i="2"/>
  <c r="I72" i="2"/>
  <c r="H72" i="2"/>
  <c r="G72" i="2"/>
  <c r="F72" i="2"/>
  <c r="E72" i="2"/>
  <c r="D72" i="2"/>
  <c r="C72" i="2"/>
  <c r="L2" i="7"/>
  <c r="M5" i="7"/>
  <c r="M6" i="7" s="1"/>
  <c r="M7" i="7" s="1"/>
  <c r="M8" i="7" s="1"/>
  <c r="M9" i="7" s="1"/>
  <c r="M10" i="7" s="1"/>
  <c r="M11" i="7" s="1"/>
  <c r="M12" i="7" s="1"/>
  <c r="M13" i="7" s="1"/>
  <c r="M14" i="7" s="1"/>
  <c r="M15" i="7" s="1"/>
  <c r="M16" i="7" s="1"/>
  <c r="M17" i="7" s="1"/>
  <c r="M18" i="7" s="1"/>
  <c r="L5" i="7"/>
  <c r="L6" i="7" s="1"/>
  <c r="L7" i="7" s="1"/>
  <c r="L8" i="7" s="1"/>
  <c r="L9" i="7" s="1"/>
  <c r="L10" i="7" s="1"/>
  <c r="L11" i="7" s="1"/>
  <c r="L12" i="7" s="1"/>
  <c r="L13" i="7" s="1"/>
  <c r="L14" i="7" s="1"/>
  <c r="M4" i="7"/>
  <c r="H4" i="7"/>
  <c r="C4" i="7"/>
  <c r="G2" i="7"/>
  <c r="G5" i="7"/>
  <c r="G6" i="7" s="1"/>
  <c r="G7" i="7" s="1"/>
  <c r="G8" i="7" s="1"/>
  <c r="G9" i="7" s="1"/>
  <c r="G10" i="7" s="1"/>
  <c r="G11" i="7" s="1"/>
  <c r="G12" i="7" s="1"/>
  <c r="G13" i="7" s="1"/>
  <c r="G14" i="7" s="1"/>
  <c r="H5" i="7"/>
  <c r="H6" i="7" s="1"/>
  <c r="H7" i="7" s="1"/>
  <c r="H8" i="7" s="1"/>
  <c r="H9" i="7" s="1"/>
  <c r="H10" i="7" s="1"/>
  <c r="H11" i="7" s="1"/>
  <c r="H12" i="7" s="1"/>
  <c r="H13" i="7" s="1"/>
  <c r="H14" i="7" s="1"/>
  <c r="H15" i="7" s="1"/>
  <c r="H16" i="7" s="1"/>
  <c r="H17" i="7" s="1"/>
  <c r="H18" i="7" s="1"/>
  <c r="B2" i="7"/>
  <c r="C5" i="7"/>
  <c r="C6" i="7" s="1"/>
  <c r="C7" i="7" s="1"/>
  <c r="C8" i="7" s="1"/>
  <c r="C9" i="7" s="1"/>
  <c r="C10" i="7" s="1"/>
  <c r="C11" i="7" s="1"/>
  <c r="C12" i="7" s="1"/>
  <c r="C13" i="7" s="1"/>
  <c r="C14" i="7" s="1"/>
  <c r="C15" i="7" s="1"/>
  <c r="C16" i="7" s="1"/>
  <c r="C17" i="7" s="1"/>
  <c r="C18" i="7" s="1"/>
  <c r="B5" i="7"/>
  <c r="B6" i="7" s="1"/>
  <c r="B7" i="7" s="1"/>
  <c r="B8" i="7" s="1"/>
  <c r="B9" i="7" s="1"/>
  <c r="B10" i="7" s="1"/>
  <c r="B11" i="7" s="1"/>
  <c r="B12" i="7" s="1"/>
  <c r="B13" i="7" s="1"/>
  <c r="B14" i="7" s="1"/>
  <c r="B15" i="7" s="1"/>
  <c r="B16" i="7" s="1"/>
  <c r="B17" i="7" s="1"/>
  <c r="B18" i="7" s="1"/>
  <c r="L31" i="6"/>
  <c r="K31" i="6"/>
  <c r="J31" i="6"/>
  <c r="I31" i="6"/>
  <c r="H31" i="6"/>
  <c r="G31" i="6"/>
  <c r="F31" i="6"/>
  <c r="E31" i="6"/>
  <c r="D31" i="6"/>
  <c r="L30" i="6"/>
  <c r="K30" i="6"/>
  <c r="J30" i="6"/>
  <c r="I30" i="6"/>
  <c r="H30" i="6"/>
  <c r="G30" i="6"/>
  <c r="F30" i="6"/>
  <c r="E30" i="6"/>
  <c r="D30" i="6"/>
  <c r="L29" i="6"/>
  <c r="L35" i="6" s="1"/>
  <c r="K29" i="6"/>
  <c r="K35" i="6" s="1"/>
  <c r="J29" i="6"/>
  <c r="J35" i="6" s="1"/>
  <c r="I29" i="6"/>
  <c r="I35" i="6" s="1"/>
  <c r="H29" i="6"/>
  <c r="H35" i="6" s="1"/>
  <c r="G29" i="6"/>
  <c r="G35" i="6" s="1"/>
  <c r="F29" i="6"/>
  <c r="F35" i="6" s="1"/>
  <c r="E29" i="6"/>
  <c r="E35" i="6" s="1"/>
  <c r="D29" i="6"/>
  <c r="D35" i="6" s="1"/>
  <c r="L28" i="6"/>
  <c r="L34" i="6" s="1"/>
  <c r="K28" i="6"/>
  <c r="K34" i="6" s="1"/>
  <c r="J28" i="6"/>
  <c r="J34" i="6" s="1"/>
  <c r="I28" i="6"/>
  <c r="I34" i="6" s="1"/>
  <c r="H28" i="6"/>
  <c r="H34" i="6" s="1"/>
  <c r="G28" i="6"/>
  <c r="G34" i="6" s="1"/>
  <c r="F28" i="6"/>
  <c r="F34" i="6" s="1"/>
  <c r="E28" i="6"/>
  <c r="E34" i="6" s="1"/>
  <c r="D28" i="6"/>
  <c r="D34" i="6" s="1"/>
  <c r="L27" i="6"/>
  <c r="L33" i="6" s="1"/>
  <c r="K27" i="6"/>
  <c r="K33" i="6" s="1"/>
  <c r="J27" i="6"/>
  <c r="J33" i="6" s="1"/>
  <c r="I27" i="6"/>
  <c r="I33" i="6" s="1"/>
  <c r="H27" i="6"/>
  <c r="H33" i="6" s="1"/>
  <c r="G27" i="6"/>
  <c r="G33" i="6" s="1"/>
  <c r="F27" i="6"/>
  <c r="F33" i="6" s="1"/>
  <c r="E27" i="6"/>
  <c r="E33" i="6" s="1"/>
  <c r="D27" i="6"/>
  <c r="D33" i="6" s="1"/>
  <c r="C31" i="6"/>
  <c r="C30" i="6"/>
  <c r="C29" i="6"/>
  <c r="C35" i="6" s="1"/>
  <c r="C28" i="6"/>
  <c r="C34" i="6" s="1"/>
  <c r="C27" i="6"/>
  <c r="C33" i="6" s="1"/>
  <c r="B2" i="6"/>
  <c r="L3" i="6"/>
  <c r="K3" i="6"/>
  <c r="J3" i="6"/>
  <c r="I3" i="6"/>
  <c r="H3" i="6"/>
  <c r="G3" i="6"/>
  <c r="F3" i="6"/>
  <c r="E3" i="6"/>
  <c r="D3" i="6"/>
  <c r="C3" i="6"/>
  <c r="L64" i="2"/>
  <c r="K64" i="2"/>
  <c r="J64" i="2"/>
  <c r="I64" i="2"/>
  <c r="H64" i="2"/>
  <c r="G64" i="2"/>
  <c r="F64" i="2"/>
  <c r="E64" i="2"/>
  <c r="D64" i="2"/>
  <c r="C64" i="2"/>
  <c r="L63" i="2"/>
  <c r="K63" i="2"/>
  <c r="J63" i="2"/>
  <c r="I63" i="2"/>
  <c r="H63" i="2"/>
  <c r="G63" i="2"/>
  <c r="F63" i="2"/>
  <c r="E63" i="2"/>
  <c r="D63" i="2"/>
  <c r="C63" i="2"/>
  <c r="L62" i="2"/>
  <c r="K62" i="2"/>
  <c r="J62" i="2"/>
  <c r="I62" i="2"/>
  <c r="H62" i="2"/>
  <c r="G62" i="2"/>
  <c r="F62" i="2"/>
  <c r="E62" i="2"/>
  <c r="D62" i="2"/>
  <c r="C62" i="2"/>
  <c r="L61" i="2"/>
  <c r="K61" i="2"/>
  <c r="J61" i="2"/>
  <c r="I61" i="2"/>
  <c r="H61" i="2"/>
  <c r="G61" i="2"/>
  <c r="F61" i="2"/>
  <c r="E61" i="2"/>
  <c r="D61" i="2"/>
  <c r="C61" i="2"/>
  <c r="L58" i="2"/>
  <c r="K58" i="2"/>
  <c r="J58" i="2"/>
  <c r="J59" i="2" s="1"/>
  <c r="J66" i="2" s="1"/>
  <c r="J39" i="6" s="1"/>
  <c r="I58" i="2"/>
  <c r="I59" i="2" s="1"/>
  <c r="H58" i="2"/>
  <c r="H59" i="2" s="1"/>
  <c r="G58" i="2"/>
  <c r="G59" i="2" s="1"/>
  <c r="F58" i="2"/>
  <c r="F59" i="2" s="1"/>
  <c r="E58" i="2"/>
  <c r="E59" i="2" s="1"/>
  <c r="E66" i="2" s="1"/>
  <c r="E39" i="6" s="1"/>
  <c r="D58" i="2"/>
  <c r="C58" i="2"/>
  <c r="L59" i="2"/>
  <c r="K59" i="2"/>
  <c r="D59" i="2"/>
  <c r="C59" i="2"/>
  <c r="L57" i="2"/>
  <c r="K57" i="2"/>
  <c r="J57" i="2"/>
  <c r="I57" i="2"/>
  <c r="H57" i="2"/>
  <c r="G57" i="2"/>
  <c r="F57" i="2"/>
  <c r="E57" i="2"/>
  <c r="D57" i="2"/>
  <c r="C57" i="2"/>
  <c r="L56" i="2"/>
  <c r="K56" i="2"/>
  <c r="J56" i="2"/>
  <c r="I56" i="2"/>
  <c r="H56" i="2"/>
  <c r="G56" i="2"/>
  <c r="F56" i="2"/>
  <c r="E56" i="2"/>
  <c r="D56" i="2"/>
  <c r="C56" i="2"/>
  <c r="L55" i="2"/>
  <c r="K55" i="2"/>
  <c r="J55" i="2"/>
  <c r="I55" i="2"/>
  <c r="H55" i="2"/>
  <c r="G55" i="2"/>
  <c r="F55" i="2"/>
  <c r="E55" i="2"/>
  <c r="D55" i="2"/>
  <c r="C55" i="2"/>
  <c r="P29" i="18" l="1"/>
  <c r="P32" i="18" s="1"/>
  <c r="P24" i="18"/>
  <c r="O19" i="18"/>
  <c r="O15" i="18"/>
  <c r="O18" i="18"/>
  <c r="O24" i="18" s="1"/>
  <c r="O26" i="18" s="1"/>
  <c r="O29" i="18" s="1"/>
  <c r="O32" i="18" s="1"/>
  <c r="O17" i="18"/>
  <c r="O20" i="18"/>
  <c r="O16" i="18"/>
  <c r="N20" i="18"/>
  <c r="N15" i="18"/>
  <c r="N19" i="18"/>
  <c r="N18" i="18"/>
  <c r="N24" i="18" s="1"/>
  <c r="N26" i="18" s="1"/>
  <c r="N29" i="18" s="1"/>
  <c r="N32" i="18" s="1"/>
  <c r="N17" i="18"/>
  <c r="N16" i="18"/>
  <c r="I4" i="16"/>
  <c r="H6" i="16"/>
  <c r="H8" i="16" s="1"/>
  <c r="H11" i="16" s="1"/>
  <c r="I33" i="15"/>
  <c r="I36" i="15" s="1"/>
  <c r="I42" i="15"/>
  <c r="I48" i="15" s="1"/>
  <c r="I50" i="15" s="1"/>
  <c r="K33" i="15"/>
  <c r="K36" i="15" s="1"/>
  <c r="K42" i="15"/>
  <c r="K48" i="15" s="1"/>
  <c r="K50" i="15" s="1"/>
  <c r="H33" i="15"/>
  <c r="H36" i="15" s="1"/>
  <c r="H42" i="15"/>
  <c r="H48" i="15" s="1"/>
  <c r="H50" i="15" s="1"/>
  <c r="J33" i="15"/>
  <c r="J36" i="15" s="1"/>
  <c r="J42" i="15"/>
  <c r="J48" i="15" s="1"/>
  <c r="J50" i="15" s="1"/>
  <c r="I66" i="2"/>
  <c r="I39" i="6" s="1"/>
  <c r="K66" i="2"/>
  <c r="K39" i="6" s="1"/>
  <c r="F66" i="2"/>
  <c r="F39" i="6" s="1"/>
  <c r="N30" i="6"/>
  <c r="G66" i="2"/>
  <c r="G39" i="6" s="1"/>
  <c r="N31" i="6"/>
  <c r="O34" i="6"/>
  <c r="O33" i="6"/>
  <c r="O35" i="6"/>
  <c r="N33" i="6"/>
  <c r="O29" i="6"/>
  <c r="N34" i="6"/>
  <c r="O30" i="6"/>
  <c r="D13" i="7"/>
  <c r="N35" i="6"/>
  <c r="O31" i="6"/>
  <c r="D12" i="7"/>
  <c r="N27" i="6"/>
  <c r="D11" i="7"/>
  <c r="L66" i="2"/>
  <c r="L39" i="6" s="1"/>
  <c r="C36" i="6"/>
  <c r="N28" i="6"/>
  <c r="D9" i="7"/>
  <c r="H66" i="2"/>
  <c r="H39" i="6" s="1"/>
  <c r="C66" i="2"/>
  <c r="C39" i="6" s="1"/>
  <c r="N29" i="6"/>
  <c r="D8" i="7"/>
  <c r="O27" i="6"/>
  <c r="D5" i="7"/>
  <c r="O28" i="6"/>
  <c r="D4" i="7"/>
  <c r="D10" i="7"/>
  <c r="D7" i="7"/>
  <c r="E7" i="7" s="1"/>
  <c r="O38" i="6"/>
  <c r="O40" i="6"/>
  <c r="N40" i="6"/>
  <c r="L15" i="7"/>
  <c r="G15" i="7"/>
  <c r="G36" i="6"/>
  <c r="K36" i="6"/>
  <c r="I36" i="6"/>
  <c r="L36" i="6"/>
  <c r="H36" i="6"/>
  <c r="D36" i="6"/>
  <c r="E36" i="6"/>
  <c r="F36" i="6"/>
  <c r="J36" i="6"/>
  <c r="D66" i="2"/>
  <c r="D39" i="6" s="1"/>
  <c r="J4" i="16" l="1"/>
  <c r="J6" i="16" s="1"/>
  <c r="J8" i="16" s="1"/>
  <c r="I6" i="16"/>
  <c r="I8" i="16" s="1"/>
  <c r="I11" i="16" s="1"/>
  <c r="K53" i="15"/>
  <c r="K52" i="15"/>
  <c r="E5" i="7"/>
  <c r="E8" i="7"/>
  <c r="E11" i="7"/>
  <c r="E13" i="7"/>
  <c r="O36" i="6"/>
  <c r="N36" i="6"/>
  <c r="E6" i="7"/>
  <c r="E12" i="7"/>
  <c r="D17" i="7"/>
  <c r="E10" i="7"/>
  <c r="E9" i="7"/>
  <c r="D14" i="7"/>
  <c r="E14" i="7" s="1"/>
  <c r="D18" i="7"/>
  <c r="D15" i="7"/>
  <c r="D16" i="7"/>
  <c r="N38" i="6"/>
  <c r="O39" i="6"/>
  <c r="N39" i="6"/>
  <c r="L16" i="7"/>
  <c r="G16" i="7"/>
  <c r="L52" i="2"/>
  <c r="K52" i="2"/>
  <c r="J52" i="2"/>
  <c r="I52" i="2"/>
  <c r="H52" i="2"/>
  <c r="G52" i="2"/>
  <c r="F52" i="2"/>
  <c r="E52" i="2"/>
  <c r="D52" i="2"/>
  <c r="C52" i="2"/>
  <c r="L51" i="2"/>
  <c r="K51" i="2"/>
  <c r="J51" i="2"/>
  <c r="I51" i="2"/>
  <c r="H51" i="2"/>
  <c r="G51" i="2"/>
  <c r="F51" i="2"/>
  <c r="E51" i="2"/>
  <c r="D51" i="2"/>
  <c r="C51" i="2"/>
  <c r="L50" i="2"/>
  <c r="K50" i="2"/>
  <c r="J50" i="2"/>
  <c r="I50" i="2"/>
  <c r="H50" i="2"/>
  <c r="G50" i="2"/>
  <c r="F50" i="2"/>
  <c r="E50" i="2"/>
  <c r="D50" i="2"/>
  <c r="C50" i="2"/>
  <c r="L49" i="2"/>
  <c r="L53" i="2" s="1"/>
  <c r="L68" i="2" s="1"/>
  <c r="K49" i="2"/>
  <c r="K53" i="2" s="1"/>
  <c r="K68" i="2" s="1"/>
  <c r="J49" i="2"/>
  <c r="J53" i="2" s="1"/>
  <c r="J68" i="2" s="1"/>
  <c r="I49" i="2"/>
  <c r="I53" i="2" s="1"/>
  <c r="I68" i="2" s="1"/>
  <c r="H49" i="2"/>
  <c r="H53" i="2" s="1"/>
  <c r="H68" i="2" s="1"/>
  <c r="G49" i="2"/>
  <c r="G53" i="2" s="1"/>
  <c r="G68" i="2" s="1"/>
  <c r="F49" i="2"/>
  <c r="F53" i="2" s="1"/>
  <c r="F68" i="2" s="1"/>
  <c r="E49" i="2"/>
  <c r="E53" i="2" s="1"/>
  <c r="E68" i="2" s="1"/>
  <c r="D49" i="2"/>
  <c r="D53" i="2" s="1"/>
  <c r="D68" i="2" s="1"/>
  <c r="C49" i="2"/>
  <c r="C53" i="2" s="1"/>
  <c r="C68" i="2" s="1"/>
  <c r="M37" i="2"/>
  <c r="M42" i="2" s="1"/>
  <c r="L37" i="2"/>
  <c r="L42" i="2" s="1"/>
  <c r="K37" i="2"/>
  <c r="K42" i="2" s="1"/>
  <c r="J37" i="2"/>
  <c r="J42" i="2" s="1"/>
  <c r="I37" i="2"/>
  <c r="I42" i="2" s="1"/>
  <c r="H37" i="2"/>
  <c r="H42" i="2" s="1"/>
  <c r="G37" i="2"/>
  <c r="G42" i="2" s="1"/>
  <c r="F37" i="2"/>
  <c r="F42" i="2" s="1"/>
  <c r="E37" i="2"/>
  <c r="E42" i="2" s="1"/>
  <c r="D37" i="2"/>
  <c r="D42" i="2" s="1"/>
  <c r="C37" i="2"/>
  <c r="C42" i="2" s="1"/>
  <c r="M31" i="2"/>
  <c r="L31" i="2"/>
  <c r="K31" i="2"/>
  <c r="J31" i="2"/>
  <c r="I31" i="2"/>
  <c r="H31" i="2"/>
  <c r="G31" i="2"/>
  <c r="F31" i="2"/>
  <c r="E31" i="2"/>
  <c r="D31" i="2"/>
  <c r="C31" i="2"/>
  <c r="L26" i="2"/>
  <c r="L18" i="6" s="1"/>
  <c r="J26" i="2"/>
  <c r="J18" i="6" s="1"/>
  <c r="F26" i="2"/>
  <c r="F18" i="6" s="1"/>
  <c r="D26" i="2"/>
  <c r="D18" i="6" s="1"/>
  <c r="M25" i="2"/>
  <c r="M26" i="2" s="1"/>
  <c r="L25" i="2"/>
  <c r="K25" i="2"/>
  <c r="J25" i="2"/>
  <c r="I25" i="2"/>
  <c r="I26" i="2" s="1"/>
  <c r="I18" i="6" s="1"/>
  <c r="H25" i="2"/>
  <c r="H26" i="2" s="1"/>
  <c r="H18" i="6" s="1"/>
  <c r="G25" i="2"/>
  <c r="F25" i="2"/>
  <c r="E25" i="2"/>
  <c r="E26" i="2" s="1"/>
  <c r="E18" i="6" s="1"/>
  <c r="D25" i="2"/>
  <c r="C25" i="2"/>
  <c r="L23" i="2"/>
  <c r="J23" i="2"/>
  <c r="H23" i="2"/>
  <c r="D23" i="2"/>
  <c r="M22" i="2"/>
  <c r="M23" i="2" s="1"/>
  <c r="L22" i="2"/>
  <c r="K22" i="2"/>
  <c r="K23" i="2" s="1"/>
  <c r="J22" i="2"/>
  <c r="I22" i="2"/>
  <c r="H22" i="2"/>
  <c r="G22" i="2"/>
  <c r="G23" i="2" s="1"/>
  <c r="F22" i="2"/>
  <c r="F23" i="2" s="1"/>
  <c r="E22" i="2"/>
  <c r="E23" i="2" s="1"/>
  <c r="D22" i="2"/>
  <c r="C22" i="2"/>
  <c r="C23" i="2" s="1"/>
  <c r="M17" i="2"/>
  <c r="L17" i="2"/>
  <c r="L17" i="6" s="1"/>
  <c r="E17" i="2"/>
  <c r="E17" i="6" s="1"/>
  <c r="D17" i="2"/>
  <c r="D17" i="6" s="1"/>
  <c r="L16" i="2"/>
  <c r="K16" i="2"/>
  <c r="K17" i="2" s="1"/>
  <c r="K17" i="6" s="1"/>
  <c r="J16" i="2"/>
  <c r="J17" i="2" s="1"/>
  <c r="J17" i="6" s="1"/>
  <c r="I16" i="2"/>
  <c r="I17" i="2" s="1"/>
  <c r="I17" i="6" s="1"/>
  <c r="H16" i="2"/>
  <c r="H17" i="2" s="1"/>
  <c r="H17" i="6" s="1"/>
  <c r="G16" i="2"/>
  <c r="G17" i="2" s="1"/>
  <c r="G17" i="6" s="1"/>
  <c r="F16" i="2"/>
  <c r="F17" i="2" s="1"/>
  <c r="F17" i="6" s="1"/>
  <c r="E16" i="2"/>
  <c r="D16" i="2"/>
  <c r="C16" i="2"/>
  <c r="C17" i="2" s="1"/>
  <c r="C17" i="6" s="1"/>
  <c r="L13" i="2"/>
  <c r="F13" i="2"/>
  <c r="F14" i="2" s="1"/>
  <c r="F11" i="6" s="1"/>
  <c r="D13" i="2"/>
  <c r="M10" i="2"/>
  <c r="M11" i="2" s="1"/>
  <c r="L10" i="2"/>
  <c r="L11" i="2" s="1"/>
  <c r="K10" i="2"/>
  <c r="K11" i="2" s="1"/>
  <c r="J10" i="2"/>
  <c r="J11" i="2" s="1"/>
  <c r="I10" i="2"/>
  <c r="H10" i="2"/>
  <c r="G10" i="2"/>
  <c r="F10" i="2"/>
  <c r="F11" i="2" s="1"/>
  <c r="E10" i="2"/>
  <c r="E11" i="2" s="1"/>
  <c r="D10" i="2"/>
  <c r="D11" i="2" s="1"/>
  <c r="C10" i="2"/>
  <c r="C11" i="2" s="1"/>
  <c r="M8" i="2"/>
  <c r="M7" i="2"/>
  <c r="F8" i="2"/>
  <c r="F5" i="6" s="1"/>
  <c r="L7" i="2"/>
  <c r="L8" i="2" s="1"/>
  <c r="L5" i="6" s="1"/>
  <c r="K7" i="2"/>
  <c r="K13" i="2" s="1"/>
  <c r="J7" i="2"/>
  <c r="I7" i="2"/>
  <c r="I11" i="2" s="1"/>
  <c r="H7" i="2"/>
  <c r="H13" i="2" s="1"/>
  <c r="G7" i="2"/>
  <c r="F7" i="2"/>
  <c r="E7" i="2"/>
  <c r="D7" i="2"/>
  <c r="E8" i="2" s="1"/>
  <c r="E5" i="6" s="1"/>
  <c r="C7" i="2"/>
  <c r="C13" i="2" s="1"/>
  <c r="L3" i="2"/>
  <c r="K3" i="2"/>
  <c r="J3" i="2"/>
  <c r="I3" i="2"/>
  <c r="H3" i="2"/>
  <c r="G3" i="2"/>
  <c r="F3" i="2"/>
  <c r="E3" i="2"/>
  <c r="D3" i="2"/>
  <c r="C3" i="2"/>
  <c r="B2" i="2"/>
  <c r="D29" i="16" l="1"/>
  <c r="J11" i="16"/>
  <c r="D28" i="16" s="1"/>
  <c r="E16" i="7"/>
  <c r="I9" i="6"/>
  <c r="E15" i="7"/>
  <c r="K9" i="6"/>
  <c r="L9" i="6"/>
  <c r="G9" i="6"/>
  <c r="O17" i="6"/>
  <c r="N17" i="6"/>
  <c r="D9" i="6"/>
  <c r="E9" i="6"/>
  <c r="F9" i="6"/>
  <c r="H9" i="6"/>
  <c r="E17" i="7"/>
  <c r="J9" i="6"/>
  <c r="E18" i="7"/>
  <c r="L17" i="7"/>
  <c r="G17" i="7"/>
  <c r="H8" i="2"/>
  <c r="H5" i="6" s="1"/>
  <c r="G13" i="2"/>
  <c r="G8" i="2"/>
  <c r="G5" i="6" s="1"/>
  <c r="D19" i="2"/>
  <c r="D14" i="2"/>
  <c r="D11" i="6" s="1"/>
  <c r="L19" i="2"/>
  <c r="L14" i="2"/>
  <c r="L11" i="6" s="1"/>
  <c r="H19" i="2"/>
  <c r="H14" i="2"/>
  <c r="H11" i="6" s="1"/>
  <c r="J13" i="2"/>
  <c r="C19" i="2"/>
  <c r="C14" i="2"/>
  <c r="C11" i="6" s="1"/>
  <c r="K19" i="2"/>
  <c r="K14" i="2"/>
  <c r="K11" i="6" s="1"/>
  <c r="G11" i="2"/>
  <c r="G26" i="2"/>
  <c r="G18" i="6" s="1"/>
  <c r="H11" i="2"/>
  <c r="E13" i="2"/>
  <c r="M13" i="2"/>
  <c r="I23" i="2"/>
  <c r="C26" i="2"/>
  <c r="C18" i="6" s="1"/>
  <c r="K26" i="2"/>
  <c r="K18" i="6" s="1"/>
  <c r="I8" i="2"/>
  <c r="I5" i="6" s="1"/>
  <c r="J8" i="2"/>
  <c r="J5" i="6" s="1"/>
  <c r="I13" i="2"/>
  <c r="F19" i="2"/>
  <c r="D8" i="2"/>
  <c r="D5" i="6" s="1"/>
  <c r="K8" i="2"/>
  <c r="K5" i="6" s="1"/>
  <c r="B6" i="4"/>
  <c r="E1" i="4"/>
  <c r="D30" i="16" l="1"/>
  <c r="F18" i="16" s="1"/>
  <c r="F25" i="6"/>
  <c r="F13" i="6"/>
  <c r="F19" i="6" s="1"/>
  <c r="F21" i="6"/>
  <c r="C25" i="6"/>
  <c r="C21" i="6"/>
  <c r="C13" i="6"/>
  <c r="N9" i="6"/>
  <c r="O9" i="6"/>
  <c r="L13" i="6"/>
  <c r="L19" i="6" s="1"/>
  <c r="L6" i="6"/>
  <c r="L25" i="6"/>
  <c r="L21" i="6"/>
  <c r="O18" i="6"/>
  <c r="N18" i="6"/>
  <c r="K13" i="6"/>
  <c r="K19" i="6" s="1"/>
  <c r="K25" i="6"/>
  <c r="K21" i="6"/>
  <c r="O5" i="6"/>
  <c r="N5" i="6"/>
  <c r="H25" i="6"/>
  <c r="H21" i="6"/>
  <c r="H13" i="6"/>
  <c r="H19" i="6" s="1"/>
  <c r="D13" i="6"/>
  <c r="D19" i="6" s="1"/>
  <c r="D21" i="6"/>
  <c r="D25" i="6"/>
  <c r="D6" i="6"/>
  <c r="L18" i="7"/>
  <c r="G18" i="7"/>
  <c r="L20" i="2"/>
  <c r="L12" i="6" s="1"/>
  <c r="L28" i="2"/>
  <c r="J19" i="2"/>
  <c r="J14" i="2"/>
  <c r="J11" i="6" s="1"/>
  <c r="G19" i="2"/>
  <c r="G14" i="2"/>
  <c r="G11" i="6" s="1"/>
  <c r="K28" i="2"/>
  <c r="K20" i="2"/>
  <c r="K12" i="6" s="1"/>
  <c r="D20" i="2"/>
  <c r="D12" i="6" s="1"/>
  <c r="D28" i="2"/>
  <c r="E19" i="2"/>
  <c r="E14" i="2"/>
  <c r="E11" i="6" s="1"/>
  <c r="H20" i="2"/>
  <c r="H12" i="6" s="1"/>
  <c r="H28" i="2"/>
  <c r="M19" i="2"/>
  <c r="M14" i="2"/>
  <c r="F28" i="2"/>
  <c r="F20" i="2"/>
  <c r="F12" i="6" s="1"/>
  <c r="I19" i="2"/>
  <c r="I14" i="2"/>
  <c r="I11" i="6" s="1"/>
  <c r="C20" i="2"/>
  <c r="C12" i="6" s="1"/>
  <c r="C28" i="2"/>
  <c r="D34" i="16" l="1"/>
  <c r="D37" i="16" s="1"/>
  <c r="L7" i="6"/>
  <c r="N11" i="6"/>
  <c r="C19" i="6"/>
  <c r="G21" i="6"/>
  <c r="G13" i="6"/>
  <c r="G19" i="6" s="1"/>
  <c r="G6" i="6"/>
  <c r="G25" i="6"/>
  <c r="I21" i="6"/>
  <c r="I6" i="6"/>
  <c r="I13" i="6"/>
  <c r="I19" i="6" s="1"/>
  <c r="I25" i="6"/>
  <c r="J21" i="6"/>
  <c r="J13" i="6"/>
  <c r="J19" i="6" s="1"/>
  <c r="J6" i="6"/>
  <c r="J25" i="6"/>
  <c r="O11" i="6"/>
  <c r="H6" i="6"/>
  <c r="K6" i="6"/>
  <c r="E13" i="6"/>
  <c r="E19" i="6" s="1"/>
  <c r="E25" i="6"/>
  <c r="E21" i="6"/>
  <c r="E6" i="6"/>
  <c r="I4" i="7" a="1"/>
  <c r="D7" i="6"/>
  <c r="F6" i="6"/>
  <c r="K29" i="2"/>
  <c r="K14" i="6" s="1"/>
  <c r="K34" i="2"/>
  <c r="K32" i="2"/>
  <c r="E20" i="2"/>
  <c r="E12" i="6" s="1"/>
  <c r="E28" i="2"/>
  <c r="E7" i="6" s="1"/>
  <c r="C29" i="2"/>
  <c r="C14" i="6" s="1"/>
  <c r="C34" i="2"/>
  <c r="C23" i="6" s="1"/>
  <c r="C32" i="2"/>
  <c r="G28" i="2"/>
  <c r="G7" i="6" s="1"/>
  <c r="G20" i="2"/>
  <c r="G12" i="6" s="1"/>
  <c r="L29" i="2"/>
  <c r="L14" i="6" s="1"/>
  <c r="L34" i="2"/>
  <c r="L32" i="2"/>
  <c r="M20" i="2"/>
  <c r="M28" i="2"/>
  <c r="H32" i="2"/>
  <c r="H34" i="2"/>
  <c r="H29" i="2"/>
  <c r="H14" i="6" s="1"/>
  <c r="I28" i="2"/>
  <c r="I7" i="6" s="1"/>
  <c r="I20" i="2"/>
  <c r="I12" i="6" s="1"/>
  <c r="J20" i="2"/>
  <c r="J12" i="6" s="1"/>
  <c r="J28" i="2"/>
  <c r="K7" i="6" s="1"/>
  <c r="D29" i="2"/>
  <c r="D14" i="6" s="1"/>
  <c r="D34" i="2"/>
  <c r="D32" i="2"/>
  <c r="F32" i="2"/>
  <c r="F34" i="2"/>
  <c r="F29" i="2"/>
  <c r="F14" i="6" s="1"/>
  <c r="D40" i="16" l="1"/>
  <c r="N21" i="6"/>
  <c r="O6" i="6"/>
  <c r="N25" i="6"/>
  <c r="O25" i="6"/>
  <c r="N12" i="6"/>
  <c r="F7" i="6"/>
  <c r="H23" i="6"/>
  <c r="I4" i="7"/>
  <c r="I6" i="7"/>
  <c r="I7" i="7"/>
  <c r="I8" i="7"/>
  <c r="I9" i="7"/>
  <c r="J9" i="7" s="1"/>
  <c r="I11" i="7"/>
  <c r="I12" i="7"/>
  <c r="I10" i="7"/>
  <c r="I13" i="7"/>
  <c r="I5" i="7"/>
  <c r="N6" i="6"/>
  <c r="L8" i="6"/>
  <c r="L23" i="6"/>
  <c r="F23" i="6"/>
  <c r="K23" i="6"/>
  <c r="D8" i="6"/>
  <c r="D23" i="6"/>
  <c r="O21" i="6"/>
  <c r="H7" i="6"/>
  <c r="N13" i="6"/>
  <c r="J7" i="6"/>
  <c r="O13" i="6"/>
  <c r="O12" i="6"/>
  <c r="N19" i="6"/>
  <c r="O19" i="6"/>
  <c r="C35" i="2"/>
  <c r="C15" i="6" s="1"/>
  <c r="C39" i="2"/>
  <c r="J34" i="2"/>
  <c r="J29" i="2"/>
  <c r="J14" i="6" s="1"/>
  <c r="J32" i="2"/>
  <c r="E34" i="2"/>
  <c r="E29" i="2"/>
  <c r="E14" i="6" s="1"/>
  <c r="E32" i="2"/>
  <c r="L35" i="2"/>
  <c r="L15" i="6" s="1"/>
  <c r="L39" i="2"/>
  <c r="F39" i="2"/>
  <c r="F35" i="2"/>
  <c r="F15" i="6" s="1"/>
  <c r="K35" i="2"/>
  <c r="K15" i="6" s="1"/>
  <c r="K39" i="2"/>
  <c r="D35" i="2"/>
  <c r="D15" i="6" s="1"/>
  <c r="D39" i="2"/>
  <c r="M34" i="2"/>
  <c r="M29" i="2"/>
  <c r="M32" i="2"/>
  <c r="I34" i="2"/>
  <c r="I29" i="2"/>
  <c r="I14" i="6" s="1"/>
  <c r="I32" i="2"/>
  <c r="H39" i="2"/>
  <c r="H35" i="2"/>
  <c r="H15" i="6" s="1"/>
  <c r="G34" i="2"/>
  <c r="H8" i="6" s="1"/>
  <c r="G29" i="2"/>
  <c r="G14" i="6" s="1"/>
  <c r="G32" i="2"/>
  <c r="J13" i="7" l="1"/>
  <c r="N7" i="6"/>
  <c r="O7" i="6"/>
  <c r="J11" i="7"/>
  <c r="O14" i="6"/>
  <c r="I8" i="6"/>
  <c r="I23" i="6"/>
  <c r="N14" i="6"/>
  <c r="J23" i="6"/>
  <c r="J8" i="6"/>
  <c r="J8" i="7"/>
  <c r="J5" i="7"/>
  <c r="J6" i="7"/>
  <c r="I14" i="7"/>
  <c r="J14" i="7" s="1"/>
  <c r="K8" i="6"/>
  <c r="J10" i="7"/>
  <c r="J7" i="7"/>
  <c r="G23" i="6"/>
  <c r="G8" i="6"/>
  <c r="E8" i="6"/>
  <c r="E23" i="6"/>
  <c r="F8" i="6"/>
  <c r="J12" i="7"/>
  <c r="D40" i="2"/>
  <c r="D43" i="2"/>
  <c r="D45" i="2" s="1"/>
  <c r="D22" i="6" s="1"/>
  <c r="D24" i="6" s="1"/>
  <c r="K45" i="2"/>
  <c r="K22" i="6" s="1"/>
  <c r="K24" i="6" s="1"/>
  <c r="K43" i="2"/>
  <c r="L40" i="2"/>
  <c r="L45" i="2"/>
  <c r="L22" i="6" s="1"/>
  <c r="L24" i="6" s="1"/>
  <c r="L43" i="2"/>
  <c r="H45" i="2"/>
  <c r="H22" i="6" s="1"/>
  <c r="H24" i="6" s="1"/>
  <c r="H43" i="2"/>
  <c r="E35" i="2"/>
  <c r="E15" i="6" s="1"/>
  <c r="E39" i="2"/>
  <c r="I39" i="2"/>
  <c r="I35" i="2"/>
  <c r="I15" i="6" s="1"/>
  <c r="F43" i="2"/>
  <c r="F45" i="2" s="1"/>
  <c r="F22" i="6" s="1"/>
  <c r="F24" i="6" s="1"/>
  <c r="J35" i="2"/>
  <c r="J15" i="6" s="1"/>
  <c r="J39" i="2"/>
  <c r="C43" i="2"/>
  <c r="C45" i="2" s="1"/>
  <c r="C22" i="6" s="1"/>
  <c r="G35" i="2"/>
  <c r="G15" i="6" s="1"/>
  <c r="G39" i="2"/>
  <c r="H40" i="2" s="1"/>
  <c r="M35" i="2"/>
  <c r="M39" i="2"/>
  <c r="N4" i="7" l="1" a="1"/>
  <c r="N9" i="7" s="1"/>
  <c r="O15" i="6"/>
  <c r="O8" i="6"/>
  <c r="N7" i="7"/>
  <c r="N8" i="7"/>
  <c r="N11" i="7"/>
  <c r="N13" i="7"/>
  <c r="O23" i="6"/>
  <c r="N23" i="6"/>
  <c r="N15" i="6"/>
  <c r="C24" i="6"/>
  <c r="I15" i="7"/>
  <c r="J15" i="7" s="1"/>
  <c r="N8" i="6"/>
  <c r="I45" i="2"/>
  <c r="I22" i="6" s="1"/>
  <c r="I24" i="6" s="1"/>
  <c r="I40" i="2"/>
  <c r="I43" i="2"/>
  <c r="E40" i="2"/>
  <c r="E43" i="2"/>
  <c r="E45" i="2" s="1"/>
  <c r="E22" i="6" s="1"/>
  <c r="E24" i="6" s="1"/>
  <c r="F40" i="2"/>
  <c r="J40" i="2"/>
  <c r="J45" i="2"/>
  <c r="J22" i="6" s="1"/>
  <c r="J24" i="6" s="1"/>
  <c r="J43" i="2"/>
  <c r="K40" i="2"/>
  <c r="M40" i="2"/>
  <c r="M43" i="2"/>
  <c r="M45" i="2" s="1"/>
  <c r="G40" i="2"/>
  <c r="G43" i="2"/>
  <c r="G45" i="2" s="1"/>
  <c r="G22" i="6" s="1"/>
  <c r="G24" i="6" s="1"/>
  <c r="N5" i="7" l="1"/>
  <c r="N4" i="7"/>
  <c r="N12" i="7"/>
  <c r="O13" i="7" s="1"/>
  <c r="N10" i="7"/>
  <c r="O10" i="7" s="1"/>
  <c r="I16" i="7"/>
  <c r="J16" i="7" s="1"/>
  <c r="O8" i="7"/>
  <c r="N6" i="7"/>
  <c r="N16" i="7" s="1"/>
  <c r="O9" i="7"/>
  <c r="O22" i="6"/>
  <c r="O11" i="7"/>
  <c r="N22" i="6"/>
  <c r="O24" i="6"/>
  <c r="N24" i="6"/>
  <c r="O7" i="7"/>
  <c r="N14" i="7" l="1"/>
  <c r="O14" i="7" s="1"/>
  <c r="O12" i="7"/>
  <c r="I17" i="7"/>
  <c r="I18" i="7" s="1"/>
  <c r="J18" i="7" s="1"/>
  <c r="O6" i="7"/>
  <c r="O5" i="7"/>
  <c r="N17" i="7"/>
  <c r="O17" i="7" s="1"/>
  <c r="N18" i="7"/>
  <c r="O18" i="7" s="1"/>
  <c r="N15" i="7"/>
  <c r="O15" i="7" s="1"/>
  <c r="J17" i="7" l="1"/>
  <c r="O16" i="7"/>
</calcChain>
</file>

<file path=xl/sharedStrings.xml><?xml version="1.0" encoding="utf-8"?>
<sst xmlns="http://schemas.openxmlformats.org/spreadsheetml/2006/main" count="17106" uniqueCount="8606">
  <si>
    <t>COMPANY NAME</t>
  </si>
  <si>
    <t>TATA MOTORS LTD</t>
  </si>
  <si>
    <t>LATEST VERSION</t>
  </si>
  <si>
    <t>PLEASE DO NOT MAKE ANY CHANGES TO THIS SHEET</t>
  </si>
  <si>
    <t>CURRENT VERSION</t>
  </si>
  <si>
    <t>META</t>
  </si>
  <si>
    <t>Number of shares</t>
  </si>
  <si>
    <t>Face Value</t>
  </si>
  <si>
    <t>Current Price</t>
  </si>
  <si>
    <t>Market Capitalization</t>
  </si>
  <si>
    <t>PROFIT &amp; LOSS</t>
  </si>
  <si>
    <t>Report Date</t>
  </si>
  <si>
    <t>Sales</t>
  </si>
  <si>
    <t>Raw Material Cost</t>
  </si>
  <si>
    <t>Change in Inventory</t>
  </si>
  <si>
    <t>Power and Fuel</t>
  </si>
  <si>
    <t>Other Mfr. Exp</t>
  </si>
  <si>
    <t>Employee Cost</t>
  </si>
  <si>
    <t>Selling and admin</t>
  </si>
  <si>
    <t>Other Expenses</t>
  </si>
  <si>
    <t>Other Income</t>
  </si>
  <si>
    <t>Depreciation</t>
  </si>
  <si>
    <t>Interest</t>
  </si>
  <si>
    <t>Profit before tax</t>
  </si>
  <si>
    <t>Tax</t>
  </si>
  <si>
    <t>Net profit</t>
  </si>
  <si>
    <t>Dividend Amount</t>
  </si>
  <si>
    <t>Quarters</t>
  </si>
  <si>
    <t>Expenses</t>
  </si>
  <si>
    <t>Operating Profit</t>
  </si>
  <si>
    <t>BALANCE SHEET</t>
  </si>
  <si>
    <t>Equity Share Capital</t>
  </si>
  <si>
    <t>Reserves</t>
  </si>
  <si>
    <t>Borrowings</t>
  </si>
  <si>
    <t>Other Liabilities</t>
  </si>
  <si>
    <t>Total</t>
  </si>
  <si>
    <t>Net Block</t>
  </si>
  <si>
    <t>Capital Work in Progress</t>
  </si>
  <si>
    <t>Investments</t>
  </si>
  <si>
    <t>Other Assets</t>
  </si>
  <si>
    <t>Receivables</t>
  </si>
  <si>
    <t>Inventory</t>
  </si>
  <si>
    <t>Cash &amp; Bank</t>
  </si>
  <si>
    <t>No. of Equity Shares</t>
  </si>
  <si>
    <t>New Bonus Shares</t>
  </si>
  <si>
    <t>Face value</t>
  </si>
  <si>
    <t>CASH FLOW:</t>
  </si>
  <si>
    <t>Cash from Operating Activity</t>
  </si>
  <si>
    <t>Cash from Investing Activity</t>
  </si>
  <si>
    <t>Cash from Financing Activity</t>
  </si>
  <si>
    <t>Net Cash Flow</t>
  </si>
  <si>
    <t>PRICE:</t>
  </si>
  <si>
    <t>DERIVED:</t>
  </si>
  <si>
    <t>Adjusted Equity Shares in Cr</t>
  </si>
  <si>
    <t>Years</t>
  </si>
  <si>
    <t>LTM</t>
  </si>
  <si>
    <t>#</t>
  </si>
  <si>
    <t>Income Statement</t>
  </si>
  <si>
    <t>Sales Growth</t>
  </si>
  <si>
    <t>-</t>
  </si>
  <si>
    <t>COGS</t>
  </si>
  <si>
    <t>COGS % Sales</t>
  </si>
  <si>
    <t>Gross Profit</t>
  </si>
  <si>
    <t>Gross Margins</t>
  </si>
  <si>
    <t>Selling and General Expense</t>
  </si>
  <si>
    <t>S&amp;G Exp % Sales</t>
  </si>
  <si>
    <t>EBITDA</t>
  </si>
  <si>
    <t>EBITDA Margins</t>
  </si>
  <si>
    <t>Interest % Sales</t>
  </si>
  <si>
    <t>Depriciation</t>
  </si>
  <si>
    <t>Depriciation % Sales</t>
  </si>
  <si>
    <t>Earning Before Tax</t>
  </si>
  <si>
    <t>EBT % Sales</t>
  </si>
  <si>
    <t>Effictive tax rate</t>
  </si>
  <si>
    <t>Net Profit</t>
  </si>
  <si>
    <t>Net Margins</t>
  </si>
  <si>
    <t>Number of Equity shares</t>
  </si>
  <si>
    <t>Earning per shares</t>
  </si>
  <si>
    <t>EPS Growth %</t>
  </si>
  <si>
    <t>Dividend Per share</t>
  </si>
  <si>
    <t>Dividend Payout ratio</t>
  </si>
  <si>
    <t>Retained Earnings</t>
  </si>
  <si>
    <t>Balance Sheet</t>
  </si>
  <si>
    <t>Total Liabilities</t>
  </si>
  <si>
    <t>Total Non Current Assets</t>
  </si>
  <si>
    <t>Total Current Assets</t>
  </si>
  <si>
    <t>Total Assets</t>
  </si>
  <si>
    <t>Check</t>
  </si>
  <si>
    <t>Cash Flow Statement</t>
  </si>
  <si>
    <t>EBITDA Growth</t>
  </si>
  <si>
    <t>EBIT Growth</t>
  </si>
  <si>
    <t>Net Profit Growth</t>
  </si>
  <si>
    <t>Dividend Growth</t>
  </si>
  <si>
    <t>Gross Margin</t>
  </si>
  <si>
    <t>EBITDA Margin</t>
  </si>
  <si>
    <t>EBT Margin</t>
  </si>
  <si>
    <t>Net Profit Margin</t>
  </si>
  <si>
    <t>EBIT Margin</t>
  </si>
  <si>
    <t>Sales Expense % Sales</t>
  </si>
  <si>
    <t>Operating Income % Sales</t>
  </si>
  <si>
    <t>Return on Capital Employed</t>
  </si>
  <si>
    <t>Retained Earnings %</t>
  </si>
  <si>
    <t>Return on Equity %</t>
  </si>
  <si>
    <t>Self Sustained Growth Rate</t>
  </si>
  <si>
    <t>Interest Coverage Ratio</t>
  </si>
  <si>
    <t>Debtor Turnover Ratio</t>
  </si>
  <si>
    <t>Creditor Turnover Ratio</t>
  </si>
  <si>
    <t>Inventory Turnover</t>
  </si>
  <si>
    <t>Fixed Asset Turnover</t>
  </si>
  <si>
    <t>Capital Turnover Ratio</t>
  </si>
  <si>
    <t>Debtor Days</t>
  </si>
  <si>
    <t>Payable Days</t>
  </si>
  <si>
    <t>Inventory Days</t>
  </si>
  <si>
    <t>CFO/Sales</t>
  </si>
  <si>
    <t>CFO/Total Asset</t>
  </si>
  <si>
    <t>CFO/Total Debt</t>
  </si>
  <si>
    <t>Fixed Asset Net Block</t>
  </si>
  <si>
    <t>Cash Conversion Cycle (in days)</t>
  </si>
  <si>
    <t>Mean</t>
  </si>
  <si>
    <t>Median</t>
  </si>
  <si>
    <t>Trend</t>
  </si>
  <si>
    <t>Year Weight</t>
  </si>
  <si>
    <t>Year</t>
  </si>
  <si>
    <t>Cash from Operating Activites</t>
  </si>
  <si>
    <t>Cash from Investing Activities</t>
  </si>
  <si>
    <t>Cash from Financing Activities</t>
  </si>
  <si>
    <t>EPS</t>
  </si>
  <si>
    <t>EPS Growth</t>
  </si>
  <si>
    <t>Particluars</t>
  </si>
  <si>
    <t>Total Asset</t>
  </si>
  <si>
    <t>Weighted Average Cost of Capital</t>
  </si>
  <si>
    <t>All figures are in INR unless stated otherwise</t>
  </si>
  <si>
    <t>Peer Comps</t>
  </si>
  <si>
    <t>Debt /</t>
  </si>
  <si>
    <t>Leveraged</t>
  </si>
  <si>
    <t>Unleveraged</t>
  </si>
  <si>
    <t>Name of the comp</t>
  </si>
  <si>
    <t>Country</t>
  </si>
  <si>
    <t>Total Debt</t>
  </si>
  <si>
    <t>Total Equity</t>
  </si>
  <si>
    <t>Equity</t>
  </si>
  <si>
    <t>Capital</t>
  </si>
  <si>
    <t>India</t>
  </si>
  <si>
    <t>Average</t>
  </si>
  <si>
    <t>Cost of Debt</t>
  </si>
  <si>
    <t>Cost of Equity</t>
  </si>
  <si>
    <t>Pre-Tax cost of debt</t>
  </si>
  <si>
    <t>Risk Free Rate</t>
  </si>
  <si>
    <t>Tax Rate</t>
  </si>
  <si>
    <t>Equity Risk Premium</t>
  </si>
  <si>
    <t>Post-Tax cost of debt</t>
  </si>
  <si>
    <t>Capital Structure</t>
  </si>
  <si>
    <t>Levered Beta</t>
  </si>
  <si>
    <t>Current</t>
  </si>
  <si>
    <t>Target</t>
  </si>
  <si>
    <t>Comps Median Unlevered Beta</t>
  </si>
  <si>
    <t>Target Debt/ Equity</t>
  </si>
  <si>
    <t>Total Capital</t>
  </si>
  <si>
    <t>Debt/Equity</t>
  </si>
  <si>
    <t>Weighted Average Cost Of Capital</t>
  </si>
  <si>
    <t>Notes:</t>
  </si>
  <si>
    <t>Total Cost</t>
  </si>
  <si>
    <t>Total Weight</t>
  </si>
  <si>
    <t>1. Tax rate considered marginal tax rate for the country</t>
  </si>
  <si>
    <t>Debt</t>
  </si>
  <si>
    <t>2. Levered beta is based on 5 year monthly data</t>
  </si>
  <si>
    <t>3. Unlevered beta = Levered beta/ (1+ debt/equity*(1-tax rate))</t>
  </si>
  <si>
    <t>4. Levered beta = Unlevered beta* (1+ debt/equity*(1-tax rate))</t>
  </si>
  <si>
    <r>
      <t xml:space="preserve">Tax Rate </t>
    </r>
    <r>
      <rPr>
        <vertAlign val="superscript"/>
        <sz val="11"/>
        <color rgb="FF000000"/>
        <rFont val="Calibri"/>
        <family val="2"/>
      </rPr>
      <t>1</t>
    </r>
  </si>
  <si>
    <r>
      <t xml:space="preserve">Beta </t>
    </r>
    <r>
      <rPr>
        <vertAlign val="superscript"/>
        <sz val="11"/>
        <color rgb="FF000000"/>
        <rFont val="Calibri"/>
        <family val="2"/>
      </rPr>
      <t>2</t>
    </r>
  </si>
  <si>
    <r>
      <t xml:space="preserve">Beta </t>
    </r>
    <r>
      <rPr>
        <vertAlign val="superscript"/>
        <sz val="11"/>
        <color rgb="FF000000"/>
        <rFont val="Calibri"/>
        <family val="2"/>
      </rPr>
      <t>3</t>
    </r>
  </si>
  <si>
    <r>
      <t xml:space="preserve">Levered Beta </t>
    </r>
    <r>
      <rPr>
        <vertAlign val="superscript"/>
        <sz val="11"/>
        <color rgb="FF000000"/>
        <rFont val="Calibri"/>
        <family val="2"/>
      </rPr>
      <t>4</t>
    </r>
  </si>
  <si>
    <t>Tata Motors Ltd.</t>
  </si>
  <si>
    <t>Maruti Suzuki</t>
  </si>
  <si>
    <t>M &amp; M</t>
  </si>
  <si>
    <t>Bajaj Auto</t>
  </si>
  <si>
    <t>Eicher Motors</t>
  </si>
  <si>
    <t>S.No.</t>
  </si>
  <si>
    <t>Name</t>
  </si>
  <si>
    <t>CMP Rs.</t>
  </si>
  <si>
    <t xml:space="preserve">Mar Cap Rs.Cr. </t>
  </si>
  <si>
    <t>Debt Rs.Cr.</t>
  </si>
  <si>
    <t>Debt / Eq</t>
  </si>
  <si>
    <t>Tata Motors</t>
  </si>
  <si>
    <t>Return On Market</t>
  </si>
  <si>
    <t>Annual</t>
  </si>
  <si>
    <t>Average Return</t>
  </si>
  <si>
    <t>Dividend Yield</t>
  </si>
  <si>
    <t>Total Market Return</t>
  </si>
  <si>
    <t>Equity Capital</t>
  </si>
  <si>
    <t>Borrowings -</t>
  </si>
  <si>
    <t>Long term Borrowings</t>
  </si>
  <si>
    <t>Short term Borrowings</t>
  </si>
  <si>
    <t>Lease Liabilities</t>
  </si>
  <si>
    <t>Other Borrowings</t>
  </si>
  <si>
    <t>Other Liabilities -</t>
  </si>
  <si>
    <t>Non controlling int</t>
  </si>
  <si>
    <t>Trade Payables</t>
  </si>
  <si>
    <t>Advance from Customers</t>
  </si>
  <si>
    <t>Other liability items</t>
  </si>
  <si>
    <t>Fixed Assets -</t>
  </si>
  <si>
    <t>Land</t>
  </si>
  <si>
    <t>Building</t>
  </si>
  <si>
    <t>Plant Machinery</t>
  </si>
  <si>
    <t>Equipments</t>
  </si>
  <si>
    <t>Computers</t>
  </si>
  <si>
    <t>Furniture n fittings</t>
  </si>
  <si>
    <t>Vehicles</t>
  </si>
  <si>
    <t>Intangible Assets</t>
  </si>
  <si>
    <t>Other fixed assets</t>
  </si>
  <si>
    <t>Gross Block</t>
  </si>
  <si>
    <t>Accumulated Depreciation</t>
  </si>
  <si>
    <t>CWIP</t>
  </si>
  <si>
    <t>Other Assets -</t>
  </si>
  <si>
    <t>Inventories</t>
  </si>
  <si>
    <t>Trade receivables</t>
  </si>
  <si>
    <t>Cash Equivalents</t>
  </si>
  <si>
    <t>Short term loans</t>
  </si>
  <si>
    <t>Other asset items</t>
  </si>
  <si>
    <t>Particulars</t>
  </si>
  <si>
    <t>Calculation of ROIC</t>
  </si>
  <si>
    <t>Current Assets</t>
  </si>
  <si>
    <t>Current Liabilities</t>
  </si>
  <si>
    <t>Total Current Liabilities</t>
  </si>
  <si>
    <t>Net Working Capital</t>
  </si>
  <si>
    <t>Non Current Assets</t>
  </si>
  <si>
    <t>Net Non Current Assets</t>
  </si>
  <si>
    <t>Invested Capital</t>
  </si>
  <si>
    <t>EBIT</t>
  </si>
  <si>
    <t>ROIC</t>
  </si>
  <si>
    <t>Calculation of Reinvestment Rate</t>
  </si>
  <si>
    <t>Net Capex</t>
  </si>
  <si>
    <t>Cash Flows</t>
  </si>
  <si>
    <t>Cash from Operating Activity -</t>
  </si>
  <si>
    <t>Profit from operations</t>
  </si>
  <si>
    <t>Payables</t>
  </si>
  <si>
    <t>Loans Advances</t>
  </si>
  <si>
    <t>Other WC items</t>
  </si>
  <si>
    <t>Working capital changes</t>
  </si>
  <si>
    <t>Direct taxes</t>
  </si>
  <si>
    <t>Cash from Investing Activity -</t>
  </si>
  <si>
    <t>Fixed assets purchased</t>
  </si>
  <si>
    <t>Fixed assets sold</t>
  </si>
  <si>
    <t>Investments purchased</t>
  </si>
  <si>
    <t>Investments sold</t>
  </si>
  <si>
    <t>Interest received</t>
  </si>
  <si>
    <t>Dividends received</t>
  </si>
  <si>
    <t>Invest in subsidiaries</t>
  </si>
  <si>
    <t>Investment in group cos</t>
  </si>
  <si>
    <t>Redemp n Canc of Shares</t>
  </si>
  <si>
    <t>Acquisition of companies</t>
  </si>
  <si>
    <t>Inter corporate deposits</t>
  </si>
  <si>
    <t>Other investing items</t>
  </si>
  <si>
    <t>Cash from Financing Activity -</t>
  </si>
  <si>
    <t>Proceeds from shares</t>
  </si>
  <si>
    <t>Redemption of debentures</t>
  </si>
  <si>
    <t>Proceeds from borrowings</t>
  </si>
  <si>
    <t>Repayment of borrowings</t>
  </si>
  <si>
    <t>Interest paid fin</t>
  </si>
  <si>
    <t>Dividends paid</t>
  </si>
  <si>
    <t>Financial liabilities</t>
  </si>
  <si>
    <t>Other financing items</t>
  </si>
  <si>
    <t>Change in Working Capital</t>
  </si>
  <si>
    <t>Marginal Tax Rate</t>
  </si>
  <si>
    <t>Reinvestment</t>
  </si>
  <si>
    <t>EBIT(1-Tax Rate)</t>
  </si>
  <si>
    <t>Reinvestment Rate</t>
  </si>
  <si>
    <t>4 Year Average</t>
  </si>
  <si>
    <t>4 Year Median</t>
  </si>
  <si>
    <t>Calculation of Growth Rate</t>
  </si>
  <si>
    <t>Intrinsic Growth</t>
  </si>
  <si>
    <t>Calculation of PV of FCFF</t>
  </si>
  <si>
    <t>EBIT(1-T)</t>
  </si>
  <si>
    <t>Less: Reinvestment Rate</t>
  </si>
  <si>
    <t>Free Cash Flow To Firm (FCFF)</t>
  </si>
  <si>
    <t>Mid Year Convention</t>
  </si>
  <si>
    <t>Discounting Factor</t>
  </si>
  <si>
    <t>PV of FCFF</t>
  </si>
  <si>
    <t>Expected Growth</t>
  </si>
  <si>
    <t>Terminal Growth</t>
  </si>
  <si>
    <t>WACC</t>
  </si>
  <si>
    <t>Calculation of Terminal Value</t>
  </si>
  <si>
    <t>FCFF(n+1)</t>
  </si>
  <si>
    <t>Terminal Growth Rate</t>
  </si>
  <si>
    <t>Terminal Value</t>
  </si>
  <si>
    <t>PV of Terminal Value</t>
  </si>
  <si>
    <t>Value of Operating Assets</t>
  </si>
  <si>
    <t>Add: Cash</t>
  </si>
  <si>
    <t>Less: Debt</t>
  </si>
  <si>
    <t>Calculation of Equity Value Per Share</t>
  </si>
  <si>
    <t>Value of Equity</t>
  </si>
  <si>
    <t>No of Shares</t>
  </si>
  <si>
    <t>Equity Value Per Share</t>
  </si>
  <si>
    <t>Share Price</t>
  </si>
  <si>
    <t>Discount/Premium</t>
  </si>
  <si>
    <t>Comparable Company Valuation</t>
  </si>
  <si>
    <t>Company</t>
  </si>
  <si>
    <t>Ticker</t>
  </si>
  <si>
    <t>Shares O/S</t>
  </si>
  <si>
    <t>Equity Value</t>
  </si>
  <si>
    <t>Net Debt</t>
  </si>
  <si>
    <t>Enterprise Value</t>
  </si>
  <si>
    <t>Market Data</t>
  </si>
  <si>
    <t>Revenue</t>
  </si>
  <si>
    <t>Net Income</t>
  </si>
  <si>
    <t>Valuation</t>
  </si>
  <si>
    <t>Financials</t>
  </si>
  <si>
    <t>No. Eq. Shares Cr.</t>
  </si>
  <si>
    <t>Cash End Rs.Cr.</t>
  </si>
  <si>
    <t>Sales Rs.Cr.</t>
  </si>
  <si>
    <t>EBIT 12M Rs.Cr.</t>
  </si>
  <si>
    <t>Dep 12M Rs.Cr.</t>
  </si>
  <si>
    <t>NP 12M Rs.Cr.</t>
  </si>
  <si>
    <t>Ashok Leyland</t>
  </si>
  <si>
    <t>Tata Motors-DVR</t>
  </si>
  <si>
    <t>Olectra Greentec</t>
  </si>
  <si>
    <t>Force Motors</t>
  </si>
  <si>
    <t>SML ISUZU</t>
  </si>
  <si>
    <t>Median: 6 Co.</t>
  </si>
  <si>
    <t xml:space="preserve"> Market Cap</t>
  </si>
  <si>
    <t>EV</t>
  </si>
  <si>
    <t>EV/Revenue</t>
  </si>
  <si>
    <t>EV/EBITDA</t>
  </si>
  <si>
    <t>P/E</t>
  </si>
  <si>
    <t>High</t>
  </si>
  <si>
    <t>75th Percentile</t>
  </si>
  <si>
    <t>25th Percentile</t>
  </si>
  <si>
    <t>Low</t>
  </si>
  <si>
    <t>Tata Motors Comparable Valuation</t>
  </si>
  <si>
    <t>Implied Enterprise Value</t>
  </si>
  <si>
    <t>Implied Market Value</t>
  </si>
  <si>
    <t>Shares Outstanding</t>
  </si>
  <si>
    <t>Implied Value Per Share</t>
  </si>
  <si>
    <t>Source: Screener.in</t>
  </si>
  <si>
    <t>Amount in crores</t>
  </si>
  <si>
    <t>Sensitivity Analysis</t>
  </si>
  <si>
    <t>Comps</t>
  </si>
  <si>
    <t>DCF Bear</t>
  </si>
  <si>
    <t>DCF Base</t>
  </si>
  <si>
    <t>DCF Bull</t>
  </si>
  <si>
    <t>52 W H/L</t>
  </si>
  <si>
    <t xml:space="preserve"> </t>
  </si>
  <si>
    <t>OpenLow</t>
  </si>
  <si>
    <t>OpenHigh</t>
  </si>
  <si>
    <t>Football Field Analysis - Data</t>
  </si>
  <si>
    <t>ASHOKLEY</t>
  </si>
  <si>
    <t>TATAMOTORS</t>
  </si>
  <si>
    <t>TATAMTRDVR</t>
  </si>
  <si>
    <t>OLECTRA</t>
  </si>
  <si>
    <t>SMLISUZU</t>
  </si>
  <si>
    <t>Date</t>
  </si>
  <si>
    <t>Adj Close</t>
  </si>
  <si>
    <t>Return</t>
  </si>
  <si>
    <t>Sorted Returns</t>
  </si>
  <si>
    <t>Calculation of Value at Risk - Tata Motors (Historical)</t>
  </si>
  <si>
    <t>Std deviation</t>
  </si>
  <si>
    <t>Min</t>
  </si>
  <si>
    <t>Max</t>
  </si>
  <si>
    <t>Percentile</t>
  </si>
  <si>
    <t>VAR %</t>
  </si>
  <si>
    <t>CMP</t>
  </si>
  <si>
    <t>Stock Price</t>
  </si>
  <si>
    <t>VAR (INR)</t>
  </si>
  <si>
    <t>Confidence</t>
  </si>
  <si>
    <t>Replication</t>
  </si>
  <si>
    <t>Stimulated Returns</t>
  </si>
  <si>
    <t>Historical Approach</t>
  </si>
  <si>
    <t>Calculation of Value at Risk - Tata Motors (Stimulation)</t>
  </si>
  <si>
    <t>Monte Carlo Stimulation</t>
  </si>
  <si>
    <t>COMPANY_NAME</t>
  </si>
  <si>
    <t>BSE</t>
  </si>
  <si>
    <t>NSE</t>
  </si>
  <si>
    <t>Industry</t>
  </si>
  <si>
    <t>20 MICRONS LTD</t>
  </si>
  <si>
    <t>20MICRONS</t>
  </si>
  <si>
    <t>Mining</t>
  </si>
  <si>
    <t>21ST CENTURY MANAGEMENT SERVICES LTD</t>
  </si>
  <si>
    <t>21STCENMGM</t>
  </si>
  <si>
    <t>Other Financial Services</t>
  </si>
  <si>
    <t>3I INFOTECH LTD</t>
  </si>
  <si>
    <t>3IINFOTECH</t>
  </si>
  <si>
    <t>IT Consulting &amp; Software</t>
  </si>
  <si>
    <t>3M (INDIA) LTD</t>
  </si>
  <si>
    <t>3M(INDIA)</t>
  </si>
  <si>
    <t>Diversified</t>
  </si>
  <si>
    <t>3M INDIA LTD</t>
  </si>
  <si>
    <t>3MINDIA</t>
  </si>
  <si>
    <t>3P LAND HOLDINGS LTD</t>
  </si>
  <si>
    <t>3PLAND</t>
  </si>
  <si>
    <t>Paper &amp; Paper Products</t>
  </si>
  <si>
    <t>5PAISA CAPITAL LTD</t>
  </si>
  <si>
    <t>5PAISA</t>
  </si>
  <si>
    <t>63 MOONS TECHNOLOGIES LTD</t>
  </si>
  <si>
    <t>63MOONS</t>
  </si>
  <si>
    <t>7NR RETAIL LTD</t>
  </si>
  <si>
    <t>Not Listed</t>
  </si>
  <si>
    <t>Specialty Retail</t>
  </si>
  <si>
    <t>7SEAS ENTERTAINMENT LTD</t>
  </si>
  <si>
    <t>Movies &amp; Entertainment</t>
  </si>
  <si>
    <t>8K MILES SOFTWARE SERVICES LTD</t>
  </si>
  <si>
    <t>8KMILES</t>
  </si>
  <si>
    <t>Internet Software &amp; Services</t>
  </si>
  <si>
    <t>A &amp; M FEBCON LTD</t>
  </si>
  <si>
    <t>Industrial Machinery</t>
  </si>
  <si>
    <t>A AND M JUMBO BAGS LTD</t>
  </si>
  <si>
    <t>AMJUMBO</t>
  </si>
  <si>
    <t>SME</t>
  </si>
  <si>
    <t>A INFRASTRUCTURE LTD</t>
  </si>
  <si>
    <t>Cement &amp; Cement Products</t>
  </si>
  <si>
    <t>A K  SPINTEX LTD</t>
  </si>
  <si>
    <t>Textiles</t>
  </si>
  <si>
    <t>A K CAPITAL SERVICES LTD</t>
  </si>
  <si>
    <t>Finance (including NBFCs)</t>
  </si>
  <si>
    <t>A.F. Enterprises Ltd</t>
  </si>
  <si>
    <t>AFEL</t>
  </si>
  <si>
    <t>Investment Companies</t>
  </si>
  <si>
    <t>A-1 ACID LTD</t>
  </si>
  <si>
    <t>Comm.Trading  &amp; Distribution</t>
  </si>
  <si>
    <t>A2Z INFRA ENGINEERING LTD</t>
  </si>
  <si>
    <t>A2ZINFRA</t>
  </si>
  <si>
    <t>Utilities:Non-Elec.</t>
  </si>
  <si>
    <t>AADHAAR VENTURES (INDIA) LTD</t>
  </si>
  <si>
    <t>AADHAAR VENTURES INDIA LTD</t>
  </si>
  <si>
    <t>AAKASH EXPLORATION SERVICES LTD</t>
  </si>
  <si>
    <t>AAKASH</t>
  </si>
  <si>
    <t>AANANDA LAKSHMI SPINNING MILLS LTD</t>
  </si>
  <si>
    <t>AANCHAL ISPAT LTD</t>
  </si>
  <si>
    <t>Iron &amp; Steel/Interm.Products</t>
  </si>
  <si>
    <t>AAR COMMERCIAL COMPANY LTD</t>
  </si>
  <si>
    <t>Distributors</t>
  </si>
  <si>
    <t>Aar Shyam India Investment Company Ltd</t>
  </si>
  <si>
    <t>AARSHYAM</t>
  </si>
  <si>
    <t>AAREY DRUGS &amp; PHARMACEUTICALS LTD</t>
  </si>
  <si>
    <t>Pharmaceuticals</t>
  </si>
  <si>
    <t>AARON INDUSTRIES LTD</t>
  </si>
  <si>
    <t>AARON</t>
  </si>
  <si>
    <t>Aartech Solonics Ltd</t>
  </si>
  <si>
    <t>AARTECH</t>
  </si>
  <si>
    <t>Heavy Electrical Equipment</t>
  </si>
  <si>
    <t>AARTI DRUGS LTD</t>
  </si>
  <si>
    <t>AARTIDRUGS</t>
  </si>
  <si>
    <t>AARTI INDUSTRIES LTD</t>
  </si>
  <si>
    <t>AARTIIND</t>
  </si>
  <si>
    <t>Commodity Chemicals</t>
  </si>
  <si>
    <t>AARV INFRATEL LTD</t>
  </si>
  <si>
    <t>AARVEE DENIMS &amp; EXPORTS LTD</t>
  </si>
  <si>
    <t>AARVEEDEN</t>
  </si>
  <si>
    <t>AARVI ENCON LTD</t>
  </si>
  <si>
    <t>AARVI</t>
  </si>
  <si>
    <t>AASHEE INFOTECH LTD</t>
  </si>
  <si>
    <t>AASWA TRADING &amp; EXPORTS LTD</t>
  </si>
  <si>
    <t>AAVAS FINANCIERS LTD</t>
  </si>
  <si>
    <t>AAVAS</t>
  </si>
  <si>
    <t xml:space="preserve">Housing Finance </t>
  </si>
  <si>
    <t>AAYUSH FOOD AND HERBS LTD</t>
  </si>
  <si>
    <t>Packaged Foods</t>
  </si>
  <si>
    <t>ABAN OFFSHORE LTD</t>
  </si>
  <si>
    <t>ABAN</t>
  </si>
  <si>
    <t>Exploration &amp; Production</t>
  </si>
  <si>
    <t>ABANS ENTERPRISES LTD</t>
  </si>
  <si>
    <t>ABB INDIA LTD</t>
  </si>
  <si>
    <t>ABB</t>
  </si>
  <si>
    <t>ABBOTT (INDIA) LTD</t>
  </si>
  <si>
    <t>ABBOT(INDIA)</t>
  </si>
  <si>
    <t>ABBOTT INDIA LTD</t>
  </si>
  <si>
    <t>ABBOTINDIA</t>
  </si>
  <si>
    <t>ABC (INDIA) LTD</t>
  </si>
  <si>
    <t>Surface Transportation</t>
  </si>
  <si>
    <t>ABC GAS INTERNATIONAL LTD</t>
  </si>
  <si>
    <t>Copper</t>
  </si>
  <si>
    <t>ABC INDIA LTD</t>
  </si>
  <si>
    <t>ABG SHIPYARD LTD</t>
  </si>
  <si>
    <t>ABGSHIP</t>
  </si>
  <si>
    <t>Commercial Vehicles</t>
  </si>
  <si>
    <t>ABHIJIT TRADING COMPANY LTD</t>
  </si>
  <si>
    <t>Other Food Products</t>
  </si>
  <si>
    <t>ABHINAV CAPITAL SERVICES LTD</t>
  </si>
  <si>
    <t>ABHINAV LEASING &amp; FINANCE LTD</t>
  </si>
  <si>
    <t>ABHISHEK FINLEASE LTD</t>
  </si>
  <si>
    <t>Consulting Services</t>
  </si>
  <si>
    <t>ABHISHEK INFRAVENTURES LTD</t>
  </si>
  <si>
    <t>Realty</t>
  </si>
  <si>
    <t>ABIRAMI FINANCIAL SERVICES (INDIA) LTD</t>
  </si>
  <si>
    <t>ABIRAMI FINANCIAL SERVICES INDIA LTD</t>
  </si>
  <si>
    <t>ABM INTERNATIONAL LTD</t>
  </si>
  <si>
    <t>ABMINTLTD</t>
  </si>
  <si>
    <t>Others</t>
  </si>
  <si>
    <t>ABM KNOWLEDGEWARE LTD</t>
  </si>
  <si>
    <t>IT Software Products</t>
  </si>
  <si>
    <t>ACC LTD</t>
  </si>
  <si>
    <t>ACC</t>
  </si>
  <si>
    <t>ACCEL LTD</t>
  </si>
  <si>
    <t>Storage Media &amp; Peripherals</t>
  </si>
  <si>
    <t>ACCELYA KALE SOLUTIONS LTD</t>
  </si>
  <si>
    <t>ACCELYA</t>
  </si>
  <si>
    <t>ACCORD SYNERGY LTD</t>
  </si>
  <si>
    <t>ACCORD</t>
  </si>
  <si>
    <t>ACCURACY SHIPPING LTD</t>
  </si>
  <si>
    <t>ACCURACY</t>
  </si>
  <si>
    <t>ACE EDUTREND LTD</t>
  </si>
  <si>
    <t>Education</t>
  </si>
  <si>
    <t>ACE INTEGRATED SOLUTIONS LTD</t>
  </si>
  <si>
    <t>ACEINTEG</t>
  </si>
  <si>
    <t>ACE MEN ENGG WORKS LTD</t>
  </si>
  <si>
    <t>ACE SOFTWARE EXPORTS LTD</t>
  </si>
  <si>
    <t>Achal Investments Ltd</t>
  </si>
  <si>
    <t>ACHAL</t>
  </si>
  <si>
    <t>ACI INFOCOM LTD</t>
  </si>
  <si>
    <t>ACKNIT INDUSTRIES LTD</t>
  </si>
  <si>
    <t>Other Apparels &amp; Accessories</t>
  </si>
  <si>
    <t>ACME RESOURCES LTD</t>
  </si>
  <si>
    <t>ACROW INDIA LTD.</t>
  </si>
  <si>
    <t>ACROW</t>
  </si>
  <si>
    <t>Iron &amp;amp; Steel Products</t>
  </si>
  <si>
    <t>ACRYSIL LTD</t>
  </si>
  <si>
    <t>Plastic Products</t>
  </si>
  <si>
    <t>ACTION CONSTRUCTION EQUIPMENT LTD</t>
  </si>
  <si>
    <t>ACE</t>
  </si>
  <si>
    <t>Transport Related Services</t>
  </si>
  <si>
    <t>ACTION FINANCIAL SERVICES (INDIA) LTD</t>
  </si>
  <si>
    <t>ACTION FINANCIAL SERVICES INDIA LTD</t>
  </si>
  <si>
    <t>ACTIVE CLOTHING CO LTD</t>
  </si>
  <si>
    <t>ADANI ENTERPRISES LTD</t>
  </si>
  <si>
    <t>ADANIENT</t>
  </si>
  <si>
    <t>ADANI GAS LTD</t>
  </si>
  <si>
    <t>ADANIGAS</t>
  </si>
  <si>
    <t>Integrated Oil &amp; Gas</t>
  </si>
  <si>
    <t>ADANI GREEN ENERGY LTD</t>
  </si>
  <si>
    <t>ADANIGREEN</t>
  </si>
  <si>
    <t>ADANI PORTS AND SPECIAL ECONOMIC ZONE LTD</t>
  </si>
  <si>
    <t>ADANIPORTS</t>
  </si>
  <si>
    <t>Marine Port &amp; Services</t>
  </si>
  <si>
    <t>ADANI POWER LTD</t>
  </si>
  <si>
    <t>ADANIPOWER</t>
  </si>
  <si>
    <t>Electric Utilities</t>
  </si>
  <si>
    <t>ADANI TRANSMISSION LTD</t>
  </si>
  <si>
    <t>ADANITRANS</t>
  </si>
  <si>
    <t>ADARSH MERCANTILE LTD</t>
  </si>
  <si>
    <t>ADARSH PLANT PROTECT LTD</t>
  </si>
  <si>
    <t>Agrochemicals</t>
  </si>
  <si>
    <t>ADC INDIA COMMUNICATIONS LTD</t>
  </si>
  <si>
    <t>Telecom Equipment</t>
  </si>
  <si>
    <t>ADCON CAPITAL SERVICES LTD</t>
  </si>
  <si>
    <t>ADDI INDUSTRIES LTD</t>
  </si>
  <si>
    <t>ADD-SHOP PROMOTIONS LTD</t>
  </si>
  <si>
    <t>ADF FOODS LTD</t>
  </si>
  <si>
    <t>ADFFOODS</t>
  </si>
  <si>
    <t>ADHARSHILA CAPITAL SERVICES LTD</t>
  </si>
  <si>
    <t>ADHBHUT INFRASTRUCTURE LTD</t>
  </si>
  <si>
    <t>ADHIRAJ DISTRIBUTORS LTD</t>
  </si>
  <si>
    <t>ADHUNIK INDUSTRIES LTD</t>
  </si>
  <si>
    <t>ADHUNIKIND</t>
  </si>
  <si>
    <t>ADHUNIK METALIKS LTD</t>
  </si>
  <si>
    <t>ADHUNIK</t>
  </si>
  <si>
    <t>ADI RASAYAN LTD</t>
  </si>
  <si>
    <t>Specialty Chemicals</t>
  </si>
  <si>
    <t>ADINATH EXIM RESOURCES LTD</t>
  </si>
  <si>
    <t>ADINATH TEXTILES LTD</t>
  </si>
  <si>
    <t>ADITRI INDUSTRIES LTD</t>
  </si>
  <si>
    <t>ADITYA BIRLA CAPITAL LTD</t>
  </si>
  <si>
    <t>ABCAPITAL</t>
  </si>
  <si>
    <t>Holding Companies</t>
  </si>
  <si>
    <t>ADITYA BIRLA FASHION AND RETAIL LTD</t>
  </si>
  <si>
    <t>ABFRL</t>
  </si>
  <si>
    <t>Department Stores</t>
  </si>
  <si>
    <t>ADITYA BIRLA MONEY LTD</t>
  </si>
  <si>
    <t>BIRLAMONEY</t>
  </si>
  <si>
    <t>ADITYA CONSUMER MARKETING LTD</t>
  </si>
  <si>
    <t>ADITYA ISPAT LTD</t>
  </si>
  <si>
    <t>ADITYA SPINNERS LTD</t>
  </si>
  <si>
    <t>ADITYA VISION LTD</t>
  </si>
  <si>
    <t>ADLABS ENTERTAINMENT LTD</t>
  </si>
  <si>
    <t>ADLABS</t>
  </si>
  <si>
    <t>Other Leisure Facilities</t>
  </si>
  <si>
    <t>AD-MANUM FINANCE LTD</t>
  </si>
  <si>
    <t>ADOR FONTECH LTD</t>
  </si>
  <si>
    <t>ADOR MULTIPRODUCTS LTD</t>
  </si>
  <si>
    <t>Personal Products</t>
  </si>
  <si>
    <t>ADOR WELDING LTD</t>
  </si>
  <si>
    <t>ADORWELD</t>
  </si>
  <si>
    <t>Other Industrial Goods</t>
  </si>
  <si>
    <t>ADROIT INFOTECH LTD</t>
  </si>
  <si>
    <t>ADROITINFO</t>
  </si>
  <si>
    <t>ADS DIAGNOSTIC LTD</t>
  </si>
  <si>
    <t>Healthcare Services</t>
  </si>
  <si>
    <t>ADVANCE LIFESTYLES LTD</t>
  </si>
  <si>
    <t>ADVANCE METERING TECHNOLOGY LTD</t>
  </si>
  <si>
    <t>ADVANCE PETROCHEMICALS LTD</t>
  </si>
  <si>
    <t>ADVANCE POWERINFRA TECH LTD</t>
  </si>
  <si>
    <t>ADVANCE SYNTEX LTD</t>
  </si>
  <si>
    <t>Containers &amp; Packaging</t>
  </si>
  <si>
    <t>ADVANCED ENZYME TECHNOLOGIES LTD</t>
  </si>
  <si>
    <t>ADVENZYMES</t>
  </si>
  <si>
    <t>Other Agricultural Products</t>
  </si>
  <si>
    <t>ADVANI HOTELS &amp; RESORTS (INDIA) LTD</t>
  </si>
  <si>
    <t>ADVANIHOTR</t>
  </si>
  <si>
    <t>Hotels</t>
  </si>
  <si>
    <t>ADVANI HOTELS &amp; RESORTS INDIA LTD</t>
  </si>
  <si>
    <t>ADVENT COMPUTER SERVICES LTD</t>
  </si>
  <si>
    <t>ADVIK CAPITAL LTD</t>
  </si>
  <si>
    <t>ADVIK LABORATORIES LTD</t>
  </si>
  <si>
    <t>ADVITIYA TRADE (INDIA) LTD</t>
  </si>
  <si>
    <t>ADVITIYA TRADE INDIA LTD</t>
  </si>
  <si>
    <t>AEGIS LOGISTICS LTD</t>
  </si>
  <si>
    <t>AEGISCHEM</t>
  </si>
  <si>
    <t>Oil Marketing &amp; Distribution</t>
  </si>
  <si>
    <t>AFFORDABLE ROBOTIC &amp; AUTOMATION LTD</t>
  </si>
  <si>
    <t>AGARWAL INDUSTRIAL CORPORATION LTD</t>
  </si>
  <si>
    <t>AGARIND</t>
  </si>
  <si>
    <t>Petrochemicals</t>
  </si>
  <si>
    <t>AGC NETWORKS LTD</t>
  </si>
  <si>
    <t>AGCNET</t>
  </si>
  <si>
    <t>AGI INFRA LTD</t>
  </si>
  <si>
    <t>AGIO PAPER &amp; INDUSTRIES LTD</t>
  </si>
  <si>
    <t>AGRIMONY COMMODITIES LTD</t>
  </si>
  <si>
    <t>AGRI-TECH (INDIA) LTD</t>
  </si>
  <si>
    <t>AGRITECH</t>
  </si>
  <si>
    <t>AGRI-TECH INDIA LTD</t>
  </si>
  <si>
    <t>AGRO PHOS (INDIA) LTD</t>
  </si>
  <si>
    <t>AGROPHOS</t>
  </si>
  <si>
    <t>AGRO PHOS INDIA LTD</t>
  </si>
  <si>
    <t>AGRO TECH FOODS LTD</t>
  </si>
  <si>
    <t>ATFL</t>
  </si>
  <si>
    <t>AHIMSA INDUSTRIES LTD</t>
  </si>
  <si>
    <t>AHIMSA</t>
  </si>
  <si>
    <t>AHLADA ENGINEERS LTD</t>
  </si>
  <si>
    <t>AHLADA</t>
  </si>
  <si>
    <t>AHLUWALIA CONTRACTS (INDIA) LTD</t>
  </si>
  <si>
    <t>AHLUCONT</t>
  </si>
  <si>
    <t>AHLUWALIA CONTRACTS INDIA LTD</t>
  </si>
  <si>
    <t>AHMEDABAD STEELCRAFT LTD</t>
  </si>
  <si>
    <t>AI CHAMPDANY INDUSTRIES LTD</t>
  </si>
  <si>
    <t>Jute &amp; Jute Products</t>
  </si>
  <si>
    <t>AIA ENGINEERING LTD</t>
  </si>
  <si>
    <t>AIAENG</t>
  </si>
  <si>
    <t>AIMCO PESTICIDES LTD</t>
  </si>
  <si>
    <t>AIRAN LTD</t>
  </si>
  <si>
    <t>AIRAN</t>
  </si>
  <si>
    <t>AIRO LAM LTD</t>
  </si>
  <si>
    <t>AIROLAM</t>
  </si>
  <si>
    <t>AISHWARYA TELECOM LTD</t>
  </si>
  <si>
    <t>AJANTA PHARMA LTD</t>
  </si>
  <si>
    <t>AJANTPHARM</t>
  </si>
  <si>
    <t>AJANTA SOYA LTD</t>
  </si>
  <si>
    <t>Edible Oils</t>
  </si>
  <si>
    <t>AJCON GLOBAL SERVICES LTD</t>
  </si>
  <si>
    <t>AJEL LTD</t>
  </si>
  <si>
    <t>AJMERA REALTY &amp; INFRA (INDIA) LTD</t>
  </si>
  <si>
    <t>AJMERA</t>
  </si>
  <si>
    <t>AJMERA REALTY &amp; INFRA INDIA LTD</t>
  </si>
  <si>
    <t>AJOONI BIOTECH LTD</t>
  </si>
  <si>
    <t>AJOONI</t>
  </si>
  <si>
    <t>AJWA FUN WORLD &amp; RESORT LTD</t>
  </si>
  <si>
    <t>AKAR AUTO INDUSTRIES LTD</t>
  </si>
  <si>
    <t>AKASH INFRA PROJECTS LTD</t>
  </si>
  <si>
    <t>AKASH</t>
  </si>
  <si>
    <t>AKASHDEEP METAL INDUSTRIES LTD</t>
  </si>
  <si>
    <t>AKG EXIM LTD</t>
  </si>
  <si>
    <t>AKG</t>
  </si>
  <si>
    <t>AKI (INDIA) LTD</t>
  </si>
  <si>
    <t>AKI INDIA LTD</t>
  </si>
  <si>
    <t>AKM LACE AND EMBROTEX LTD</t>
  </si>
  <si>
    <t>AKME STAR HOUSING FINANCE LTD</t>
  </si>
  <si>
    <t>AKSH OPTIFIBRE LTD</t>
  </si>
  <si>
    <t>AKSHOPTFBR</t>
  </si>
  <si>
    <t>Telecom Cables</t>
  </si>
  <si>
    <t>AKSHAR SPINTEX LTD</t>
  </si>
  <si>
    <t>AKSHARCHEM (INDIA) LTD</t>
  </si>
  <si>
    <t>AKSHARCHEM</t>
  </si>
  <si>
    <t>AKSHARCHEM INDIA LTD</t>
  </si>
  <si>
    <t>AKZO NOBEL (INDIA) LTD</t>
  </si>
  <si>
    <t>AKZO(INDIA)</t>
  </si>
  <si>
    <t>Furniture-Furnishing-Paints</t>
  </si>
  <si>
    <t>AKZO NOBEL INDIA LTD</t>
  </si>
  <si>
    <t>AKZOINDIA</t>
  </si>
  <si>
    <t>ALACRITY SECURITIES LTD</t>
  </si>
  <si>
    <t>ALAN SCOTT INDUSTRIES LTD</t>
  </si>
  <si>
    <t>ALANKIT LTD</t>
  </si>
  <si>
    <t>ALANKIT</t>
  </si>
  <si>
    <t>ALBERT DAVID LTD</t>
  </si>
  <si>
    <t>ALBERTDAVD</t>
  </si>
  <si>
    <t>ALCHEMIST CORPORATION LTD</t>
  </si>
  <si>
    <t>ALCHEMIST LTD</t>
  </si>
  <si>
    <t>ALCHEM</t>
  </si>
  <si>
    <t>ALCHEMIST REALTY LTD</t>
  </si>
  <si>
    <t>ALEMBIC LTD</t>
  </si>
  <si>
    <t>ALEMBICLTD</t>
  </si>
  <si>
    <t>ALEMBIC PHARMACEUTICALS LTD</t>
  </si>
  <si>
    <t>APLLTD</t>
  </si>
  <si>
    <t>ALEXANDER STAMPS AND COIN LTD</t>
  </si>
  <si>
    <t>ALFA ICA (INDIA) LTD</t>
  </si>
  <si>
    <t>ALFA ICA INDIA LTD</t>
  </si>
  <si>
    <t>ALFA TRANSFORMERS LTD</t>
  </si>
  <si>
    <t>Other Elect.Equip./ Prod.</t>
  </si>
  <si>
    <t>ALFAVISION OVERSEAS (INDIA) LTD</t>
  </si>
  <si>
    <t>ALFAVISION OVERSEAS INDIA LTD</t>
  </si>
  <si>
    <t>ALFRED HERBERT (INDIA) LTD</t>
  </si>
  <si>
    <t>ALFRED HERBERT INDIA LTD</t>
  </si>
  <si>
    <t>ALICON CASTALLOY LTD</t>
  </si>
  <si>
    <t>ALICON</t>
  </si>
  <si>
    <t>Aluminium</t>
  </si>
  <si>
    <t>ALKA (INDIA) LTD</t>
  </si>
  <si>
    <t>ALKA DIAMOND INDUSTRIES LTD</t>
  </si>
  <si>
    <t>ALKA INDIA LTD</t>
  </si>
  <si>
    <t>ALKA SECURITIES LTD</t>
  </si>
  <si>
    <t>ALKALI METALS LTD</t>
  </si>
  <si>
    <t>ALKALI</t>
  </si>
  <si>
    <t>ALKEM LABORATORIES LTD</t>
  </si>
  <si>
    <t>ALKEM</t>
  </si>
  <si>
    <t>ALKYL AMINES CHEMICALS LTD</t>
  </si>
  <si>
    <t>ALKYLAMINE</t>
  </si>
  <si>
    <t>ALLAHABAD BANK</t>
  </si>
  <si>
    <t>ALBK</t>
  </si>
  <si>
    <t>Banks</t>
  </si>
  <si>
    <t>ALLCARGO LOGISTICS LTD</t>
  </si>
  <si>
    <t>ALLCARGO</t>
  </si>
  <si>
    <t>Transportation - Logistics</t>
  </si>
  <si>
    <t>ALLIANCE INTEGRATED METALIKS LTD</t>
  </si>
  <si>
    <t>Iron &amp; Steel Products</t>
  </si>
  <si>
    <t>ALLIED COMPUTERS INTERNATIONAL ASIA LTD</t>
  </si>
  <si>
    <t>Computer Hardware</t>
  </si>
  <si>
    <t>ALLIED DIGITAL SERVICES LTD</t>
  </si>
  <si>
    <t>ADSL</t>
  </si>
  <si>
    <t>ALLSEC TECHNOLOGIES LTD</t>
  </si>
  <si>
    <t>ALLSEC</t>
  </si>
  <si>
    <t>BPO/KPO</t>
  </si>
  <si>
    <t>ALMONDZ GLOBAL SECURITIES LTD</t>
  </si>
  <si>
    <t>ALMONDZ</t>
  </si>
  <si>
    <t>ALNA TRADING &amp; EXPORTS LTD</t>
  </si>
  <si>
    <t>ALOK INDUSTRIES LTD</t>
  </si>
  <si>
    <t>ALOKTEXT</t>
  </si>
  <si>
    <t>ALPA LABORATORIES LTD</t>
  </si>
  <si>
    <t>ALPA</t>
  </si>
  <si>
    <t>Biotechnology</t>
  </si>
  <si>
    <t>ALPHAGEO (INDIA) LTD</t>
  </si>
  <si>
    <t>ALPHAGEO</t>
  </si>
  <si>
    <t>Oil Equipment &amp; Services</t>
  </si>
  <si>
    <t>ALPHAGEO INDIA LTD</t>
  </si>
  <si>
    <t>ALPINE HOUSING DEVELOPMENT CORPORATION LTD</t>
  </si>
  <si>
    <t>ALPS INDUSTRIES LTD</t>
  </si>
  <si>
    <t>ALPSINDUS</t>
  </si>
  <si>
    <t>Alps Motor Finance Ltd</t>
  </si>
  <si>
    <t>ALPSMOTOR</t>
  </si>
  <si>
    <t>ALSTONE TEXTILES (INDIA) LTD</t>
  </si>
  <si>
    <t>ALSTONE TEXTILES INDIA LTD</t>
  </si>
  <si>
    <t>ALUFLUORIDE LTD</t>
  </si>
  <si>
    <t>AMAL LTD</t>
  </si>
  <si>
    <t>AMANI TRADING &amp; EXPORTS LTD</t>
  </si>
  <si>
    <t>AMARA RAJA BATTERIES LTD</t>
  </si>
  <si>
    <t>AMARAJABAT</t>
  </si>
  <si>
    <t>Auto Parts &amp; Equipment</t>
  </si>
  <si>
    <t>AMARJOTHI SPINNING MILLS LTD</t>
  </si>
  <si>
    <t>AMARNATH SECURITIES LTD</t>
  </si>
  <si>
    <t>AMAZE ENTERTECH LTD</t>
  </si>
  <si>
    <t>AMBA ENTERPRISES LTD</t>
  </si>
  <si>
    <t>AMBALAL SARABHAI ENTERPRISES LTD</t>
  </si>
  <si>
    <t>AMBANI ORGANICS LTD</t>
  </si>
  <si>
    <t>AMBANIORG</t>
  </si>
  <si>
    <t>AMBAR PROTEIN INDUSTRIES LTD</t>
  </si>
  <si>
    <t>Ambassador Intra Holdings Ltd</t>
  </si>
  <si>
    <t>AIHL</t>
  </si>
  <si>
    <t>Comm.Trading  &amp;amp; Distribution</t>
  </si>
  <si>
    <t>AMBER ENTERPRISES (INDIA) LTD</t>
  </si>
  <si>
    <t>AMBER</t>
  </si>
  <si>
    <t>Consumer Electronics</t>
  </si>
  <si>
    <t>AMBER ENTERPRISES INDIA LTD</t>
  </si>
  <si>
    <t>AMBIKA COTTON MILLS LTD</t>
  </si>
  <si>
    <t>AMBIKCO</t>
  </si>
  <si>
    <t>AMBITION MICA LTD</t>
  </si>
  <si>
    <t>AMBUJA CEMENTS LTD</t>
  </si>
  <si>
    <t>AMBUJACEM</t>
  </si>
  <si>
    <t>AMCO (INDIA) LTD</t>
  </si>
  <si>
    <t>Fibres &amp; Plastics</t>
  </si>
  <si>
    <t>AMCO INDIA LTD</t>
  </si>
  <si>
    <t>AMD INDUSTRIES LTD</t>
  </si>
  <si>
    <t>AMDIND</t>
  </si>
  <si>
    <t>AMFORGE INDUSTRIES LTD</t>
  </si>
  <si>
    <t>AMIN TANNERY LTD</t>
  </si>
  <si>
    <t>AMINES &amp; PLASTICIZERS LTD</t>
  </si>
  <si>
    <t>AMIT INTERNATIONAL LTD</t>
  </si>
  <si>
    <t>AMIT SECURITIES LTD</t>
  </si>
  <si>
    <t>AMJ LAND HOLDINGS LTD</t>
  </si>
  <si>
    <t>AMJLAND</t>
  </si>
  <si>
    <t>AMRADEEP INDUSTRIES LTD</t>
  </si>
  <si>
    <t>AMRAPALI CAPITAL AND FINANCE SERVICES LTD</t>
  </si>
  <si>
    <t>AMRAPALI FINCAP LTD</t>
  </si>
  <si>
    <t>AMRAPALI INDUSTRIES LTD</t>
  </si>
  <si>
    <t>AMRAWORLD AGRICO LTD</t>
  </si>
  <si>
    <t>AMRIT CORP LTD</t>
  </si>
  <si>
    <t>AMRUTANJAN HEALTH CARE LTD</t>
  </si>
  <si>
    <t>AMRUTANJAN</t>
  </si>
  <si>
    <t>AMSONS APPARELS LTD</t>
  </si>
  <si>
    <t>ANAND PROJECTS LTD</t>
  </si>
  <si>
    <t>Construction &amp; Engineering</t>
  </si>
  <si>
    <t>ANANT RAJ LTD</t>
  </si>
  <si>
    <t>ANANTRAJ</t>
  </si>
  <si>
    <t>ANDHRA BANK</t>
  </si>
  <si>
    <t>ANDHRABANK</t>
  </si>
  <si>
    <t>ANDHRA CEMENTS LTD</t>
  </si>
  <si>
    <t>ANDHRACEMT</t>
  </si>
  <si>
    <t>ANDHRA PETROCHEMICALS LTD</t>
  </si>
  <si>
    <t>ANDREW YULE &amp; COMPANY LTD</t>
  </si>
  <si>
    <t>Tea &amp; Coffee</t>
  </si>
  <si>
    <t>ANERI FINCAP LTD</t>
  </si>
  <si>
    <t>ANG INDUSTRIES LTD</t>
  </si>
  <si>
    <t>ANGIND</t>
  </si>
  <si>
    <t>ANG LIFESCIENCES (INDIA) LTD</t>
  </si>
  <si>
    <t>ANG LIFESCIENCES INDIA LTD</t>
  </si>
  <si>
    <t>ANGEL FIBERS LTD</t>
  </si>
  <si>
    <t>ANI INTEGRATED SERVICES LTD</t>
  </si>
  <si>
    <t>AISL</t>
  </si>
  <si>
    <t>ANIK INDUSTRIES LTD</t>
  </si>
  <si>
    <t>ANIKINDS</t>
  </si>
  <si>
    <t>ANISHA IMPEX LTD</t>
  </si>
  <si>
    <t>ANJANI FINANCE LTD</t>
  </si>
  <si>
    <t>ANJANI FOODS LTD</t>
  </si>
  <si>
    <t>Misc.Commercial Services</t>
  </si>
  <si>
    <t>ANJANI PORTLAND CEMENT LTD</t>
  </si>
  <si>
    <t>APCL</t>
  </si>
  <si>
    <t>ANJANI SYNTHETICS LTD</t>
  </si>
  <si>
    <t>ANKA (INDIA) LTD</t>
  </si>
  <si>
    <t>Footwear</t>
  </si>
  <si>
    <t>ANKA INDIA LTD</t>
  </si>
  <si>
    <t>ANKIT METAL &amp; POWER LTD</t>
  </si>
  <si>
    <t>ANKITMETAL</t>
  </si>
  <si>
    <t>ANKUSH FINSTOCK LTD</t>
  </si>
  <si>
    <t>Anmol India Ltd</t>
  </si>
  <si>
    <t>ANMOL</t>
  </si>
  <si>
    <t>ANNA INFRASTRUCTURES LTD</t>
  </si>
  <si>
    <t>ANS INDUSTRIES LTD</t>
  </si>
  <si>
    <t>Non-alcoholic Beverages</t>
  </si>
  <si>
    <t>ANSAL BUILDWELL LTD</t>
  </si>
  <si>
    <t>ANSAL HOUSING AND CONSTRUCTION LTD</t>
  </si>
  <si>
    <t>ANSALHSG</t>
  </si>
  <si>
    <t>ANSAL PROPERTIES &amp; INFRASTRUCTURE LTD</t>
  </si>
  <si>
    <t>ANSALAPI</t>
  </si>
  <si>
    <t>ANSHUNI COMMERCIALS LTD</t>
  </si>
  <si>
    <t>ANTARCTICA LTD</t>
  </si>
  <si>
    <t>ANTGRAPHIC</t>
  </si>
  <si>
    <t>ANTARIKSH INDUSTRIES LTD</t>
  </si>
  <si>
    <t>ANUBHAV INDUSTRIAL RESOURCES LTD</t>
  </si>
  <si>
    <t>Real Estate Investment</t>
  </si>
  <si>
    <t>ANUBHAV INFRASTRUCTURE LTD</t>
  </si>
  <si>
    <t>ANUH PHARMA LTD</t>
  </si>
  <si>
    <t>ANUP MALLEABLE LTD</t>
  </si>
  <si>
    <t>ANUPAM FINSERV LTD</t>
  </si>
  <si>
    <t>APAR INDUSTRIES LTD</t>
  </si>
  <si>
    <t>APARINDS</t>
  </si>
  <si>
    <t>APCOTEX INDUSTRIES LTD</t>
  </si>
  <si>
    <t>APCOTEXIND</t>
  </si>
  <si>
    <t>APEX FROZEN FOODS LTD</t>
  </si>
  <si>
    <t>APEX</t>
  </si>
  <si>
    <t>APEX HOME FINANCE LTD</t>
  </si>
  <si>
    <t>APIS (INDIA) LTD</t>
  </si>
  <si>
    <t>APIS INDIA LTD</t>
  </si>
  <si>
    <t>APL APOLLO TUBES LTD</t>
  </si>
  <si>
    <t>APLAPOLLO</t>
  </si>
  <si>
    <t>APLAB LTD</t>
  </si>
  <si>
    <t>Aplaya Creations Ltd</t>
  </si>
  <si>
    <t>APLAYA</t>
  </si>
  <si>
    <t>APM INDUSTRIES LTD</t>
  </si>
  <si>
    <t>APOLLO FINVEST (INDIA) LTD</t>
  </si>
  <si>
    <t>APOLLO FINVEST INDIA LTD</t>
  </si>
  <si>
    <t>APOLLO HOSPITALS ENTERPRISE LTD</t>
  </si>
  <si>
    <t>APOLLOHOSP</t>
  </si>
  <si>
    <t>Healthcare Facilities</t>
  </si>
  <si>
    <t>APOLLO MICRO SYSTEMS LTD</t>
  </si>
  <si>
    <t>APOLLO</t>
  </si>
  <si>
    <t>Defence</t>
  </si>
  <si>
    <t>APOLLO PIPES LTD</t>
  </si>
  <si>
    <t>APOLLO SINDOORI HOTELS LTD</t>
  </si>
  <si>
    <t>APOLSINHOT</t>
  </si>
  <si>
    <t>APOLLO TRICOAT TUBES LTD</t>
  </si>
  <si>
    <t>APOLLO TYRES LTD</t>
  </si>
  <si>
    <t>APOLLOTYRE</t>
  </si>
  <si>
    <t>Auto Tyres &amp; Rubber Products</t>
  </si>
  <si>
    <t>APOORVA LEASING FINANCE AND INVESTMENT COMPANY LTD</t>
  </si>
  <si>
    <t>APPLE FINANCE LTD</t>
  </si>
  <si>
    <t>APTECH LTD</t>
  </si>
  <si>
    <t>APTECHT</t>
  </si>
  <si>
    <t>IT Training Services</t>
  </si>
  <si>
    <t>APUNKA INVEST COMMERCIAL LTD</t>
  </si>
  <si>
    <t>AQUA PUMPS INFRA VENTURES LTD</t>
  </si>
  <si>
    <t>ARAMBHAN HOSPITALITY SERVICES LTD</t>
  </si>
  <si>
    <t>Restaurants</t>
  </si>
  <si>
    <t>ARC FINANCE LTD</t>
  </si>
  <si>
    <t>ARCEE INDUSTRIES LTD</t>
  </si>
  <si>
    <t>ARCHANA SOFTWARE LTD</t>
  </si>
  <si>
    <t>ARCHIDPLY INDUSTRIES LTD</t>
  </si>
  <si>
    <t>ARCHIDPLY</t>
  </si>
  <si>
    <t>Forest Products</t>
  </si>
  <si>
    <t>ARCHIES LTD</t>
  </si>
  <si>
    <t>ARCHIES</t>
  </si>
  <si>
    <t xml:space="preserve">Gift Articles-Toys &amp; Cards </t>
  </si>
  <si>
    <t>ARCHIT ORGANOSYS LTD</t>
  </si>
  <si>
    <t>ARCOTECH LTD</t>
  </si>
  <si>
    <t>ARCOTECH</t>
  </si>
  <si>
    <t>ARDI INVESTMENT &amp; TRADING LTD</t>
  </si>
  <si>
    <t>AREX INDUSTRIES LTD</t>
  </si>
  <si>
    <t>ARFIN (INDIA) LTD</t>
  </si>
  <si>
    <t>ARFIN INDIA LTD</t>
  </si>
  <si>
    <t>ARIES AGRO LTD</t>
  </si>
  <si>
    <t>ARIES</t>
  </si>
  <si>
    <t>Fertilizers</t>
  </si>
  <si>
    <t>ARIHANT CAPITAL MARKETS LTD</t>
  </si>
  <si>
    <t>ARIHANT FOUNDATIONS &amp; HOUSING LTD</t>
  </si>
  <si>
    <t>ARIHANT</t>
  </si>
  <si>
    <t>ARIHANT INSTITUTE LTD</t>
  </si>
  <si>
    <t>ARIHANT SUPERSTRUCTURES LTD</t>
  </si>
  <si>
    <t>ARIHANTSUP</t>
  </si>
  <si>
    <t>ARIHANT TOURNESOL LTD</t>
  </si>
  <si>
    <t>ARIHANT'S SECURITIES LTD</t>
  </si>
  <si>
    <t>ARIS INTERNATIONAL LTD</t>
  </si>
  <si>
    <t>ARMAN FINANCIAL SERVICES LTD</t>
  </si>
  <si>
    <t>ARMANFIN</t>
  </si>
  <si>
    <t>Arman Holdings Ltd</t>
  </si>
  <si>
    <t>ARMAN</t>
  </si>
  <si>
    <t>ARMS PAPER LTD</t>
  </si>
  <si>
    <t>ARNAV CORPORATION LTD</t>
  </si>
  <si>
    <t>Publishing</t>
  </si>
  <si>
    <t>ARNOLD HOLDINGS LTD</t>
  </si>
  <si>
    <t>ARO GRANITE INDUSTRIES LTD</t>
  </si>
  <si>
    <t>AROGRANITE</t>
  </si>
  <si>
    <t>Construction Materials</t>
  </si>
  <si>
    <t>AROMA ENTERPRISES (INDIA) LTD</t>
  </si>
  <si>
    <t>AROMA ENTERPRISES INDIA LTD</t>
  </si>
  <si>
    <t>ARROW GREENTECH LTD</t>
  </si>
  <si>
    <t>ARROWGREEN</t>
  </si>
  <si>
    <t>ARROW TEXTILES LTD</t>
  </si>
  <si>
    <t>ARROWTEX</t>
  </si>
  <si>
    <t>ARSHIYA LTD</t>
  </si>
  <si>
    <t>ARSHIYA</t>
  </si>
  <si>
    <t>ARSS INFRASTRUCTURE PROJECTS LTD</t>
  </si>
  <si>
    <t>ARSSINFRA</t>
  </si>
  <si>
    <t>ART NIRMAN LTD</t>
  </si>
  <si>
    <t>ARTNIRMAN</t>
  </si>
  <si>
    <t>ARTECH POWER &amp; TRADING LTD</t>
  </si>
  <si>
    <t>Electronic Components</t>
  </si>
  <si>
    <t>ARTEFACT PROJECTS LTD</t>
  </si>
  <si>
    <t>Artemis Electricals Ltd</t>
  </si>
  <si>
    <t>ARTEMISELC</t>
  </si>
  <si>
    <t>Non-Durable Household Prod.</t>
  </si>
  <si>
    <t>ARTEMIS GLOBAL LIFE SCIENCES LTD</t>
  </si>
  <si>
    <t>AGLSL</t>
  </si>
  <si>
    <t>ARTSON ENGINEERING LTD</t>
  </si>
  <si>
    <t>ARUNA HOTELS LTD</t>
  </si>
  <si>
    <t>ARVEE LABORATORIES (INDIA) LTD</t>
  </si>
  <si>
    <t>ARVEE</t>
  </si>
  <si>
    <t>ARVEE LABORATORIES INDIA LTD</t>
  </si>
  <si>
    <t>Arvind Fashions Ltd</t>
  </si>
  <si>
    <t>ARVINDFASN</t>
  </si>
  <si>
    <t>Other Apparels &amp;amp; Accessories</t>
  </si>
  <si>
    <t>ARVIND LTD</t>
  </si>
  <si>
    <t>ARVIND</t>
  </si>
  <si>
    <t>ARVIND SMARTSPACES LTD</t>
  </si>
  <si>
    <t>ARVSMART</t>
  </si>
  <si>
    <t>ARYAMAN CAPITAL MARKETS LTD</t>
  </si>
  <si>
    <t>ARYAMAN FINANCIAL SERVICES LTD</t>
  </si>
  <si>
    <t>Aryan Share and Stock Brokers Ltd</t>
  </si>
  <si>
    <t>ARYAN</t>
  </si>
  <si>
    <t>ASAHI INDIA GLASS LTD</t>
  </si>
  <si>
    <t>ASAHIINDIA</t>
  </si>
  <si>
    <t>ASAHI INDUSTRIES LTD</t>
  </si>
  <si>
    <t>ASAHI SONGWON COLORS LTD</t>
  </si>
  <si>
    <t>ASAHISONG</t>
  </si>
  <si>
    <t>ASHAPURA INTIMATES FASHION LTD</t>
  </si>
  <si>
    <t>AIFL</t>
  </si>
  <si>
    <t>ASHAPURA MINECHEM LTD</t>
  </si>
  <si>
    <t>ASHAPURMIN</t>
  </si>
  <si>
    <t>Ashapuri Gold Ornament Ltd</t>
  </si>
  <si>
    <t>AGOL</t>
  </si>
  <si>
    <t>ASHARI AGENCIES LTD</t>
  </si>
  <si>
    <t>ASHIANA AGRO INDUSTRIES LTD</t>
  </si>
  <si>
    <t>ASHIANA HOUSING LTD</t>
  </si>
  <si>
    <t>ASHIANA</t>
  </si>
  <si>
    <t>ASHIANA ISPAT LTD</t>
  </si>
  <si>
    <t>ASHIKA CREDIT CAPITAL LTD.</t>
  </si>
  <si>
    <t>ASHIKACR</t>
  </si>
  <si>
    <t>ASHIMA LTD</t>
  </si>
  <si>
    <t>ASHIMASYN</t>
  </si>
  <si>
    <t>ASHIRWAD CAPITAL LTD</t>
  </si>
  <si>
    <t>ASHIRWAD STEELS &amp; INDUSTRIES LTD</t>
  </si>
  <si>
    <t>ASHISH POLYPLAST LTD</t>
  </si>
  <si>
    <t>ASHNISHA INDUSTRIES LTD</t>
  </si>
  <si>
    <t>ASHNOOR TEXTILE MILLS LTD</t>
  </si>
  <si>
    <t>ASHOK ALCO-CHEM LTD</t>
  </si>
  <si>
    <t>ASHOK LEYLAND LTD</t>
  </si>
  <si>
    <t>ASHOKA BUILDCON LTD</t>
  </si>
  <si>
    <t>ASHOKA</t>
  </si>
  <si>
    <t>Roads &amp; Highways</t>
  </si>
  <si>
    <t>ASHOKA METCAST LTD</t>
  </si>
  <si>
    <t>ASHOKA REFINERIES LTD</t>
  </si>
  <si>
    <t>ASHRAM ONLINE COM LTD</t>
  </si>
  <si>
    <t>ASHUTOSH PAPER MILLS LTD</t>
  </si>
  <si>
    <t>ASI INDUSTRIES LTD</t>
  </si>
  <si>
    <t>ASIA CAPITAL LTD</t>
  </si>
  <si>
    <t>ASIA PACK LTD</t>
  </si>
  <si>
    <t>ASIAN FLORA LTD</t>
  </si>
  <si>
    <t>ASIAN GRANITO (INDIA) LTD</t>
  </si>
  <si>
    <t>ASIANTILES</t>
  </si>
  <si>
    <t>ASIAN GRANITO INDIA LTD</t>
  </si>
  <si>
    <t>ASIAN HOTELS EAST LTD</t>
  </si>
  <si>
    <t>AHLEAST</t>
  </si>
  <si>
    <t>ASIAN HOTELS NORTH LTD</t>
  </si>
  <si>
    <t>ASIANHOTNR</t>
  </si>
  <si>
    <t>ASIAN HOTELS WEST LTD</t>
  </si>
  <si>
    <t>AHLWEST</t>
  </si>
  <si>
    <t>ASIAN OILFIELD SERVICES LTD</t>
  </si>
  <si>
    <t>ASIAN PAINTS LTD</t>
  </si>
  <si>
    <t>ASIANPAINT</t>
  </si>
  <si>
    <t>ASIAN PETROPRODUCTS &amp; EXPORTS LTD</t>
  </si>
  <si>
    <t>ASIAN STAR CO LTD</t>
  </si>
  <si>
    <t>ASIAN TEA &amp; EXPORTS LTD</t>
  </si>
  <si>
    <t>ASIS LOGISTICS LTD</t>
  </si>
  <si>
    <t>ASISL</t>
  </si>
  <si>
    <t>ASIT C MEHTA FINANCIAL SERVICES LTD</t>
  </si>
  <si>
    <t>ASL INDUSTRIES LTD</t>
  </si>
  <si>
    <t>ASLIND</t>
  </si>
  <si>
    <t>ASM TECHNOLOGIES LTD</t>
  </si>
  <si>
    <t>ASPINWALL AND COMPANY LTD</t>
  </si>
  <si>
    <t>ASPINWALL</t>
  </si>
  <si>
    <t>ASPIRA PATHLAB &amp; DIAGNOSTICS LTD</t>
  </si>
  <si>
    <t>ASSAM COMPANY (INDIA) LTD</t>
  </si>
  <si>
    <t>ASSAMCO</t>
  </si>
  <si>
    <t>ASSAM COMPANY INDIA LTD</t>
  </si>
  <si>
    <t>ASSOCIATED ALCOHOLS &amp; BREWERIES LTD</t>
  </si>
  <si>
    <t>Breweries &amp; Distilleries</t>
  </si>
  <si>
    <t>ASTEC LIFESCIENCES LTD</t>
  </si>
  <si>
    <t>ASTEC</t>
  </si>
  <si>
    <t>ASTER DM HEALTHCARE LTD</t>
  </si>
  <si>
    <t>ASTERDM</t>
  </si>
  <si>
    <t>ASTRA MICROWAVE PRODUCTS LTD</t>
  </si>
  <si>
    <t>ASTRAMICRO</t>
  </si>
  <si>
    <t>ASTRAL POLY TECHNIK LTD</t>
  </si>
  <si>
    <t>ASTRAL</t>
  </si>
  <si>
    <t>ASTRAZENECA PHARMA (INDIA) LTD</t>
  </si>
  <si>
    <t>ASTRAZEN</t>
  </si>
  <si>
    <t>ASTRAZENECA PHARMA INDIA LTD</t>
  </si>
  <si>
    <t>ASTRON PAPER &amp; BOARD MILL LTD</t>
  </si>
  <si>
    <t>ASTRON</t>
  </si>
  <si>
    <t>ASUTOSH ENTERPRISES LTD</t>
  </si>
  <si>
    <t>ASYA INFOSOFT LTD</t>
  </si>
  <si>
    <t>ATHARV ENTERPRISES LTD</t>
  </si>
  <si>
    <t>ATHENA CONSTRUCTIONS LTD</t>
  </si>
  <si>
    <t>Athena Global Technologies Ltd-$</t>
  </si>
  <si>
    <t>ATHENAGLO</t>
  </si>
  <si>
    <t>ATISHAY LTD</t>
  </si>
  <si>
    <t>ATLANTA DEVCON LTD</t>
  </si>
  <si>
    <t>ATLANTA LTD</t>
  </si>
  <si>
    <t>ATLANTA</t>
  </si>
  <si>
    <t>ATLAS CYCLES HARYANA LTD</t>
  </si>
  <si>
    <t>ATLASCYCLE</t>
  </si>
  <si>
    <t>2/3 Wheelers</t>
  </si>
  <si>
    <t>ATLAS JEWELLERY (INDIA) LTD</t>
  </si>
  <si>
    <t>ATLAS JEWELLERY INDIA LTD</t>
  </si>
  <si>
    <t>ATUL AUTO LTD</t>
  </si>
  <si>
    <t>ATULAUTO</t>
  </si>
  <si>
    <t>ATUL LTD</t>
  </si>
  <si>
    <t>ATUL</t>
  </si>
  <si>
    <t>ATV PROJECTS (INDIA) LTD</t>
  </si>
  <si>
    <t>ATV PROJECTS INDIA LTD</t>
  </si>
  <si>
    <t>AU SMALL FINANCE BANK LTD</t>
  </si>
  <si>
    <t>AUBANK</t>
  </si>
  <si>
    <t>AUNDE FAZE THREE AUTOFAB LTD</t>
  </si>
  <si>
    <t>AURANGABAD DISTILLERY LTD</t>
  </si>
  <si>
    <t>AURDIS</t>
  </si>
  <si>
    <t>AURIONPRO SOLUTIONS LTD</t>
  </si>
  <si>
    <t>AURIONPRO</t>
  </si>
  <si>
    <t>AURO LABORATORIES LTD</t>
  </si>
  <si>
    <t>AUROBINDO PHARMA LTD</t>
  </si>
  <si>
    <t>AUROPHARMA</t>
  </si>
  <si>
    <t>AUROMA COKE LTD</t>
  </si>
  <si>
    <t>Coal</t>
  </si>
  <si>
    <t>AUSOM ENTERPRISE LTD</t>
  </si>
  <si>
    <t>AUSOMENT</t>
  </si>
  <si>
    <t>AUSTIN ENGINEERING CO LTD</t>
  </si>
  <si>
    <t>AUTHUM INVESTMENT &amp; INFRASTRUCTURE LTD</t>
  </si>
  <si>
    <t>AUTO PINS (INDIA) LTD</t>
  </si>
  <si>
    <t>AUTO PINS INDIA LTD</t>
  </si>
  <si>
    <t>AUTOLINE INDUSTRIES LTD</t>
  </si>
  <si>
    <t>AUTOIND</t>
  </si>
  <si>
    <t>AUTOLITE (INDIA) LTD</t>
  </si>
  <si>
    <t>AUTOLITIND</t>
  </si>
  <si>
    <t>AUTOLITE INDIA LTD</t>
  </si>
  <si>
    <t>AUTOMOBILE CORPORATION OF GOA LTD</t>
  </si>
  <si>
    <t>AUTOMOTIVE AXLES LTD</t>
  </si>
  <si>
    <t>AUTOAXLES</t>
  </si>
  <si>
    <t>AUTOMOTIVE STAMPINGS AND ASSEMBLIES LTD</t>
  </si>
  <si>
    <t>ASAL</t>
  </si>
  <si>
    <t>AUTORIDERS INTERNATIONAL LTD</t>
  </si>
  <si>
    <t>AUTUMN BUILDERS LTD</t>
  </si>
  <si>
    <t>AVADH SUGAR &amp; ENERGY LTD</t>
  </si>
  <si>
    <t>AVADHSUGAR</t>
  </si>
  <si>
    <t>Sugar</t>
  </si>
  <si>
    <t>AVAILABLE FINANCE LTD</t>
  </si>
  <si>
    <t>AVANCE TECHNOLOGIES LTD</t>
  </si>
  <si>
    <t>AVANTEL LTD</t>
  </si>
  <si>
    <t>AVANTI FEEDS LTD</t>
  </si>
  <si>
    <t>AVANTIFEED</t>
  </si>
  <si>
    <t>ITC LTD</t>
  </si>
  <si>
    <t>ITC</t>
  </si>
  <si>
    <t>AVG LOGISTICS LTD</t>
  </si>
  <si>
    <t>AVG</t>
  </si>
  <si>
    <t>AVI POLYMERS LTD</t>
  </si>
  <si>
    <t>AVI PRODUCTS (INDIA) LTD</t>
  </si>
  <si>
    <t>AVI PRODUCTS INDIA LTD</t>
  </si>
  <si>
    <t>AVIVA INDUSTRIES LTD</t>
  </si>
  <si>
    <t>AVON LIFESCIENCES LTD</t>
  </si>
  <si>
    <t>AVON MOLDPLAST LTD</t>
  </si>
  <si>
    <t>AVONMPL</t>
  </si>
  <si>
    <t>AVONMORE CAPITAL &amp; MANAGEMENT SERVICES LTD</t>
  </si>
  <si>
    <t>AVSL INDUSTRIES LTD</t>
  </si>
  <si>
    <t>AVSL</t>
  </si>
  <si>
    <t>AVT NATURAL PRODUCTS LTD</t>
  </si>
  <si>
    <t>AVTNPL</t>
  </si>
  <si>
    <t>AVTIL ENTERPRISE LTD</t>
  </si>
  <si>
    <t>AXEL POLYMERS LTD</t>
  </si>
  <si>
    <t>AXIS BANK LTD</t>
  </si>
  <si>
    <t>AXISBANK</t>
  </si>
  <si>
    <t>AXISCADES ENGINEERING TECHNOLOGIES LTD</t>
  </si>
  <si>
    <t>AXISCADES</t>
  </si>
  <si>
    <t>Axita Cotton Ltd</t>
  </si>
  <si>
    <t>AXITA</t>
  </si>
  <si>
    <t>AXON VENTURES LTD</t>
  </si>
  <si>
    <t>AXTEL INDUSTRIES LTD</t>
  </si>
  <si>
    <t>AYEPEE LAMITUBES LTD</t>
  </si>
  <si>
    <t>AYM SYNTEX LTD</t>
  </si>
  <si>
    <t>AYMSYNTEX</t>
  </si>
  <si>
    <t>AYOKI MERCANTILE LTD</t>
  </si>
  <si>
    <t>B  P  CAPITAL LTD</t>
  </si>
  <si>
    <t>B &amp; A LTD</t>
  </si>
  <si>
    <t>B A G FILMS AND MEDIA LTD</t>
  </si>
  <si>
    <t>BAGFILMS</t>
  </si>
  <si>
    <t>Broadcasting &amp; Cable TV</t>
  </si>
  <si>
    <t>B C  POWER CONTROLS LTD</t>
  </si>
  <si>
    <t>B L KASHYAP AND SONS LTD</t>
  </si>
  <si>
    <t>BLKASHYAP</t>
  </si>
  <si>
    <t>B N RATHI SECURITIES LTD</t>
  </si>
  <si>
    <t>B&amp;A PACKAGING (INDIA) LTD</t>
  </si>
  <si>
    <t>B&amp;A PACKAGING INDIA LTD</t>
  </si>
  <si>
    <t>B&amp;B TRIPLEWALL CONTAINERS LTD</t>
  </si>
  <si>
    <t>BBTCL</t>
  </si>
  <si>
    <t>B.T. Syndicate Ltd</t>
  </si>
  <si>
    <t>BTSYN</t>
  </si>
  <si>
    <t>B2B SOFTWARE TECHNOLOGIES LTD</t>
  </si>
  <si>
    <t>BABA ARTS LTD</t>
  </si>
  <si>
    <t>BACIL PHARMA LTD</t>
  </si>
  <si>
    <t>BAFNA PHARMACEUTICALS LTD</t>
  </si>
  <si>
    <t>BAFNAPHARM</t>
  </si>
  <si>
    <t>BAGADIA COLOURCHEM LTD</t>
  </si>
  <si>
    <t>BAID LEASING AND FINANCE CO LTD</t>
  </si>
  <si>
    <t>BAJAJ AUTO LTD</t>
  </si>
  <si>
    <t>BAJAJ-AUTO</t>
  </si>
  <si>
    <t>Bajaj Consumer Care LTD</t>
  </si>
  <si>
    <t>BAJAJCON</t>
  </si>
  <si>
    <t>BAJAJ CORP LTD</t>
  </si>
  <si>
    <t>BAJAJCORP</t>
  </si>
  <si>
    <t>BAJAJ ELECTRICALS LTD</t>
  </si>
  <si>
    <t>BAJAJELEC</t>
  </si>
  <si>
    <t>Household Appliances</t>
  </si>
  <si>
    <t>BAJAJ FINANCE LTD</t>
  </si>
  <si>
    <t>BAJFINANCE</t>
  </si>
  <si>
    <t>BAJAJ FINSERV LTD</t>
  </si>
  <si>
    <t>BAJAJFINSV</t>
  </si>
  <si>
    <t>BAJAJ GLOBAL LTD</t>
  </si>
  <si>
    <t>BAJAJ HEALTHCARE LTD</t>
  </si>
  <si>
    <t>BAJAJ HINDUSTHAN SUGAR LTD</t>
  </si>
  <si>
    <t>BAJAJHIND</t>
  </si>
  <si>
    <t>BAJAJ HOLDINGS &amp; INVESTMENT LTD</t>
  </si>
  <si>
    <t>BAJAJHLDNG</t>
  </si>
  <si>
    <t>BAJAJ STEEL INDUSTRIES LTD</t>
  </si>
  <si>
    <t>BAJRANG FINANCE LTD</t>
  </si>
  <si>
    <t>BAL PHARMA LTD</t>
  </si>
  <si>
    <t>BALPHARMA</t>
  </si>
  <si>
    <t>BALAJI AMINES LTD</t>
  </si>
  <si>
    <t>BALAMINES</t>
  </si>
  <si>
    <t>BALAJI TELEFILMS LTD</t>
  </si>
  <si>
    <t>BALAJITELE</t>
  </si>
  <si>
    <t>BALASORE ALLOYS LTD</t>
  </si>
  <si>
    <t>Balaxi Ventures LTD</t>
  </si>
  <si>
    <t>BALAXI</t>
  </si>
  <si>
    <t>Unknown</t>
  </si>
  <si>
    <t>BALGOPAL COMMERCIAL LTD</t>
  </si>
  <si>
    <t>BALKRISHNA INDUSTRIES LTD</t>
  </si>
  <si>
    <t>BALKRISIND</t>
  </si>
  <si>
    <t>BALKRISHNA PAPER MILLS LTD</t>
  </si>
  <si>
    <t>BALKRISHNA</t>
  </si>
  <si>
    <t>BALLARPUR INDUSTRIES LTD</t>
  </si>
  <si>
    <t>BALLARPUR</t>
  </si>
  <si>
    <t>BALMER LAWRIE &amp; COMPANY LTD</t>
  </si>
  <si>
    <t>BALMLAWRIE</t>
  </si>
  <si>
    <t>BALMER LAWRIE INVESTMENTS LTD</t>
  </si>
  <si>
    <t>BALRAMPUR CHINI MILLS LTD</t>
  </si>
  <si>
    <t>BALRAMCHIN</t>
  </si>
  <si>
    <t>BALURGHAT TECHNOLOGIES LTD</t>
  </si>
  <si>
    <t>BAMBINO AGRO INDUSTRIES LTD</t>
  </si>
  <si>
    <t>BAMPSL SECURITIES LTD</t>
  </si>
  <si>
    <t>BANARAS BEADS LTD</t>
  </si>
  <si>
    <t>BANARBEADS</t>
  </si>
  <si>
    <t>BANAS FINANCE LTD</t>
  </si>
  <si>
    <t>BANCO PRODUCTS I LTD</t>
  </si>
  <si>
    <t>BANCOINDIA</t>
  </si>
  <si>
    <t>BANDHAN BANK LTD</t>
  </si>
  <si>
    <t>BANDHANBNK</t>
  </si>
  <si>
    <t>BANG OVERSEAS LTD</t>
  </si>
  <si>
    <t>BANG</t>
  </si>
  <si>
    <t>BANGALORE FORT FARMS LTD</t>
  </si>
  <si>
    <t>BANK OF BARODA</t>
  </si>
  <si>
    <t>BANKBARODA</t>
  </si>
  <si>
    <t>BANK OF INDIA</t>
  </si>
  <si>
    <t>BANKINDIA</t>
  </si>
  <si>
    <t>BANK OF MAHARASHTRA</t>
  </si>
  <si>
    <t>MAHABANK</t>
  </si>
  <si>
    <t>BANKA BIOLOO LTD</t>
  </si>
  <si>
    <t>BANKA</t>
  </si>
  <si>
    <t>BANNARI AMMAN SPINNING MILLS LTD</t>
  </si>
  <si>
    <t>BASML</t>
  </si>
  <si>
    <t>BANNARI AMMAN SUGARS LTD</t>
  </si>
  <si>
    <t>BANARISUG</t>
  </si>
  <si>
    <t>BANSAL MULTIFLEX LTD</t>
  </si>
  <si>
    <t>BANSAL</t>
  </si>
  <si>
    <t>BANSAL ROOFING PRODUCTS LTD</t>
  </si>
  <si>
    <t>BANSISONS TEA INDUSTRIES LTD</t>
  </si>
  <si>
    <t>BANSWARA SYNTEX LTD</t>
  </si>
  <si>
    <t>BANSWRAS</t>
  </si>
  <si>
    <t>BARAK VALLEY CEMENTS LTD</t>
  </si>
  <si>
    <t>BVCL</t>
  </si>
  <si>
    <t>BARODA EXTRUSION LTD</t>
  </si>
  <si>
    <t>BARON INFOTECH LTD</t>
  </si>
  <si>
    <t>BARTRONICS (INDIA) LTD</t>
  </si>
  <si>
    <t>BARTRONICS</t>
  </si>
  <si>
    <t>BARTRONICS INDIA LTD</t>
  </si>
  <si>
    <t>BASANT AGRO TECH (INDIA) LTD</t>
  </si>
  <si>
    <t>BASANT AGRO TECH INDIA LTD</t>
  </si>
  <si>
    <t>BASF (INDIA) LTD</t>
  </si>
  <si>
    <t>BASF</t>
  </si>
  <si>
    <t>BASF INDIA LTD</t>
  </si>
  <si>
    <t>BATA (INDIA) LTD</t>
  </si>
  <si>
    <t>BATA(INDIA)</t>
  </si>
  <si>
    <t>BATA INDIA LTD</t>
  </si>
  <si>
    <t>BATAINDIA</t>
  </si>
  <si>
    <t>BATLIBOI LTD</t>
  </si>
  <si>
    <t>BAYER CROPSCIENCE LTD</t>
  </si>
  <si>
    <t>BAYERCROP</t>
  </si>
  <si>
    <t>BAZEL INTERNATIONAL LTD</t>
  </si>
  <si>
    <t>BCC FUBA (INDIA) LTD</t>
  </si>
  <si>
    <t>BCC FUBA INDIA LTD</t>
  </si>
  <si>
    <t>BCL ENTERPRISES LTD</t>
  </si>
  <si>
    <t>BCL INDUSTRIES LTD</t>
  </si>
  <si>
    <t>BCPL RAILWAY INFRASTRUCTURE LTD</t>
  </si>
  <si>
    <t>BDH INDUSTRIES LTD</t>
  </si>
  <si>
    <t>BEARDSELL LTD</t>
  </si>
  <si>
    <t>BEARDSELL</t>
  </si>
  <si>
    <t>BEDMUTHA INDUSTRIES LTD</t>
  </si>
  <si>
    <t>BEDMUTHA</t>
  </si>
  <si>
    <t>BEEKAY NIRYAT LTD</t>
  </si>
  <si>
    <t>BEEKAY STEEL INDUSTRIES LTD</t>
  </si>
  <si>
    <t>BEEYU OVERSEAS LTD</t>
  </si>
  <si>
    <t>BELLA CASA FASHION &amp; RETAIL LTD</t>
  </si>
  <si>
    <t>BEMCO HYDRAULICS LTD</t>
  </si>
  <si>
    <t>BEML LTD</t>
  </si>
  <si>
    <t>BEML</t>
  </si>
  <si>
    <t>BENARA BEARINGS AND PISTONS LTD</t>
  </si>
  <si>
    <t>BENARES HOTELS LTD</t>
  </si>
  <si>
    <t>BENGAL &amp; ASSAM COMPANY LTD</t>
  </si>
  <si>
    <t>BENGAL STEEL INDUSTRIES LTD</t>
  </si>
  <si>
    <t>BENGAL TEA &amp; FABRICS LTD</t>
  </si>
  <si>
    <t>BENTLEY COMMERCIAL ENTERPRISES LTD</t>
  </si>
  <si>
    <t>BERGER PAINTS I LTD</t>
  </si>
  <si>
    <t>BERGEPAINT</t>
  </si>
  <si>
    <t>BERVIN INVESTMENT &amp; LEASING LTD</t>
  </si>
  <si>
    <t>BERYL DRUGS LTD</t>
  </si>
  <si>
    <t>BERYL SECURITIES LTD</t>
  </si>
  <si>
    <t>BEST EASTERN HOTELS LTD</t>
  </si>
  <si>
    <t>BETA DRUGS LTD</t>
  </si>
  <si>
    <t>BETA</t>
  </si>
  <si>
    <t>BETEX (INDIA) LTD</t>
  </si>
  <si>
    <t>BETEX INDIA LTD</t>
  </si>
  <si>
    <t>BF INVESTMENT LTD</t>
  </si>
  <si>
    <t>BFINVEST</t>
  </si>
  <si>
    <t>BF UTILITIES LTD</t>
  </si>
  <si>
    <t>BFUTILITIE</t>
  </si>
  <si>
    <t>BFL ASSET FINVEST LTD</t>
  </si>
  <si>
    <t>BGIL FILMS &amp; TECHNOLOGIES LTD</t>
  </si>
  <si>
    <t>BGR ENERGY SYSTEMS LTD</t>
  </si>
  <si>
    <t>BGRENERGY</t>
  </si>
  <si>
    <t>BHAGERIA INDUSTRIES LTD</t>
  </si>
  <si>
    <t>BHAGERIA</t>
  </si>
  <si>
    <t>BHAGIRADHA CHEMICALS &amp; INDUSTRIES LTD</t>
  </si>
  <si>
    <t>BHAGWATI AUTOCAST LTD</t>
  </si>
  <si>
    <t>BHAGWATI OXYGEN LTD</t>
  </si>
  <si>
    <t>BHAGYANAGAR (INDIA) LTD</t>
  </si>
  <si>
    <t>BHAGYANGR</t>
  </si>
  <si>
    <t>BHAGYANAGAR INDIA LTD</t>
  </si>
  <si>
    <t>BHAGYANAGAR PROPERTIES LTD</t>
  </si>
  <si>
    <t>BHAGYAPROP</t>
  </si>
  <si>
    <t>BHAKTI GEMS AND JEWELLERY LTD</t>
  </si>
  <si>
    <t>BHANDARI HOSIERY EXPORTS LTD</t>
  </si>
  <si>
    <t>BHANDARI</t>
  </si>
  <si>
    <t>BHANDERI INFRACON LTD</t>
  </si>
  <si>
    <t>BHANSALI ENGINEERING POLYMERS LTD</t>
  </si>
  <si>
    <t>BEPL</t>
  </si>
  <si>
    <t>BHARAT AGRI FERT &amp; REALTY LTD</t>
  </si>
  <si>
    <t>BHARAT BHUSHAN SHARE &amp; COMMODITY BROKERS LTD</t>
  </si>
  <si>
    <t>BHARAT BIJLEE LTD</t>
  </si>
  <si>
    <t>BBL</t>
  </si>
  <si>
    <t>BHARAT DYNAMICS LTD</t>
  </si>
  <si>
    <t>BDL</t>
  </si>
  <si>
    <t>BHARAT ELECTRONICS LTD</t>
  </si>
  <si>
    <t>BEL</t>
  </si>
  <si>
    <t>BHARAT FINANCIAL INCLUSION LTD</t>
  </si>
  <si>
    <t>BHARATFIN</t>
  </si>
  <si>
    <t>BHARAT FORGE LTD</t>
  </si>
  <si>
    <t>BHARATFORG</t>
  </si>
  <si>
    <t>Other Industrial Products</t>
  </si>
  <si>
    <t>BHARAT GEARS LTD</t>
  </si>
  <si>
    <t>BHARATGEAR</t>
  </si>
  <si>
    <t>BHARAT HEAVY ELECTRICALS LTD</t>
  </si>
  <si>
    <t>BHEL</t>
  </si>
  <si>
    <t>BHARAT IMMUNOLOGICALS &amp; BIOLOGICALS CORPORATION LTD</t>
  </si>
  <si>
    <t>BHARAT PARENTERALS LTD</t>
  </si>
  <si>
    <t>BHARAT PETROLEUM CORPORATION LTD</t>
  </si>
  <si>
    <t>BPCL</t>
  </si>
  <si>
    <t>Refineries/ Petro-Products</t>
  </si>
  <si>
    <t>BHARAT RASAYAN LTD</t>
  </si>
  <si>
    <t>BHARATRAS</t>
  </si>
  <si>
    <t>BHARAT ROAD NETWORK LTD</t>
  </si>
  <si>
    <t>BRNL</t>
  </si>
  <si>
    <t>BHARAT SEATS LTD</t>
  </si>
  <si>
    <t>BHARAT TEXTILES &amp; PROOFING INDUSTRIES LTD</t>
  </si>
  <si>
    <t>BHARAT WIRE ROPES LTD</t>
  </si>
  <si>
    <t>BHARATWIRE</t>
  </si>
  <si>
    <t>BHARATI DEFENCE AND INFRASTRUCTURE LTD</t>
  </si>
  <si>
    <t>BHARATIDIL</t>
  </si>
  <si>
    <t>BHARATIYA GLOBAL INFOMEDIA LTD</t>
  </si>
  <si>
    <t>BGLOBAL</t>
  </si>
  <si>
    <t>BHARTI AIRTEL LTD</t>
  </si>
  <si>
    <t>BHARTIARTL</t>
  </si>
  <si>
    <t>Telecom Services</t>
  </si>
  <si>
    <t>BHARTI INFRATEL LTD</t>
  </si>
  <si>
    <t>INFRATEL</t>
  </si>
  <si>
    <t>Other Telecom Services</t>
  </si>
  <si>
    <t>BHARTIYA INTERNATIONAL LTD</t>
  </si>
  <si>
    <t>BIL</t>
  </si>
  <si>
    <t>BHASKAR AGROCHEMICALS LTD</t>
  </si>
  <si>
    <t>BHATIA COMMUNICATIONS &amp; RETAIL (INDIA) LTD</t>
  </si>
  <si>
    <t>BHATIA COMMUNICATIONS &amp; RETAIL INDIA LTD</t>
  </si>
  <si>
    <t>BHILWARA SPINNERS LTD</t>
  </si>
  <si>
    <t>BHILWARA TECHNICAL TEXTILES LTD</t>
  </si>
  <si>
    <t>BHORUKA ALUMINIUM LTD</t>
  </si>
  <si>
    <t>BHUSHAN STEEL LTD</t>
  </si>
  <si>
    <t>BHUSANSTL</t>
  </si>
  <si>
    <t>BIGBLOC CONSTRUCTION LTD</t>
  </si>
  <si>
    <t>BIGBLOC</t>
  </si>
  <si>
    <t>BIHAR SPONGE IRON LTD</t>
  </si>
  <si>
    <t>BIJOY HANS LTD</t>
  </si>
  <si>
    <t>BIL ENERGY SYSTEMS LTD</t>
  </si>
  <si>
    <t>BILENERGY</t>
  </si>
  <si>
    <t>BILCARE LTD</t>
  </si>
  <si>
    <t>Healthcare Supplies</t>
  </si>
  <si>
    <t>BIMETAL BEARINGS LTD</t>
  </si>
  <si>
    <t>BINANI INDUSTRIES LTD</t>
  </si>
  <si>
    <t>BINANIIND</t>
  </si>
  <si>
    <t>BINAYAK TEX PROCESSORS LTD</t>
  </si>
  <si>
    <t>BINDAL EXPORTS LTD</t>
  </si>
  <si>
    <t>BINNY LTD</t>
  </si>
  <si>
    <t>BINNY MILLS LTD</t>
  </si>
  <si>
    <t>BIO GREEN PAPERS LTD</t>
  </si>
  <si>
    <t>BIOCON LTD</t>
  </si>
  <si>
    <t>BIOCON</t>
  </si>
  <si>
    <t>BIOFIL CHEMICALS &amp; PHARMACEUTICALS LTD</t>
  </si>
  <si>
    <t>BIOFILCHEM</t>
  </si>
  <si>
    <t>BIOPAC INDIA CORPORATION LTD</t>
  </si>
  <si>
    <t>BIRDHI CHAND PANNALAL AGENCIES LTD</t>
  </si>
  <si>
    <t>BIRLA CABLE LTD</t>
  </si>
  <si>
    <t>BIRLACABLE</t>
  </si>
  <si>
    <t>BIRLA CORPORATION LTD</t>
  </si>
  <si>
    <t>BIRLACORPN</t>
  </si>
  <si>
    <t>BIRLA COTSYN (INDIA) LTD</t>
  </si>
  <si>
    <t>BIRLA COTSYN INDIA LTD</t>
  </si>
  <si>
    <t>BIRLA PRECISION TECHNOLOGIES LTD</t>
  </si>
  <si>
    <t>Birla Sun Life Mutual Fund - Birla Sun Life Gold ETF</t>
  </si>
  <si>
    <t>BSLGOLDETF</t>
  </si>
  <si>
    <t>BIRLASOFT LTD</t>
  </si>
  <si>
    <t>BSOFT</t>
  </si>
  <si>
    <t>BKM INDUSTRIES LTD</t>
  </si>
  <si>
    <t>BKMINDST</t>
  </si>
  <si>
    <t>BLACK ROSE INDUSTRIES LTD</t>
  </si>
  <si>
    <t>BLB LTD</t>
  </si>
  <si>
    <t>BLBLIMITED</t>
  </si>
  <si>
    <t>BLISS GVS PHARMA LTD</t>
  </si>
  <si>
    <t>BLISSGVS</t>
  </si>
  <si>
    <t>BLOOM DEKOR LTD</t>
  </si>
  <si>
    <t>BLOOM INDUSTRIES LTD</t>
  </si>
  <si>
    <t>BLS INFOTECH LTD</t>
  </si>
  <si>
    <t>BLS INTERNATIONAL SERVICES LTD</t>
  </si>
  <si>
    <t>BLS</t>
  </si>
  <si>
    <t>Travel Support Services</t>
  </si>
  <si>
    <t>BLUE BLENDS (INDIA) LTD</t>
  </si>
  <si>
    <t>BLUE BLENDS I LTD</t>
  </si>
  <si>
    <t>BLUEBLENDS</t>
  </si>
  <si>
    <t>BLUE BLENDS INDIA LTD</t>
  </si>
  <si>
    <t>BLUE CHIP TEX INDUSTRIES LTD</t>
  </si>
  <si>
    <t>BLUE CIRCLE SERVICES LTD</t>
  </si>
  <si>
    <t>BLUE CLOUD SOFTECH SOLUTIONS LTD</t>
  </si>
  <si>
    <t>BLUE COAST HOTELS LTD</t>
  </si>
  <si>
    <t>BLUECOAST</t>
  </si>
  <si>
    <t>BLUE DART EXPRESS LTD</t>
  </si>
  <si>
    <t>BLUEDART</t>
  </si>
  <si>
    <t>BLUE PEARL TEXSPIN LTD</t>
  </si>
  <si>
    <t>BLUE STAR LTD</t>
  </si>
  <si>
    <t>BLUESTARCO</t>
  </si>
  <si>
    <t>BLUEBLOOD VENTURES LTD</t>
  </si>
  <si>
    <t>BLUECHIP STOCKSPIN LTD</t>
  </si>
  <si>
    <t>BMB MUSIC &amp; MAGNETICS LTD</t>
  </si>
  <si>
    <t>BMW Industries Ltd</t>
  </si>
  <si>
    <t>BMW</t>
  </si>
  <si>
    <t>BNK CAPITAL MARKETS LTD</t>
  </si>
  <si>
    <t>BNR UDYOG LTD</t>
  </si>
  <si>
    <t>BODAL CHEMICALS LTD</t>
  </si>
  <si>
    <t>BODALCHEM</t>
  </si>
  <si>
    <t>BODHTREE CONSULTING LTD</t>
  </si>
  <si>
    <t>BOHRA INDUSTRIES LTD</t>
  </si>
  <si>
    <t>BOHRA</t>
  </si>
  <si>
    <t>BOMBAY BURMAH TRADING CORPORATION LTD</t>
  </si>
  <si>
    <t>BBTC</t>
  </si>
  <si>
    <t>BOMBAY CYCLE &amp; MOTOR AGENCY LTD</t>
  </si>
  <si>
    <t>BOMBAY DYEING &amp; MFG COMPANY LTD</t>
  </si>
  <si>
    <t>BOMDYEING</t>
  </si>
  <si>
    <t>BOMBAY OXYGEN INVESTMENTS LTD</t>
  </si>
  <si>
    <t>Industrial Gases</t>
  </si>
  <si>
    <t>BOMBAY POTTERIES &amp; TILES LTD</t>
  </si>
  <si>
    <t>BOMBAY RAYON FASHIONS LTD</t>
  </si>
  <si>
    <t>BRFL</t>
  </si>
  <si>
    <t>BOMBAY SUPER HYBRID SEEDS LTD</t>
  </si>
  <si>
    <t>BSHSL</t>
  </si>
  <si>
    <t>BOMBAY WIRE ROPES LTD</t>
  </si>
  <si>
    <t>BONANZA INDUSTRIES LTD</t>
  </si>
  <si>
    <t>BOROSIL GLASS WORKS LTD</t>
  </si>
  <si>
    <t>BOROSIL</t>
  </si>
  <si>
    <t>Houseware</t>
  </si>
  <si>
    <t>BOSCH LTD</t>
  </si>
  <si>
    <t>BOSCHLTD</t>
  </si>
  <si>
    <t>BOSTON TEKNOWSYS (INDIA) LTD</t>
  </si>
  <si>
    <t>BOSTON TEKNOWSYS INDIA LTD</t>
  </si>
  <si>
    <t>BOTHRA METALS &amp; ALLOYS LTD</t>
  </si>
  <si>
    <t>BPL LTD</t>
  </si>
  <si>
    <t>BPL</t>
  </si>
  <si>
    <t>BRADY &amp; MORRIS ENGINEERING CO LTD</t>
  </si>
  <si>
    <t>BRAHMAPUTRA INFRASTRUCTURE LTD</t>
  </si>
  <si>
    <t>BRAND CONCEPTS LTD</t>
  </si>
  <si>
    <t>BCONCEPTS</t>
  </si>
  <si>
    <t>BRAND REALTY SERVICES LTD</t>
  </si>
  <si>
    <t>BRAWN BIOTECH LTD</t>
  </si>
  <si>
    <t>BRIDGE SECURITIES LTD</t>
  </si>
  <si>
    <t>BRIGADE ENTERPRISES LTD</t>
  </si>
  <si>
    <t>BRIGADE</t>
  </si>
  <si>
    <t>BRIGHT BROTHERS LTD</t>
  </si>
  <si>
    <t>BRIGHT SOLAR LTD</t>
  </si>
  <si>
    <t>BRIGHT</t>
  </si>
  <si>
    <t>BRIGHTCOM GROUP LTD</t>
  </si>
  <si>
    <t>BCG</t>
  </si>
  <si>
    <t>BRIJLAXMI LEASING &amp;amp; FINANCE LTD.</t>
  </si>
  <si>
    <t>BRIJLEAS</t>
  </si>
  <si>
    <t>BRILLIANT PORTFOLIOS LTD</t>
  </si>
  <si>
    <t>BRITANNIA INDUSTRIES LTD</t>
  </si>
  <si>
    <t>BRITANNIA</t>
  </si>
  <si>
    <t>BRONZE INFRA-TECH LTD</t>
  </si>
  <si>
    <t>BROOKS LABORATORIES LTD</t>
  </si>
  <si>
    <t>BROOKS</t>
  </si>
  <si>
    <t>BSE LTD</t>
  </si>
  <si>
    <t>BSEL INFRASTRUCTURE REALTY LTD</t>
  </si>
  <si>
    <t>BSELINFRA</t>
  </si>
  <si>
    <t>BSL LTD</t>
  </si>
  <si>
    <t>BSL</t>
  </si>
  <si>
    <t>BUDGE BUDGE COMPANY LTD</t>
  </si>
  <si>
    <t>BULLISH BONDS &amp; HOLDINGS LTD</t>
  </si>
  <si>
    <t>BURNPUR CEMENT LTD</t>
  </si>
  <si>
    <t>BURNPUR</t>
  </si>
  <si>
    <t>BUTTERFLY GANDHIMATHI APPLIANCES LTD</t>
  </si>
  <si>
    <t>BUTTERFLY</t>
  </si>
  <si>
    <t>BWL LTD</t>
  </si>
  <si>
    <t>C &amp; C CONSTRUCTIONS LTD</t>
  </si>
  <si>
    <t>CANDC</t>
  </si>
  <si>
    <t>C J GELATINE PRODUCTS LTD</t>
  </si>
  <si>
    <t>CADILA HEALTHCARE LTD</t>
  </si>
  <si>
    <t>CADILAHC</t>
  </si>
  <si>
    <t>CADSYS (INDIA) LTD</t>
  </si>
  <si>
    <t>CADSYS</t>
  </si>
  <si>
    <t>CADSYS INDIA LTD</t>
  </si>
  <si>
    <t>CALCOM VISION LTD</t>
  </si>
  <si>
    <t>CALIFORNIA SOFTWARE COMPANY LTD</t>
  </si>
  <si>
    <t>CALSOFT</t>
  </si>
  <si>
    <t>CAMBRIDGE TECHNOLOGY ENTERPRISES LTD</t>
  </si>
  <si>
    <t>CTE</t>
  </si>
  <si>
    <t>CAMEX LTD</t>
  </si>
  <si>
    <t>CAMLIN FINE SCIENCES LTD</t>
  </si>
  <si>
    <t>CAMLINFINE</t>
  </si>
  <si>
    <t>CAMSON BIO TECHNOLOGIES LTD</t>
  </si>
  <si>
    <t>CAMSON SEEDS LTD</t>
  </si>
  <si>
    <t>CAN FIN HOMES LTD</t>
  </si>
  <si>
    <t>CANFINHOME</t>
  </si>
  <si>
    <t>CANARA BANK</t>
  </si>
  <si>
    <t>CANBK</t>
  </si>
  <si>
    <t>CANOPY FINANCE LTD</t>
  </si>
  <si>
    <t>CANTABIL RETAIL (INDIA) LTD</t>
  </si>
  <si>
    <t>CANTABIL</t>
  </si>
  <si>
    <t>CANTABIL RETAIL INDIA LTD</t>
  </si>
  <si>
    <t>CAPACIT'E INFRAPROJECTS LTD</t>
  </si>
  <si>
    <t>CAPACITE</t>
  </si>
  <si>
    <t>CAPFIN (INDIA) LTD</t>
  </si>
  <si>
    <t>CAPFIN INDIA LTD</t>
  </si>
  <si>
    <t>CAPITAL FIRST LTD</t>
  </si>
  <si>
    <t>CAPF</t>
  </si>
  <si>
    <t>CAPITAL INDIA FINANCE LTD</t>
  </si>
  <si>
    <t>CAPITAL TRADE LINKS LTD</t>
  </si>
  <si>
    <t>CAPITAL TRUST LTD</t>
  </si>
  <si>
    <t>CAPTRUST</t>
  </si>
  <si>
    <t>CAPLIN POINT LABORATORIES LTD</t>
  </si>
  <si>
    <t>CAPLIPOINT</t>
  </si>
  <si>
    <t>CAPRI GLOBAL CAPITAL LTD</t>
  </si>
  <si>
    <t>CGCL</t>
  </si>
  <si>
    <t>CAPRICORN SYSTEMS GLOBAL SOLUTIONS LTD</t>
  </si>
  <si>
    <t>CAPRIHANS (INDIA) LTD</t>
  </si>
  <si>
    <t>CAPRIHANS INDIA LTD</t>
  </si>
  <si>
    <t>CAPROLACTAM CHEMICALS LTD</t>
  </si>
  <si>
    <t>CAPTAIN PIPES LTD</t>
  </si>
  <si>
    <t>CAPTAIN POLYPLAST LTD</t>
  </si>
  <si>
    <t>CAPTAIN TECHNOCAST LTD</t>
  </si>
  <si>
    <t>CARBORUNDUM UNIVERSAL LTD</t>
  </si>
  <si>
    <t>CARBORUNIV</t>
  </si>
  <si>
    <t>CARE RATINGS LTD</t>
  </si>
  <si>
    <t>CARERATING</t>
  </si>
  <si>
    <t>CAREER POINT LTD</t>
  </si>
  <si>
    <t>CAREERP</t>
  </si>
  <si>
    <t>CARNATION INDUSTRIES LTD</t>
  </si>
  <si>
    <t>CASTEX TECHNOLOGIES LTD</t>
  </si>
  <si>
    <t>CASTEXTECH</t>
  </si>
  <si>
    <t>CASTROL (INDIA) LTD</t>
  </si>
  <si>
    <t>CASTROLIND</t>
  </si>
  <si>
    <t>CASTROL INDIA LTD</t>
  </si>
  <si>
    <t>CAT TECHNOLOGIES LTD</t>
  </si>
  <si>
    <t>CATVISION LTD</t>
  </si>
  <si>
    <t>CCL INTERNATIONAL LTD</t>
  </si>
  <si>
    <t>CCL PRODUCTS (INDIA) LTD</t>
  </si>
  <si>
    <t>CCL</t>
  </si>
  <si>
    <t>CCL PRODUCTS INDIA LTD</t>
  </si>
  <si>
    <t>CEAT LTD</t>
  </si>
  <si>
    <t>CEATLTD</t>
  </si>
  <si>
    <t>CEEJAY FINANCE LTD</t>
  </si>
  <si>
    <t>CEENIK EXPORTS (INDIA) LTD</t>
  </si>
  <si>
    <t>CEENIK EXPORTS INDIA LTD</t>
  </si>
  <si>
    <t>CEETA INDUSTRIES LTD</t>
  </si>
  <si>
    <t>CEINSYS TECH LTD</t>
  </si>
  <si>
    <t>CELEBRITY FASHIONS LTD</t>
  </si>
  <si>
    <t>CELEBRITY</t>
  </si>
  <si>
    <t>CELESTIAL BIOLABS LTD</t>
  </si>
  <si>
    <t>CELESTIAL</t>
  </si>
  <si>
    <t>CELLA SPACE LTD</t>
  </si>
  <si>
    <t>CENLUB INDUSTRIES LTD</t>
  </si>
  <si>
    <t>CENTENIAL SURGICAL SUTURE LTD</t>
  </si>
  <si>
    <t>Medical Equipment</t>
  </si>
  <si>
    <t>CENTRAL BANK OF INDIA</t>
  </si>
  <si>
    <t>CENTRALBK</t>
  </si>
  <si>
    <t>CENTRAL DEPOSITORY SERVICES (INDIA) LTD</t>
  </si>
  <si>
    <t>CDSL</t>
  </si>
  <si>
    <t>CENTRAL DEPOSITORY SERVICES INDIA LTD</t>
  </si>
  <si>
    <t>CENTRAL PROVINCES RAILWAYS CO LTD</t>
  </si>
  <si>
    <t>CENTRUM CAPITAL LTD</t>
  </si>
  <si>
    <t>CENTRUM</t>
  </si>
  <si>
    <t>CENTUM ELECTRONICS LTD</t>
  </si>
  <si>
    <t>CENTUM</t>
  </si>
  <si>
    <t>CENTURY ENKA LTD</t>
  </si>
  <si>
    <t>CENTENKA</t>
  </si>
  <si>
    <t>CENTURY EXTRUSIONS LTD</t>
  </si>
  <si>
    <t>CENTEXT</t>
  </si>
  <si>
    <t>CENTURY PLYBOARDS (INDIA) LTD</t>
  </si>
  <si>
    <t>CENTURYPLY</t>
  </si>
  <si>
    <t>CENTURY PLYBOARDS INDIA LTD</t>
  </si>
  <si>
    <t>CENTURY TEXTILES &amp; INDUSTRIES LTD</t>
  </si>
  <si>
    <t>CENTURYTEX</t>
  </si>
  <si>
    <t>CENTURY TWENTYFIRST PORTFOLIO LTD</t>
  </si>
  <si>
    <t>CERA SANITARYWARE LTD</t>
  </si>
  <si>
    <t>CERA</t>
  </si>
  <si>
    <t>CEREBRA INTEGRATED TECHNOLOGIES LTD</t>
  </si>
  <si>
    <t>CEREBRAINT</t>
  </si>
  <si>
    <t>CES LTD</t>
  </si>
  <si>
    <t>CESC LTD</t>
  </si>
  <si>
    <t>CESC</t>
  </si>
  <si>
    <t>CESC Ventures LTD</t>
  </si>
  <si>
    <t>CESCVENT</t>
  </si>
  <si>
    <t>IT Consulting &amp;amp; Software</t>
  </si>
  <si>
    <t>CESC Ventures Ltd</t>
  </si>
  <si>
    <t>CESCVENTURE</t>
  </si>
  <si>
    <t>CG POWER AND INDUSTRIAL SOLUTIONS LTD</t>
  </si>
  <si>
    <t>CGPOWER</t>
  </si>
  <si>
    <t>CG-VAK SOFTWARE &amp; EXPORTS LTD</t>
  </si>
  <si>
    <t>CHADHA PAPERS LTD</t>
  </si>
  <si>
    <t>Chalet Hotels Ltd</t>
  </si>
  <si>
    <t>CHALET</t>
  </si>
  <si>
    <t>CHAMAK HOLDINGS LTD</t>
  </si>
  <si>
    <t>CHAMAN LAL SETIA EXPORTS LTD</t>
  </si>
  <si>
    <t>CHAMBAL BREWERIES &amp; DISTILLERIES LTD</t>
  </si>
  <si>
    <t>CHAMBAL FERTILIZERS &amp; CHEMICALS LTD</t>
  </si>
  <si>
    <t>CHAMBLFERT</t>
  </si>
  <si>
    <t>Chandni Machines Ltd</t>
  </si>
  <si>
    <t>CHANDNIMACH</t>
  </si>
  <si>
    <t>CHANDNI TEXTILES ENGINEERING IND  LTD</t>
  </si>
  <si>
    <t>CHANDRA PRABHU INTERNATIONAL LTD</t>
  </si>
  <si>
    <t>CHANDRIMA MERCANTILES LTD</t>
  </si>
  <si>
    <t>CHANNEL NINE ENTERTAINMENT LTD</t>
  </si>
  <si>
    <t>CHARMS INDUSTRIES LTD</t>
  </si>
  <si>
    <t>CHARTERED CAPITAL &amp; INVESTMENT LTD</t>
  </si>
  <si>
    <t>CHARTERED LOGISTICS LTD</t>
  </si>
  <si>
    <t>CHASE BRIGHT STEEL LTD</t>
  </si>
  <si>
    <t>CHD CHEMICALS LTD</t>
  </si>
  <si>
    <t>CHD DEVELOPERS LTD</t>
  </si>
  <si>
    <t>CHEMBOND CHEMICALS LTD</t>
  </si>
  <si>
    <t>CHEMCRUX ENTERPRISES LTD</t>
  </si>
  <si>
    <t>CHEMFAB ALKALIS LTD</t>
  </si>
  <si>
    <t>CHEMFAB</t>
  </si>
  <si>
    <t>CHEMIESYNTH VAPI LTD</t>
  </si>
  <si>
    <t>CHEMO PHARMA LABORATORIES LTD</t>
  </si>
  <si>
    <t>CHEMTECH INDUSTRIAL VALVES LTD</t>
  </si>
  <si>
    <t>CHENNAI FERROUS INDUSTRIES LTD</t>
  </si>
  <si>
    <t>CHENNAI MEENAKSHI MULTISPECIALITY HOSPITAL LTD</t>
  </si>
  <si>
    <t>CHENNAI PETROLEUM CORPORATION LTD</t>
  </si>
  <si>
    <t>CHENNPETRO</t>
  </si>
  <si>
    <t>CHEVIOT CO LTD</t>
  </si>
  <si>
    <t>CHITRADURGA SPINTEX LTD</t>
  </si>
  <si>
    <t>CHL LTD</t>
  </si>
  <si>
    <t>CHOICE INTERNATIONAL LTD</t>
  </si>
  <si>
    <t>CHOKSI IMAGING LTD</t>
  </si>
  <si>
    <t>Photographic Products</t>
  </si>
  <si>
    <t>CHOKSI LABORATORIES LTD</t>
  </si>
  <si>
    <t>Cholamandalam Financial Holdings LTD</t>
  </si>
  <si>
    <t>CHOLAHLDNG</t>
  </si>
  <si>
    <t>CHOLAMANDALAM INVESTMENT AND FINANCE COMPANY LTD</t>
  </si>
  <si>
    <t>CHOLAFIN</t>
  </si>
  <si>
    <t>CHORDIA FOOD PRODUCTS LTD</t>
  </si>
  <si>
    <t>CHOTHANI FOODS LTD</t>
  </si>
  <si>
    <t>CHOWGULE STEAMSHIPS LTD</t>
  </si>
  <si>
    <t>Shipping</t>
  </si>
  <si>
    <t>CHPL INDUSTRIES LTD</t>
  </si>
  <si>
    <t>CHROMATIC (INDIA) LTD</t>
  </si>
  <si>
    <t>CHROMATIC</t>
  </si>
  <si>
    <t>CHROMATIC INDIA LTD</t>
  </si>
  <si>
    <t>CIAN AGRO INDUSTRIES &amp; INFRASTRUCTURE LTD</t>
  </si>
  <si>
    <t>Cian Healthcare Ltd</t>
  </si>
  <si>
    <t>CHCL</t>
  </si>
  <si>
    <t>CIGNITI TECHNOLOGIES LTD</t>
  </si>
  <si>
    <t>CIGNITITEC</t>
  </si>
  <si>
    <t>CIL NOVA PETROCHEMICALS LTD</t>
  </si>
  <si>
    <t>CNOVAPETRO</t>
  </si>
  <si>
    <t>CIL SECURITIES LTD</t>
  </si>
  <si>
    <t>CIMMCO LTD</t>
  </si>
  <si>
    <t>CIMMCO</t>
  </si>
  <si>
    <t>CINDRELLA FINANCIAL SERVICES LTD</t>
  </si>
  <si>
    <t>CINDRELLA HOTELS LTD</t>
  </si>
  <si>
    <t>CINELINE (INDIA) LTD</t>
  </si>
  <si>
    <t>CINELINE</t>
  </si>
  <si>
    <t>CINELINE INDIA LTD</t>
  </si>
  <si>
    <t>CINERAD COMMUNICATIONS LTD</t>
  </si>
  <si>
    <t>CINEVISTA LTD</t>
  </si>
  <si>
    <t>CINEVISTA</t>
  </si>
  <si>
    <t>CIPLA LTD</t>
  </si>
  <si>
    <t>CIPLA</t>
  </si>
  <si>
    <t>CISTRO TELELINK LTD</t>
  </si>
  <si>
    <t>CITADEL REALTY AND DEVELOPERS LTD</t>
  </si>
  <si>
    <t>CITIPORT FINANCIAL SERVICES LTD</t>
  </si>
  <si>
    <t>CITIZEN INFOLINE LTD</t>
  </si>
  <si>
    <t>CITY ONLINE SERVICES LTD</t>
  </si>
  <si>
    <t>CITY UNION BANK LTD</t>
  </si>
  <si>
    <t>CUB</t>
  </si>
  <si>
    <t>CITYMAN LTD</t>
  </si>
  <si>
    <t>CITYON SYSTEMS (INDIA) LTD</t>
  </si>
  <si>
    <t>CITYON SYSTEMS INDIA LTD</t>
  </si>
  <si>
    <t>CKP LEISURE LTD</t>
  </si>
  <si>
    <t>CKPLEISURE</t>
  </si>
  <si>
    <t>CKP PRODUCTS LTD</t>
  </si>
  <si>
    <t>CKPPRODUCT</t>
  </si>
  <si>
    <t>CL EDUCATE LTD</t>
  </si>
  <si>
    <t>CLEDUCATE</t>
  </si>
  <si>
    <t>CLARIANT CHEMICALS (INDIA) LTD</t>
  </si>
  <si>
    <t>CLN(INDIA)</t>
  </si>
  <si>
    <t>CLARIANT CHEMICALS INDIA LTD</t>
  </si>
  <si>
    <t>CLNINDIA</t>
  </si>
  <si>
    <t>CLASSIC ELECTRICALS LTD</t>
  </si>
  <si>
    <t>CLASSIC FILAMENTS LTD</t>
  </si>
  <si>
    <t>CLASSIC GLOBAL FINANCE &amp; CAPITAL LTD</t>
  </si>
  <si>
    <t>CLASSIC LEASING &amp; FINANCE LTD</t>
  </si>
  <si>
    <t>CLIO INFOTECH LTD</t>
  </si>
  <si>
    <t>CMI FPE LTD</t>
  </si>
  <si>
    <t>CMI LTD</t>
  </si>
  <si>
    <t>CMICABLES</t>
  </si>
  <si>
    <t>CMM INFRAPROJECTS LTD</t>
  </si>
  <si>
    <t>CMMIPL</t>
  </si>
  <si>
    <t>CNI RESEARCH LTD</t>
  </si>
  <si>
    <t>COAL (INDIA) LTD</t>
  </si>
  <si>
    <t>COAL(INDIA)</t>
  </si>
  <si>
    <t>COAL INDIA LTD</t>
  </si>
  <si>
    <t>COALINDIA</t>
  </si>
  <si>
    <t>COASTAL CORPORATION LTD</t>
  </si>
  <si>
    <t>COASTAL ROADWAYS LTD</t>
  </si>
  <si>
    <t>COCHIN MALABAR ESTATES &amp; INDUSTRIES LTD</t>
  </si>
  <si>
    <t>COCHIN MINERALS &amp; RUTILE LTD</t>
  </si>
  <si>
    <t>COCHIN SHIPYARD LTD</t>
  </si>
  <si>
    <t>COCHINSHIP</t>
  </si>
  <si>
    <t>COFFEE DAY ENTERPRISES LTD</t>
  </si>
  <si>
    <t>COFFEEDAY</t>
  </si>
  <si>
    <t>COLGATE PALMOLIVE (INDIA) LTD</t>
  </si>
  <si>
    <t>COLPAL</t>
  </si>
  <si>
    <t>COLGATE PALMOLIVE INDIA LTD</t>
  </si>
  <si>
    <t>COLINZ LABORATORIES LTD</t>
  </si>
  <si>
    <t>COLORCHIPS NEW MEDIA LTD</t>
  </si>
  <si>
    <t>COMBAT DRUGS LTD</t>
  </si>
  <si>
    <t>COMFORT COMMOTRADE LTD</t>
  </si>
  <si>
    <t>COMFORT FINCAP LTD</t>
  </si>
  <si>
    <t>COMFORT INTECH LTD</t>
  </si>
  <si>
    <t>COMMERCIAL ENGINEERS &amp; BODY BUILDERS CO LTD</t>
  </si>
  <si>
    <t>CEBBCO</t>
  </si>
  <si>
    <t>COMMERCIAL SYN BAGS LTD</t>
  </si>
  <si>
    <t>COMMEX TECHNOLOGY LTD</t>
  </si>
  <si>
    <t>COMPETENT AUTOMOBILES CO LTD</t>
  </si>
  <si>
    <t>COMPUAGE INFOCOM LTD</t>
  </si>
  <si>
    <t>COMPINFO</t>
  </si>
  <si>
    <t>COMPUCOM SOFTWARE LTD</t>
  </si>
  <si>
    <t>COMPUSOFT</t>
  </si>
  <si>
    <t>COMPUTER POINT LTD</t>
  </si>
  <si>
    <t>CONART ENGINEERS LTD</t>
  </si>
  <si>
    <t>CONCORD DRUGS LTD</t>
  </si>
  <si>
    <t>CONCRETE CREDIT LTD</t>
  </si>
  <si>
    <t>CONFIDENCE FINANCE AND TRADING LTD</t>
  </si>
  <si>
    <t>Confidence Futuristic Energetech Ltd</t>
  </si>
  <si>
    <t>CFEL</t>
  </si>
  <si>
    <t>CONFIDENCE PETROLEUM (INDIA) LTD</t>
  </si>
  <si>
    <t>Confidence Petroleum India LTD</t>
  </si>
  <si>
    <t>CONFIPET</t>
  </si>
  <si>
    <t>CONFIDENCE PETROLEUM INDIA LTD</t>
  </si>
  <si>
    <t>CONSECUTIVE INVESTMENT &amp; TRADING COMPANY LTD</t>
  </si>
  <si>
    <t>CONSOLIDATED CONSTRUCTION CONSORTIUM LTD</t>
  </si>
  <si>
    <t>CCCL</t>
  </si>
  <si>
    <t>CONSOLIDATED FINVEST &amp; HOLDINGS LTD</t>
  </si>
  <si>
    <t>CONSOFINVT</t>
  </si>
  <si>
    <t>CONTAINER CORPORATION OF (INDIA) LTD</t>
  </si>
  <si>
    <t>CONCOR</t>
  </si>
  <si>
    <t>CONTAINER CORPORATION OF INDIA LTD</t>
  </si>
  <si>
    <t>CONTAINERWAY INTERNATIONAL LTD</t>
  </si>
  <si>
    <t>CONTIL (INDIA) LTD</t>
  </si>
  <si>
    <t>CONTIL INDIA LTD</t>
  </si>
  <si>
    <t>CONTINENTAL CHEMICALS LTD</t>
  </si>
  <si>
    <t>CONTINENTAL CONTROLS LTD</t>
  </si>
  <si>
    <t>CONTINENTAL PETROLEUMS LTD</t>
  </si>
  <si>
    <t>CONTINENTAL SECURITIES LTD</t>
  </si>
  <si>
    <t>CONTINENTAL SEEDS AND CHEMICALS LTD</t>
  </si>
  <si>
    <t>CONTI</t>
  </si>
  <si>
    <t>CONTROL PRINT LTD</t>
  </si>
  <si>
    <t>CONTROLPR</t>
  </si>
  <si>
    <t>CORAL INDIA FINANCE &amp; HOUSING LTD</t>
  </si>
  <si>
    <t>CORALFINAC</t>
  </si>
  <si>
    <t>CORAL LABORATORIES LTD</t>
  </si>
  <si>
    <t>CORAL NEWSPRINTS LTD.</t>
  </si>
  <si>
    <t>CORNE</t>
  </si>
  <si>
    <t>Paper &amp;amp; Paper Products</t>
  </si>
  <si>
    <t>CORDS CABLE INDUSTRIES LTD</t>
  </si>
  <si>
    <t>CORDSCABLE</t>
  </si>
  <si>
    <t>COROMANDEL AGRO PRODUCTS &amp; OILS LTD</t>
  </si>
  <si>
    <t>COROMANDEL ENGINEERING COMPANY LTD</t>
  </si>
  <si>
    <t>COROMANDEL INTERNATIONAL LTD</t>
  </si>
  <si>
    <t>COROMANDEL</t>
  </si>
  <si>
    <t>CORPORATE COURIER AND CARGO LTD</t>
  </si>
  <si>
    <t>CORPORATE MERCHANT BANKERS LTD</t>
  </si>
  <si>
    <t>CORPORATION BANK</t>
  </si>
  <si>
    <t>CORPBANK</t>
  </si>
  <si>
    <t>COSBOARD INDUSTRIES LTD</t>
  </si>
  <si>
    <t>COSCO (INDIA) LTD</t>
  </si>
  <si>
    <t>COSCO INDIA LTD</t>
  </si>
  <si>
    <t>COSMO FERRITES LTD</t>
  </si>
  <si>
    <t>COSMO FILMS LTD</t>
  </si>
  <si>
    <t>COSMOFILMS</t>
  </si>
  <si>
    <t>COSYN LTD</t>
  </si>
  <si>
    <t>COUNTRY CLUB HOSPITALITY &amp; HOLIDAYS LTD</t>
  </si>
  <si>
    <t>CCHHL</t>
  </si>
  <si>
    <t>COUNTRY CONDO'S LTD</t>
  </si>
  <si>
    <t>COUNCODOS</t>
  </si>
  <si>
    <t>COVENTRY COIL-O-MATIC HARYANA LTD</t>
  </si>
  <si>
    <t>COVIDH TECHNOLOGIES LTD</t>
  </si>
  <si>
    <t>COX &amp; KINGS LTD</t>
  </si>
  <si>
    <t>COX&amp;KINGS</t>
  </si>
  <si>
    <t>Cox &amp;amp; Kings Financial Service Ltd</t>
  </si>
  <si>
    <t>CKFSL</t>
  </si>
  <si>
    <t>CRANE INFRASTRUCTURE LTD</t>
  </si>
  <si>
    <t>CRANES SOFTWARE INTERNATIONAL LTD</t>
  </si>
  <si>
    <t>CRANEX LTD</t>
  </si>
  <si>
    <t>CRAVATEX LTD</t>
  </si>
  <si>
    <t>CRAZY INFOTECH LTD</t>
  </si>
  <si>
    <t>CREATIVE CASTINGS LTD</t>
  </si>
  <si>
    <t>CREATIVE EYE LTD</t>
  </si>
  <si>
    <t>CREATIVEYE</t>
  </si>
  <si>
    <t>CREATIVE PERIPHERALS AND DISTRIBUTION LTD</t>
  </si>
  <si>
    <t>CREATIVE</t>
  </si>
  <si>
    <t>CREDITACCESS GRAMEEN LTD</t>
  </si>
  <si>
    <t>CREDITACC</t>
  </si>
  <si>
    <t>CRESCENT LEASING LTD</t>
  </si>
  <si>
    <t>CRESSANDA SOLUTIONS LTD</t>
  </si>
  <si>
    <t>CREST VENTURES LTD</t>
  </si>
  <si>
    <t>CREST</t>
  </si>
  <si>
    <t>CRESTCHEM LTD</t>
  </si>
  <si>
    <t>CRIMSON METAL ENGINEERING COMPANY LTD</t>
  </si>
  <si>
    <t>CRISIL LTD</t>
  </si>
  <si>
    <t>CRISIL</t>
  </si>
  <si>
    <t>CROMPTON GREAVES CONSUMER ELECTRICALS LTD</t>
  </si>
  <si>
    <t>CROMPTON</t>
  </si>
  <si>
    <t>CROWN LIFTERS LTD</t>
  </si>
  <si>
    <t>CROWN</t>
  </si>
  <si>
    <t>CROWN TOURS LTD</t>
  </si>
  <si>
    <t>CRP RISK MANAGEMENT LTD</t>
  </si>
  <si>
    <t>CSL FINANCE LTD</t>
  </si>
  <si>
    <t>CUBEX TUBINGS LTD</t>
  </si>
  <si>
    <t>CUBEXTUB</t>
  </si>
  <si>
    <t>CUBICAL FINANCIAL SERVICES LTD</t>
  </si>
  <si>
    <t>CUMMINS (INDIA) LTD</t>
  </si>
  <si>
    <t>CUMMINSIND</t>
  </si>
  <si>
    <t>CUMMINS INDIA LTD</t>
  </si>
  <si>
    <t>CUPID LTD</t>
  </si>
  <si>
    <t>CUPID</t>
  </si>
  <si>
    <t>CURA TECHNOLOGIES LTD</t>
  </si>
  <si>
    <t>CURATECH</t>
  </si>
  <si>
    <t>CYBELE INDUSTRIES LTD</t>
  </si>
  <si>
    <t>CYBER MEDIA (INDIA) LTD</t>
  </si>
  <si>
    <t>CYBERMEDIA</t>
  </si>
  <si>
    <t>CYBER MEDIA INDIA LTD</t>
  </si>
  <si>
    <t>CYBERMATE INFOTEK LTD</t>
  </si>
  <si>
    <t>CYBERTECH SYSTEMS AND SOFTWARE LTD</t>
  </si>
  <si>
    <t>CYBERTECH</t>
  </si>
  <si>
    <t>CYIENT LTD</t>
  </si>
  <si>
    <t>CYIENT</t>
  </si>
  <si>
    <t>D B CORP LTD</t>
  </si>
  <si>
    <t>DBCORP</t>
  </si>
  <si>
    <t>D B REALTY LTD</t>
  </si>
  <si>
    <t>DBREALTY</t>
  </si>
  <si>
    <t>D P ABHUSHAN LTD</t>
  </si>
  <si>
    <t>DPABHUSHAN</t>
  </si>
  <si>
    <t>D P WIRES LTD</t>
  </si>
  <si>
    <t>DPWIRES</t>
  </si>
  <si>
    <t>D&amp;H (INDIA) LTD</t>
  </si>
  <si>
    <t>D&amp;H INDIA LTD</t>
  </si>
  <si>
    <t>DABUR (INDIA) LTD</t>
  </si>
  <si>
    <t>DABUR</t>
  </si>
  <si>
    <t>DABUR INDIA LTD</t>
  </si>
  <si>
    <t>DAI-ICHI KARKARIA LTD</t>
  </si>
  <si>
    <t>DAIKAFFIL CHEMICALS (INDIA) LTD</t>
  </si>
  <si>
    <t>DAIKAFFIL CHEMICALS INDIA LTD</t>
  </si>
  <si>
    <t>DALAL STREET INVESTMENTS LTD</t>
  </si>
  <si>
    <t>Dalmia Bharat Ltd</t>
  </si>
  <si>
    <t>DALBHARAT</t>
  </si>
  <si>
    <t>Cement &amp;amp; Cement Products</t>
  </si>
  <si>
    <t>DALMIA BHARAT SUGAR AND INDUSTRIES LTD</t>
  </si>
  <si>
    <t>DALMIASUG</t>
  </si>
  <si>
    <t>DALMIA INDUSTRIAL DEVELOPMENT LTD</t>
  </si>
  <si>
    <t>DAMODAR INDUSTRIES LTD</t>
  </si>
  <si>
    <t>DAMODARIND</t>
  </si>
  <si>
    <t>DANGEE DUMS LTD</t>
  </si>
  <si>
    <t>DANGEE</t>
  </si>
  <si>
    <t>DANLAW TECHNOLOGIES (INDIA) LTD</t>
  </si>
  <si>
    <t>DANLAW TECHNOLOGIES INDIA LTD</t>
  </si>
  <si>
    <t>DANUBE INDUSTRIES LTD</t>
  </si>
  <si>
    <t>DARJEELING ROPEWAY COMPANY LTD</t>
  </si>
  <si>
    <t>DARSHAN ORNA LTD</t>
  </si>
  <si>
    <t>DATAMATICS GLOBAL SERVICES LTD</t>
  </si>
  <si>
    <t>DATAMATICS</t>
  </si>
  <si>
    <t>DAULAT SECURITIES LTD</t>
  </si>
  <si>
    <t>DB INTERNATIONAL STOCK BROKERS LTD</t>
  </si>
  <si>
    <t>DBSTOCKBRO</t>
  </si>
  <si>
    <t>DCB BANK LTD</t>
  </si>
  <si>
    <t>DCBBANK</t>
  </si>
  <si>
    <t>DCM FINANCIAL SERVICES LTD</t>
  </si>
  <si>
    <t>DCMFINSERV</t>
  </si>
  <si>
    <t>DCM LTD</t>
  </si>
  <si>
    <t>DCM</t>
  </si>
  <si>
    <t>DCM SHRIRAM INDUSTRIES LTD</t>
  </si>
  <si>
    <t>DCM SHRIRAM LTD</t>
  </si>
  <si>
    <t>DCMSHRIRAM</t>
  </si>
  <si>
    <t>DCW LTD</t>
  </si>
  <si>
    <t>DCW</t>
  </si>
  <si>
    <t>DE NORA (INDIA) LTD</t>
  </si>
  <si>
    <t>DENORA</t>
  </si>
  <si>
    <t>DE NORA INDIA LTD</t>
  </si>
  <si>
    <t>DEBOCK SALES AND MARKETING LTD</t>
  </si>
  <si>
    <t>DSML</t>
  </si>
  <si>
    <t>DECCAN BEARINGS LTD</t>
  </si>
  <si>
    <t>DECCAN CEMENTS LTD</t>
  </si>
  <si>
    <t>DECCANCE</t>
  </si>
  <si>
    <t>DECCAN GOLD MINES LTD</t>
  </si>
  <si>
    <t>Deccan Health Care Ltd</t>
  </si>
  <si>
    <t>DECCAN</t>
  </si>
  <si>
    <t>DECCAN POLYPACKS LTD</t>
  </si>
  <si>
    <t>DECILLION FINANCE LTD</t>
  </si>
  <si>
    <t>DECO-MICA LTD</t>
  </si>
  <si>
    <t>DECOROUS INVESTMENT &amp; TRADING CO LTD</t>
  </si>
  <si>
    <t>DEEP DIAMOND (INDIA) LTD</t>
  </si>
  <si>
    <t>DEEP DIAMOND INDIA LTD</t>
  </si>
  <si>
    <t>DEEP INDUSTRIES LTD</t>
  </si>
  <si>
    <t>DEEPIND</t>
  </si>
  <si>
    <t>DEEP POLYMERS LTD</t>
  </si>
  <si>
    <t>DEEPAK FERTILIZERS AND PETROCHEMICALS CORPORATION LTD</t>
  </si>
  <si>
    <t>DEEPAKFERT</t>
  </si>
  <si>
    <t>DEEPAK NITRITE LTD</t>
  </si>
  <si>
    <t>DEEPAKNTR</t>
  </si>
  <si>
    <t>DEEPAK SPINNERS LTD</t>
  </si>
  <si>
    <t>DEEPTI ALLOY STEEL LTD</t>
  </si>
  <si>
    <t>DEKSON CASTINGS LTD</t>
  </si>
  <si>
    <t>DELTA CORP LTD</t>
  </si>
  <si>
    <t>DELTACORP</t>
  </si>
  <si>
    <t>DELTA INDUSTRIAL RESOURCES LTD</t>
  </si>
  <si>
    <t>DELTA MAGNETS LTD</t>
  </si>
  <si>
    <t>DELTAMAGNT</t>
  </si>
  <si>
    <t>DELTON CABLES LTD</t>
  </si>
  <si>
    <t>DELTRON LTD</t>
  </si>
  <si>
    <t>DEN NETWORKS LTD</t>
  </si>
  <si>
    <t>DEN</t>
  </si>
  <si>
    <t>DENA BANK</t>
  </si>
  <si>
    <t>DENABANK</t>
  </si>
  <si>
    <t>DENIS CHEM LAB LTD</t>
  </si>
  <si>
    <t>DESH RAKSHAK AUSHDHALAYA LTD</t>
  </si>
  <si>
    <t>DEV INFORMATION TECHNOLOGY LTD</t>
  </si>
  <si>
    <t>DEVIT</t>
  </si>
  <si>
    <t>DEVHARI EXPORTS (INDIA) LTD</t>
  </si>
  <si>
    <t>DEVHARI EXPORTS INDIA LTD</t>
  </si>
  <si>
    <t>DEVINE IMPEX LTD</t>
  </si>
  <si>
    <t>DEVINSU TRADING LTD</t>
  </si>
  <si>
    <t>DEVKI LEASING &amp; FINANCE LTD</t>
  </si>
  <si>
    <t>DEVOTED CONSTRUCTION LTD</t>
  </si>
  <si>
    <t>DEWAN HOUSING FINANCE CORPORATION LTD</t>
  </si>
  <si>
    <t>DHFL</t>
  </si>
  <si>
    <t>DFM FOODS LTD</t>
  </si>
  <si>
    <t>DFMFOODS</t>
  </si>
  <si>
    <t>DHABRIYA POLYWOOD LTD</t>
  </si>
  <si>
    <t>DHAMPUR SUGAR MILLS LTD</t>
  </si>
  <si>
    <t>DHAMPURSUG</t>
  </si>
  <si>
    <t>DHAMPURE SPECIALITY SUGARS LTD</t>
  </si>
  <si>
    <t>DHANADA CORPORATION LTD</t>
  </si>
  <si>
    <t>DHANALAXMI ROTO SPINNERS LTD</t>
  </si>
  <si>
    <t>Dhanashree Electronics Ltd</t>
  </si>
  <si>
    <t>DEL</t>
  </si>
  <si>
    <t>DHANLAXMI BANK LTD</t>
  </si>
  <si>
    <t>DHANBANK</t>
  </si>
  <si>
    <t>DHANLAXMI COTEX LTD</t>
  </si>
  <si>
    <t>DHANLAXMI FABRICS LTD</t>
  </si>
  <si>
    <t>DHANLEELA INVESTMENTS &amp; TRADING COMPANY LTD</t>
  </si>
  <si>
    <t>DHANUKA AGRITECH LTD</t>
  </si>
  <si>
    <t>DHANUKA</t>
  </si>
  <si>
    <t>DHANUKA COMMERCIAL LTD</t>
  </si>
  <si>
    <t>DHANUKA REALTY LTD</t>
  </si>
  <si>
    <t>DRL</t>
  </si>
  <si>
    <t>DHANVANTRI JEEVAN REKHA LTD</t>
  </si>
  <si>
    <t>DHANVARSHA FINVEST LTD</t>
  </si>
  <si>
    <t>DHARAMSI MORARJI CHEMICAL CO LTD</t>
  </si>
  <si>
    <t>DHARANI FINANCE LTD</t>
  </si>
  <si>
    <t>DHARANI SUGARS &amp; CHEMICALS LTD</t>
  </si>
  <si>
    <t>DHARSUGAR</t>
  </si>
  <si>
    <t>DHENU BUILDCON INFRA LTD</t>
  </si>
  <si>
    <t>DHOOT INDUSTRIAL FINANCE LTD</t>
  </si>
  <si>
    <t>DHP (INDIA) LTD</t>
  </si>
  <si>
    <t>DHP INDIA LTD</t>
  </si>
  <si>
    <t>DHRUV CONSULTANCY SERVICES LTD</t>
  </si>
  <si>
    <t>DHRUV ESTATES LTD</t>
  </si>
  <si>
    <t>DHRUV WELLNESS LTD</t>
  </si>
  <si>
    <t>DHRUVA CAPITAL SERVICES LTD</t>
  </si>
  <si>
    <t>DHUNSERI INVESTMENTS LTD</t>
  </si>
  <si>
    <t>DHUNINV</t>
  </si>
  <si>
    <t>DHUNSERI PETROCHEM LTD</t>
  </si>
  <si>
    <t>DPL</t>
  </si>
  <si>
    <t>DHUNSERI TEA &amp; INDUSTRIES LTD</t>
  </si>
  <si>
    <t>DTIL</t>
  </si>
  <si>
    <t>Dhunseri Ventures LTD</t>
  </si>
  <si>
    <t>DVL</t>
  </si>
  <si>
    <t>DIAMANT INFRASTRUCTURE LTD</t>
  </si>
  <si>
    <t>DIAMINES &amp; CHEMICALS LTD</t>
  </si>
  <si>
    <t>DIAMOND POWER INFRA LTD</t>
  </si>
  <si>
    <t>DIAPOWER</t>
  </si>
  <si>
    <t>DIANA TEA CO LTD</t>
  </si>
  <si>
    <t>DIC (INDIA) LTD</t>
  </si>
  <si>
    <t>DICIND</t>
  </si>
  <si>
    <t>DIC INDIA LTD</t>
  </si>
  <si>
    <t>DIGGI MULTITRADE LTD</t>
  </si>
  <si>
    <t>Digicontent Ltd</t>
  </si>
  <si>
    <t>DGCONTENT</t>
  </si>
  <si>
    <t>DIGJAM LTD</t>
  </si>
  <si>
    <t>DIGJAMLTD</t>
  </si>
  <si>
    <t>DIKSAT TRANSWORLD LTD</t>
  </si>
  <si>
    <t>Diksha Greens Ltd</t>
  </si>
  <si>
    <t>DGL</t>
  </si>
  <si>
    <t>DIL LTD</t>
  </si>
  <si>
    <t>DILIGENT INDUSTRIES LTD</t>
  </si>
  <si>
    <t>DILIGENT MEDIA CORPORATION LTD</t>
  </si>
  <si>
    <t>DNAMEDIA</t>
  </si>
  <si>
    <t>Advertising &amp; Media</t>
  </si>
  <si>
    <t>DILIP BUILDCON LTD</t>
  </si>
  <si>
    <t>DBL</t>
  </si>
  <si>
    <t>DION GLOBAL SOLUTIONS LTD</t>
  </si>
  <si>
    <t>DISA (INDIA) LTD</t>
  </si>
  <si>
    <t>DISA INDIA LTD</t>
  </si>
  <si>
    <t>DISH TV (INDIA) LTD</t>
  </si>
  <si>
    <t>DISHTV</t>
  </si>
  <si>
    <t>DISH TV INDIA LTD</t>
  </si>
  <si>
    <t>DISHA RESOURCES LTD</t>
  </si>
  <si>
    <t>DISHMAN CARBOGEN AMCIS LTD</t>
  </si>
  <si>
    <t>DCAL</t>
  </si>
  <si>
    <t>DIVINUS FABRICS LTD</t>
  </si>
  <si>
    <t>DIVI'S LABORATORIES LTD</t>
  </si>
  <si>
    <t>DIVISLAB</t>
  </si>
  <si>
    <t>DIVYA JYOTI INDUSTRIES LTD</t>
  </si>
  <si>
    <t>DIVYASHAKTI GRANITES LTD</t>
  </si>
  <si>
    <t>DIXON TECHNOLOGIES (INDIA) LTD</t>
  </si>
  <si>
    <t>DIXON</t>
  </si>
  <si>
    <t>DIXON TECHNOLOGIES INDIA LTD</t>
  </si>
  <si>
    <t>DLF LTD</t>
  </si>
  <si>
    <t>DLF</t>
  </si>
  <si>
    <t>D-LINK (INDIA) LTD</t>
  </si>
  <si>
    <t>DLINK(INDIA)</t>
  </si>
  <si>
    <t>IT Networking Equipment</t>
  </si>
  <si>
    <t>D-LINK INDIA LTD</t>
  </si>
  <si>
    <t>DLINKINDIA</t>
  </si>
  <si>
    <t>DOLAT INVESTMENTS LTD</t>
  </si>
  <si>
    <t>DOLFIN RUBBERS LTD</t>
  </si>
  <si>
    <t>DOLLAR INDUSTRIES LTD</t>
  </si>
  <si>
    <t>DOLLAR</t>
  </si>
  <si>
    <t>DOLPHIN MEDICAL SERVICES LTD</t>
  </si>
  <si>
    <t>DOLPHIN OFFSHORE ENTERPRISES (INDIA) LTD</t>
  </si>
  <si>
    <t>DOLPHINOFF</t>
  </si>
  <si>
    <t>DOLPHIN OFFSHORE ENTERPRISES INDIA LTD</t>
  </si>
  <si>
    <t>DONEAR INDUSTRIES LTD</t>
  </si>
  <si>
    <t>DONEAR</t>
  </si>
  <si>
    <t>DPSC LTD</t>
  </si>
  <si>
    <t>DPSCLTD</t>
  </si>
  <si>
    <t>DQ ENTERTAINMENT INTERNATIONAL LTD</t>
  </si>
  <si>
    <t>DQE</t>
  </si>
  <si>
    <t>DR AGARWALS EYE HOSPITAL LTD</t>
  </si>
  <si>
    <t>DR HABEEBULLAH LIFE SCIENCES LTD</t>
  </si>
  <si>
    <t>DR LAL PATH LABS LTD</t>
  </si>
  <si>
    <t>LALPATHLAB</t>
  </si>
  <si>
    <t>DR LALCHANDANI LABS LTD</t>
  </si>
  <si>
    <t>DR REDDY'S LABORATORIES LTD</t>
  </si>
  <si>
    <t>DRREDDY</t>
  </si>
  <si>
    <t>DRA CONSULTANTS LTD</t>
  </si>
  <si>
    <t>DREDGING CORPORATION OF (INDIA) LTD</t>
  </si>
  <si>
    <t>DREDGECORP</t>
  </si>
  <si>
    <t>DREDGING CORPORATION OF INDIA LTD</t>
  </si>
  <si>
    <t>DUCON INFRATECHNOLOGIES LTD</t>
  </si>
  <si>
    <t>DUCON</t>
  </si>
  <si>
    <t>DUGAR HOUSING DEVELOPMENTS LTD</t>
  </si>
  <si>
    <t>DUKE OFFSHORE LTD</t>
  </si>
  <si>
    <t>DUNCAN ENGINEERING LTD</t>
  </si>
  <si>
    <t>DUROPACK LTD</t>
  </si>
  <si>
    <t>DUTRON POLYMERS LTD</t>
  </si>
  <si>
    <t>DWARIKESH SUGAR INDUSTRIES LTD</t>
  </si>
  <si>
    <t>DWARKESH</t>
  </si>
  <si>
    <t>Dwitiya Trading Ltd</t>
  </si>
  <si>
    <t>DWITIYA</t>
  </si>
  <si>
    <t>DYNACONS SYSTEMS &amp; SOLUTIONS LTD</t>
  </si>
  <si>
    <t>DSSL</t>
  </si>
  <si>
    <t>DYNAMATIC TECHNOLOGIES LTD</t>
  </si>
  <si>
    <t>DYNAMATECH</t>
  </si>
  <si>
    <t>DYNAMIC ARCHISTRUCTURES LTD</t>
  </si>
  <si>
    <t>DYNAMIC CABLES LTD</t>
  </si>
  <si>
    <t>DYNAMIC INDUSTRIES LTD</t>
  </si>
  <si>
    <t>DYNAMIC PORTFOLIO MANAGEMENT &amp; SERVICES LTD</t>
  </si>
  <si>
    <t>DYNAVISION LTD</t>
  </si>
  <si>
    <t>DYNEMIC PRODUCTS LTD</t>
  </si>
  <si>
    <t>DYNPRO</t>
  </si>
  <si>
    <t>E COM INFOTECH I LTD</t>
  </si>
  <si>
    <t>E2E NETWORKS LTD</t>
  </si>
  <si>
    <t>E2E</t>
  </si>
  <si>
    <t>EAST BUILDTECH LTD</t>
  </si>
  <si>
    <t>EAST COAST STEEL LTD</t>
  </si>
  <si>
    <t>EAST INDIA SECURITIES LTD</t>
  </si>
  <si>
    <t>EASTERN SILK INDUSTRIES LTD</t>
  </si>
  <si>
    <t>EASTSILK</t>
  </si>
  <si>
    <t>EASTERN TREADS LTD</t>
  </si>
  <si>
    <t>EASUN REYROLLE LTD</t>
  </si>
  <si>
    <t>EASUNREYRL</t>
  </si>
  <si>
    <t>ECE INDUSTRIES LTD</t>
  </si>
  <si>
    <t>ECEIND</t>
  </si>
  <si>
    <t>ECLERX SERVICES LTD</t>
  </si>
  <si>
    <t>ECLERX</t>
  </si>
  <si>
    <t>ECO FRIENDLY FOOD PROCESSING PARK LTD</t>
  </si>
  <si>
    <t>ECO RECYCLING LTD</t>
  </si>
  <si>
    <t>ECOBOARD INDUSTRIES LTD</t>
  </si>
  <si>
    <t>ECONO TRADE (INDIA) LTD</t>
  </si>
  <si>
    <t>ECONO TRADE INDIA LTD</t>
  </si>
  <si>
    <t>ECOPLAST LTD</t>
  </si>
  <si>
    <t>ECS BIZTECH LTD</t>
  </si>
  <si>
    <t>EDELWEISS FINANCIAL SERVICES LTD</t>
  </si>
  <si>
    <t>EDELWEISS</t>
  </si>
  <si>
    <t>EDUCOMP SOLUTIONS LTD</t>
  </si>
  <si>
    <t>EDUCOMP</t>
  </si>
  <si>
    <t>EDUEXEL INFOTAINMENT LTD</t>
  </si>
  <si>
    <t>EDYNAMICS SOLUTIONS LTD</t>
  </si>
  <si>
    <t>EICHER MOTORS LTD</t>
  </si>
  <si>
    <t>EICHERMOT</t>
  </si>
  <si>
    <t>EID PARRY (INDIA) LTD</t>
  </si>
  <si>
    <t>EIDPARRY</t>
  </si>
  <si>
    <t>EID PARRY INDIA LTD</t>
  </si>
  <si>
    <t>EIH ASSOCIATED HOTELS LTD</t>
  </si>
  <si>
    <t>EIHAHOTELS</t>
  </si>
  <si>
    <t>EIH LTD</t>
  </si>
  <si>
    <t>EIHOTEL</t>
  </si>
  <si>
    <t>EIMCO ELECON (INDIA) LTD</t>
  </si>
  <si>
    <t>EIMCOELECO</t>
  </si>
  <si>
    <t>EIMCO ELECON INDIA LTD</t>
  </si>
  <si>
    <t>Ejecta Marketing Ltd</t>
  </si>
  <si>
    <t>EML</t>
  </si>
  <si>
    <t>EKAM LEASING &amp; FINANCE CO LTD</t>
  </si>
  <si>
    <t>E-LAND APPAREL LTD</t>
  </si>
  <si>
    <t>ELAND</t>
  </si>
  <si>
    <t>ELANGO INDUSTRIES LTD</t>
  </si>
  <si>
    <t>ELANTAS BECK (INDIA) LTD</t>
  </si>
  <si>
    <t>ELANTAS BECK INDIA LTD</t>
  </si>
  <si>
    <t>ELCID INVESTMENTS LTD</t>
  </si>
  <si>
    <t>ELDECO HOUSING &amp; INDUSTRIES LTD</t>
  </si>
  <si>
    <t>ELECON ENGINEERING COMPANY LTD</t>
  </si>
  <si>
    <t>ELECON</t>
  </si>
  <si>
    <t>ELECTROSTEEL CASTINGS LTD</t>
  </si>
  <si>
    <t>ELECTCAST</t>
  </si>
  <si>
    <t>ELECTROSTEEL STEELS LTD</t>
  </si>
  <si>
    <t>ELECTROSL</t>
  </si>
  <si>
    <t>ELECTROTHERM (INDIA) LTD</t>
  </si>
  <si>
    <t>ELECTHERM</t>
  </si>
  <si>
    <t>ELECTROTHERM INDIA LTD</t>
  </si>
  <si>
    <t>ELEGANT FLORICULTURE &amp; AGROTECH (INDIA) LTD</t>
  </si>
  <si>
    <t>ELEGANT FLORICULTURE &amp; AGROTECH INDIA LTD</t>
  </si>
  <si>
    <t>ELEGANT MARBLES &amp; GRANI INDUSTRIES LTD</t>
  </si>
  <si>
    <t>ELGI EQUIPMENTS LTD</t>
  </si>
  <si>
    <t>ELGIEQUIP</t>
  </si>
  <si>
    <t>ELGI RUBBER COMPANY LTD</t>
  </si>
  <si>
    <t>ELGIRUBCO</t>
  </si>
  <si>
    <t>ELIXIR CAPITAL LTD</t>
  </si>
  <si>
    <t>ELNET TECHNOLOGIES LTD</t>
  </si>
  <si>
    <t>ELPRO INTERNATIONAL LTD</t>
  </si>
  <si>
    <t>EMA (INDIA) LTD</t>
  </si>
  <si>
    <t>EMA INDIA LTD</t>
  </si>
  <si>
    <t>EMAMI LTD</t>
  </si>
  <si>
    <t>EMAMILTD</t>
  </si>
  <si>
    <t>Emami Paper Mills LTD</t>
  </si>
  <si>
    <t>EMAMIPAP</t>
  </si>
  <si>
    <t>EMAMI PAPER MILLS LTD</t>
  </si>
  <si>
    <t>EMAMI REALTY LTD</t>
  </si>
  <si>
    <t>EMAMIREAL</t>
  </si>
  <si>
    <t>Embassy Office Parks REIT</t>
  </si>
  <si>
    <t>EMBASSY</t>
  </si>
  <si>
    <t>EMCO LTD</t>
  </si>
  <si>
    <t>EMCO</t>
  </si>
  <si>
    <t>EMERALD LEASING FINANCE &amp; INVESTMENT COMPANY LTD</t>
  </si>
  <si>
    <t>EMERALD LEISURES LTD</t>
  </si>
  <si>
    <t>EMGEE CABLES &amp; COMMUNICATIONS LTD</t>
  </si>
  <si>
    <t>EMKAY GLOBAL FINANCIAL SERVICES LTD</t>
  </si>
  <si>
    <t>EMKAY</t>
  </si>
  <si>
    <t>EMKAY TAPS AND CUTTING TOOLS LTD</t>
  </si>
  <si>
    <t>EMKAYTOOLS</t>
  </si>
  <si>
    <t>EMMBI INDUSTRIES LTD</t>
  </si>
  <si>
    <t>EMMBI</t>
  </si>
  <si>
    <t>EMMESSAR BIOTECH &amp; NUTRITION LTD</t>
  </si>
  <si>
    <t>EMMSONS INTERNATIONAL LTD</t>
  </si>
  <si>
    <t>EMPEE DISTILLERIES LTD</t>
  </si>
  <si>
    <t>EDL</t>
  </si>
  <si>
    <t>EMPEE SUGARS &amp; CHEMICALS LTD</t>
  </si>
  <si>
    <t>EMPIRE INDUSTRIES LTD</t>
  </si>
  <si>
    <t>EMPOWER (INDIA) LTD</t>
  </si>
  <si>
    <t>EMPOWER INDIA LTD</t>
  </si>
  <si>
    <t>ENBEE TRADE &amp; FINANCE LTD</t>
  </si>
  <si>
    <t>ENCASH ENTERTAINMENT LTD</t>
  </si>
  <si>
    <t>ENDURANCE TECHNOLOGIES LTD</t>
  </si>
  <si>
    <t>ENDURANCE</t>
  </si>
  <si>
    <t>ENERGY DEVELOPMENT COMPANY LTD</t>
  </si>
  <si>
    <t>ENERGYDEV</t>
  </si>
  <si>
    <t>ENGINEERS (INDIA) LTD</t>
  </si>
  <si>
    <t>ENGINERSIN</t>
  </si>
  <si>
    <t>ENGINEERS INDIA LTD</t>
  </si>
  <si>
    <t>ENKEI WHEELS (INDIA) LTD</t>
  </si>
  <si>
    <t>ENKEI WHEELS INDIA LTD</t>
  </si>
  <si>
    <t>ENTERPRISE INTERNATIONAL LTD</t>
  </si>
  <si>
    <t>ENTERTAINMENT NETWORK (INDIA) LTD</t>
  </si>
  <si>
    <t>ENIL</t>
  </si>
  <si>
    <t>ENTERTAINMENT NETWORK INDIA LTD</t>
  </si>
  <si>
    <t>ENVAIR ELECTRODYNE LTD</t>
  </si>
  <si>
    <t>EON ELECTRIC LTD</t>
  </si>
  <si>
    <t>EON</t>
  </si>
  <si>
    <t>EPC INDUSTRIE LTD</t>
  </si>
  <si>
    <t>EPIC ENERGY LTD</t>
  </si>
  <si>
    <t>EPSOM PROPERTIES LTD</t>
  </si>
  <si>
    <t>EQUITAS HOLDINGS LTD</t>
  </si>
  <si>
    <t>EQUITAS</t>
  </si>
  <si>
    <t>ERIS LIFESCIENCES LTD</t>
  </si>
  <si>
    <t>ERIS</t>
  </si>
  <si>
    <t>EROS INTERNATIONAL MEDIA LTD</t>
  </si>
  <si>
    <t>EROSMEDIA</t>
  </si>
  <si>
    <t>ERP SOFT SYSTEMS LTD</t>
  </si>
  <si>
    <t>ESAAR (INDIA) LTD</t>
  </si>
  <si>
    <t>ESAAR INDIA LTD</t>
  </si>
  <si>
    <t>ESAB (INDIA) LTD</t>
  </si>
  <si>
    <t>ESAB(INDIA)</t>
  </si>
  <si>
    <t>ESAB INDIA LTD</t>
  </si>
  <si>
    <t>ESABINDIA</t>
  </si>
  <si>
    <t>ESCORP ASSET MANAGEMENT LTD</t>
  </si>
  <si>
    <t>ESCORTS FINANCE LTD</t>
  </si>
  <si>
    <t>ESCORTS LTD</t>
  </si>
  <si>
    <t>ESCORTS</t>
  </si>
  <si>
    <t>ESHA MEDIA RESEARCH LTD</t>
  </si>
  <si>
    <t>ESKAY K'N'IT (INDIA) LTD</t>
  </si>
  <si>
    <t>ESKAY K'N'IT INDIA LTD</t>
  </si>
  <si>
    <t>ESS DEE ALUMINIUM LTD</t>
  </si>
  <si>
    <t>ESSDEE</t>
  </si>
  <si>
    <t>Household Products</t>
  </si>
  <si>
    <t>ESSAR SECURITIES LTD</t>
  </si>
  <si>
    <t>ESSAR SHIPPING LTD</t>
  </si>
  <si>
    <t>ESSARSHPNG</t>
  </si>
  <si>
    <t>ESSEL PROPACK LTD</t>
  </si>
  <si>
    <t>ESSELPACK</t>
  </si>
  <si>
    <t>ESTEEM BIO ORGANIC FOOD PROCESSING  LTD</t>
  </si>
  <si>
    <t>ESTER INDUSTRIES LTD</t>
  </si>
  <si>
    <t>ESTER</t>
  </si>
  <si>
    <t>ETT LTD</t>
  </si>
  <si>
    <t>EUREKA INDUSTRIES LTD</t>
  </si>
  <si>
    <t>EURO ASIA EXPORTS LTD</t>
  </si>
  <si>
    <t>EURO CERAMICS LTD</t>
  </si>
  <si>
    <t>EUROCERA</t>
  </si>
  <si>
    <t>EURO INDIA FRESH FOODS LTD</t>
  </si>
  <si>
    <t>EIFFL</t>
  </si>
  <si>
    <t>EURO MULTIVISION LTD</t>
  </si>
  <si>
    <t>EUROMULTI</t>
  </si>
  <si>
    <t>EUROTEX INDUSTRIES &amp; EXPORTS LTD</t>
  </si>
  <si>
    <t>Eurotex Industries and Exports LTD</t>
  </si>
  <si>
    <t>EUROTEXIND</t>
  </si>
  <si>
    <t>Evans Electric Ltd</t>
  </si>
  <si>
    <t>EVANS</t>
  </si>
  <si>
    <t>EVEREADY INDUSTRIES (INDIA) LTD</t>
  </si>
  <si>
    <t>EVEREADY</t>
  </si>
  <si>
    <t>EVEREADY INDUSTRIES INDIA LTD</t>
  </si>
  <si>
    <t>EVEREST INDUSTRIES LTD</t>
  </si>
  <si>
    <t>EVERESTIND</t>
  </si>
  <si>
    <t>EVEREST KANTO CYLINDER LTD</t>
  </si>
  <si>
    <t>EKC</t>
  </si>
  <si>
    <t>EVEREST ORGANICS LTD</t>
  </si>
  <si>
    <t>EVERGREEN TEXTILES LTD</t>
  </si>
  <si>
    <t>EVERLON SYNTHETICS LTD</t>
  </si>
  <si>
    <t>EXCEL CROP CARE LTD</t>
  </si>
  <si>
    <t>EXCELCROP</t>
  </si>
  <si>
    <t>EXCEL INDUSTRIES LTD</t>
  </si>
  <si>
    <t>EXCELINDUS</t>
  </si>
  <si>
    <t>EXCEL REALTY N INFRA LTD</t>
  </si>
  <si>
    <t>EXCEL</t>
  </si>
  <si>
    <t>EXIDE INDUSTRIES LTD</t>
  </si>
  <si>
    <t>EXIDEIND</t>
  </si>
  <si>
    <t>Expleo Solutions LTD</t>
  </si>
  <si>
    <t>EXPLEOSOL</t>
  </si>
  <si>
    <t>EXPLICIT FINANCE LTD</t>
  </si>
  <si>
    <t>EXPO GAS CONTAINERS LTD</t>
  </si>
  <si>
    <t>F MEC INTERNATIONAL FINANCIAL SERVICES LTD</t>
  </si>
  <si>
    <t>FACOR ALLOYS LTD</t>
  </si>
  <si>
    <t>FAIR DEAL FILAMENTS LTD</t>
  </si>
  <si>
    <t>FAIRCHEM SPECIALITY LTD</t>
  </si>
  <si>
    <t>FAIRCHEM</t>
  </si>
  <si>
    <t>FAZE THREE LTD</t>
  </si>
  <si>
    <t>FCS SOFTWARE SOLUTIONS LTD</t>
  </si>
  <si>
    <t>FCSSOFT</t>
  </si>
  <si>
    <t>FDC LTD</t>
  </si>
  <si>
    <t>FDC</t>
  </si>
  <si>
    <t>FEDERAL-MOGUL GOETZE (INDIA) LTD</t>
  </si>
  <si>
    <t>FMGOETZE</t>
  </si>
  <si>
    <t>FEDERAL-MOGUL GOETZE INDIA LTD</t>
  </si>
  <si>
    <t>FELIX INDUSTRIES LTD</t>
  </si>
  <si>
    <t>FELIX</t>
  </si>
  <si>
    <t>FENOPLAST LTD</t>
  </si>
  <si>
    <t>FERRO ALLOYS CORPORATION LTD</t>
  </si>
  <si>
    <t>FERTILIZERS AND CHEMICALS TRAVANCORE LTD</t>
  </si>
  <si>
    <t>FACT</t>
  </si>
  <si>
    <t>FERVENT SYNERGIES LTD</t>
  </si>
  <si>
    <t>FGP LTD</t>
  </si>
  <si>
    <t>FIBERWEB (INDIA) LTD</t>
  </si>
  <si>
    <t>FIBERWEB INDIA LTD</t>
  </si>
  <si>
    <t>FIEM INDUSTRIES LTD</t>
  </si>
  <si>
    <t>FIEMIND</t>
  </si>
  <si>
    <t>FILATEX (INDIA) LTD</t>
  </si>
  <si>
    <t>FILATEX</t>
  </si>
  <si>
    <t>FILATEX FASHIONS LTD</t>
  </si>
  <si>
    <t>FILATEX INDIA LTD</t>
  </si>
  <si>
    <t>FILTRA CONSULTANTS AND ENGINEERS LTD</t>
  </si>
  <si>
    <t>FINE ORGANIC INDUSTRIES LTD</t>
  </si>
  <si>
    <t>FINEORG</t>
  </si>
  <si>
    <t>FINE-LINE CIRCUITS LTD.</t>
  </si>
  <si>
    <t>FINELINE</t>
  </si>
  <si>
    <t>FINEOTEX CHEMICAL LTD</t>
  </si>
  <si>
    <t>FCL</t>
  </si>
  <si>
    <t>FINKURVE FINANCIAL SERVICES LTD</t>
  </si>
  <si>
    <t>FINOLEX CABLES LTD</t>
  </si>
  <si>
    <t>FINCABLES</t>
  </si>
  <si>
    <t>FINOLEX INDUSTRIES LTD</t>
  </si>
  <si>
    <t>FINPIPE</t>
  </si>
  <si>
    <t>FIRST CUSTODIAN FUND (INDIA) LTD</t>
  </si>
  <si>
    <t>FIRST CUSTODIAN FUND INDIA LTD</t>
  </si>
  <si>
    <t>FIRSTOBJECT TECHNOLOGIES LTD</t>
  </si>
  <si>
    <t>FIRSTSOURCE SOLUTIONS LTD</t>
  </si>
  <si>
    <t>FSL</t>
  </si>
  <si>
    <t>FISCHER CHEMIC LTD</t>
  </si>
  <si>
    <t>FIVE CORE ELECTRONICS LTD</t>
  </si>
  <si>
    <t>FIVECORE</t>
  </si>
  <si>
    <t>FIVE CORE EXIM LTD</t>
  </si>
  <si>
    <t>FIVE X TRADECOM LTD</t>
  </si>
  <si>
    <t>FLEX FOODS LTD</t>
  </si>
  <si>
    <t>FLEXITUFF VENTURES INTERNATIONAL LTD</t>
  </si>
  <si>
    <t>FLEXITUFF</t>
  </si>
  <si>
    <t>FLORA CORPORATION LTD</t>
  </si>
  <si>
    <t>FLORA TEXTILES LTD</t>
  </si>
  <si>
    <t>FLORENCE INVESTECH LTD</t>
  </si>
  <si>
    <t>FLUIDOMAT LTD</t>
  </si>
  <si>
    <t>FOCUS INDUSTRIAL RESOURCES LTD</t>
  </si>
  <si>
    <t>FOCUS LIGHTING AND FIXTURES LTD</t>
  </si>
  <si>
    <t>FOCUS</t>
  </si>
  <si>
    <t>FOCUS SUITES SOLUTIONS &amp; SERVICES LTD</t>
  </si>
  <si>
    <t>FOMENTO RESORTS &amp; HOTELS LTD</t>
  </si>
  <si>
    <t>FOODS &amp; INNS LTD</t>
  </si>
  <si>
    <t>FORBES &amp; COMPANY LTD</t>
  </si>
  <si>
    <t>FORCE MOTORS LTD</t>
  </si>
  <si>
    <t>Cars &amp; Utility Vehicles</t>
  </si>
  <si>
    <t>FORTIS HEALTHCARE LTD</t>
  </si>
  <si>
    <t>FORTIS</t>
  </si>
  <si>
    <t>FORTIS MALAR HOSPITALS LTD</t>
  </si>
  <si>
    <t>FORTUNE INTERNATIONAL LTD</t>
  </si>
  <si>
    <t>FOSECO (INDIA) LTD</t>
  </si>
  <si>
    <t>FOSECOIND</t>
  </si>
  <si>
    <t>FOSECO INDIA LTD</t>
  </si>
  <si>
    <t>FOUNDRY FUEL PRODUCTS LTD</t>
  </si>
  <si>
    <t>FOURTH DIMENSION SOLUTIONS LTD</t>
  </si>
  <si>
    <t>FOURTHDIM</t>
  </si>
  <si>
    <t>FOURTH GENERATION INFORMATION SYSTEMS LTD</t>
  </si>
  <si>
    <t>FRANKLIN INDUSTRIES LTD</t>
  </si>
  <si>
    <t>FRANKLIN LEASING AND FINANCE LTD</t>
  </si>
  <si>
    <t>Fraser and Company Ltd</t>
  </si>
  <si>
    <t>FRASER</t>
  </si>
  <si>
    <t>FREDUN PHARMACEUTICALS LTD</t>
  </si>
  <si>
    <t>FRESHTROP FRUITS LTD</t>
  </si>
  <si>
    <t>FRONTIER CAPITAL LTD</t>
  </si>
  <si>
    <t>FRONTIER SPRINGS LTD</t>
  </si>
  <si>
    <t>FRONTLINE BUSINESS SOLUTIONS LTD.</t>
  </si>
  <si>
    <t>FRONTBUSS</t>
  </si>
  <si>
    <t>FRONTLINE CORPORATION LTD</t>
  </si>
  <si>
    <t>FRONTLINE SECURITIES LTD</t>
  </si>
  <si>
    <t>FRUITION VENTURE LTD</t>
  </si>
  <si>
    <t>FUNNY SOFTWARE LTD</t>
  </si>
  <si>
    <t>FUTURE CONSUMER LTD</t>
  </si>
  <si>
    <t>FCONSUMER</t>
  </si>
  <si>
    <t>FUTURE ENTERPRISES LTD</t>
  </si>
  <si>
    <t>FEL</t>
  </si>
  <si>
    <t>FELDVR</t>
  </si>
  <si>
    <t>FUTURE LIFESTYLE FASHIONS LTD</t>
  </si>
  <si>
    <t>FLFL</t>
  </si>
  <si>
    <t>FUTURE MARKET NETWORKS LTD</t>
  </si>
  <si>
    <t>FMNL</t>
  </si>
  <si>
    <t>FUTURE RETAIL LTD</t>
  </si>
  <si>
    <t>FRETAIL</t>
  </si>
  <si>
    <t>FUTURE SUPPLY CHAIN SOLUTIONS LTD</t>
  </si>
  <si>
    <t>FSC</t>
  </si>
  <si>
    <t>FUTURISTIC SECURITIES LTD</t>
  </si>
  <si>
    <t>FUTURISTIC SOLUTIONS LTD</t>
  </si>
  <si>
    <t>G D TRADING &amp; AGENCIES LTD</t>
  </si>
  <si>
    <t>G G DANDEKAR MACHINE WORKS LTD</t>
  </si>
  <si>
    <t>G G ENGINEERING LTD</t>
  </si>
  <si>
    <t>G K CONSULTANTS LTD</t>
  </si>
  <si>
    <t>G S AUTO INTERNATIONAL LTD</t>
  </si>
  <si>
    <t>G. K. P. Printing &amp;amp; Packaging Ltd</t>
  </si>
  <si>
    <t>GKP</t>
  </si>
  <si>
    <t>Containers &amp;amp; Packaging</t>
  </si>
  <si>
    <t>GABRIEL (INDIA) LTD</t>
  </si>
  <si>
    <t>GABRIEL</t>
  </si>
  <si>
    <t>GABRIEL INDIA LTD</t>
  </si>
  <si>
    <t>GAGAN GASES LTD.</t>
  </si>
  <si>
    <t>GAGAN</t>
  </si>
  <si>
    <t>Integrated Oil &amp;amp; Gas</t>
  </si>
  <si>
    <t>GAGAN POLYCOT (INDIA) LTD</t>
  </si>
  <si>
    <t>GAGAN POLYCOT INDIA LTD</t>
  </si>
  <si>
    <t>GAIL (INDIA) LTD</t>
  </si>
  <si>
    <t>GAIL</t>
  </si>
  <si>
    <t>GAIL INDIA LTD</t>
  </si>
  <si>
    <t>GAJANAN SECURITIES SERVICES LTD</t>
  </si>
  <si>
    <t>GAJRA BEVEL GEARS LTD</t>
  </si>
  <si>
    <t>GALA GLOBAL PRODUCTS LTD</t>
  </si>
  <si>
    <t>Comm.Printing/Stationery</t>
  </si>
  <si>
    <t>GALADA FINANCE LTD</t>
  </si>
  <si>
    <t>GALADA POWER &amp; TELECOMMUNICATION LTD</t>
  </si>
  <si>
    <t>GALAXY AGRICO EXPORTS LTD</t>
  </si>
  <si>
    <t>GALAXY BEARINGS LTD</t>
  </si>
  <si>
    <t>GALAXY ENTERTAINMENT CORPORATION LTD</t>
  </si>
  <si>
    <t>GALAXY SURFACTANTS LTD</t>
  </si>
  <si>
    <t>GALAXYSURF</t>
  </si>
  <si>
    <t>GALLANTT ISPAT LTD</t>
  </si>
  <si>
    <t>GALLISPAT</t>
  </si>
  <si>
    <t>GALLANTT METAL LTD</t>
  </si>
  <si>
    <t>GALLANTT</t>
  </si>
  <si>
    <t>GALLOPS ENTERPRISE LTD.</t>
  </si>
  <si>
    <t>GALLOPENT</t>
  </si>
  <si>
    <t>GAMMON INFRASTRUCTURE PROJECTS LTD</t>
  </si>
  <si>
    <t>GAMMNINFRA</t>
  </si>
  <si>
    <t>GANDHI SPECIAL TUBES LTD</t>
  </si>
  <si>
    <t>GANDHITUBE</t>
  </si>
  <si>
    <t>GANESH BENZOPLAST LTD</t>
  </si>
  <si>
    <t>GANESH FILMS (INDIA) LTD</t>
  </si>
  <si>
    <t>GANESH FILMS INDIA LTD</t>
  </si>
  <si>
    <t>GANESH HOLDINGS LTD</t>
  </si>
  <si>
    <t>GANESH HOUSING CORPORATION LTD</t>
  </si>
  <si>
    <t>GANESHHOUC</t>
  </si>
  <si>
    <t>GANESHA ECOSPHERE LTD</t>
  </si>
  <si>
    <t>GANECOS</t>
  </si>
  <si>
    <t>GANGA FORGING LTD</t>
  </si>
  <si>
    <t>GANGAFORGE</t>
  </si>
  <si>
    <t>GANGA PAPERS (INDIA) LTD</t>
  </si>
  <si>
    <t>GANGA PAPERS INDIA LTD</t>
  </si>
  <si>
    <t>GANGA PHARMACEUTICALS LTD</t>
  </si>
  <si>
    <t>GANGES SECURITIES LTD</t>
  </si>
  <si>
    <t>GANGESSECU</t>
  </si>
  <si>
    <t>GANGOTRI TEXTILES LTD</t>
  </si>
  <si>
    <t>GANGOTRI</t>
  </si>
  <si>
    <t>GANON PRODUCTS LTD</t>
  </si>
  <si>
    <t>GARBI FINVEST LTD</t>
  </si>
  <si>
    <t>GARDEN REACH SHIPBUILDERS &amp; ENGINEERS LTD</t>
  </si>
  <si>
    <t>GRSE</t>
  </si>
  <si>
    <t>GARDEN SILK MILLS LTD</t>
  </si>
  <si>
    <t>GARDENSILK</t>
  </si>
  <si>
    <t>GARG FURNACE LTD</t>
  </si>
  <si>
    <t>GARNET CONSTRUCTION LTD</t>
  </si>
  <si>
    <t>GARNET INTERNATIONAL LTD</t>
  </si>
  <si>
    <t>GARODIA CHEMICALS LTD</t>
  </si>
  <si>
    <t>GARV INDUSTRIES LTD</t>
  </si>
  <si>
    <t>GARWARE MARINE INDUSTRIES LTD</t>
  </si>
  <si>
    <t>GARWARE POLYESTER LTD</t>
  </si>
  <si>
    <t>GARWARE SYNTHETICS LTD</t>
  </si>
  <si>
    <t>GARWARE TECHNICAL FIBRES LTD</t>
  </si>
  <si>
    <t>GARFIBRES</t>
  </si>
  <si>
    <t>GATEWAY DISTRIPARKS LTD</t>
  </si>
  <si>
    <t>GDL</t>
  </si>
  <si>
    <t>GATI LTD</t>
  </si>
  <si>
    <t>GATI</t>
  </si>
  <si>
    <t>GAURAV MERCANTILES LTD</t>
  </si>
  <si>
    <t>GAUTAM EXIM LTD</t>
  </si>
  <si>
    <t>GAUTAM GEMS LTD</t>
  </si>
  <si>
    <t>GAYATRI BIOORGANICS LTD</t>
  </si>
  <si>
    <t>GAYATRI HIGHWAYS LTD</t>
  </si>
  <si>
    <t>GAYAHWS</t>
  </si>
  <si>
    <t>GAYATRI PROJECTS LTD</t>
  </si>
  <si>
    <t>GAYAPROJ</t>
  </si>
  <si>
    <t>GAYATRI SUGARS LTD</t>
  </si>
  <si>
    <t>GBL INDUSTRIES LTD</t>
  </si>
  <si>
    <t>GCM CAPITAL ADVISORS LTD</t>
  </si>
  <si>
    <t>GCM COMMODITY &amp; DERIVATIVES LTD</t>
  </si>
  <si>
    <t>GCM SECURITIES LTD</t>
  </si>
  <si>
    <t>GDL LEASING &amp; FINANCE LTD</t>
  </si>
  <si>
    <t>GE POWER (INDIA) LTD</t>
  </si>
  <si>
    <t>GEPIL</t>
  </si>
  <si>
    <t>GE POWER INDIA LTD</t>
  </si>
  <si>
    <t>GE T&amp;D (INDIA) LTD</t>
  </si>
  <si>
    <t>GET&amp;D</t>
  </si>
  <si>
    <t>GE T&amp;D INDIA LTD</t>
  </si>
  <si>
    <t>GEE LTD</t>
  </si>
  <si>
    <t>GEECEE VENTURES LTD</t>
  </si>
  <si>
    <t>GEECEE</t>
  </si>
  <si>
    <t>GEEFCEE FINANCE LTD</t>
  </si>
  <si>
    <t>GEEKAY WIRES LTD</t>
  </si>
  <si>
    <t>GEEKAYWIRE</t>
  </si>
  <si>
    <t>GEETANJALI CREDIT AND CAPITAL LTD</t>
  </si>
  <si>
    <t>GEM SPINNERS (INDIA) LTD</t>
  </si>
  <si>
    <t>GEM SPINNERS INDIA LTD</t>
  </si>
  <si>
    <t>GEMINI COMMUNICATION LTD</t>
  </si>
  <si>
    <t>GEMINI</t>
  </si>
  <si>
    <t>GEMSTONE INVESTMENTS LTD</t>
  </si>
  <si>
    <t>GENERA AGRI CORP LTD</t>
  </si>
  <si>
    <t>GENERAL INSURANCE CORPORATION OF INDIA</t>
  </si>
  <si>
    <t>GICRE</t>
  </si>
  <si>
    <t>General Insurance</t>
  </si>
  <si>
    <t>GENERIC ENGINEERING CONSTRUCTION AND PROJECTS LTD</t>
  </si>
  <si>
    <t>GENESIS IBRC (INDIA) LTD</t>
  </si>
  <si>
    <t>GENESIS IBRC INDIA LTD</t>
  </si>
  <si>
    <t>GENESYS INTERNATIONAL CORPORATION LTD</t>
  </si>
  <si>
    <t>GENESYS</t>
  </si>
  <si>
    <t>GENNEX LABORATORIES LTD</t>
  </si>
  <si>
    <t>GENOMIC VALLEY BIOTECH LTD</t>
  </si>
  <si>
    <t>GENUS PAPER &amp; BOARDS LTD</t>
  </si>
  <si>
    <t>GENUSPAPER</t>
  </si>
  <si>
    <t>GENUS POWER INFRASTRUCTURES LTD</t>
  </si>
  <si>
    <t>GENUSPOWER</t>
  </si>
  <si>
    <t>GEOJIT FINANCIAL SERVICES LTD</t>
  </si>
  <si>
    <t>GEOJITFSL</t>
  </si>
  <si>
    <t>GHCL LTD</t>
  </si>
  <si>
    <t>GHCL</t>
  </si>
  <si>
    <t>GI ENGINEERING SOLUTIONS LTD</t>
  </si>
  <si>
    <t>GISOLUTION</t>
  </si>
  <si>
    <t>GIC HOUSING FINANCE LTD</t>
  </si>
  <si>
    <t>GICHSGFIN</t>
  </si>
  <si>
    <t>GILADA FINANCE &amp; INVESTMENTS LTD</t>
  </si>
  <si>
    <t>GILLANDERS ARBUTHNOT &amp; COMPANY LTD</t>
  </si>
  <si>
    <t>GILLANDERS</t>
  </si>
  <si>
    <t>GILLETTE (INDIA) LTD</t>
  </si>
  <si>
    <t>GILLETTE</t>
  </si>
  <si>
    <t>GILLETTE INDIA LTD</t>
  </si>
  <si>
    <t>GINI SILK MILLS LTD</t>
  </si>
  <si>
    <t>GINNI FILAMENTS LTD</t>
  </si>
  <si>
    <t>GINNIFILA</t>
  </si>
  <si>
    <t>GIRDHARILAL SUGAR &amp; ALLIED INDUSTRIES LTD</t>
  </si>
  <si>
    <t>GIRIRAJ CIVIL DEVELOPERS LTD</t>
  </si>
  <si>
    <t>GIRIRAJ</t>
  </si>
  <si>
    <t>GITA RENEWABLE ENERGY LTD</t>
  </si>
  <si>
    <t>GKB OPHTHALMICS LTD</t>
  </si>
  <si>
    <t>GKW LTD</t>
  </si>
  <si>
    <t>GKWLIMITED</t>
  </si>
  <si>
    <t>GLANCE FINANCE LTD</t>
  </si>
  <si>
    <t>GLAXOSMITHKLINE CONSUMER HEALTHCARE LTD</t>
  </si>
  <si>
    <t>GSKCONS</t>
  </si>
  <si>
    <t>GLAXOSMITHKLINE PHARMACEUTICALS LTD</t>
  </si>
  <si>
    <t>GLAXO</t>
  </si>
  <si>
    <t>Gleam Fabmat Ltd</t>
  </si>
  <si>
    <t>GLEAM</t>
  </si>
  <si>
    <t>GLENMARK PHARMACEUTICALS LTD</t>
  </si>
  <si>
    <t>GLENMARK</t>
  </si>
  <si>
    <t>GLITTEK GRANITES LTD</t>
  </si>
  <si>
    <t>GLOBAL CAPITAL MARKETS LTD</t>
  </si>
  <si>
    <t>GLOBAL EDUCATION LTD</t>
  </si>
  <si>
    <t>GLOBAL</t>
  </si>
  <si>
    <t>GLOBAL INFRATECH &amp; FINANCE LTD</t>
  </si>
  <si>
    <t>GLOBAL LAND MASTERS CORPORATION LTD</t>
  </si>
  <si>
    <t>GLOBAL OFFSHORE SERVICES LTD</t>
  </si>
  <si>
    <t>GLOBOFFS</t>
  </si>
  <si>
    <t>GLOBAL VECTRA HELICORP LTD</t>
  </si>
  <si>
    <t>GLOBALVECT</t>
  </si>
  <si>
    <t>Airlines</t>
  </si>
  <si>
    <t>GLOBALSPACE TECHNOLOGIES LTD</t>
  </si>
  <si>
    <t>GLOBE COMMERCIALS LTD</t>
  </si>
  <si>
    <t>GLOBE INTERNATIONAL CARRIERS LTD</t>
  </si>
  <si>
    <t>GICL</t>
  </si>
  <si>
    <t>GLOBE TEXTILES (INDIA) LTD</t>
  </si>
  <si>
    <t>GLOBE</t>
  </si>
  <si>
    <t>GLOBE TEXTILES INDIA LTD</t>
  </si>
  <si>
    <t>GLOBUS CONSTRUCTORS &amp; DEVELOPERS LTD</t>
  </si>
  <si>
    <t>GLOBUS CORPORATION LTD.-$</t>
  </si>
  <si>
    <t>GLOBUSCOR</t>
  </si>
  <si>
    <t>GLOBUS SPIRITS LTD</t>
  </si>
  <si>
    <t>GLOBUSSPR</t>
  </si>
  <si>
    <t>Gloster Ltd</t>
  </si>
  <si>
    <t>GLOSTERLTD</t>
  </si>
  <si>
    <t>Jute &amp;amp; Jute Products</t>
  </si>
  <si>
    <t>GM BREWERIES LTD</t>
  </si>
  <si>
    <t>GMBREW</t>
  </si>
  <si>
    <t>GMM PFAUDLER LTD</t>
  </si>
  <si>
    <t>GMMPFAUDLR</t>
  </si>
  <si>
    <t>GMR INFRASTRUCTURE LTD</t>
  </si>
  <si>
    <t>GMRINFRA</t>
  </si>
  <si>
    <t>GNA AXLES LTD</t>
  </si>
  <si>
    <t>GNA</t>
  </si>
  <si>
    <t>GOA CARBON LTD</t>
  </si>
  <si>
    <t>GOACARBON</t>
  </si>
  <si>
    <t>GOCL CORPORATION LTD</t>
  </si>
  <si>
    <t>GOCLCORP</t>
  </si>
  <si>
    <t>GODAVARI DRUGS LTD</t>
  </si>
  <si>
    <t>GODAWARI POWER AND ISPAT LTD</t>
  </si>
  <si>
    <t>GPIL</t>
  </si>
  <si>
    <t>GODFREY PHILLIPS (INDIA) LTD</t>
  </si>
  <si>
    <t>GODFRYPHLP</t>
  </si>
  <si>
    <t>Cigarettes-Tobacco Products</t>
  </si>
  <si>
    <t>GODFREY PHILLIPS INDIA LTD</t>
  </si>
  <si>
    <t>GODHA CABCON &amp; INSULATION LTD</t>
  </si>
  <si>
    <t>GODHA</t>
  </si>
  <si>
    <t>GODREJ AGROVET LTD</t>
  </si>
  <si>
    <t>GODREJAGRO</t>
  </si>
  <si>
    <t>GODREJ CONSUMER PRODUCTS LTD</t>
  </si>
  <si>
    <t>GODREJCP</t>
  </si>
  <si>
    <t>GODREJ INDUSTRIES LTD</t>
  </si>
  <si>
    <t>GODREJIND</t>
  </si>
  <si>
    <t>GODREJ PROPERTIES LTD</t>
  </si>
  <si>
    <t>GODREJPROP</t>
  </si>
  <si>
    <t>GOENKA BUSINESS &amp; FINANCE LTD</t>
  </si>
  <si>
    <t>GOENKA DIAMOND AND JEWELS LTD</t>
  </si>
  <si>
    <t>GOENKA</t>
  </si>
  <si>
    <t>GOGIA CAPITAL SERVICES LTD</t>
  </si>
  <si>
    <t>GOKAK TEXTILES LTD</t>
  </si>
  <si>
    <t>GOKALDAS EXPORTS LTD</t>
  </si>
  <si>
    <t>GOKEX</t>
  </si>
  <si>
    <t>GOKUL AGRO RESOURCES LTD</t>
  </si>
  <si>
    <t>GOKULAGRO</t>
  </si>
  <si>
    <t>GOKUL REFOILS AND SOLVENT LTD</t>
  </si>
  <si>
    <t>GOKUL</t>
  </si>
  <si>
    <t>GOKUL SOLUTIONS LTD</t>
  </si>
  <si>
    <t>GOLD COIN HEALTH FOODS LTD</t>
  </si>
  <si>
    <t>Gold Line International Finvest Ltd</t>
  </si>
  <si>
    <t>GOLDLINE</t>
  </si>
  <si>
    <t>GOLDCREST CORPORATION LTD</t>
  </si>
  <si>
    <t>GOLDEN CARPETS LTD</t>
  </si>
  <si>
    <t>GOLDEN CREST EDUCATION &amp; SERVICES LTD</t>
  </si>
  <si>
    <t>GOLDEN GOENKA FINCORP LTD</t>
  </si>
  <si>
    <t>GOLDEN TOBACCO LTD</t>
  </si>
  <si>
    <t>GOLDENTOBC</t>
  </si>
  <si>
    <t>GOLDIAM INTERNATIONAL LTD</t>
  </si>
  <si>
    <t>GOLDIAM</t>
  </si>
  <si>
    <t>GOLDSTAR POWER LTD</t>
  </si>
  <si>
    <t>GOLDSTAR</t>
  </si>
  <si>
    <t>GOLDSTONE TECHNOLOGIES LTD</t>
  </si>
  <si>
    <t>GOLDTECH</t>
  </si>
  <si>
    <t>GOLECHHA GLOBAL FINANCE LTD</t>
  </si>
  <si>
    <t>GOLKONDA ALUMINIUM EXTRUSIONS LTD</t>
  </si>
  <si>
    <t>GOLKUNDA DIAMONDS &amp; JEWELLERY LTD</t>
  </si>
  <si>
    <t>GOODLUCK (INDIA) LTD</t>
  </si>
  <si>
    <t>GOODLUCK</t>
  </si>
  <si>
    <t>GOODLUCK INDIA LTD</t>
  </si>
  <si>
    <t>GOODRICKE GROUP LTD</t>
  </si>
  <si>
    <t>GOODYEAR (INDIA) LTD</t>
  </si>
  <si>
    <t>GOODYEAR INDIA LTD</t>
  </si>
  <si>
    <t>GOPAL IRON &amp; STEELS CO GUJARAT LTD</t>
  </si>
  <si>
    <t>GOPALA POLYPLAST LTD</t>
  </si>
  <si>
    <t>GORANI INDUSTRIES LTD</t>
  </si>
  <si>
    <t>GOTHI PLASCON (INDIA) LTD</t>
  </si>
  <si>
    <t>GOTHI PLASCON INDIA LTD</t>
  </si>
  <si>
    <t>GOVIND RUBBER LTD</t>
  </si>
  <si>
    <t>GOWRA LEASING &amp; FINANCE LTD</t>
  </si>
  <si>
    <t>GOYAL ASSOCIATES LTD</t>
  </si>
  <si>
    <t>GP PETROLEUMS LTD</t>
  </si>
  <si>
    <t>GULFPETRO</t>
  </si>
  <si>
    <t>GPT INFRAPROJECTS LTD</t>
  </si>
  <si>
    <t>GPTINFRA</t>
  </si>
  <si>
    <t>GRACIOUS SOFTWARE LTD</t>
  </si>
  <si>
    <t>GRADIENTE INFOTAINMENT LTD</t>
  </si>
  <si>
    <t>GRANDEUR PRODUCTS LTD</t>
  </si>
  <si>
    <t>GRANULES (INDIA) LTD</t>
  </si>
  <si>
    <t>GRANULES</t>
  </si>
  <si>
    <t>GRANULES INDIA LTD</t>
  </si>
  <si>
    <t>GRAPHITE (INDIA) LTD</t>
  </si>
  <si>
    <t>GRAPHITE</t>
  </si>
  <si>
    <t>GRAPHITE INDIA LTD</t>
  </si>
  <si>
    <t>GRASIM INDUSTRIES LTD</t>
  </si>
  <si>
    <t>GRASIM</t>
  </si>
  <si>
    <t>GRATEX INDUSTRIES LTD</t>
  </si>
  <si>
    <t>GRAUER &amp; WEIL (INDIA) LTD</t>
  </si>
  <si>
    <t>GRAUER &amp; WEIL INDIA LTD</t>
  </si>
  <si>
    <t>GRAVISS HOSPITALITY LTD</t>
  </si>
  <si>
    <t>GRAVITA (INDIA) LTD</t>
  </si>
  <si>
    <t>GRAVITA</t>
  </si>
  <si>
    <t>Other Non-Ferrous Metals</t>
  </si>
  <si>
    <t>GRAVITA INDIA LTD</t>
  </si>
  <si>
    <t>GRAVITY (INDIA) LTD</t>
  </si>
  <si>
    <t>GRAVITY INDIA LTD</t>
  </si>
  <si>
    <t>GREAVES COTTON LTD</t>
  </si>
  <si>
    <t>GREAVESCOT</t>
  </si>
  <si>
    <t>GREENCREST FINANCIAL SERVICES LTD</t>
  </si>
  <si>
    <t>GREENLAM INDUSTRIES LTD</t>
  </si>
  <si>
    <t>GREENLAM</t>
  </si>
  <si>
    <t>GREENPLY INDUSTRIES LTD</t>
  </si>
  <si>
    <t>GREENPLY</t>
  </si>
  <si>
    <t>GRETEX INDUSTRIES LTD</t>
  </si>
  <si>
    <t>GRETEX</t>
  </si>
  <si>
    <t>GREYCELLS EDUCATION LTD</t>
  </si>
  <si>
    <t>GRINDWELL NORTON LTD</t>
  </si>
  <si>
    <t>GRINDWELL</t>
  </si>
  <si>
    <t>GRM OVERSEAS LTD</t>
  </si>
  <si>
    <t>GROMO TRADE &amp; CONSULTANCY LTD</t>
  </si>
  <si>
    <t>GROVY (INDIA) LTD</t>
  </si>
  <si>
    <t>GROVY INDIA LTD</t>
  </si>
  <si>
    <t>GRP LTD</t>
  </si>
  <si>
    <t>GRPLTD</t>
  </si>
  <si>
    <t>GRUH FINANCE LTD</t>
  </si>
  <si>
    <t>GRUH</t>
  </si>
  <si>
    <t>GSB FINANCE LTD</t>
  </si>
  <si>
    <t>GSL NOVA PETROCHEMICALS LTD</t>
  </si>
  <si>
    <t>GSL SECURITIES LTD</t>
  </si>
  <si>
    <t>GSS INFOTECH LTD</t>
  </si>
  <si>
    <t>GSS</t>
  </si>
  <si>
    <t>G-TECH INFO-TRAINING LTD</t>
  </si>
  <si>
    <t>GTL INFRASTRUCTURE LTD</t>
  </si>
  <si>
    <t>GTLINFRA</t>
  </si>
  <si>
    <t>GTL LTD</t>
  </si>
  <si>
    <t>GTL</t>
  </si>
  <si>
    <t>GTN INDUSTRIES LTD</t>
  </si>
  <si>
    <t>GTNIND</t>
  </si>
  <si>
    <t>GTN TEXTILES LTD</t>
  </si>
  <si>
    <t>GTNTEX</t>
  </si>
  <si>
    <t>GTPL HATHWAY LTD</t>
  </si>
  <si>
    <t>GTPL</t>
  </si>
  <si>
    <t>GTV ENGINEERING LTD</t>
  </si>
  <si>
    <t>GUFIC BIOSCIENCES LTD</t>
  </si>
  <si>
    <t>GUFICBIO</t>
  </si>
  <si>
    <t>GUJARAT ALKALIES AND CHEMICALS LTD</t>
  </si>
  <si>
    <t>GUJALKALI</t>
  </si>
  <si>
    <t>GUJARAT AMBUJA EXPORTS LTD</t>
  </si>
  <si>
    <t>GAEL</t>
  </si>
  <si>
    <t>GUJARAT APOLLO INDUSTRIES LTD</t>
  </si>
  <si>
    <t>GUJAPOLLO</t>
  </si>
  <si>
    <t>GUJARAT BOROSIL LTD</t>
  </si>
  <si>
    <t>GUJARAT CONTAINERS LTD</t>
  </si>
  <si>
    <t>GUJARAT COTEX LTD</t>
  </si>
  <si>
    <t>GUJARAT CRAFT INDUSTRIES LTD</t>
  </si>
  <si>
    <t>GUJARAT CREDIT CORPORATION LTD</t>
  </si>
  <si>
    <t>GUJARAT FLUOROCHEMICALS LTD</t>
  </si>
  <si>
    <t>GUJFLUORO</t>
  </si>
  <si>
    <t>GUJARAT FOILS LTD</t>
  </si>
  <si>
    <t>GUJARAT GAS LTD</t>
  </si>
  <si>
    <t>GUJGASLTD</t>
  </si>
  <si>
    <t>GUJARAT HOTELS LTD</t>
  </si>
  <si>
    <t>GUJARAT HY-SPIN LTD</t>
  </si>
  <si>
    <t>GUJARAT INDUSTRIES POWER COMPANY LTD</t>
  </si>
  <si>
    <t>GIPCL</t>
  </si>
  <si>
    <t>GUJARAT INTRUX LTD</t>
  </si>
  <si>
    <t>GUJARAT INVESTA LTD</t>
  </si>
  <si>
    <t>GUJARAT LEASE FINANCING LTD</t>
  </si>
  <si>
    <t>GLFL</t>
  </si>
  <si>
    <t>GUJARAT MEDITECH LTD</t>
  </si>
  <si>
    <t>GUJARAT METALLIC COAL &amp; COKE LTD</t>
  </si>
  <si>
    <t>GUJARAT MINERAL DEVELOPMENT CORPORATION LTD</t>
  </si>
  <si>
    <t>GMDCLTD</t>
  </si>
  <si>
    <t>GUJARAT NARMADA VALLEY FERTILIZERS AND CHEMICALS LTD</t>
  </si>
  <si>
    <t>GNFC</t>
  </si>
  <si>
    <t>GUJARAT NATURAL RESOURCES LTD</t>
  </si>
  <si>
    <t>GUJARAT PETROSYNTHESE LTD</t>
  </si>
  <si>
    <t>GUJARAT PIPAVAV PORT LTD</t>
  </si>
  <si>
    <t>GPPL</t>
  </si>
  <si>
    <t>GUJARAT POLY ELECTRONICS LTD</t>
  </si>
  <si>
    <t>GUJARAT RAFFIA INDUSTRIES LTD</t>
  </si>
  <si>
    <t>GUJRAFFIA</t>
  </si>
  <si>
    <t>GUJARAT SIDHEE CEMENT LTD</t>
  </si>
  <si>
    <t>GSCLCEMENT</t>
  </si>
  <si>
    <t>GUJARAT STATE FERTILIZERS &amp; CHEMICALS LTD</t>
  </si>
  <si>
    <t>GSFC</t>
  </si>
  <si>
    <t>GUJARAT STATE FINANCIAL CORPORATION LTD</t>
  </si>
  <si>
    <t>Financial Institutions</t>
  </si>
  <si>
    <t>GUJARAT STATE PETRONET LTD</t>
  </si>
  <si>
    <t>GSPL</t>
  </si>
  <si>
    <t>GUJARAT TERCE LABORATORIES LTD</t>
  </si>
  <si>
    <t>GUJARAT THEMIS BIOSYN LTD</t>
  </si>
  <si>
    <t>GUJARAT TOOLROOM LTD</t>
  </si>
  <si>
    <t>GUJCHEM DISTILLERS (INDIA) LTD</t>
  </si>
  <si>
    <t>GUJCHEM DISTILLERS INDIA LTD</t>
  </si>
  <si>
    <t>GULF OIL LUBRICANTS (INDIA) LTD</t>
  </si>
  <si>
    <t>GULFOILLUB</t>
  </si>
  <si>
    <t>GULF OIL LUBRICANTS INDIA LTD</t>
  </si>
  <si>
    <t>GULSHAN CHEMFILL LTD</t>
  </si>
  <si>
    <t>GULSHAN POLYOLS LTD</t>
  </si>
  <si>
    <t>GULPOLY</t>
  </si>
  <si>
    <t>GV FILMS LTD</t>
  </si>
  <si>
    <t>GVK POWER &amp; INFRASTRUCTURE LTD</t>
  </si>
  <si>
    <t>GVKPIL</t>
  </si>
  <si>
    <t>GYAN DEVELOPERS &amp; BUILDERS LTD</t>
  </si>
  <si>
    <t>GYSCOAL ALLOYS LTD</t>
  </si>
  <si>
    <t>GAL</t>
  </si>
  <si>
    <t>H G INFRA ENGINEERING LTD</t>
  </si>
  <si>
    <t>HGINFRA</t>
  </si>
  <si>
    <t>H K  TRADE INTERNATIONAL LTD</t>
  </si>
  <si>
    <t>H P COTTON TEXTILE MILLS LTD</t>
  </si>
  <si>
    <t>H S (INDIA) LTD</t>
  </si>
  <si>
    <t>H S INDIA LTD</t>
  </si>
  <si>
    <t>HALDER VENTURE LTD</t>
  </si>
  <si>
    <t>HALDYN GLASS LTD</t>
  </si>
  <si>
    <t>HARDCASTLE &amp; WAUD MFG CO LTD</t>
  </si>
  <si>
    <t>HARI GOVIND INTERNATIONAL LTD</t>
  </si>
  <si>
    <t>HARIA APPARELS LTD</t>
  </si>
  <si>
    <t>HARIA EXPORTS LTD</t>
  </si>
  <si>
    <t>Harish Textile Engineers Ltd</t>
  </si>
  <si>
    <t>HARISH</t>
  </si>
  <si>
    <t>HARITA SEATING SYSTEMS LTD</t>
  </si>
  <si>
    <t>HARITASEAT</t>
  </si>
  <si>
    <t>HARIYANA METALS LTD</t>
  </si>
  <si>
    <t>HARIYANA SHIP BREAKERS LTD</t>
  </si>
  <si>
    <t>HARMONY CAPITAL SERVICES LTD</t>
  </si>
  <si>
    <t>HARRISONS MALAYALAM LTD</t>
  </si>
  <si>
    <t>HARRMALAYA</t>
  </si>
  <si>
    <t>HARYANA CAPFIN LTD</t>
  </si>
  <si>
    <t>HARYANA FINANCIAL CORPORATION LTD</t>
  </si>
  <si>
    <t>HARYANA LEATHER CHEMICALS LTD</t>
  </si>
  <si>
    <t>HAS LIFESTYLE LTD</t>
  </si>
  <si>
    <t>HASTI FINANCE LTD</t>
  </si>
  <si>
    <t>HATHWAY BHAWANI CABLETEL &amp;amp; DATACOM LTD.</t>
  </si>
  <si>
    <t>HATHWAYB</t>
  </si>
  <si>
    <t>Broadcasting &amp;amp; Cable TV</t>
  </si>
  <si>
    <t>HATHWAY CABLE &amp; DATACOM LTD</t>
  </si>
  <si>
    <t>HATHWAY</t>
  </si>
  <si>
    <t>HATSUN AGRO PRODUCT LTD</t>
  </si>
  <si>
    <t>HATSUN</t>
  </si>
  <si>
    <t>HAVELLS (INDIA) LTD</t>
  </si>
  <si>
    <t>HAVELLS</t>
  </si>
  <si>
    <t>HAVELLS INDIA LTD</t>
  </si>
  <si>
    <t>HAWA ENGINEERS LTD</t>
  </si>
  <si>
    <t>HAWKINS COOKERS LTD</t>
  </si>
  <si>
    <t>HAZOOR MULTI PROJECTS LTD</t>
  </si>
  <si>
    <t>HB ESTATE DEVELOPERS LTD</t>
  </si>
  <si>
    <t>HB LEASING &amp; FINANCE CO LTD</t>
  </si>
  <si>
    <t>HB PORTFOLIO LTD</t>
  </si>
  <si>
    <t>HB STOCKHOLDINGS LTD</t>
  </si>
  <si>
    <t>HBSL</t>
  </si>
  <si>
    <t>HBL POWER SYSTEMS LTD</t>
  </si>
  <si>
    <t>HBLPOWER</t>
  </si>
  <si>
    <t>HCKK VENTURES LTD</t>
  </si>
  <si>
    <t>HCL INFOSYSTEMS LTD</t>
  </si>
  <si>
    <t>HCL-INSYS</t>
  </si>
  <si>
    <t>HCL TECHNOLOGIES LTD</t>
  </si>
  <si>
    <t>HCLTECH</t>
  </si>
  <si>
    <t>HDFC ASSET MANAGEMENT COMPANY LTD</t>
  </si>
  <si>
    <t>HDFCAMC</t>
  </si>
  <si>
    <t>Asset Management Cos.</t>
  </si>
  <si>
    <t>HDFC BANK LTD</t>
  </si>
  <si>
    <t>HDFCBANK</t>
  </si>
  <si>
    <t>HDFC Mutual Fund - HDFC Gold Exchange Traded Fund</t>
  </si>
  <si>
    <t>HDFCMFGETF</t>
  </si>
  <si>
    <t>HDFC STANDARD LIFE INSURANCE COMPANY LTD</t>
  </si>
  <si>
    <t>HDFCLIFE</t>
  </si>
  <si>
    <t>Life Insurance</t>
  </si>
  <si>
    <t>HEALTHCARE GLOBAL ENTERPRISES LTD</t>
  </si>
  <si>
    <t>HCG</t>
  </si>
  <si>
    <t>HEALTHY INVESTMENTS LTD</t>
  </si>
  <si>
    <t>HEC INFRA PROJECTS LTD</t>
  </si>
  <si>
    <t>HECPROJECT</t>
  </si>
  <si>
    <t>HEERA ISPAT LTD</t>
  </si>
  <si>
    <t>HEG LTD</t>
  </si>
  <si>
    <t>HEG</t>
  </si>
  <si>
    <t>HEIDELBERGCEMENT (INDIA) LTD</t>
  </si>
  <si>
    <t>HEIDELBERG</t>
  </si>
  <si>
    <t>HEIDELBERGCEMENT INDIA LTD</t>
  </si>
  <si>
    <t>Helpage Finlease Ltd</t>
  </si>
  <si>
    <t>HELPAGE</t>
  </si>
  <si>
    <t>HEM HOLDINGS &amp; TRADING LTD</t>
  </si>
  <si>
    <t>HEMANG RESOURCES LTD</t>
  </si>
  <si>
    <t>HEMO ORGANIC LTD</t>
  </si>
  <si>
    <t>HERCULES HOISTS LTD</t>
  </si>
  <si>
    <t>HERCULES</t>
  </si>
  <si>
    <t>HERITAGE FOODS LTD</t>
  </si>
  <si>
    <t>HERITGFOOD</t>
  </si>
  <si>
    <t>HERO MOTOCORP LTD</t>
  </si>
  <si>
    <t>HEROMOTOCO</t>
  </si>
  <si>
    <t>HESTER BIOSCIENCES LTD</t>
  </si>
  <si>
    <t>HESTERBIO</t>
  </si>
  <si>
    <t>HEXA TRADEX LTD</t>
  </si>
  <si>
    <t>HEXATRADEX</t>
  </si>
  <si>
    <t>HEXAWARE TECHNOLOGIES LTD</t>
  </si>
  <si>
    <t>HEXAWARE</t>
  </si>
  <si>
    <t>HIGH ENERGY BATTERIES (INDIA) LTD</t>
  </si>
  <si>
    <t>HIGH ENERGY BATTERIES INDIA LTD</t>
  </si>
  <si>
    <t>HIGH GROUND ENTERPRISE LTD</t>
  </si>
  <si>
    <t>HIGHGROUND</t>
  </si>
  <si>
    <t>HIGH STREET FILATEX LTD</t>
  </si>
  <si>
    <t>HIKAL LTD</t>
  </si>
  <si>
    <t>HIKAL</t>
  </si>
  <si>
    <t>Hi-Klass Trading and Investment Ltd</t>
  </si>
  <si>
    <t>HIKLASS</t>
  </si>
  <si>
    <t>HIL LTD</t>
  </si>
  <si>
    <t>HIL</t>
  </si>
  <si>
    <t>HILTON METAL FORGING LTD</t>
  </si>
  <si>
    <t>HILTON</t>
  </si>
  <si>
    <t>HIM TEKNOFORGE LTD</t>
  </si>
  <si>
    <t>HIMACHAL FIBRES LTD</t>
  </si>
  <si>
    <t>HIMACHAL FUTURISTIC COMMUNICATIONS LTD</t>
  </si>
  <si>
    <t>HFCL</t>
  </si>
  <si>
    <t>HIMADRI SPECIALITY CHEMICAL LTD</t>
  </si>
  <si>
    <t>HSCL</t>
  </si>
  <si>
    <t>HIMALAYA FOOD INTERNATIONAL LTD</t>
  </si>
  <si>
    <t>HIMALAYA GRANITES LTD</t>
  </si>
  <si>
    <t>HIMALCHULI FOOD PRODUCTS LTD</t>
  </si>
  <si>
    <t>HIMATSINGKA SEIDE LTD</t>
  </si>
  <si>
    <t>HIMATSEIDE</t>
  </si>
  <si>
    <t>HIND ALUMINIUM INDUSTRIES LTD</t>
  </si>
  <si>
    <t>HIND COMMERCE LTD</t>
  </si>
  <si>
    <t>HIND RECTIFIERS LTD</t>
  </si>
  <si>
    <t>HIRECT</t>
  </si>
  <si>
    <t>HIND SECURITIES &amp; CREDITS LTD</t>
  </si>
  <si>
    <t>HIND SYNTEX LTD</t>
  </si>
  <si>
    <t>HINDSYNTEX</t>
  </si>
  <si>
    <t>HINDALCO INDUSTRIES LTD</t>
  </si>
  <si>
    <t>HINDALCO</t>
  </si>
  <si>
    <t>HINDCON CHEMICALS LTD</t>
  </si>
  <si>
    <t>HINDCON</t>
  </si>
  <si>
    <t>HINDOOSTAN MILLS LTD</t>
  </si>
  <si>
    <t>HINDUJA GLOBAL SOLUTIONS LTD</t>
  </si>
  <si>
    <t>HGS</t>
  </si>
  <si>
    <t>HINDUJA VENTURES LTD</t>
  </si>
  <si>
    <t>HINDUJAVEN</t>
  </si>
  <si>
    <t>HINDUSTAN ADHESIVES LTD</t>
  </si>
  <si>
    <t>HINDUSTAN AERONAUTICS LTD</t>
  </si>
  <si>
    <t>HAL</t>
  </si>
  <si>
    <t>Aerospace</t>
  </si>
  <si>
    <t>HINDUSTAN APPLIANCES LTD</t>
  </si>
  <si>
    <t>HINDUSTAN BIO SCIENCES LTD.</t>
  </si>
  <si>
    <t>HINDBIO</t>
  </si>
  <si>
    <t>HINDUSTAN COMPOSITES LTD</t>
  </si>
  <si>
    <t>HINDCOMPOS</t>
  </si>
  <si>
    <t>HINDUSTAN CONSTRUCTION COMPANY LTD</t>
  </si>
  <si>
    <t>HCC</t>
  </si>
  <si>
    <t>HINDUSTAN COPPER LTD</t>
  </si>
  <si>
    <t>HINDCOPPER</t>
  </si>
  <si>
    <t>HINDUSTAN EVEREST TOOLS LTD.</t>
  </si>
  <si>
    <t>HINDEVER</t>
  </si>
  <si>
    <t>HINDUSTAN FLUOROCARBONS LTD</t>
  </si>
  <si>
    <t>HINDUSTAN FOODS LTD</t>
  </si>
  <si>
    <t>HINDUSTAN HARDY SPICER LTD</t>
  </si>
  <si>
    <t>HINDUSTAN HOUSING CO LTD</t>
  </si>
  <si>
    <t>HINDUSTAN MEDIA VENTURES LTD</t>
  </si>
  <si>
    <t>HMVL</t>
  </si>
  <si>
    <t>HINDUSTAN MOTORS LTD</t>
  </si>
  <si>
    <t>HINDMOTORS</t>
  </si>
  <si>
    <t>HINDUSTAN OIL EXPLORATION COMPANY LTD</t>
  </si>
  <si>
    <t>HINDOILEXP</t>
  </si>
  <si>
    <t>HINDUSTAN ORGANIC CHEMICALS LTD</t>
  </si>
  <si>
    <t>HINDUSTAN PETROLEUM CORPORATION LTD</t>
  </si>
  <si>
    <t>HINDPETRO</t>
  </si>
  <si>
    <t>HINDUSTAN TIN WORKS LTD</t>
  </si>
  <si>
    <t>HINDUSTAN UNILEVER LTD</t>
  </si>
  <si>
    <t>HINDUNILVR</t>
  </si>
  <si>
    <t>HINDUSTAN WIRES LTD</t>
  </si>
  <si>
    <t>HINDUSTAN ZINC LTD</t>
  </si>
  <si>
    <t>HINDZINC</t>
  </si>
  <si>
    <t>Zinc</t>
  </si>
  <si>
    <t>HINDUSTHAN NATIONAL GLASS &amp; INDUSTRIES LTD</t>
  </si>
  <si>
    <t>HINDNATGLS</t>
  </si>
  <si>
    <t>HINDUSTHAN UDYOG LTD</t>
  </si>
  <si>
    <t>HINDUSTHAN URBAN INFRASTRUCTURE LTD</t>
  </si>
  <si>
    <t>HIPOLIN LTD</t>
  </si>
  <si>
    <t>HIRA AUTOMOBILES LTD</t>
  </si>
  <si>
    <t>HISAR METAL INDUSTRIES LTD</t>
  </si>
  <si>
    <t>HISARMETAL</t>
  </si>
  <si>
    <t>HISAR SPINNING MILLS LTD</t>
  </si>
  <si>
    <t>HIT KIT GLOBAL SOLUTIONS LTD</t>
  </si>
  <si>
    <t>HITECH CORPORATION LTD</t>
  </si>
  <si>
    <t>HITECHCORP</t>
  </si>
  <si>
    <t>HI-TECH PIPES LTD</t>
  </si>
  <si>
    <t>HITECH</t>
  </si>
  <si>
    <t>Hi-Tech Winding Systems Ltd</t>
  </si>
  <si>
    <t>HITECHWIND</t>
  </si>
  <si>
    <t>HITTCO TOOLS LTD</t>
  </si>
  <si>
    <t>HMT LTD</t>
  </si>
  <si>
    <t>HMT</t>
  </si>
  <si>
    <t>HONDA SIEL POWER PRODUCTS LTD</t>
  </si>
  <si>
    <t>HONDAPOWER</t>
  </si>
  <si>
    <t>HONEYWELL AUTOMATION (INDIA) LTD</t>
  </si>
  <si>
    <t>HONAUT</t>
  </si>
  <si>
    <t>HONEYWELL AUTOMATION INDIA LTD</t>
  </si>
  <si>
    <t>HOTEL LEELA VENTURE LTD</t>
  </si>
  <si>
    <t>HOTELEELA</t>
  </si>
  <si>
    <t>HOTEL RUGBY LTD</t>
  </si>
  <si>
    <t>HOTELRUGBY</t>
  </si>
  <si>
    <t>HOUSING &amp; URBAN DEVELOPMENT CORPORATION LTD</t>
  </si>
  <si>
    <t>HUDCO</t>
  </si>
  <si>
    <t>HOUSING DEVELOPMENT AND INFRASTRUCTURE LTD</t>
  </si>
  <si>
    <t>HDIL</t>
  </si>
  <si>
    <t>HOUSING DEVELOPMENT FINANCE CORPORATION LTD</t>
  </si>
  <si>
    <t>HDFC</t>
  </si>
  <si>
    <t>HOV SERVICES LTD</t>
  </si>
  <si>
    <t>HOVS</t>
  </si>
  <si>
    <t>HOWARD HOTELS LTD</t>
  </si>
  <si>
    <t>HPC BIOSCIENCES LTD</t>
  </si>
  <si>
    <t>HPL ELECTRIC &amp; POWER LTD</t>
  </si>
  <si>
    <t>HPL</t>
  </si>
  <si>
    <t>HRB FLORICULTURE LTD</t>
  </si>
  <si>
    <t>HSIL LTD</t>
  </si>
  <si>
    <t>HSIL</t>
  </si>
  <si>
    <t>HT MEDIA LTD</t>
  </si>
  <si>
    <t>HTMEDIA</t>
  </si>
  <si>
    <t>HUBTOWN LTD</t>
  </si>
  <si>
    <t>HUBTOWN</t>
  </si>
  <si>
    <t>HUHTAMAKI PPL LTD</t>
  </si>
  <si>
    <t>PAPERPROD</t>
  </si>
  <si>
    <t>Humming Bird Education Ltd</t>
  </si>
  <si>
    <t>HBEL</t>
  </si>
  <si>
    <t>HUSYS CONSULTING LTD</t>
  </si>
  <si>
    <t>HUSYSLTD</t>
  </si>
  <si>
    <t>HYPERSOFT TECHNOLOGIES LTD</t>
  </si>
  <si>
    <t>IB INFOTECH ENTERPRISES LTD</t>
  </si>
  <si>
    <t>ICE MAKE REFRIGERATION LTD</t>
  </si>
  <si>
    <t>ICEMAKE</t>
  </si>
  <si>
    <t>ICICI BANK LTD</t>
  </si>
  <si>
    <t>ICICIBANK</t>
  </si>
  <si>
    <t>ICICI LOMBARD GENERAL INSURANCE COMPANY LTD</t>
  </si>
  <si>
    <t>ICICIGI</t>
  </si>
  <si>
    <t>ICICI Prudential Gold ETF</t>
  </si>
  <si>
    <t>ICICIGOLD</t>
  </si>
  <si>
    <t>ICICI PRUDENTIAL LIFE INSURANCE COMPANY LTD</t>
  </si>
  <si>
    <t>ICICIPRULI</t>
  </si>
  <si>
    <t>ICICI Prudential Sensex ETF</t>
  </si>
  <si>
    <t>ICICISENSX</t>
  </si>
  <si>
    <t>ICICI SECURITIES LTD</t>
  </si>
  <si>
    <t>ISEC</t>
  </si>
  <si>
    <t>ICRA LTD</t>
  </si>
  <si>
    <t>ICRA</t>
  </si>
  <si>
    <t>ICSA (INDIA) LTD</t>
  </si>
  <si>
    <t>ICSA</t>
  </si>
  <si>
    <t>ICSA INDIA LTD</t>
  </si>
  <si>
    <t>IDBI BANK LTD</t>
  </si>
  <si>
    <t>IDBI</t>
  </si>
  <si>
    <t>IDFC BANK LTD</t>
  </si>
  <si>
    <t>IDFCBANK</t>
  </si>
  <si>
    <t>IDFC First Bank LTD</t>
  </si>
  <si>
    <t>IDFCFIRSTB</t>
  </si>
  <si>
    <t>IDFC LTD</t>
  </si>
  <si>
    <t>IDFC</t>
  </si>
  <si>
    <t>IFB AGRO INDUSTRIES LTD</t>
  </si>
  <si>
    <t>IFBAGRO</t>
  </si>
  <si>
    <t>IFB INDUSTRIES LTD</t>
  </si>
  <si>
    <t>IFBIND</t>
  </si>
  <si>
    <t>IFCI LTD</t>
  </si>
  <si>
    <t>IFCI</t>
  </si>
  <si>
    <t>IFGL REFRACTORIES LTD</t>
  </si>
  <si>
    <t>IFGLEXPOR</t>
  </si>
  <si>
    <t>IFL ENTERPRISES LTD</t>
  </si>
  <si>
    <t>IFM IMPEX GLOBAL LTD</t>
  </si>
  <si>
    <t>IG PETROCHEMICALS LTD</t>
  </si>
  <si>
    <t>IGPL</t>
  </si>
  <si>
    <t>IGARASHI MOTORS (INDIA) LTD</t>
  </si>
  <si>
    <t>IGARASHI</t>
  </si>
  <si>
    <t>IGARASHI MOTORS INDIA LTD</t>
  </si>
  <si>
    <t>IGC INDUSTRIES LTD</t>
  </si>
  <si>
    <t>IIFL HOLDINGS LTD</t>
  </si>
  <si>
    <t>IIFL</t>
  </si>
  <si>
    <t>IITL PROJECTS LTD</t>
  </si>
  <si>
    <t>IITLPROJ</t>
  </si>
  <si>
    <t>IKAB SECURITIES &amp; INVESTMENT LTD</t>
  </si>
  <si>
    <t>IKF TECHNOLOGIES LTD</t>
  </si>
  <si>
    <t>IL&amp;FS ENGINEERING AND CONSTRUCTION COMPANY LTD</t>
  </si>
  <si>
    <t>IL&amp;FSENGG</t>
  </si>
  <si>
    <t>IL&amp;FS INVESTMENT MANAGERS LTD</t>
  </si>
  <si>
    <t>IVC</t>
  </si>
  <si>
    <t>IL&amp;FS TRANSPORTATION NETWORKS LTD</t>
  </si>
  <si>
    <t>IL&amp;FSTRANS</t>
  </si>
  <si>
    <t>IM+ CAPITALS LTD</t>
  </si>
  <si>
    <t>IMC FINANCE LTD</t>
  </si>
  <si>
    <t>IMEC SERVICES LTD</t>
  </si>
  <si>
    <t>IMP POWERS LTD</t>
  </si>
  <si>
    <t>INDLMETER</t>
  </si>
  <si>
    <t>IMPEX FERRO TECH LTD</t>
  </si>
  <si>
    <t>IMPEXFERRO</t>
  </si>
  <si>
    <t>INANI MARBLES &amp; INDUSTRIES LTD</t>
  </si>
  <si>
    <t>INANI SECURITIES LTD</t>
  </si>
  <si>
    <t>INCAP LTD</t>
  </si>
  <si>
    <t>INCEPTUM ENTERPRISES LTD</t>
  </si>
  <si>
    <t>INCON ENGINEERS LTD</t>
  </si>
  <si>
    <t>IND BANK HOUSING LTD</t>
  </si>
  <si>
    <t>IND RENEWABLE ENERGY LTD</t>
  </si>
  <si>
    <t>INDAG RUBBER LTD</t>
  </si>
  <si>
    <t>IND-AGIV COMMERCE LTD</t>
  </si>
  <si>
    <t>INDBANK MERCHANT BANKING SERVICES LTD</t>
  </si>
  <si>
    <t>INDBANK</t>
  </si>
  <si>
    <t>INDERGIRI FINANCE LTD</t>
  </si>
  <si>
    <t>INDIA CEMENTS CAPITAL LTD</t>
  </si>
  <si>
    <t>INDIA FINSEC LTD</t>
  </si>
  <si>
    <t>INDIA GELATINE &amp; CHEMICALS LTD</t>
  </si>
  <si>
    <t>INDIA GLYCOLS LTD</t>
  </si>
  <si>
    <t>INDIAGLYCO</t>
  </si>
  <si>
    <t>INDIA GREEN REALITY LTD</t>
  </si>
  <si>
    <t>India Grid Trust</t>
  </si>
  <si>
    <t>INDIGRID</t>
  </si>
  <si>
    <t>INDIA HOME LOAN LTD</t>
  </si>
  <si>
    <t>INDIA INFRASPACE LTD</t>
  </si>
  <si>
    <t>INDIA MOTOR PARTS AND ACCESSORIES LTD</t>
  </si>
  <si>
    <t>IMPAL</t>
  </si>
  <si>
    <t>INDIA NIPPON ELECTRICALS LTD</t>
  </si>
  <si>
    <t>INDNIPPON</t>
  </si>
  <si>
    <t>INDIA STEEL WORKS LTD</t>
  </si>
  <si>
    <t>INDIA TOURISM DEVELOPMENT CORPORATION LTD</t>
  </si>
  <si>
    <t>ITDC</t>
  </si>
  <si>
    <t>INDIABULLS HOUSING FINANCE LTD</t>
  </si>
  <si>
    <t>IBULHSGFIN</t>
  </si>
  <si>
    <t>INDIABULLS INTEGRATED SERVICES LTD</t>
  </si>
  <si>
    <t>IBULISL</t>
  </si>
  <si>
    <t>INDIABULLS REAL ESTATE LTD</t>
  </si>
  <si>
    <t>IBREALEST</t>
  </si>
  <si>
    <t>INDIABULLS VENTURES LTD</t>
  </si>
  <si>
    <t>IBVENTURES</t>
  </si>
  <si>
    <t>INDIAN ACRYLICS LTD</t>
  </si>
  <si>
    <t>INDIAN BANK</t>
  </si>
  <si>
    <t>INDIANB</t>
  </si>
  <si>
    <t>INDIAN BRIGHT STEEL CO LTD</t>
  </si>
  <si>
    <t>INDIAN CARD CLOTHING COMPANY LTD</t>
  </si>
  <si>
    <t>INDIANCARD</t>
  </si>
  <si>
    <t>INDIAN ENERGY EXCHANGE LTD</t>
  </si>
  <si>
    <t>IEX</t>
  </si>
  <si>
    <t>INDIAN EXTRACTIONS LTD</t>
  </si>
  <si>
    <t>INDIAN HUME PIPE COMPANY LTD</t>
  </si>
  <si>
    <t>INDIANHUME</t>
  </si>
  <si>
    <t>INDIAN INFOTECH &amp; SOFTWARE LTD</t>
  </si>
  <si>
    <t>INDIAN LINK CHAIN MANUFACTURES LTD</t>
  </si>
  <si>
    <t>INDIAN METALS &amp; FERRO ALLOYS LTD</t>
  </si>
  <si>
    <t>IMFA</t>
  </si>
  <si>
    <t>INDIAN OIL CORPORATION LTD</t>
  </si>
  <si>
    <t>IOC</t>
  </si>
  <si>
    <t>INDIAN OVERSEAS BANK</t>
  </si>
  <si>
    <t>IOB</t>
  </si>
  <si>
    <t>INDIAN SUCROSE LTD</t>
  </si>
  <si>
    <t>INDIAN TERRAIN FASHIONS LTD</t>
  </si>
  <si>
    <t>INDTERRAIN</t>
  </si>
  <si>
    <t>INDIAN TONERS &amp; DEVELOPERS LTD</t>
  </si>
  <si>
    <t>INDIANIVESH LTD</t>
  </si>
  <si>
    <t>INDITRADE CAPITAL LTD</t>
  </si>
  <si>
    <t>INDO AMINES LTD</t>
  </si>
  <si>
    <t>INDO ASIAN FINANCE LTD</t>
  </si>
  <si>
    <t>INDO BORAX &amp; CHEMICALS LTD</t>
  </si>
  <si>
    <t>INDO COTSPIN LTD</t>
  </si>
  <si>
    <t>INDO COUNT INDUSTRIES LTD</t>
  </si>
  <si>
    <t>ICIL</t>
  </si>
  <si>
    <t>INDO CREDIT CAPITAL LTD</t>
  </si>
  <si>
    <t>INDO EURO INDCHEM LTD</t>
  </si>
  <si>
    <t>INDO GULF INDUSTRIES LTD</t>
  </si>
  <si>
    <t>INDO PACIFIC PROJECTS LTD</t>
  </si>
  <si>
    <t>INDO RAMA SYNTHETICS (INDIA) LTD</t>
  </si>
  <si>
    <t>INDORAMA</t>
  </si>
  <si>
    <t>INDO RAMA SYNTHETICS INDIA LTD</t>
  </si>
  <si>
    <t>INDO TECH TRANSFORMERS LTD</t>
  </si>
  <si>
    <t>INDOTECH</t>
  </si>
  <si>
    <t>INDO THAI SECURITIES LTD</t>
  </si>
  <si>
    <t>INDOTHAI</t>
  </si>
  <si>
    <t>INDO US BIO-TECH LTD</t>
  </si>
  <si>
    <t>INDO-CITY INFOTECH LTD</t>
  </si>
  <si>
    <t>INDOCO REMEDIES LTD</t>
  </si>
  <si>
    <t>INDOCO</t>
  </si>
  <si>
    <t>INDO-GLOBAL ENTERPRISES LTD</t>
  </si>
  <si>
    <t>INDOKEM LTD</t>
  </si>
  <si>
    <t>INDO-NATIONAL LTD</t>
  </si>
  <si>
    <t>NIPPOBATRY</t>
  </si>
  <si>
    <t>INDOSOLAR LTD</t>
  </si>
  <si>
    <t>INDOSOLAR</t>
  </si>
  <si>
    <t>INDOSTAR CAPITAL FINANCE LTD</t>
  </si>
  <si>
    <t>INDOSTAR</t>
  </si>
  <si>
    <t>INDOVATION TECHNOLOGIES LTD</t>
  </si>
  <si>
    <t>INDOWIND ENERGY LTD</t>
  </si>
  <si>
    <t>INDOWIND</t>
  </si>
  <si>
    <t>INDRA INDUSTRIES LTD</t>
  </si>
  <si>
    <t>INDRAPRASTHA GAS LTD</t>
  </si>
  <si>
    <t>IGL</t>
  </si>
  <si>
    <t>INDRAPRASTHA MEDICAL CORPORATION LTD</t>
  </si>
  <si>
    <t>INDRAMEDCO</t>
  </si>
  <si>
    <t>INDRAYANI BIOTECH LTD.</t>
  </si>
  <si>
    <t>INDRANIB</t>
  </si>
  <si>
    <t>INDSIL HYDRO POWER AND MANGANESE LTD</t>
  </si>
  <si>
    <t>INDSOYA LTD</t>
  </si>
  <si>
    <t>IND-SWIFT LABORATORIES LTD</t>
  </si>
  <si>
    <t>INDSWFTLAB</t>
  </si>
  <si>
    <t>IND-SWIFT LTD</t>
  </si>
  <si>
    <t>INDSWFTLTD</t>
  </si>
  <si>
    <t>INDUCTO STEEL LTD</t>
  </si>
  <si>
    <t>INDUS FINANCE LTD</t>
  </si>
  <si>
    <t>INDUSIND BANK LTD</t>
  </si>
  <si>
    <t>INDUSINDBK</t>
  </si>
  <si>
    <t>INDUSTRIAL &amp; PRUDENTIAL INVESTMENTS CO LTD</t>
  </si>
  <si>
    <t>INDUSTRIAL INVESTMENT TRUST LTD</t>
  </si>
  <si>
    <t>IITL</t>
  </si>
  <si>
    <t>INEOS STYROLUTION (INDIA) LTD</t>
  </si>
  <si>
    <t>INEOSSTYRO</t>
  </si>
  <si>
    <t>INEOS STYROLUTION INDIA LTD</t>
  </si>
  <si>
    <t>INERTIA STEEL LTD</t>
  </si>
  <si>
    <t>INFIBEAM AVENUES LTD</t>
  </si>
  <si>
    <t>INFIBEAM</t>
  </si>
  <si>
    <t>INFINITE COMPUTER SOLUTIONS (INDIA) LTD</t>
  </si>
  <si>
    <t>INFINITE</t>
  </si>
  <si>
    <t>INFINITE COMPUTER SOLUTIONS INDIA LTD</t>
  </si>
  <si>
    <t>INFLAME APPLIANCES LTD</t>
  </si>
  <si>
    <t>INFO EDGE (INDIA) LTD</t>
  </si>
  <si>
    <t>NAUKRI</t>
  </si>
  <si>
    <t>Internet &amp; Catalogue Retail</t>
  </si>
  <si>
    <t>INFO EDGE INDIA LTD</t>
  </si>
  <si>
    <t>INFOBEANS TECHNOLOGIES LTD</t>
  </si>
  <si>
    <t>INFOBEAN</t>
  </si>
  <si>
    <t>INFORMED TECHNOLOGIES (INDIA) LTD</t>
  </si>
  <si>
    <t>INFORMED TECHNOLOGIES INDIA LTD</t>
  </si>
  <si>
    <t>INFOSYS LTD</t>
  </si>
  <si>
    <t>INFY</t>
  </si>
  <si>
    <t>INFRA INDUSTRIES LTD</t>
  </si>
  <si>
    <t>INFRONICS SYSTEMS LTD</t>
  </si>
  <si>
    <t>INGERSOLL RAND (INDIA) LTD</t>
  </si>
  <si>
    <t>INGERRAND</t>
  </si>
  <si>
    <t>INGERSOLL RAND INDIA LTD</t>
  </si>
  <si>
    <t>INLAND PRINTERS LTD</t>
  </si>
  <si>
    <t>INNOCORP LTD.</t>
  </si>
  <si>
    <t>INNOCORP</t>
  </si>
  <si>
    <t>INNOVANA THINKLABS LTD</t>
  </si>
  <si>
    <t>INNOVANA</t>
  </si>
  <si>
    <t>INNOVASSYNTH INVESTMENTS LTD</t>
  </si>
  <si>
    <t>INNOVATION SOFTWARE EXPORTS LTD</t>
  </si>
  <si>
    <t>INNOVATIVE IDEALS AND SERVICES (INDIA) LTD</t>
  </si>
  <si>
    <t>Sp.Consumer Services</t>
  </si>
  <si>
    <t>INNOVATIVE IDEALS AND SERVICES INDIA LTD</t>
  </si>
  <si>
    <t>INNOVATIVE TECH PACK LTD</t>
  </si>
  <si>
    <t>INNOVATIVE TYRES AND TUBES LTD</t>
  </si>
  <si>
    <t>INNOVATIVE</t>
  </si>
  <si>
    <t>INNOVATORS FACADE SYSTEMS LTD</t>
  </si>
  <si>
    <t>INOX LEISURE LTD</t>
  </si>
  <si>
    <t>INOXLEISUR</t>
  </si>
  <si>
    <t>INOX WIND LTD</t>
  </si>
  <si>
    <t>INOXWIND</t>
  </si>
  <si>
    <t>INSECTICIDES (INDIA) LTD</t>
  </si>
  <si>
    <t>INSECTICID</t>
  </si>
  <si>
    <t>INSECTICIDES INDIA LTD</t>
  </si>
  <si>
    <t>INSILCO LTD</t>
  </si>
  <si>
    <t>INSPIRISYS SOLUTIONS LTD</t>
  </si>
  <si>
    <t>INSPIRISYS</t>
  </si>
  <si>
    <t>INTEC CAPITAL LTD</t>
  </si>
  <si>
    <t>INTEGRA CAPITAL MANAGEMENT LTD.</t>
  </si>
  <si>
    <t>INTCAPM</t>
  </si>
  <si>
    <t>INTEGRA ENGINEERING (INDIA) LTD</t>
  </si>
  <si>
    <t>INTEGRA ENGINEERING INDIA LTD</t>
  </si>
  <si>
    <t>INTEGRA GARMENTS AND TEXTILES LTD</t>
  </si>
  <si>
    <t>INTEGRA</t>
  </si>
  <si>
    <t>INTEGRA SWITCHGEAR LTD</t>
  </si>
  <si>
    <t>INTEGRA TELECOMMUNICATION &amp; SOFTWARE LTD</t>
  </si>
  <si>
    <t>INTEGRATED CAPITAL SERVICES LTD</t>
  </si>
  <si>
    <t>INTEGRATED FINANCIAL SERVICES LTD</t>
  </si>
  <si>
    <t>INTEGRATED PROTEINS LTD</t>
  </si>
  <si>
    <t>INTEGRATED TECHNOLOGIES LTD</t>
  </si>
  <si>
    <t>INTEGRATED THERMOPLASTICS LTD</t>
  </si>
  <si>
    <t>INTELLECT DESIGN ARENA LTD</t>
  </si>
  <si>
    <t>INTELLECT</t>
  </si>
  <si>
    <t>INTELLIVATE CAPITAL ADVISORS LTD</t>
  </si>
  <si>
    <t>INTELLIVATE CAPITAL VENTURES LTD</t>
  </si>
  <si>
    <t>INTENSE TECHNOLOGIES LTD</t>
  </si>
  <si>
    <t>INTENTECH</t>
  </si>
  <si>
    <t>INTER GLOBE FINANCE LTD</t>
  </si>
  <si>
    <t>INTER STATE OIL CARRIER LTD</t>
  </si>
  <si>
    <t>INTERACTIVE FINANCIAL SERVICES LTD</t>
  </si>
  <si>
    <t>INTERGLOBE AVIATION LTD</t>
  </si>
  <si>
    <t>INDIGO</t>
  </si>
  <si>
    <t>INTERLINK PETROLEUM LTD</t>
  </si>
  <si>
    <t>INTERNATIONAL COMBUSTION (INDIA) LTD</t>
  </si>
  <si>
    <t>INTERNATIONAL COMBUSTION INDIA LTD</t>
  </si>
  <si>
    <t>INTERNATIONAL CONSTRUCTIONS LTD</t>
  </si>
  <si>
    <t>SUBCAPCITY</t>
  </si>
  <si>
    <t>INTERNATIONAL CONVEYORS LTD</t>
  </si>
  <si>
    <t>INTERNATIONAL DATA MANAGEMENT LTD</t>
  </si>
  <si>
    <t>INTERNATIONAL HOUSING FINANCE CORPORATION LTD</t>
  </si>
  <si>
    <t>INTERNATIONAL PAPER APPM LTD</t>
  </si>
  <si>
    <t>IPAPPM</t>
  </si>
  <si>
    <t>INTERNATIONAL TRAVEL HOUSE LTD</t>
  </si>
  <si>
    <t>INTERWORLD DIGITAL LTD</t>
  </si>
  <si>
    <t>INTRASOFT TECHNOLOGIES LTD</t>
  </si>
  <si>
    <t>ISFT</t>
  </si>
  <si>
    <t>INVENTURE GROWTH &amp; SECURITIES LTD</t>
  </si>
  <si>
    <t>INVENTURE</t>
  </si>
  <si>
    <t>Invesco India Gold Exchange Traded Fund</t>
  </si>
  <si>
    <t>IVZINGOLD</t>
  </si>
  <si>
    <t>INVESTMENT &amp; PRECISION CASTINGS LTD</t>
  </si>
  <si>
    <t>INVICTA MEDITEK LTD</t>
  </si>
  <si>
    <t>IO SYSTEM LTD</t>
  </si>
  <si>
    <t>IOL CHEMICALS AND PHARMACEUTICALS LTD</t>
  </si>
  <si>
    <t>IOLCP</t>
  </si>
  <si>
    <t>ION EXCHANGE (INDIA) LTD</t>
  </si>
  <si>
    <t>ION EXCHANGE INDIA LTD</t>
  </si>
  <si>
    <t>IP RINGS LTD</t>
  </si>
  <si>
    <t>IPCA LABORATORIES LTD</t>
  </si>
  <si>
    <t>IPCALAB</t>
  </si>
  <si>
    <t>I-POWER SOLUTIONS (INDIA) LTD</t>
  </si>
  <si>
    <t>I-POWER SOLUTIONS INDIA LTD</t>
  </si>
  <si>
    <t>IRB INFRASTRUCTURE DEVELOPERS LTD</t>
  </si>
  <si>
    <t>IRB</t>
  </si>
  <si>
    <t>IRB InvIT Fund</t>
  </si>
  <si>
    <t>IRBINVIT</t>
  </si>
  <si>
    <t>IRCON INTERNATIONAL LTD</t>
  </si>
  <si>
    <t>IRCON</t>
  </si>
  <si>
    <t>IRIS BUSINESS SERVICES LTD</t>
  </si>
  <si>
    <t>IRIS CLOTHINGS LTD</t>
  </si>
  <si>
    <t>IRISDOREME</t>
  </si>
  <si>
    <t>IRIS MEDIAWORKS LTD</t>
  </si>
  <si>
    <t>ISF LTD</t>
  </si>
  <si>
    <t>ISGEC HEAVY ENGINEERING LTD</t>
  </si>
  <si>
    <t>ISHAAN INFRASTRUCTURES AND SHELTERS LTD</t>
  </si>
  <si>
    <t>ISHAN DYES &amp; CHEMICALS LTD</t>
  </si>
  <si>
    <t>ISHITA DRUGS &amp; INDUSTRIES LTD</t>
  </si>
  <si>
    <t>ISHWARSHAKTI HOLDINGS &amp; TRADERS LTD</t>
  </si>
  <si>
    <t>ISL CONSULTING LTD</t>
  </si>
  <si>
    <t>ISMT LTD</t>
  </si>
  <si>
    <t>ISMTLTD</t>
  </si>
  <si>
    <t>IST LTD</t>
  </si>
  <si>
    <t>ISTREET NETWORK LTD</t>
  </si>
  <si>
    <t>ITD CEMENTATION (INDIA) LTD</t>
  </si>
  <si>
    <t>ITDCEM</t>
  </si>
  <si>
    <t>ITD CEMENTATION INDIA LTD</t>
  </si>
  <si>
    <t>ITI LTD</t>
  </si>
  <si>
    <t>ITI</t>
  </si>
  <si>
    <t>ITL INDUSTRIES LTD</t>
  </si>
  <si>
    <t>IVP LTD</t>
  </si>
  <si>
    <t>IVP</t>
  </si>
  <si>
    <t>IVRCL LTD</t>
  </si>
  <si>
    <t>IVRCLINFRA</t>
  </si>
  <si>
    <t>IYKOT HITECH TOOLROOM LTD</t>
  </si>
  <si>
    <t>IZMO LTD</t>
  </si>
  <si>
    <t>IZMO</t>
  </si>
  <si>
    <t>J  TAPARIA PROJECTS LTD</t>
  </si>
  <si>
    <t>J J EXPORTERS LTD</t>
  </si>
  <si>
    <t>J J FINANCE CORPORATION LTD</t>
  </si>
  <si>
    <t>J KUMAR INFRAPROJECTS LTD</t>
  </si>
  <si>
    <t>JKIL</t>
  </si>
  <si>
    <t>J L MORISON (INDIA) LTD</t>
  </si>
  <si>
    <t>J L MORISON INDIA LTD</t>
  </si>
  <si>
    <t>J R FOODS LTD</t>
  </si>
  <si>
    <t>JACKSON INVESTMENTS LTD</t>
  </si>
  <si>
    <t>JAGAN LAMPS LTD</t>
  </si>
  <si>
    <t>JAGATJIT INDUSTRIES LTD</t>
  </si>
  <si>
    <t>JAGJANANI TEXTILES LTD</t>
  </si>
  <si>
    <t>JAGRAN PRAKASHAN LTD</t>
  </si>
  <si>
    <t>JAGRAN</t>
  </si>
  <si>
    <t>JAGSON AIRLINES LTD</t>
  </si>
  <si>
    <t>JAGSONPAL FINANCE &amp; LEASING LTD</t>
  </si>
  <si>
    <t>JAGSONPAL PHARMACEUTICALS LTD</t>
  </si>
  <si>
    <t>JAGSNPHARM</t>
  </si>
  <si>
    <t>JAI BALAJI INDUSTRIES LTD</t>
  </si>
  <si>
    <t>JAIBALAJI</t>
  </si>
  <si>
    <t>JAI CORP LTD</t>
  </si>
  <si>
    <t>JAICORPLTD</t>
  </si>
  <si>
    <t>JAI MATA GLASS LTD</t>
  </si>
  <si>
    <t>JAIHIND PROJECTS LTD</t>
  </si>
  <si>
    <t>JAIHINDPRO</t>
  </si>
  <si>
    <t>JAIHIND SYNTHETICS LTD</t>
  </si>
  <si>
    <t>JAIN IRRIGATION SYSTEMS LTD</t>
  </si>
  <si>
    <t>JISLJALEQS</t>
  </si>
  <si>
    <t>JISLDVREQS</t>
  </si>
  <si>
    <t>JAIN MARMO INDUSTRIES LTD</t>
  </si>
  <si>
    <t>JAIN STUDIOS LTD</t>
  </si>
  <si>
    <t>JAINSTUDIO</t>
  </si>
  <si>
    <t>JAINCO PROJECTS (INDIA) LTD</t>
  </si>
  <si>
    <t>JAINCO PROJECTS INDIA LTD</t>
  </si>
  <si>
    <t>JAINEX AAMCOL LTD</t>
  </si>
  <si>
    <t>JAIPAN INDUSTRIES LTD</t>
  </si>
  <si>
    <t>JAIPRAKASH ASSOCIATES LTD</t>
  </si>
  <si>
    <t>JPASSOCIAT</t>
  </si>
  <si>
    <t>JAIPRAKASH POWER VENTURES LTD</t>
  </si>
  <si>
    <t>JPPOWER</t>
  </si>
  <si>
    <t>JAISUKH DEALERS LTD</t>
  </si>
  <si>
    <t>JAKHARIA FABRIC LTD</t>
  </si>
  <si>
    <t>JAKHARIA</t>
  </si>
  <si>
    <t>JALAN TRANSOLUTIONS (INDIA) LTD</t>
  </si>
  <si>
    <t>JALAN</t>
  </si>
  <si>
    <t>JALAN TRANSOLUTIONS INDIA LTD</t>
  </si>
  <si>
    <t>JAMES WARREN TEA LTD</t>
  </si>
  <si>
    <t>JAMNA AUTO INDUSTRIES LTD</t>
  </si>
  <si>
    <t>JAMNAAUTO</t>
  </si>
  <si>
    <t>JAMSHRI RANJITSINGHJI SPG  &amp; WVG  MILLS CO LTD</t>
  </si>
  <si>
    <t>JASCH INDUSTRIES LTD</t>
  </si>
  <si>
    <t>JASH DEALMARK LTD</t>
  </si>
  <si>
    <t>JASH ENGINEERING LTD</t>
  </si>
  <si>
    <t>JASH</t>
  </si>
  <si>
    <t>JATTASHANKAR INDUSTIES LTD</t>
  </si>
  <si>
    <t>JAUSS POLYMERS LTD</t>
  </si>
  <si>
    <t>JAY BHARAT MARUTI LTD</t>
  </si>
  <si>
    <t>JAYBARMARU</t>
  </si>
  <si>
    <t>JAY SHREE TEA &amp; INDUSTRIES LTD</t>
  </si>
  <si>
    <t>JAY USHIN LTD</t>
  </si>
  <si>
    <t>JAYANT AGRO ORGANICS LTD</t>
  </si>
  <si>
    <t>JAYAGROGN</t>
  </si>
  <si>
    <t>JAYASWAL NECO INDUSTRIES LTD</t>
  </si>
  <si>
    <t>JAYNECOIND</t>
  </si>
  <si>
    <t>JAYATMA ENTERPRISES LTD</t>
  </si>
  <si>
    <t>JAYATMA INDUSTRIES LTD</t>
  </si>
  <si>
    <t>JAYBHARAT TEXTILES &amp; REAL ESTATE LTD</t>
  </si>
  <si>
    <t>JAYKAY ENTERPRISES LTD</t>
  </si>
  <si>
    <t>JAYPEE INFRATECH LTD</t>
  </si>
  <si>
    <t>JPINFRATEC</t>
  </si>
  <si>
    <t>JAYSHREE CHEMICALS LTD</t>
  </si>
  <si>
    <t>JAYSHREE TEA &amp; INDUSTRIES LTD</t>
  </si>
  <si>
    <t>JAYSREETEA</t>
  </si>
  <si>
    <t>JAYSYNTH DYESTUFF (INDIA) LTD</t>
  </si>
  <si>
    <t>JAYSYNTH DYESTUFF INDIA LTD</t>
  </si>
  <si>
    <t>JB CHEMICALS &amp; PHARMACEUTICALS LTD</t>
  </si>
  <si>
    <t>JBCHEPHARM</t>
  </si>
  <si>
    <t>JBF INDUSTRIES LTD</t>
  </si>
  <si>
    <t>JBFIND</t>
  </si>
  <si>
    <t>JBM AUTO LTD</t>
  </si>
  <si>
    <t>JBMA</t>
  </si>
  <si>
    <t>JCT LTD</t>
  </si>
  <si>
    <t>JD ORGOCHEM LTD</t>
  </si>
  <si>
    <t>JEEVAN SCIENTIFIC TECHNOLOGY LTD</t>
  </si>
  <si>
    <t>JENBURKT PHARMACEUTICALS LTD</t>
  </si>
  <si>
    <t>JET AIRWAYS (INDIA) LTD</t>
  </si>
  <si>
    <t>JETAIRWAYS</t>
  </si>
  <si>
    <t>JET AIRWAYS INDIA LTD</t>
  </si>
  <si>
    <t>JET FREIGHT LOGISTICS LTD</t>
  </si>
  <si>
    <t>JETFREIGHT</t>
  </si>
  <si>
    <t>JET INFRAVENTURE LTD</t>
  </si>
  <si>
    <t>JET KNITWEARS LTD</t>
  </si>
  <si>
    <t>JETKNIT</t>
  </si>
  <si>
    <t>JETKING INFOTRAIN LTD</t>
  </si>
  <si>
    <t>JHANDEWALAS FOODS LTD</t>
  </si>
  <si>
    <t>JHAVERI CREDITS &amp; CAPITAL LTD</t>
  </si>
  <si>
    <t>JHS SVENDGAARD LABORATORIES LTD</t>
  </si>
  <si>
    <t>JHS</t>
  </si>
  <si>
    <t>JIGAR CABLES LTD</t>
  </si>
  <si>
    <t>JIGYASA INFRASTRUCTURE LTD</t>
  </si>
  <si>
    <t>JIK INDUSTRIES LTD</t>
  </si>
  <si>
    <t>JIKIND</t>
  </si>
  <si>
    <t>Jinaams Dress Ltd</t>
  </si>
  <si>
    <t>JINAAM</t>
  </si>
  <si>
    <t>JINDAL CAPITAL LTD</t>
  </si>
  <si>
    <t>JINDAL COTEX LTD</t>
  </si>
  <si>
    <t>JINDCOT</t>
  </si>
  <si>
    <t>JINDAL DRILLING AND INDUSTRIES LTD</t>
  </si>
  <si>
    <t>JINDRILL</t>
  </si>
  <si>
    <t>JINDAL HOTELS LTD</t>
  </si>
  <si>
    <t>JINDAL LEASEFIN LTD</t>
  </si>
  <si>
    <t>JINDAL PHOTO LTD</t>
  </si>
  <si>
    <t>JINDALPHOT</t>
  </si>
  <si>
    <t>JINDAL POLY FILMS LTD</t>
  </si>
  <si>
    <t>JINDALPOLY</t>
  </si>
  <si>
    <t>JINDAL POLY INVESTMENT AND FINANCE COMPANY LTD</t>
  </si>
  <si>
    <t>JPOLYINVST</t>
  </si>
  <si>
    <t>JINDAL SAW LTD</t>
  </si>
  <si>
    <t>JINDALSAW</t>
  </si>
  <si>
    <t>JINDAL STAINLESS HISAR LTD</t>
  </si>
  <si>
    <t>JSLHISAR</t>
  </si>
  <si>
    <t>JINDAL STAINLESS LTD</t>
  </si>
  <si>
    <t>JSL</t>
  </si>
  <si>
    <t>JINDAL STEEL &amp; POWER LTD</t>
  </si>
  <si>
    <t>JINDALSTEL</t>
  </si>
  <si>
    <t>JINDAL WORLDWIDE LTD</t>
  </si>
  <si>
    <t>JINDWORLD</t>
  </si>
  <si>
    <t>JITF INFRALOGISTICS LTD</t>
  </si>
  <si>
    <t>JITFINFRA</t>
  </si>
  <si>
    <t>JIYA ECO-PRODUCTS LTD</t>
  </si>
  <si>
    <t>JK AGRI GENETICS LTD</t>
  </si>
  <si>
    <t>JK CEMENT LTD</t>
  </si>
  <si>
    <t>JKCEMENT</t>
  </si>
  <si>
    <t>JK LAKSHMI CEMENT LTD</t>
  </si>
  <si>
    <t>JKLAKSHMI</t>
  </si>
  <si>
    <t>JK PAPER LTD</t>
  </si>
  <si>
    <t>JKPAPER</t>
  </si>
  <si>
    <t>JK TYRE &amp; INDUSTRIES LTD</t>
  </si>
  <si>
    <t>JKTYRE</t>
  </si>
  <si>
    <t>JLA INFRAVILLE SHOPPERS LTD</t>
  </si>
  <si>
    <t>JM FINANCIAL LTD</t>
  </si>
  <si>
    <t>JMFINANCIL</t>
  </si>
  <si>
    <t>JMC PROJECTS (INDIA) LTD</t>
  </si>
  <si>
    <t>JMCPROJECT</t>
  </si>
  <si>
    <t>JMC PROJECTS INDIA LTD</t>
  </si>
  <si>
    <t>JMD VENTURES LTD</t>
  </si>
  <si>
    <t>JMG CORPORATION LTD</t>
  </si>
  <si>
    <t>JMT AUTO LTD</t>
  </si>
  <si>
    <t>JMTAUTOLTD</t>
  </si>
  <si>
    <t>JOCIL LTD</t>
  </si>
  <si>
    <t>JOCIL</t>
  </si>
  <si>
    <t>JOHNSON CONTROLS – HITACHI AIR CONDITIONING (INDIA) LTD</t>
  </si>
  <si>
    <t>JCHAC</t>
  </si>
  <si>
    <t>JOHNSON CONTROLS – HITACHI AIR CONDITIONING INDIA LTD</t>
  </si>
  <si>
    <t>JOINDRE CAPITAL SERVICES LTD</t>
  </si>
  <si>
    <t>JOINTECA EDUCATION SOLUTIONS LTD</t>
  </si>
  <si>
    <t>Jonjua Overseas Ltd</t>
  </si>
  <si>
    <t>JONJUA</t>
  </si>
  <si>
    <t>JOONKTOLLEE TEA &amp; INDUSTRIES LTD</t>
  </si>
  <si>
    <t>JOST'S ENGINEERING CO LTD</t>
  </si>
  <si>
    <t>JOY REALTY LTD</t>
  </si>
  <si>
    <t>JPT SECURITIES LTD</t>
  </si>
  <si>
    <t>JRI INDUSTRIES &amp; INFRASTRUCTURE LTD</t>
  </si>
  <si>
    <t>JSL INDUSTRIES LTD</t>
  </si>
  <si>
    <t>JSW ENERGY LTD</t>
  </si>
  <si>
    <t>JSWENERGY</t>
  </si>
  <si>
    <t>JSW HOLDINGS LTD</t>
  </si>
  <si>
    <t>JSWHL</t>
  </si>
  <si>
    <t>JSW STEEL LTD</t>
  </si>
  <si>
    <t>JSWSTEEL</t>
  </si>
  <si>
    <t>JTEKT (INDIA) LTD</t>
  </si>
  <si>
    <t>JTEKT(INDIA)</t>
  </si>
  <si>
    <t>JTEKT INDIA LTD</t>
  </si>
  <si>
    <t>JTEKTINDIA</t>
  </si>
  <si>
    <t>JTL INFRA LTD</t>
  </si>
  <si>
    <t>JUBILANT FOODWORKS LTD</t>
  </si>
  <si>
    <t>JUBLFOOD</t>
  </si>
  <si>
    <t>JUBILANT INDUSTRIES LTD</t>
  </si>
  <si>
    <t>JUBLINDS</t>
  </si>
  <si>
    <t>JUBILANT LIFE SCIENCES LTD</t>
  </si>
  <si>
    <t>JUBILANT</t>
  </si>
  <si>
    <t>JULLUNDUR MOTOR AGENCY DELHI LTD</t>
  </si>
  <si>
    <t>JMA</t>
  </si>
  <si>
    <t>JUMBO BAG LTD</t>
  </si>
  <si>
    <t>JUMBO FINANCE LTD</t>
  </si>
  <si>
    <t>JUNCTION FABRICS AND APPARELS LTD</t>
  </si>
  <si>
    <t>JUPITER INDUSTRIES &amp; LEASING LTD</t>
  </si>
  <si>
    <t>JUPITER INFOMEDIA LTD</t>
  </si>
  <si>
    <t>JUST DIAL LTD</t>
  </si>
  <si>
    <t>JUSTDIAL</t>
  </si>
  <si>
    <t>JUSTRIDE ENTERPRISES LTD</t>
  </si>
  <si>
    <t>JVL AGRO INDUSTRIES LTD</t>
  </si>
  <si>
    <t>JVLAGRO</t>
  </si>
  <si>
    <t>Jyot International Marketing Ltd</t>
  </si>
  <si>
    <t>JYOTIN</t>
  </si>
  <si>
    <t>JYOTHY LABORATORIES LTD</t>
  </si>
  <si>
    <t>JYOTHYLAB</t>
  </si>
  <si>
    <t>JYOTI LTD</t>
  </si>
  <si>
    <t>JYOTI RESINS &amp; ADHESIVES LTD</t>
  </si>
  <si>
    <t>JYOTI STRUCTURES LTD</t>
  </si>
  <si>
    <t>JYOTISTRUC</t>
  </si>
  <si>
    <t>JYOTIRGAMYA ENTERPRISES LTD</t>
  </si>
  <si>
    <t>K M SUGAR MILLS LTD</t>
  </si>
  <si>
    <t>KMSUGAR</t>
  </si>
  <si>
    <t>K P  ENERGY LTD</t>
  </si>
  <si>
    <t>K P R MILL LTD</t>
  </si>
  <si>
    <t>KPRMILL</t>
  </si>
  <si>
    <t>K Z LEASING &amp; FINANCE LTD</t>
  </si>
  <si>
    <t>K&amp;R RAIL ENGINEERING LTD</t>
  </si>
  <si>
    <t>K.P.I. Global Infrastructure Ltd</t>
  </si>
  <si>
    <t>KPIGLOBAL</t>
  </si>
  <si>
    <t>KAARYA FACILITIES AND SERVICES LTD</t>
  </si>
  <si>
    <t>KABRA COMMERCIAL LTD</t>
  </si>
  <si>
    <t>KABRA DRUGS LTD</t>
  </si>
  <si>
    <t>KABRA EXTRUSION TECHNIK LTD</t>
  </si>
  <si>
    <t>KABRAEXTRU</t>
  </si>
  <si>
    <t>KABSONS INDUSTRIES LTD</t>
  </si>
  <si>
    <t>KACHCHH MINERALS LTD</t>
  </si>
  <si>
    <t>KAIRA CAN CO LTD</t>
  </si>
  <si>
    <t>KAISER CORPORATION LTD</t>
  </si>
  <si>
    <t>KAJARIA CERAMICS LTD</t>
  </si>
  <si>
    <t>KAJARIACER</t>
  </si>
  <si>
    <t>KAKATIYA CEMENT SUGAR &amp; INDUSTRIES LTD</t>
  </si>
  <si>
    <t>KAKATCEM</t>
  </si>
  <si>
    <t>KAKATIYA TEXTILES LTD</t>
  </si>
  <si>
    <t>KALLAM TEXTILES LTD</t>
  </si>
  <si>
    <t>KALPA COMMERCIAL LTD</t>
  </si>
  <si>
    <t>KALPATARU POWER TRANSMISSION LTD</t>
  </si>
  <si>
    <t>KALPATPOWR</t>
  </si>
  <si>
    <t>KALYANI COMMERCIALS LTD</t>
  </si>
  <si>
    <t>KALYANI</t>
  </si>
  <si>
    <t>KALYANI FORGE LTD</t>
  </si>
  <si>
    <t>KALYANIFRG</t>
  </si>
  <si>
    <t>KALYANI INVESTMENT COMPANY LTD</t>
  </si>
  <si>
    <t>KICL</t>
  </si>
  <si>
    <t>KALYANI STEELS LTD</t>
  </si>
  <si>
    <t>KSL</t>
  </si>
  <si>
    <t>KAMA HOLDINGS LTD</t>
  </si>
  <si>
    <t>KAMADGIRI FASHION LTD</t>
  </si>
  <si>
    <t>KAMANWALA HOUSING CONSTRUCTION LTD</t>
  </si>
  <si>
    <t>KAMAT HOTELS I LTD</t>
  </si>
  <si>
    <t>KAMATHOTEL</t>
  </si>
  <si>
    <t>KAMDHENU LTD</t>
  </si>
  <si>
    <t>KAMDHENU</t>
  </si>
  <si>
    <t>KAMRON LABORATORIES LTD</t>
  </si>
  <si>
    <t>KANAK KRISHI IMPLEMENTS LTD</t>
  </si>
  <si>
    <t>KANANI INDUSTRIES LTD</t>
  </si>
  <si>
    <t>KANANIIND</t>
  </si>
  <si>
    <t>KANCHI KARPOORAM LTD</t>
  </si>
  <si>
    <t>KANCO TEA &amp; INDUSTRIES LTD</t>
  </si>
  <si>
    <t>KANDAGIRI SPINNING MILLS LTD</t>
  </si>
  <si>
    <t>Kanel Industries LTD</t>
  </si>
  <si>
    <t>KANELIND</t>
  </si>
  <si>
    <t>KANISHK STEEL INDUSTRIES LTD</t>
  </si>
  <si>
    <t>KANORIA CHEMICALS &amp; INDUSTRIES LTD</t>
  </si>
  <si>
    <t>KANORICHEM</t>
  </si>
  <si>
    <t>KANPUR PLASTIPACK LTD</t>
  </si>
  <si>
    <t>KANSAI NEROLAC PAINTS LTD</t>
  </si>
  <si>
    <t>KANSAINER</t>
  </si>
  <si>
    <t>KANUNGO FINANCIERS LTD</t>
  </si>
  <si>
    <t>KAPASHI COMMERCIALS LTD</t>
  </si>
  <si>
    <t>KAPIL COTEX LTD</t>
  </si>
  <si>
    <t>KAPIL RAJ FINANCE LTD</t>
  </si>
  <si>
    <t>KAPSTON FACILITIES MANAGEMENT LTD</t>
  </si>
  <si>
    <t>KAPSTON</t>
  </si>
  <si>
    <t>KARAN WOO-SIN LTD</t>
  </si>
  <si>
    <t>KARDA CONSTRUCTIONS LTD</t>
  </si>
  <si>
    <t>KARDA</t>
  </si>
  <si>
    <t>KARMA ENERGY LTD</t>
  </si>
  <si>
    <t>KARMAENG</t>
  </si>
  <si>
    <t>KARNAVATI FINANCE LTD</t>
  </si>
  <si>
    <t>KARNIMATA COLD STORAGE LTD</t>
  </si>
  <si>
    <t>KARUR VYSYA BANK LTD</t>
  </si>
  <si>
    <t>KARURVYSYA</t>
  </si>
  <si>
    <t>KARUTURI GLOBAL LTD</t>
  </si>
  <si>
    <t>KGL</t>
  </si>
  <si>
    <t>KASHIRAM JAIN AND COMPANY LTD</t>
  </si>
  <si>
    <t>KATARE SPINNING MILLS LTD</t>
  </si>
  <si>
    <t>KAUSHALYA INFRASTRUCTURE DEVELOPMENT CORPORATION LTD</t>
  </si>
  <si>
    <t>KAUSHALYA</t>
  </si>
  <si>
    <t>KAVERI SEED COMPANY LTD</t>
  </si>
  <si>
    <t>KSCL</t>
  </si>
  <si>
    <t>KAVIT INDUSTRIES LTD</t>
  </si>
  <si>
    <t>KAVITA FABRICS LTD</t>
  </si>
  <si>
    <t>KAVVERI TELECOM PRODUCTS LTD</t>
  </si>
  <si>
    <t>KAVVERITEL</t>
  </si>
  <si>
    <t>KAY POWER AND PAPER LTD</t>
  </si>
  <si>
    <t>KAYA LTD</t>
  </si>
  <si>
    <t>KAYA</t>
  </si>
  <si>
    <t>KAYCEE INDUSTRIES LTD</t>
  </si>
  <si>
    <t>KAYEL SECURITIES LTD</t>
  </si>
  <si>
    <t>KBS (INDIA) LTD</t>
  </si>
  <si>
    <t>KBS INDIA LTD</t>
  </si>
  <si>
    <t>KCCL PLASTIC LTD</t>
  </si>
  <si>
    <t>KCL INFRA PROJECTS LTD</t>
  </si>
  <si>
    <t>KCP LTD</t>
  </si>
  <si>
    <t>KCP</t>
  </si>
  <si>
    <t>KCP SUGAR AND INDUSTRIES CORPORATION LTD</t>
  </si>
  <si>
    <t>KCPSUGIND</t>
  </si>
  <si>
    <t>KD LEISURES LTD</t>
  </si>
  <si>
    <t>KDDL LTD</t>
  </si>
  <si>
    <t>KDDL</t>
  </si>
  <si>
    <t>KEC INTERNATIONAL LTD</t>
  </si>
  <si>
    <t>KEC</t>
  </si>
  <si>
    <t>KEDIA CONSTRUCTION CO LTD</t>
  </si>
  <si>
    <t>KEERTHI INDUSTRIES LTD</t>
  </si>
  <si>
    <t>KEERTI KNOWLEDGE AND SKILLS LTD</t>
  </si>
  <si>
    <t>KEERTI</t>
  </si>
  <si>
    <t>KEI INDUSTRIES LTD</t>
  </si>
  <si>
    <t>KEI</t>
  </si>
  <si>
    <t>KELLTON TECH SOLUTIONS LTD</t>
  </si>
  <si>
    <t>KELLTONTEC</t>
  </si>
  <si>
    <t>KELTECH ENERGIES LTD</t>
  </si>
  <si>
    <t>Kemistar Corporation LTD</t>
  </si>
  <si>
    <t>KEMISTAR</t>
  </si>
  <si>
    <t>KEMP &amp; COMPANY LTD</t>
  </si>
  <si>
    <t>KENNAMETAL (INDIA) LTD</t>
  </si>
  <si>
    <t>KENNAMETAL INDIA LTD</t>
  </si>
  <si>
    <t>KENVI JEWELS LTD</t>
  </si>
  <si>
    <t>KERALA AYURVEDA LTD</t>
  </si>
  <si>
    <t>KERNEX MICROSYSTEMS (INDIA) LTD</t>
  </si>
  <si>
    <t>KERNEX</t>
  </si>
  <si>
    <t>KERNEX MICROSYSTEMS INDIA LTD</t>
  </si>
  <si>
    <t>KESAR ENTERPRISES LTD</t>
  </si>
  <si>
    <t>KESARENT</t>
  </si>
  <si>
    <t>KESAR PETROPRODUCTS LTD</t>
  </si>
  <si>
    <t>KESAR TERMINALS &amp; INFRASTRUCTURE LTD</t>
  </si>
  <si>
    <t>KTIL</t>
  </si>
  <si>
    <t>KESORAM INDUSTRIES LTD</t>
  </si>
  <si>
    <t>KESORAMIND</t>
  </si>
  <si>
    <t>KEWAL KIRAN CLOTHING LTD</t>
  </si>
  <si>
    <t>KKCL</t>
  </si>
  <si>
    <t>KEY CORP LTD</t>
  </si>
  <si>
    <t>KEYNOTE CORPORATE SERVICES LTD</t>
  </si>
  <si>
    <t>KEYCORPSER</t>
  </si>
  <si>
    <t>Keynote Financial Services LTD</t>
  </si>
  <si>
    <t>KEYFINSERV</t>
  </si>
  <si>
    <t>KG DENIM LTD</t>
  </si>
  <si>
    <t>KG PETROCHEM LTD</t>
  </si>
  <si>
    <t>KHADIM (INDIA) LTD</t>
  </si>
  <si>
    <t>KHADIM</t>
  </si>
  <si>
    <t>KHADIM INDIA LTD</t>
  </si>
  <si>
    <t>KHAITAN (INDIA) LTD</t>
  </si>
  <si>
    <t>KHAITANLTD</t>
  </si>
  <si>
    <t>KHAITAN CHEMICALS &amp; FERTILIZERS LTD</t>
  </si>
  <si>
    <t>KHAITAN ELECTRICALS LTD.</t>
  </si>
  <si>
    <t>KHAITANELE</t>
  </si>
  <si>
    <t>KHAITAN INDIA LTD</t>
  </si>
  <si>
    <t>KHANDELWAL EXTRACTION LTD</t>
  </si>
  <si>
    <t>KHANDWALA SECURITIES LTD</t>
  </si>
  <si>
    <t>KHANDSE</t>
  </si>
  <si>
    <t>KHATAU EXIM LTD</t>
  </si>
  <si>
    <t>KHATOR FIBRE &amp; FABRICS LTD</t>
  </si>
  <si>
    <t>KHEMANI DISTRIBUTORS &amp; MARKETING LTD</t>
  </si>
  <si>
    <t>KHODAY (INDIA) LTD</t>
  </si>
  <si>
    <t>KHODAY INDIA LTD</t>
  </si>
  <si>
    <t>KHOOBSURAT LTD</t>
  </si>
  <si>
    <t>KHYATI MULTIMEDIA-ENTERTAINMENT LTD</t>
  </si>
  <si>
    <t>KIC METALIKS LTD</t>
  </si>
  <si>
    <t>KIDS MEDICAL SYSTEMS LTD</t>
  </si>
  <si>
    <t>KIDUJA (INDIA) LTD</t>
  </si>
  <si>
    <t>KIDUJA INDIA LTD</t>
  </si>
  <si>
    <t>KIFS FINANCIAL SERVICES LTD</t>
  </si>
  <si>
    <t>KILBURN CHEMICALS LTD</t>
  </si>
  <si>
    <t>KILBURN ENGINEERING LTD</t>
  </si>
  <si>
    <t>KILBURN OFFICE AUTOMATION LTD.</t>
  </si>
  <si>
    <t>KILBURN</t>
  </si>
  <si>
    <t>KILITCH DRUGS (INDIA) LTD</t>
  </si>
  <si>
    <t>KILITCH</t>
  </si>
  <si>
    <t>KILITCH DRUGS INDIA LTD</t>
  </si>
  <si>
    <t>KILPEST (INDIA) LTD</t>
  </si>
  <si>
    <t>KILPEST INDIA LTD</t>
  </si>
  <si>
    <t>Kimia Biosciences Ltd</t>
  </si>
  <si>
    <t>KIMIABL</t>
  </si>
  <si>
    <t>KINETIC ENGINEERING LTD</t>
  </si>
  <si>
    <t>KINETIC TRUST LTD</t>
  </si>
  <si>
    <t>KINGFA SCIENCE &amp; TECHNOLOGY (INDIA) LTD</t>
  </si>
  <si>
    <t>KINGFA</t>
  </si>
  <si>
    <t>KINGFA SCIENCE &amp; TECHNOLOGY INDIA LTD</t>
  </si>
  <si>
    <t>KINGS INFRA VENTURES LTD</t>
  </si>
  <si>
    <t>KINTECH RENEWABLES LTD</t>
  </si>
  <si>
    <t>KIOCL LTD</t>
  </si>
  <si>
    <t>KIOCL</t>
  </si>
  <si>
    <t>KIRAN PRINT-PACK LTD</t>
  </si>
  <si>
    <t>KIRAN VYAPAR LTD</t>
  </si>
  <si>
    <t>KIRI INDUSTRIES LTD</t>
  </si>
  <si>
    <t>KIRIINDUS</t>
  </si>
  <si>
    <t>KIRLOSKAR BROTHERS LTD</t>
  </si>
  <si>
    <t>KIRLOSBROS</t>
  </si>
  <si>
    <t>KIRLOSKAR ELECTRIC COMPANY LTD</t>
  </si>
  <si>
    <t>KECL</t>
  </si>
  <si>
    <t>KIRLOSKAR FERROUS INDUSTRIES LTD</t>
  </si>
  <si>
    <t>KIRLOSKAR INDUSTRIES LTD</t>
  </si>
  <si>
    <t>KIRLOSIND</t>
  </si>
  <si>
    <t>KIRLOSKAR OIL ENGINES LTD</t>
  </si>
  <si>
    <t>KIRLOSENG</t>
  </si>
  <si>
    <t>KIRLOSKAR PNEUMATIC CO LTD</t>
  </si>
  <si>
    <t>KISAN MOULDINGS LTD</t>
  </si>
  <si>
    <t>KITEX GARMENTS LTD</t>
  </si>
  <si>
    <t>KITEX</t>
  </si>
  <si>
    <t>KJMC CORPORATE ADVISORS (INDIA) LTD</t>
  </si>
  <si>
    <t>KJMC CORPORATE ADVISORS INDIA LTD</t>
  </si>
  <si>
    <t>KJMC FINANCIAL SERVICES LTD</t>
  </si>
  <si>
    <t>KKALPANA INDUSTRIES (INDIA) LTD</t>
  </si>
  <si>
    <t>KKALPANA INDUSTRIES INDIA LTD</t>
  </si>
  <si>
    <t>KKALPANA PLASTICK LTD</t>
  </si>
  <si>
    <t>KKRRAFTON DEVELOPERS LTD</t>
  </si>
  <si>
    <t>KKV AGRO POWERS LTD</t>
  </si>
  <si>
    <t>KKVAPOW</t>
  </si>
  <si>
    <t>KLG CAPITAL SERVICES LTD</t>
  </si>
  <si>
    <t>K-LIFESTYLE &amp; INDUSTRIES LTD</t>
  </si>
  <si>
    <t>KLK Electrical Ltd</t>
  </si>
  <si>
    <t>KLKELEC</t>
  </si>
  <si>
    <t>KMC SPECIALITY HOSPITALS (INDIA) LTD</t>
  </si>
  <si>
    <t>KMC SPECIALITY HOSPITALS INDIA LTD</t>
  </si>
  <si>
    <t>KMF BUILDERS &amp; DEVELOPERS LTD</t>
  </si>
  <si>
    <t>KMG MILK FOOD LTD</t>
  </si>
  <si>
    <t>KMS MEDISURGI LTD</t>
  </si>
  <si>
    <t>KNR CONSTRUCTIONS LTD</t>
  </si>
  <si>
    <t>KNRCON</t>
  </si>
  <si>
    <t>KOHINOOR FOODS LTD</t>
  </si>
  <si>
    <t>KOHINOOR</t>
  </si>
  <si>
    <t>KOKUYO CAMLIN LTD</t>
  </si>
  <si>
    <t>KOKUYOCMLN</t>
  </si>
  <si>
    <t>KOLTE - PATIL DEVELOPERS LTD</t>
  </si>
  <si>
    <t>KOLTEPATIL</t>
  </si>
  <si>
    <t>KOME-ON COMMUNICATION LTD</t>
  </si>
  <si>
    <t>KONARK SYNTHETIC LTD</t>
  </si>
  <si>
    <t>KOPRAN LTD</t>
  </si>
  <si>
    <t>KOPRAN</t>
  </si>
  <si>
    <t>KOTAK MAHINDRA BANK LTD</t>
  </si>
  <si>
    <t>KOTAKBANK</t>
  </si>
  <si>
    <t>KOTAK MAHINDRA MUTUAL FUND - KOTAK GOLD EXCHANGE TRADED FUND</t>
  </si>
  <si>
    <t>KOTAKGOLD</t>
  </si>
  <si>
    <t>KOTAK MAHINDRA MUTUAL FUND - KOTAK PSU BANK ETF</t>
  </si>
  <si>
    <t>KOTAKPSUBK</t>
  </si>
  <si>
    <t>KOTAK SENSEX ETF</t>
  </si>
  <si>
    <t>KTKSENSEX</t>
  </si>
  <si>
    <t>KOTHARI FERMENTATION &amp; BIOCHEM LTD</t>
  </si>
  <si>
    <t>KOTHARI PETROCHEMICALS LTD</t>
  </si>
  <si>
    <t>KOTHARIPET</t>
  </si>
  <si>
    <t>KOTHARI PRODUCTS LTD</t>
  </si>
  <si>
    <t>KOTHARIPRO</t>
  </si>
  <si>
    <t>KOTHARI SUGARS AND CHEMICALS LTD</t>
  </si>
  <si>
    <t>KOTARISUG</t>
  </si>
  <si>
    <t>KOTHARI WORLD FINANCE LTD</t>
  </si>
  <si>
    <t>KOTIA ENTERPRISES LTD</t>
  </si>
  <si>
    <t>KOVAI MEDICAL CENTER &amp; HOSPITAL LTD</t>
  </si>
  <si>
    <t>KOVALAM INVESTMENT &amp; TRADING CO LTD</t>
  </si>
  <si>
    <t>KOVILPATTI LAKSHMI ROLLER FLOUR MILLS LTD</t>
  </si>
  <si>
    <t>KPIT TECHNOLOGIES LTD</t>
  </si>
  <si>
    <t>KPIT</t>
  </si>
  <si>
    <t>KPIT Technologies Ltd</t>
  </si>
  <si>
    <t>KPITTECH</t>
  </si>
  <si>
    <t>Auto Parts &amp;amp; Equipment</t>
  </si>
  <si>
    <t>Kranti Industries Ltd</t>
  </si>
  <si>
    <t>KRANTI</t>
  </si>
  <si>
    <t>KRATOS ENERGY &amp; INFRASTRUCTURE LTD</t>
  </si>
  <si>
    <t>KRBL LTD</t>
  </si>
  <si>
    <t>KRBL</t>
  </si>
  <si>
    <t>KREBS BIOCHEMICALS AND INDUSTRIES LTD</t>
  </si>
  <si>
    <t>KREBSBIO</t>
  </si>
  <si>
    <t>KREON FINNANCIAL SERVICES LTD</t>
  </si>
  <si>
    <t>KRETTO SYSCON LTD</t>
  </si>
  <si>
    <t>KRIDHAN INFRA LTD</t>
  </si>
  <si>
    <t>KRIDHANINF</t>
  </si>
  <si>
    <t>KRISHANA PHOSCHEM LTD</t>
  </si>
  <si>
    <t>KRISHANA</t>
  </si>
  <si>
    <t>KRISHNA CAPITAL AND SECURITIES LTD</t>
  </si>
  <si>
    <t>KRISHNA VENTURES LTD</t>
  </si>
  <si>
    <t>KRITI INDUSTRIES (INDIA) LTD</t>
  </si>
  <si>
    <t>KRITI INDUSTRIES INDIA LTD</t>
  </si>
  <si>
    <t>KRITI NUTRIENTS LTD</t>
  </si>
  <si>
    <t>KRITIKA WIRES LTD</t>
  </si>
  <si>
    <t>KRITIKA</t>
  </si>
  <si>
    <t>KRYPTON INDUSTRIES LTD</t>
  </si>
  <si>
    <t>KSB LTD</t>
  </si>
  <si>
    <t>KSB</t>
  </si>
  <si>
    <t>KSE LTD</t>
  </si>
  <si>
    <t>KSHITIJ POLYLINE LTD</t>
  </si>
  <si>
    <t>KSHITIJPOL</t>
  </si>
  <si>
    <t>KSHITIZ INVESTMENT LTD</t>
  </si>
  <si>
    <t>KSK ENERGY VENTURES LTD</t>
  </si>
  <si>
    <t>KSK</t>
  </si>
  <si>
    <t>KSL AND INDUSTRIES LTD</t>
  </si>
  <si>
    <t>KSS LTD</t>
  </si>
  <si>
    <t>KSERASERA</t>
  </si>
  <si>
    <t>KUANTUM PAPERS LTD</t>
  </si>
  <si>
    <t>KUBER UDYOG LTD</t>
  </si>
  <si>
    <t>KULKARNI POWER &amp; TOOLS LTD</t>
  </si>
  <si>
    <t>KUMAR WIRE CLOTH MANUFACTURING COMPANY LTD</t>
  </si>
  <si>
    <t>KUNSTSTOFFE INDUSTRIES LTD</t>
  </si>
  <si>
    <t>KUSAM ELECTRICAL INDUSTRIES LTD</t>
  </si>
  <si>
    <t>KUSH INDUSTRIES LTD</t>
  </si>
  <si>
    <t>KUSHAL LTD</t>
  </si>
  <si>
    <t>KUWER INDUSTRIES LTD</t>
  </si>
  <si>
    <t>KWALITY CREDIT &amp; LEASING LTD</t>
  </si>
  <si>
    <t>KWALITY LTD</t>
  </si>
  <si>
    <t>KWALITY</t>
  </si>
  <si>
    <t>KWALITY PHARMACEUTICALS LTD</t>
  </si>
  <si>
    <t>L  P  NAVAL AND ENGINEERING LTD</t>
  </si>
  <si>
    <t>L&amp;T FINANCE HOLDINGS LTD</t>
  </si>
  <si>
    <t>L&amp;TFH</t>
  </si>
  <si>
    <t>L&amp;T TECHNOLOGY SERVICES LTD</t>
  </si>
  <si>
    <t>LTTS</t>
  </si>
  <si>
    <t>LA OPALA RG LTD</t>
  </si>
  <si>
    <t>LAOPALA</t>
  </si>
  <si>
    <t>La Tim Metal &amp;amp; Industries Ltd</t>
  </si>
  <si>
    <t>LATIMMETAL</t>
  </si>
  <si>
    <t>LACTOSE (INDIA) LTD</t>
  </si>
  <si>
    <t>LACTOSE INDIA LTD</t>
  </si>
  <si>
    <t>LADAM AFFORDABLE HOUSING LTD</t>
  </si>
  <si>
    <t>LADDERUP FINANCE LTD</t>
  </si>
  <si>
    <t>LAFFANS PETROCHEMICALS LTD</t>
  </si>
  <si>
    <t>LAGNAM SPINTEX LTD</t>
  </si>
  <si>
    <t>LAGNAM</t>
  </si>
  <si>
    <t>LAHOTI OVERSEAS LTD</t>
  </si>
  <si>
    <t>LAKHOTIA POLYESTERS (INDIA) LTD</t>
  </si>
  <si>
    <t>LAKHOTIA POLYESTERS INDIA LTD</t>
  </si>
  <si>
    <t>LAKSHMI AUTOMATIC LOOM WORKS LTD</t>
  </si>
  <si>
    <t>LAKSHMI ELECTRICAL CONTROL SYSTEMS LTD</t>
  </si>
  <si>
    <t>LAKSHMI FINANCE &amp; INDUSTRIAL CORPORATION LTD</t>
  </si>
  <si>
    <t>LFIC</t>
  </si>
  <si>
    <t>LAKSHMI MACHINE WORKS LTD</t>
  </si>
  <si>
    <t>LAXMIMACH</t>
  </si>
  <si>
    <t>LAKSHMI MILLS COMPANY LTD</t>
  </si>
  <si>
    <t>LAKSHMI PRECISION SCREWS LTD</t>
  </si>
  <si>
    <t>LAKPRE</t>
  </si>
  <si>
    <t>LAKSHMI VILAS BANK LTD</t>
  </si>
  <si>
    <t>LAKSHVILAS</t>
  </si>
  <si>
    <t>LAMBODHARA TEXTILES LTD</t>
  </si>
  <si>
    <t>LAMBODHARA</t>
  </si>
  <si>
    <t>LANCER CONTAINER LINES LTD</t>
  </si>
  <si>
    <t>LANCOR HOLDINGS LTD</t>
  </si>
  <si>
    <t>LANDMARC LEISURE CORPORATION LTD</t>
  </si>
  <si>
    <t>LANDMARK PROPERTY DEVELOPMENT COMPANY LTD</t>
  </si>
  <si>
    <t>LPDC</t>
  </si>
  <si>
    <t>LARSEN &amp; TOUBRO INFOTECH LTD</t>
  </si>
  <si>
    <t>LTI</t>
  </si>
  <si>
    <t>LARSEN &amp; TOUBRO LTD</t>
  </si>
  <si>
    <t>LT</t>
  </si>
  <si>
    <t>LASA SUPERGENERICS LTD</t>
  </si>
  <si>
    <t>LASA</t>
  </si>
  <si>
    <t>LASER DIAMONDS LTD</t>
  </si>
  <si>
    <t>LATENT LIGHT FINANCE LTD</t>
  </si>
  <si>
    <t>LATTEYS INDUSTRIES LTD</t>
  </si>
  <si>
    <t>LATTEYS</t>
  </si>
  <si>
    <t>LAURUS LABS LTD</t>
  </si>
  <si>
    <t>LAURUSLABS</t>
  </si>
  <si>
    <t>LAWRESHWAR POLYMERS LTD</t>
  </si>
  <si>
    <t>LAXMI COTSPIN LTD</t>
  </si>
  <si>
    <t>LAXMICOT</t>
  </si>
  <si>
    <t>LEAD FINANCIAL SERVICES LTD</t>
  </si>
  <si>
    <t>LEADING LEASING FINANCE AND INVESTMENT COMPANY LTD</t>
  </si>
  <si>
    <t>LEDO TEA CO LTD</t>
  </si>
  <si>
    <t>LEE &amp; NEE SOFTWARES EXPORTS LTD</t>
  </si>
  <si>
    <t>LEEL ELECTRICALS LTD</t>
  </si>
  <si>
    <t>LEEL</t>
  </si>
  <si>
    <t>LEENA CONSULTANCY LTD</t>
  </si>
  <si>
    <t>LEGACY MERCANTILE LTD</t>
  </si>
  <si>
    <t>LEMON TREE HOTELS LTD</t>
  </si>
  <si>
    <t>LEMONTREE</t>
  </si>
  <si>
    <t>LESHA INDUSTRIES LTD</t>
  </si>
  <si>
    <t>LEX NIMBLE SOLUTIONS LTD</t>
  </si>
  <si>
    <t>LEXUS GRANITO (INDIA) LTD</t>
  </si>
  <si>
    <t>LEXUS</t>
  </si>
  <si>
    <t>LEXUS GRANITO INDIA LTD</t>
  </si>
  <si>
    <t>LG BALAKRISHNAN &amp; BROS LTD</t>
  </si>
  <si>
    <t>LGBBROSLTD</t>
  </si>
  <si>
    <t>LGB FORGE LTD.</t>
  </si>
  <si>
    <t>LGBFORGE</t>
  </si>
  <si>
    <t>LIBAS DESIGNS LTD</t>
  </si>
  <si>
    <t>LIBAS</t>
  </si>
  <si>
    <t>LIBERTY SHOES LTD</t>
  </si>
  <si>
    <t>LIBERTSHOE</t>
  </si>
  <si>
    <t>LIBORD FINANCE LTD</t>
  </si>
  <si>
    <t>LIBORD SECURITIES LTD</t>
  </si>
  <si>
    <t>LIC HOUSING FINANCE LTD</t>
  </si>
  <si>
    <t>LICHSGFIN</t>
  </si>
  <si>
    <t>LIKHAMI CONSULTING LTD</t>
  </si>
  <si>
    <t>LIME CHEMICALS LTD</t>
  </si>
  <si>
    <t>LINAKS MICROELECTRONICS LTD.</t>
  </si>
  <si>
    <t>LINAKS</t>
  </si>
  <si>
    <t>LINC PEN &amp; PLASTICS LTD</t>
  </si>
  <si>
    <t>LINCPEN</t>
  </si>
  <si>
    <t>LINCOLN PHARMACEUTICALS LTD</t>
  </si>
  <si>
    <t>LINCOLN</t>
  </si>
  <si>
    <t>LINDE (INDIA) LTD</t>
  </si>
  <si>
    <t>LINDE(INDIA)</t>
  </si>
  <si>
    <t>LINDE INDIA LTD</t>
  </si>
  <si>
    <t>LINDEINDIA</t>
  </si>
  <si>
    <t>LINK PHARMA CHEM LTD</t>
  </si>
  <si>
    <t>LIPPI SYSTEMS LTD</t>
  </si>
  <si>
    <t>LKP FINANCE LTD</t>
  </si>
  <si>
    <t>LKP SECURITIES LTD</t>
  </si>
  <si>
    <t>LLOYDS METALS AND ENERGY LTD</t>
  </si>
  <si>
    <t>LLOYDS STEELS INDUSTRIES LTD</t>
  </si>
  <si>
    <t>LSIL</t>
  </si>
  <si>
    <t>LOHIA SECURITIES LTD</t>
  </si>
  <si>
    <t>LOKESH MACHINES LTD</t>
  </si>
  <si>
    <t>LOKESHMACH</t>
  </si>
  <si>
    <t>LONGVIEW TEA COMPANY LTD</t>
  </si>
  <si>
    <t>LOOKS HEALTH SERVICES LTD</t>
  </si>
  <si>
    <t>LORDS CHLORO ALKALI LTD</t>
  </si>
  <si>
    <t>LORDS ISHWAR HOTELS LTD</t>
  </si>
  <si>
    <t>LORENZINI APPARELS LTD</t>
  </si>
  <si>
    <t>LOTUS CHOCOLATE CO LTD</t>
  </si>
  <si>
    <t>LOTUS EYE HOSPITAL AND INSTITUTE LTD</t>
  </si>
  <si>
    <t>LOTUSEYE</t>
  </si>
  <si>
    <t>LOVABLE LINGERIE LTD</t>
  </si>
  <si>
    <t>LOVABLE</t>
  </si>
  <si>
    <t>LOYAL EQUIPMENTS LTD</t>
  </si>
  <si>
    <t>LOYAL TEXTILE MILLS LTD</t>
  </si>
  <si>
    <t>LT FOODS LTD</t>
  </si>
  <si>
    <t>DAAWAT</t>
  </si>
  <si>
    <t>LUDLOW JUTE &amp; SPECIALITIES LTD</t>
  </si>
  <si>
    <t>LUHARUKA MEDIA &amp; INFRA LTD</t>
  </si>
  <si>
    <t>LUMAX AUTO TECHNOLOGIES LTD</t>
  </si>
  <si>
    <t>LUMAXTECH</t>
  </si>
  <si>
    <t>LUMAX INDUSTRIES LTD</t>
  </si>
  <si>
    <t>LUMAXIND</t>
  </si>
  <si>
    <t>LUPIN LTD</t>
  </si>
  <si>
    <t>LUPIN</t>
  </si>
  <si>
    <t>LUX INDUSTRIES LTD</t>
  </si>
  <si>
    <t>LUXIND</t>
  </si>
  <si>
    <t>LWS KNITWEAR LTD</t>
  </si>
  <si>
    <t>LYKA LABS LTD</t>
  </si>
  <si>
    <t>LYKALABS</t>
  </si>
  <si>
    <t>LYKIS LTD</t>
  </si>
  <si>
    <t>LYNX MACHINERY &amp; COMMERCIALS LTD</t>
  </si>
  <si>
    <t>LYPSA GEMS &amp; JEWELLERY LTD</t>
  </si>
  <si>
    <t>LYPSAGEMS</t>
  </si>
  <si>
    <t>M B PARIKH FINSTOCKS LTD</t>
  </si>
  <si>
    <t>M K  EXIM (INDIA) LTD</t>
  </si>
  <si>
    <t>M K  EXIM INDIA LTD</t>
  </si>
  <si>
    <t>M K PROTEINS LTD</t>
  </si>
  <si>
    <t>MKPL</t>
  </si>
  <si>
    <t>M P AGRO INDUSTRIES LTD</t>
  </si>
  <si>
    <t>MAAN ALUMINIUM LTD</t>
  </si>
  <si>
    <t>MAANALU</t>
  </si>
  <si>
    <t>MAC CHARLES (INDIA) LTD</t>
  </si>
  <si>
    <t>MAC CHARLES INDIA LTD</t>
  </si>
  <si>
    <t>MAC HOTELS LTD</t>
  </si>
  <si>
    <t>MACHINO PLASTICS LTD</t>
  </si>
  <si>
    <t>MACK TRADING CO LTD</t>
  </si>
  <si>
    <t>MACPOWER CNC MACHINES LTD</t>
  </si>
  <si>
    <t>MACPOWER</t>
  </si>
  <si>
    <t>MACRO INTERNATIONAL EXPORTS LTD</t>
  </si>
  <si>
    <t>MADHAV COPPER LTD</t>
  </si>
  <si>
    <t>MCL</t>
  </si>
  <si>
    <t>MADHAV INFRA PROJECTS LTD</t>
  </si>
  <si>
    <t>MADHAV MARBLES AND GRANITES LTD</t>
  </si>
  <si>
    <t>MADHAV</t>
  </si>
  <si>
    <t>MADHUBAN CONSTRUCTIONS LTD</t>
  </si>
  <si>
    <t>MADHUCON PROJECTS LTD</t>
  </si>
  <si>
    <t>MADHUCON</t>
  </si>
  <si>
    <t>MADHUR INDUSTRIES LTD</t>
  </si>
  <si>
    <t>MADHUSUDAN INDUSTRIES LTD</t>
  </si>
  <si>
    <t>MADHUSUDAN SECURITIES LTD</t>
  </si>
  <si>
    <t>MADHUVEER COM 18 NETWORK LTD</t>
  </si>
  <si>
    <t>MADHYA BHARAT AGRO PRODUCTS LTD</t>
  </si>
  <si>
    <t>MBAPL</t>
  </si>
  <si>
    <t>MADHYA PRADESH TODAY MEDIA LTD</t>
  </si>
  <si>
    <t>MPTODAY</t>
  </si>
  <si>
    <t>MADRAS FERTILIZERS LTD</t>
  </si>
  <si>
    <t>MADRASFERT</t>
  </si>
  <si>
    <t>MAESTROS ELECTRONICS &amp; TELECOMMUNICATIONS SYSTEMS LTD</t>
  </si>
  <si>
    <t>MAFATLAL INDUSTRIES LTD</t>
  </si>
  <si>
    <t>MAGADH SUGAR &amp; ENERGY LTD</t>
  </si>
  <si>
    <t>MAGADSUGAR</t>
  </si>
  <si>
    <t>MAGMA FINCORP LTD</t>
  </si>
  <si>
    <t>MAGMA</t>
  </si>
  <si>
    <t>MAGNA ELECTRO CASTINGS LTD</t>
  </si>
  <si>
    <t>MAGNANIMOUS TRADE &amp; FINANCE LTD</t>
  </si>
  <si>
    <t>MAGNUM VENTURES LTD</t>
  </si>
  <si>
    <t>MAGNUM</t>
  </si>
  <si>
    <t>MAHA RASHTRA APEX CORPORATION LTD</t>
  </si>
  <si>
    <t>MAHAPEXLTD</t>
  </si>
  <si>
    <t>MAHAAN FOODS LTD</t>
  </si>
  <si>
    <t>MAHALAXMI RUBTECH LTD</t>
  </si>
  <si>
    <t>MAHALAXMI SEAMLESS LTD</t>
  </si>
  <si>
    <t>MAHAMAYA STEEL INDUSTRIES LTD</t>
  </si>
  <si>
    <t>MAHASTEEL</t>
  </si>
  <si>
    <t>MAHAN INDUSTRIES LTD</t>
  </si>
  <si>
    <t>MAHANAGAR GAS LTD</t>
  </si>
  <si>
    <t>MGL</t>
  </si>
  <si>
    <t>MAHANAGAR TELEPHONE NIGAM LTD</t>
  </si>
  <si>
    <t>MTNL</t>
  </si>
  <si>
    <t>MAHANIVESH (INDIA) LTD</t>
  </si>
  <si>
    <t>MAHANIVESH INDIA LTD</t>
  </si>
  <si>
    <t>MAHARASHTRA CORPORATION LTD</t>
  </si>
  <si>
    <t>MAHARASHTRA SCOOTERS LTD</t>
  </si>
  <si>
    <t>MAHSCOOTER</t>
  </si>
  <si>
    <t>MAHARASHTRA SEAMLESS LTD</t>
  </si>
  <si>
    <t>MAHSEAMLES</t>
  </si>
  <si>
    <t>MAHASAGAR TRAVELS LTD</t>
  </si>
  <si>
    <t>MAHASHREE TRADING LTD</t>
  </si>
  <si>
    <t>MAHAVEER INFOWAY LTD</t>
  </si>
  <si>
    <t>MAHAVIR INDUSTRIES LTD</t>
  </si>
  <si>
    <t>Mahesh Developers Ltd</t>
  </si>
  <si>
    <t>MAHESH</t>
  </si>
  <si>
    <t>MAHESHWARI LOGISTICS LTD</t>
  </si>
  <si>
    <t>MAHESHWARI</t>
  </si>
  <si>
    <t>MAHICKRA CHEMICALS LTD</t>
  </si>
  <si>
    <t>MAHICKRA</t>
  </si>
  <si>
    <t>MAHINDRA &amp; MAHINDRA FINANCIAL SERVICES LTD</t>
  </si>
  <si>
    <t>M&amp;MFIN</t>
  </si>
  <si>
    <t>MAHINDRA &amp; MAHINDRA LTD</t>
  </si>
  <si>
    <t>M&amp;M</t>
  </si>
  <si>
    <t>MAHINDRA CIE AUTOMOTIVE LTD</t>
  </si>
  <si>
    <t>MAHINDCIE</t>
  </si>
  <si>
    <t>MAHINDRA HOLIDAYS &amp; RESORTS (INDIA) LTD</t>
  </si>
  <si>
    <t>MHRIL</t>
  </si>
  <si>
    <t>MAHINDRA HOLIDAYS &amp; RESORTS INDIA LTD</t>
  </si>
  <si>
    <t>MAHINDRA LIFESPACE DEVELOPERS LTD</t>
  </si>
  <si>
    <t>MAHLIFE</t>
  </si>
  <si>
    <t>MAHINDRA LOGISTICS LTD</t>
  </si>
  <si>
    <t>MAHLOG</t>
  </si>
  <si>
    <t>Mahip Industries Ltd</t>
  </si>
  <si>
    <t>MAHIP</t>
  </si>
  <si>
    <t>MAITHAN ALLOYS LTD</t>
  </si>
  <si>
    <t>MAITHANALL</t>
  </si>
  <si>
    <t>MAITRI ENTERPRISES LTD</t>
  </si>
  <si>
    <t>MAJESCO LTD</t>
  </si>
  <si>
    <t>MAJESCO</t>
  </si>
  <si>
    <t>MAJESTIC AUTO LTD</t>
  </si>
  <si>
    <t>MAJESTIC RESEARCH SERVICES AND SOLUTIONS LTD</t>
  </si>
  <si>
    <t>MAKERS LABORATORIES LTD</t>
  </si>
  <si>
    <t>MALLCOM (INDIA) LTD</t>
  </si>
  <si>
    <t>MALLCOM INDIA LTD</t>
  </si>
  <si>
    <t>MALU PAPER MILLS LTD</t>
  </si>
  <si>
    <t>MALUPAPER</t>
  </si>
  <si>
    <t>MAN INDUSTRIES (INDIA) LTD</t>
  </si>
  <si>
    <t>MANINDS</t>
  </si>
  <si>
    <t>MAN INDUSTRIES INDIA LTD</t>
  </si>
  <si>
    <t>MAN INFRACONSTRUCTION LTD</t>
  </si>
  <si>
    <t>MANINFRA</t>
  </si>
  <si>
    <t>MANAKSIA ALUMINIUM COMPANY LTD</t>
  </si>
  <si>
    <t>MANAKALUCO</t>
  </si>
  <si>
    <t>MANAKSIA COATED METALS &amp; INDUSTRIES LTD</t>
  </si>
  <si>
    <t>MANAKCOAT</t>
  </si>
  <si>
    <t>MANAKSIA LTD</t>
  </si>
  <si>
    <t>MANAKSIA</t>
  </si>
  <si>
    <t>MANAKSIA STEELS LTD</t>
  </si>
  <si>
    <t>MANAKSTEEL</t>
  </si>
  <si>
    <t>MANALI PETROCHEMICALS LTD</t>
  </si>
  <si>
    <t>MANALIPETC</t>
  </si>
  <si>
    <t>MANAPPURAM FINANCE LTD</t>
  </si>
  <si>
    <t>MANAPPURAM</t>
  </si>
  <si>
    <t>MANAS PROPERTIES LTD</t>
  </si>
  <si>
    <t>MANAV INFRA PROJECTS LTD</t>
  </si>
  <si>
    <t>MANAV</t>
  </si>
  <si>
    <t>MANDHANA INDUSTRIES LTD</t>
  </si>
  <si>
    <t>MANDHANA</t>
  </si>
  <si>
    <t>MANGAL CREDIT AND FINCORP LTD.</t>
  </si>
  <si>
    <t>MANCREDIT</t>
  </si>
  <si>
    <t>MANGALAM CEMENT LTD</t>
  </si>
  <si>
    <t>MANGLMCEM</t>
  </si>
  <si>
    <t>MANGALAM DRUGS AND ORGANICS LTD</t>
  </si>
  <si>
    <t>MANGALAM</t>
  </si>
  <si>
    <t>MANGALAM INDUSTRIAL FINANCE LTD</t>
  </si>
  <si>
    <t>MANGALAM ORGANICS LTD</t>
  </si>
  <si>
    <t>MANGALAM SEEDS LTD</t>
  </si>
  <si>
    <t>MANGALAM TIMBER PRODUCTS LTD</t>
  </si>
  <si>
    <t>MANGTIMBER</t>
  </si>
  <si>
    <t>MANGALORE CHEMICALS &amp; FERTILIZERS LTD</t>
  </si>
  <si>
    <t>MANGCHEFER</t>
  </si>
  <si>
    <t>MANGALORE REFINERY AND PETROCHEMICALS LTD</t>
  </si>
  <si>
    <t>MRPL</t>
  </si>
  <si>
    <t>MANGALYA SOFT-TECH LTD</t>
  </si>
  <si>
    <t>MANIPAL FINANCE CORPORATION LTD</t>
  </si>
  <si>
    <t>MANJEERA CONSTRUCTIONS LTD</t>
  </si>
  <si>
    <t>MANOMAY TEX (INDIA) LTD</t>
  </si>
  <si>
    <t>MANOMAY TEX INDIA LTD</t>
  </si>
  <si>
    <t>MANORAMA INDUSTRIES LTD</t>
  </si>
  <si>
    <t>MANPASAND BEVERAGES LTD</t>
  </si>
  <si>
    <t>MANPASAND</t>
  </si>
  <si>
    <t>MANRAJ HOUSING FINANCE LTD</t>
  </si>
  <si>
    <t>MANSI FINANCE CHENNAI LTD</t>
  </si>
  <si>
    <t>MANSOON TRADING CO LTD</t>
  </si>
  <si>
    <t>MANUGRAPH (INDIA) LTD</t>
  </si>
  <si>
    <t>MANUGRAPH</t>
  </si>
  <si>
    <t>MANUGRAPH INDIA LTD</t>
  </si>
  <si>
    <t>MANVIJAY DEVELOPMENT COMPANY LTD</t>
  </si>
  <si>
    <t>MARAL OVERSEAS LTD</t>
  </si>
  <si>
    <t>MARALOVER</t>
  </si>
  <si>
    <t>MARATHON NEXTGEN REALTY LTD</t>
  </si>
  <si>
    <t>MARATHON</t>
  </si>
  <si>
    <t>MARATHWADA REFRACTORIES LTD</t>
  </si>
  <si>
    <t>MARDIA SAMYOUNG CAPILLARY TUBES COMPANY LTD</t>
  </si>
  <si>
    <t>MARG LTD</t>
  </si>
  <si>
    <t>MARG TECHNO PROJECTS LTD</t>
  </si>
  <si>
    <t>MARGO FINANCE LTD</t>
  </si>
  <si>
    <t>MARICO LTD</t>
  </si>
  <si>
    <t>MARICO</t>
  </si>
  <si>
    <t>MARINE ELECTRICALS (INDIA) LTD</t>
  </si>
  <si>
    <t>MARINE</t>
  </si>
  <si>
    <t>MARINE ELECTRICALS INDIA LTD</t>
  </si>
  <si>
    <t>MARIS SPINNERS LTD</t>
  </si>
  <si>
    <t>MARKET CREATORS LTD</t>
  </si>
  <si>
    <t>MARKSANS PHARMA LTD</t>
  </si>
  <si>
    <t>MARKSANS</t>
  </si>
  <si>
    <t>MARSHALL MACHINES LTD</t>
  </si>
  <si>
    <t>MARSHALL</t>
  </si>
  <si>
    <t>MARSONS LTD</t>
  </si>
  <si>
    <t>MARTIN BURN LTD</t>
  </si>
  <si>
    <t>MARUTI INFRASTRUCTURE LTD</t>
  </si>
  <si>
    <t>MARUTI SECURITIES LTD</t>
  </si>
  <si>
    <t>MARUTI SUZUKI (INDIA) LTD</t>
  </si>
  <si>
    <t>MARUTI</t>
  </si>
  <si>
    <t>MARUTI SUZUKI INDIA LTD</t>
  </si>
  <si>
    <t>MARVEL DECOR LTD</t>
  </si>
  <si>
    <t>MDL</t>
  </si>
  <si>
    <t>MAS FINANCIAL SERVICES LTD</t>
  </si>
  <si>
    <t>MASFIN</t>
  </si>
  <si>
    <t>MASK INVESTMENTS LTD</t>
  </si>
  <si>
    <t>MASKINVEST</t>
  </si>
  <si>
    <t>MASTEK LTD</t>
  </si>
  <si>
    <t>MASTEK</t>
  </si>
  <si>
    <t>MASTER CHEMICALS LTD</t>
  </si>
  <si>
    <t>MASTER TRUST LTD</t>
  </si>
  <si>
    <t>MATHEW EASOW RESEARCH SECURITIES LTD</t>
  </si>
  <si>
    <t>MATRIMONY COM LTD</t>
  </si>
  <si>
    <t>MATRIMONY</t>
  </si>
  <si>
    <t>MAURIA UDYOG LTD</t>
  </si>
  <si>
    <t>MAVI INDUSTRIES LTD</t>
  </si>
  <si>
    <t>MAWANA SUGARS LTD</t>
  </si>
  <si>
    <t>MAWANASUG</t>
  </si>
  <si>
    <t>MAX (INDIA) LTD</t>
  </si>
  <si>
    <t>MAX(INDIA)</t>
  </si>
  <si>
    <t>MAX ALERT SYSTEMS LTD.</t>
  </si>
  <si>
    <t>MASL</t>
  </si>
  <si>
    <t>MAX FINANCIAL SERVICES LTD</t>
  </si>
  <si>
    <t>MFSL</t>
  </si>
  <si>
    <t>MAX INDIA LTD</t>
  </si>
  <si>
    <t>MAXINDIA</t>
  </si>
  <si>
    <t>MAX VENTURES AND INDUSTRIES LTD</t>
  </si>
  <si>
    <t>MAXVIL</t>
  </si>
  <si>
    <t>MAXHEIGHTS INFRASTRUCTURE LTD</t>
  </si>
  <si>
    <t>MAXIMAA SYSTEMS LTD</t>
  </si>
  <si>
    <t>MAXIMUS INTERNATIONAL LTD</t>
  </si>
  <si>
    <t>MAYUKH DEALTRADE LTD</t>
  </si>
  <si>
    <t>MAYUR FLOORINGS LTD</t>
  </si>
  <si>
    <t>MAYUR LEATHER PRODUCTS LTD</t>
  </si>
  <si>
    <t>MAYUR UNIQUOTERS LTD</t>
  </si>
  <si>
    <t>MAYURUNIQ</t>
  </si>
  <si>
    <t>MAZDA LTD</t>
  </si>
  <si>
    <t>MAZDA</t>
  </si>
  <si>
    <t>MBL INFRASTRUCTURES LTD</t>
  </si>
  <si>
    <t>MBLINFRA</t>
  </si>
  <si>
    <t>MCDOWELL HOLDINGS LTD</t>
  </si>
  <si>
    <t>MCDHOLDING</t>
  </si>
  <si>
    <t>MCLEOD RUSSEL (INDIA) LTD</t>
  </si>
  <si>
    <t>MCLEODRUSS</t>
  </si>
  <si>
    <t>MCLEOD RUSSEL INDIA LTD</t>
  </si>
  <si>
    <t>MCNALLY BHARAT ENGINEERING COMPANY LTD</t>
  </si>
  <si>
    <t>MBECL</t>
  </si>
  <si>
    <t>MEDIA MATRIX WORLDWIDE LTD</t>
  </si>
  <si>
    <t>MEDICAMEN BIOTECH LTD</t>
  </si>
  <si>
    <t>MEDI-CAPS LTD</t>
  </si>
  <si>
    <t>Medico Intercontinental Ltd</t>
  </si>
  <si>
    <t>MIL</t>
  </si>
  <si>
    <t>MEDICO REMEDIES LTD</t>
  </si>
  <si>
    <t>MEDINOVA DIAGNOSTIC SERVICES LTD</t>
  </si>
  <si>
    <t>MEENAKSHI ENTERPRISES LTD</t>
  </si>
  <si>
    <t>MEENAKSHI STEEL INDUSTRIES LTD</t>
  </si>
  <si>
    <t>MEERA INDUSTRIES LTD</t>
  </si>
  <si>
    <t>MEFCOM AGRO INDUSTRIES LTD</t>
  </si>
  <si>
    <t>MEFCOM CAPITAL MARKETS LTD</t>
  </si>
  <si>
    <t>MEGA CORPORATION LTD</t>
  </si>
  <si>
    <t>MEGA FIN (INDIA) LTD</t>
  </si>
  <si>
    <t>MEGA FIN INDIA LTD</t>
  </si>
  <si>
    <t>MEGA NIRMAN AND INDUSTRIES LTD</t>
  </si>
  <si>
    <t>MEGASOFT LTD</t>
  </si>
  <si>
    <t>MEGASOFT</t>
  </si>
  <si>
    <t>MEGASTAR FOODS LTD</t>
  </si>
  <si>
    <t>MEGHMANI ORGANICS LTD</t>
  </si>
  <si>
    <t>MEGH</t>
  </si>
  <si>
    <t>MEGLON INFRA-REAL (INDIA) LTD</t>
  </si>
  <si>
    <t>MEGLON INFRA-REAL INDIA LTD</t>
  </si>
  <si>
    <t>MEGRI SOFT LTD</t>
  </si>
  <si>
    <t>MEHAI TECHNOLOGY LTD</t>
  </si>
  <si>
    <t>MEHTA HOUSING FINANCE LTD</t>
  </si>
  <si>
    <t>MEHTA INTEGRATED FINANCE LTD</t>
  </si>
  <si>
    <t>MEHTA SECURITIES LTD</t>
  </si>
  <si>
    <t>MELSTAR INFORMATION TECHNOLOGIES LTD</t>
  </si>
  <si>
    <t>MELSTAR</t>
  </si>
  <si>
    <t>MENA MANI INDUSTRIES LTD</t>
  </si>
  <si>
    <t>MENON BEARINGS LTD</t>
  </si>
  <si>
    <t>MENONBE</t>
  </si>
  <si>
    <t>MENON PISTONS LTD</t>
  </si>
  <si>
    <t>MEP INFRASTRUCTURE DEVELOPERS LTD</t>
  </si>
  <si>
    <t>MEP</t>
  </si>
  <si>
    <t>MERCANTILE VENTURES LTD</t>
  </si>
  <si>
    <t>MERCATOR LTD</t>
  </si>
  <si>
    <t>MERCATOR</t>
  </si>
  <si>
    <t>MERCK LTD</t>
  </si>
  <si>
    <t>MERCK</t>
  </si>
  <si>
    <t>MERCURY LABORATORIES LTD</t>
  </si>
  <si>
    <t>MERCURY METALS LTD</t>
  </si>
  <si>
    <t>MERCURY TRADE LINKS LTD</t>
  </si>
  <si>
    <t>MESCO PHARMACEUTICALS LTD</t>
  </si>
  <si>
    <t>METAL COATINGS (INDIA) LTD</t>
  </si>
  <si>
    <t>METAL COATINGS INDIA LTD</t>
  </si>
  <si>
    <t>METALYST FORGINGS LTD</t>
  </si>
  <si>
    <t>METALFORGE</t>
  </si>
  <si>
    <t>METKORE ALLOYS &amp; INDUSTRIES LTD</t>
  </si>
  <si>
    <t>METKORE</t>
  </si>
  <si>
    <t>METROGLOBAL LTD</t>
  </si>
  <si>
    <t>Metropolis Healthcare Ltd</t>
  </si>
  <si>
    <t>METROPOLIS</t>
  </si>
  <si>
    <t>MEWAR HI-TECH ENGINEERING LTD</t>
  </si>
  <si>
    <t>MEWAT ZINC LTD</t>
  </si>
  <si>
    <t>Meyer Apparel Ltd</t>
  </si>
  <si>
    <t>MAL</t>
  </si>
  <si>
    <t>MFL (INDIA) LTD</t>
  </si>
  <si>
    <t>MFL INDIA LTD</t>
  </si>
  <si>
    <t>MFS INTERCORP LTD</t>
  </si>
  <si>
    <t>MIC ELECTRONICS LTD</t>
  </si>
  <si>
    <t>MIC</t>
  </si>
  <si>
    <t>MICROSE (INDIA) LTD</t>
  </si>
  <si>
    <t>MICROSE INDIA LTD</t>
  </si>
  <si>
    <t>MID EAST PORTFOLIO MANAGEMENT LTD</t>
  </si>
  <si>
    <t>MID INDIA INDUSTRIES LTD</t>
  </si>
  <si>
    <t>MIDAS INFRA TRADE LTD</t>
  </si>
  <si>
    <t>MIDEAST INTEGRATED STEELS LTD</t>
  </si>
  <si>
    <t>MIDVALLEY ENTERTAINMENT LTD.</t>
  </si>
  <si>
    <t>MIDVAL</t>
  </si>
  <si>
    <t>Movies &amp;amp; Entertainment</t>
  </si>
  <si>
    <t>MIDWEST GOLD LTD</t>
  </si>
  <si>
    <t>MIHIKA INDUSTRIES LTD</t>
  </si>
  <si>
    <t>MILESTONE FURNITURE LTD</t>
  </si>
  <si>
    <t>MILESTONE GLOBAL LTD</t>
  </si>
  <si>
    <t>MILGREY FINANCE &amp; INVESTMENTS LTD</t>
  </si>
  <si>
    <t>MILKFOOD LTD</t>
  </si>
  <si>
    <t>MILLENNIUM ONLINE SOLUTIONS  INDIA  LTD</t>
  </si>
  <si>
    <t>MILTON INDUSTRIES LTD</t>
  </si>
  <si>
    <t>MILTON</t>
  </si>
  <si>
    <t>MINAXI TEXTILES LTD</t>
  </si>
  <si>
    <t>MINDA CORPORATION LTD</t>
  </si>
  <si>
    <t>MINDACORP</t>
  </si>
  <si>
    <t>MINDA FINANCE LTD</t>
  </si>
  <si>
    <t>MINDA INDUSTRIES LTD</t>
  </si>
  <si>
    <t>MINDAIND</t>
  </si>
  <si>
    <t>MINDTECK (INDIA) LTD</t>
  </si>
  <si>
    <t>MINDTECK</t>
  </si>
  <si>
    <t>MINDTECK INDIA LTD</t>
  </si>
  <si>
    <t>MINDTREE LTD</t>
  </si>
  <si>
    <t>MINDTREE</t>
  </si>
  <si>
    <t>MINI DIAMONDS (INDIA) LTD</t>
  </si>
  <si>
    <t>MINI DIAMONDS INDIA LTD</t>
  </si>
  <si>
    <t>MINOLTA FINANCE LTD</t>
  </si>
  <si>
    <t>MIPCO SEAMLESS RINGS GUJARAT LTD</t>
  </si>
  <si>
    <t>MIRC ELECTRONICS LTD</t>
  </si>
  <si>
    <t>MIRCELECTR</t>
  </si>
  <si>
    <t>MIRCH TECHNOLOGIES (INDIA) LTD</t>
  </si>
  <si>
    <t>MIRCH TECHNOLOGIES INDIA LTD</t>
  </si>
  <si>
    <t>MIRZA INTERNATIONAL LTD</t>
  </si>
  <si>
    <t>MIRZAINT</t>
  </si>
  <si>
    <t>MISHKA EXIM LTD</t>
  </si>
  <si>
    <t>MISHRA DHATU NIGAM LTD</t>
  </si>
  <si>
    <t>MIDHANI</t>
  </si>
  <si>
    <t>MISHTANN FOODS LTD</t>
  </si>
  <si>
    <t>MITCON CONSULTANCY &amp; ENGINEERING SERVICES LTD</t>
  </si>
  <si>
    <t>MITCON</t>
  </si>
  <si>
    <t>MITSHI (INDIA) LTD</t>
  </si>
  <si>
    <t>MITSHI INDIA LTD</t>
  </si>
  <si>
    <t>MITSU CHEM PLAST LTD</t>
  </si>
  <si>
    <t>MITTAL LIFE STYLE LTD</t>
  </si>
  <si>
    <t>MITTAL</t>
  </si>
  <si>
    <t>MIVEN MACHINE TOOLS LTD.</t>
  </si>
  <si>
    <t>MIVENMACH</t>
  </si>
  <si>
    <t>MM FORGINGS LTD</t>
  </si>
  <si>
    <t>MMFL</t>
  </si>
  <si>
    <t>MM RUBBER COMPANY LTD.</t>
  </si>
  <si>
    <t>MMRUBBR-B</t>
  </si>
  <si>
    <t>Auto Tyres &amp;amp; Rubber Products</t>
  </si>
  <si>
    <t>MMP INDUSTRIES LTD</t>
  </si>
  <si>
    <t>MMP</t>
  </si>
  <si>
    <t>MMTC LTD</t>
  </si>
  <si>
    <t>MMTC</t>
  </si>
  <si>
    <t>MODELLA WOOLLENS LTD</t>
  </si>
  <si>
    <t>MODERN (INDIA) LTD</t>
  </si>
  <si>
    <t>MODERN CONVERTERS LTD</t>
  </si>
  <si>
    <t>MODERN DAIRIES LTD</t>
  </si>
  <si>
    <t>MODERN INDIA LTD</t>
  </si>
  <si>
    <t>MODERN SHARES &amp; STOCKBROKERS LTD</t>
  </si>
  <si>
    <t>MODERN STEELS LTD.-$</t>
  </si>
  <si>
    <t>MDRNSTL</t>
  </si>
  <si>
    <t>Iron &amp;amp; Steel/Interm.Products</t>
  </si>
  <si>
    <t>MODEX INTERNATIONAL SECURITIES LTD</t>
  </si>
  <si>
    <t>MODI NATURALS LTD</t>
  </si>
  <si>
    <t>MODI RUBBER LTD</t>
  </si>
  <si>
    <t>MODIRUBBER</t>
  </si>
  <si>
    <t>MODIPON LTD</t>
  </si>
  <si>
    <t>MODISON METALS LTD</t>
  </si>
  <si>
    <t>MOHINI HEALTH &amp; HYGIENE LTD</t>
  </si>
  <si>
    <t>MHHL</t>
  </si>
  <si>
    <t>MOHIT INDUSTRIES LTD</t>
  </si>
  <si>
    <t>MOHITIND</t>
  </si>
  <si>
    <t>MOHIT PAPER MILLS LTD</t>
  </si>
  <si>
    <t>MOHITE INDUSTRIES LTD</t>
  </si>
  <si>
    <t>MOHOTA INDUSTRIES LTD</t>
  </si>
  <si>
    <t>MOHOTAIND</t>
  </si>
  <si>
    <t>MOIL LTD</t>
  </si>
  <si>
    <t>MOIL</t>
  </si>
  <si>
    <t>MOKSH ORNAMENTS LTD</t>
  </si>
  <si>
    <t>MOKSH</t>
  </si>
  <si>
    <t>MOLD-TEK PACKAGING LTD</t>
  </si>
  <si>
    <t>MOLDTKPAC</t>
  </si>
  <si>
    <t>MOLD-TEK TECHNOLOGIES LTD</t>
  </si>
  <si>
    <t>MOLDTECH</t>
  </si>
  <si>
    <t>MONARCH NETWORTH CAPITAL LTD</t>
  </si>
  <si>
    <t>MONEY MASTERS LEASING &amp; FINANCE LTD</t>
  </si>
  <si>
    <t>MONNET INDUSTRIES LTD</t>
  </si>
  <si>
    <t>MONNET ISPAT &amp; ENERGY LTD</t>
  </si>
  <si>
    <t>AIONJSW</t>
  </si>
  <si>
    <t>MONNET PROJECT DEVELOPERS LTD</t>
  </si>
  <si>
    <t>MONOTYPE (INDIA) LTD</t>
  </si>
  <si>
    <t>MONOTYPE INDIA LTD</t>
  </si>
  <si>
    <t>MONSANTO (INDIA) LTD</t>
  </si>
  <si>
    <t>MONSANTO</t>
  </si>
  <si>
    <t>MONSANTO INDIA LTD</t>
  </si>
  <si>
    <t>MONTE CARLO FASHIONS LTD</t>
  </si>
  <si>
    <t>MONTECARLO</t>
  </si>
  <si>
    <t>MOONGIPA CAPITAL FINANCE LTD</t>
  </si>
  <si>
    <t>MOONGIPA SECURITIES LTD</t>
  </si>
  <si>
    <t>MORARJEE TEXTILES LTD</t>
  </si>
  <si>
    <t>MORARJEE</t>
  </si>
  <si>
    <t>MORARKA FINANCE LTD</t>
  </si>
  <si>
    <t>MOREPEN LABORATORIES LTD</t>
  </si>
  <si>
    <t>MOREPENLAB</t>
  </si>
  <si>
    <t>MORGAN VENTURES LTD</t>
  </si>
  <si>
    <t>MORGANITE CRUCIBLE (INDIA) LTD</t>
  </si>
  <si>
    <t>MORGANITE CRUCIBLE INDIA LTD</t>
  </si>
  <si>
    <t>MORYO INDUSTRIES LTD.</t>
  </si>
  <si>
    <t>MORYOIND</t>
  </si>
  <si>
    <t>MOSCHIP SEMICONDUCTOR TECHNOLOGY LTD</t>
  </si>
  <si>
    <t>MOSER-BAER I LTD</t>
  </si>
  <si>
    <t>MOSERBAER</t>
  </si>
  <si>
    <t>MOTHERSON SUMI SYSTEMS LTD</t>
  </si>
  <si>
    <t>MOTHERSUMI</t>
  </si>
  <si>
    <t>MOTILAL OSWAL FINANCIAL SERVICES LTD</t>
  </si>
  <si>
    <t>MOTILALOFS</t>
  </si>
  <si>
    <t>Motilal Oswal MOSt Shares M50 ETF</t>
  </si>
  <si>
    <t>M50</t>
  </si>
  <si>
    <t>Motilal Oswal MOSt Shares NASDAQ-100 ETF</t>
  </si>
  <si>
    <t>N100</t>
  </si>
  <si>
    <t>MOUNT SHIVALIK INDUSTRIES LTD</t>
  </si>
  <si>
    <t>MPHASIS LTD</t>
  </si>
  <si>
    <t>MPHASIS</t>
  </si>
  <si>
    <t>MPIL CORPORATION LTD</t>
  </si>
  <si>
    <t>MPL PLASTICS LTD</t>
  </si>
  <si>
    <t>MPS LTD</t>
  </si>
  <si>
    <t>MPSLTD</t>
  </si>
  <si>
    <t>MRC EXIM LTD</t>
  </si>
  <si>
    <t>MRF LTD</t>
  </si>
  <si>
    <t>MRF</t>
  </si>
  <si>
    <t>MRO-TEK REALTY LTD</t>
  </si>
  <si>
    <t>MRO-TEK</t>
  </si>
  <si>
    <t>MRUGESH TRADING LTD</t>
  </si>
  <si>
    <t>MSP STEEL &amp; POWER LTD</t>
  </si>
  <si>
    <t>MSPL</t>
  </si>
  <si>
    <t>MSR (INDIA) LTD</t>
  </si>
  <si>
    <t>MSR INDIA LTD</t>
  </si>
  <si>
    <t>Mstc LTD</t>
  </si>
  <si>
    <t>MSTCLTD</t>
  </si>
  <si>
    <t>MSTC Ltd</t>
  </si>
  <si>
    <t>MSTC</t>
  </si>
  <si>
    <t>MT EDUCARE LTD</t>
  </si>
  <si>
    <t>MTEDUCARE</t>
  </si>
  <si>
    <t>MUDIT FINLEASE LTD</t>
  </si>
  <si>
    <t>MUDRA FINANCIAL SERVICES LTD</t>
  </si>
  <si>
    <t>MUDUNURU LTD</t>
  </si>
  <si>
    <t>MUKAND ENGINEERS LTD</t>
  </si>
  <si>
    <t>MUKANDENGG</t>
  </si>
  <si>
    <t>MUKAND LTD</t>
  </si>
  <si>
    <t>MUKANDLTD</t>
  </si>
  <si>
    <t>MUKAT PIPES LTD.-$</t>
  </si>
  <si>
    <t>MUKATPIP</t>
  </si>
  <si>
    <t>MUKESH BABU FINANCIAL SERVICES LTD</t>
  </si>
  <si>
    <t>MUKTA AGRICULTURE LTD</t>
  </si>
  <si>
    <t>MUKTA ARTS LTD</t>
  </si>
  <si>
    <t>MUKTAARTS</t>
  </si>
  <si>
    <t>MULLER &amp; PHIPPS (INDIA) LTD</t>
  </si>
  <si>
    <t>MULLER &amp; PHIPPS INDIA LTD</t>
  </si>
  <si>
    <t>MULTI COMMODITY EXCHANGE OF (INDIA) LTD</t>
  </si>
  <si>
    <t>MCX</t>
  </si>
  <si>
    <t>MULTI COMMODITY EXCHANGE OF INDIA LTD</t>
  </si>
  <si>
    <t>MULTIBASE (INDIA) LTD</t>
  </si>
  <si>
    <t>MULTIBASE INDIA LTD</t>
  </si>
  <si>
    <t>MULTIPLUS HOLDINGS LTD</t>
  </si>
  <si>
    <t>MULTIPURPOSE TRADING &amp; AGENCIES LTD</t>
  </si>
  <si>
    <t>MUNJAL AUTO INDUSTRIES LTD</t>
  </si>
  <si>
    <t>MUNJALAU</t>
  </si>
  <si>
    <t>MUNJAL SHOWA LTD</t>
  </si>
  <si>
    <t>MUNJALSHOW</t>
  </si>
  <si>
    <t>MUNOTH CAPITAL MARKET LTD</t>
  </si>
  <si>
    <t>Munoth Communication Ltd</t>
  </si>
  <si>
    <t>MCLTD</t>
  </si>
  <si>
    <t>MUNOTH FINANCIAL SERVICES LTD</t>
  </si>
  <si>
    <t>MURUDESHWAR CERAMICS LTD</t>
  </si>
  <si>
    <t>MURUDCERA</t>
  </si>
  <si>
    <t>MUSIC BROADCAST LTD</t>
  </si>
  <si>
    <t>RADIOCITY</t>
  </si>
  <si>
    <t>MUTHOOT CAPITAL SERVICES LTD</t>
  </si>
  <si>
    <t>MUTHOOTCAP</t>
  </si>
  <si>
    <t>MUTHOOT FINANCE LTD</t>
  </si>
  <si>
    <t>MUTHOOTFIN</t>
  </si>
  <si>
    <t>MVL LTD</t>
  </si>
  <si>
    <t>MVL</t>
  </si>
  <si>
    <t>MY MONEY SECURITIES LTD</t>
  </si>
  <si>
    <t>MYSORE PETRO CHEMICALS LTD</t>
  </si>
  <si>
    <t>MYSTIC ELECTRONICS LTD</t>
  </si>
  <si>
    <t>N B I INDUSTRIAL FINANCE COMPANY LTD</t>
  </si>
  <si>
    <t>NBIFIN</t>
  </si>
  <si>
    <t>N D METAL INDUSTRIES LTD</t>
  </si>
  <si>
    <t>N G INDUSTRIES LTD</t>
  </si>
  <si>
    <t>N R AGARWAL INDUSTRIES LTD</t>
  </si>
  <si>
    <t>NRAIL</t>
  </si>
  <si>
    <t>N R INTERNATIONAL LTD</t>
  </si>
  <si>
    <t>N2N TECHNOLOGIES LTD</t>
  </si>
  <si>
    <t>NACL INDUSTRIES LTD</t>
  </si>
  <si>
    <t>NACLIND</t>
  </si>
  <si>
    <t>NAGA DHUNSERI GROUP LTD</t>
  </si>
  <si>
    <t>NDGL</t>
  </si>
  <si>
    <t>NAGARJUNA AGRI TECH LTD</t>
  </si>
  <si>
    <t>NAGARJUNA FERTILIZERS AND CHEMICALS LTD</t>
  </si>
  <si>
    <t>NAGAFERT</t>
  </si>
  <si>
    <t>NAGARJUNA OIL REFINERY LTD</t>
  </si>
  <si>
    <t>NAGAROIL</t>
  </si>
  <si>
    <t>NAGPUR POWER &amp; INDUSTRIES LTD</t>
  </si>
  <si>
    <t>NAGREEKA CAPITAL &amp; INFRASTRUCTURE LTD</t>
  </si>
  <si>
    <t>NAGREEKCAP</t>
  </si>
  <si>
    <t>NAGREEKA EXPORTS LTD</t>
  </si>
  <si>
    <t>NAGREEKEXP</t>
  </si>
  <si>
    <t>NAHAR CAPITAL AND FINANCIAL SERVICES LTD</t>
  </si>
  <si>
    <t>NAHARCAP</t>
  </si>
  <si>
    <t>NAHAR INDUSTRIAL ENTERPRISES LTD</t>
  </si>
  <si>
    <t>NAHARINDUS</t>
  </si>
  <si>
    <t>NAHAR POLY FILMS LTD</t>
  </si>
  <si>
    <t>NAHARPOLY</t>
  </si>
  <si>
    <t>NAHAR SPINNING MILLS LTD</t>
  </si>
  <si>
    <t>NAHARSPING</t>
  </si>
  <si>
    <t>NAKODA GROUP OF INDUSTRIES LTD</t>
  </si>
  <si>
    <t>NALIN LEASE FINANCE LTD</t>
  </si>
  <si>
    <t>NALWA SONS INVESTMENTS LTD</t>
  </si>
  <si>
    <t>NSIL</t>
  </si>
  <si>
    <t>NAM SECURITIES LTD</t>
  </si>
  <si>
    <t>NANDAN DENIM LTD</t>
  </si>
  <si>
    <t>NDL</t>
  </si>
  <si>
    <t>NANDANI CREATION LTD</t>
  </si>
  <si>
    <t>NANDANI</t>
  </si>
  <si>
    <t>NARAYANA HRUDAYALAYA LTD</t>
  </si>
  <si>
    <t>NH</t>
  </si>
  <si>
    <t>NARAYANI STEELS LTD</t>
  </si>
  <si>
    <t>NARBADA GEMS AND JEWELLERY LTD</t>
  </si>
  <si>
    <t>Narendra Investments (Delhi) Ltd</t>
  </si>
  <si>
    <t>NIDL</t>
  </si>
  <si>
    <t>NARENDRA PROPERTIES LTD</t>
  </si>
  <si>
    <t>NARMADA AGROBASE LTD</t>
  </si>
  <si>
    <t>NARMADA</t>
  </si>
  <si>
    <t>NARMADA GELATINES LTD</t>
  </si>
  <si>
    <t>NARMADA MACPLAST DRIP IRRIGATION SYSTEMS LTD.</t>
  </si>
  <si>
    <t>NARMP</t>
  </si>
  <si>
    <t>NATCO ECONOMICALS LTD</t>
  </si>
  <si>
    <t>NATCO PHARMA LTD</t>
  </si>
  <si>
    <t>NATCOPHARM</t>
  </si>
  <si>
    <t>NATH BIO-GENES (INDIA) LTD</t>
  </si>
  <si>
    <t>NATHBIOGEN</t>
  </si>
  <si>
    <t>NATH BIO-GENES INDIA LTD</t>
  </si>
  <si>
    <t>NATH PULP &amp; PAPER MILLS LTD</t>
  </si>
  <si>
    <t>NATIONAL ALUMINIUM COMPANY LTD</t>
  </si>
  <si>
    <t>NATIONALUM</t>
  </si>
  <si>
    <t>NATIONAL FERTILIZERS LTD</t>
  </si>
  <si>
    <t>NFL</t>
  </si>
  <si>
    <t>NATIONAL FITTINGS LTD</t>
  </si>
  <si>
    <t>NATIONAL GENERAL INDUSTRIES LTD</t>
  </si>
  <si>
    <t>NATIONAL OXYGEN LTD</t>
  </si>
  <si>
    <t>NATIONAL PEROXIDE LTD</t>
  </si>
  <si>
    <t>NATIONAL PLASTIC INDUSTRIES LTD</t>
  </si>
  <si>
    <t>NATIONAL PLASTIC TECHNOLOGIES LTD</t>
  </si>
  <si>
    <t>NATIONAL PLYWOOD INDUSTRIES LTD</t>
  </si>
  <si>
    <t>NATIONAL STANDARD (INDIA) LTD</t>
  </si>
  <si>
    <t>NATIONAL STANDARD INDIA LTD</t>
  </si>
  <si>
    <t>NATIONAL STEEL AND AGRO INDUSTRIES LTD</t>
  </si>
  <si>
    <t>NATNLSTEEL</t>
  </si>
  <si>
    <t>NATRAJ PROTEINS LTD</t>
  </si>
  <si>
    <t>NATURA HUE CHEM LTD</t>
  </si>
  <si>
    <t>NATURAL CAPSULES LTD</t>
  </si>
  <si>
    <t>NATURITE AGRO PRODUCTS LTD</t>
  </si>
  <si>
    <t>NAVA BHARAT VENTURES LTD</t>
  </si>
  <si>
    <t>NBVENTURES</t>
  </si>
  <si>
    <t>NAVIGANT CORPORATE ADVISORS LTD</t>
  </si>
  <si>
    <t>NAVIN FLUORINE INTERNATIONAL LTD</t>
  </si>
  <si>
    <t>NAVINFLUOR</t>
  </si>
  <si>
    <t>NAVKAR BUILDERS LTD</t>
  </si>
  <si>
    <t>NAVKAR CORPORATION LTD</t>
  </si>
  <si>
    <t>NAVKARCORP</t>
  </si>
  <si>
    <t>NAVKETAN MERCHANTS LTD</t>
  </si>
  <si>
    <t>NAVNEET EDUCATION LTD</t>
  </si>
  <si>
    <t>NAVNETEDUL</t>
  </si>
  <si>
    <t>NAYSAA SECURITIES LTD</t>
  </si>
  <si>
    <t>NB FOOTWEAR LTD</t>
  </si>
  <si>
    <t>NBCC (INDIA) LTD</t>
  </si>
  <si>
    <t>NBCC</t>
  </si>
  <si>
    <t>NBCC INDIA LTD</t>
  </si>
  <si>
    <t>NCC BLUE WATER PRODUCTS LTD</t>
  </si>
  <si>
    <t>NCC FINANCE LTD</t>
  </si>
  <si>
    <t>NCC LTD</t>
  </si>
  <si>
    <t>NCC</t>
  </si>
  <si>
    <t>NCL INDUSTRIES LTD</t>
  </si>
  <si>
    <t>NCLIND</t>
  </si>
  <si>
    <t>NCL RESEARCH &amp; FINANCIAL SERVICES LTD</t>
  </si>
  <si>
    <t>NDA SECURITIES LTD</t>
  </si>
  <si>
    <t>NECTAR LIFESCIENCES LTD</t>
  </si>
  <si>
    <t>NECLIFE</t>
  </si>
  <si>
    <t>NEELAMALAI AGRO INDUSTRIES LTD</t>
  </si>
  <si>
    <t>NEELKANTH ROCKMINERALS LTD</t>
  </si>
  <si>
    <t>NEERAJ PAPER MARKETING LTD</t>
  </si>
  <si>
    <t>NEGOTIUM INTERNATIONAL TRADE LTD</t>
  </si>
  <si>
    <t>NEHA INTERNATIONAL LTD</t>
  </si>
  <si>
    <t>NEIL INDUSTRIES LTD</t>
  </si>
  <si>
    <t>NELCAST LTD</t>
  </si>
  <si>
    <t>NELCAST</t>
  </si>
  <si>
    <t>NELCO LTD</t>
  </si>
  <si>
    <t>NELCO</t>
  </si>
  <si>
    <t>NEO INFRACON LTD</t>
  </si>
  <si>
    <t>NEOGEM (INDIA) LTD</t>
  </si>
  <si>
    <t>NEOGEM INDIA LTD</t>
  </si>
  <si>
    <t>Neogen Chemicals Ltd</t>
  </si>
  <si>
    <t>NEOGEN</t>
  </si>
  <si>
    <t>NEPTUNE EXPORTS LTD</t>
  </si>
  <si>
    <t>NESCO LTD</t>
  </si>
  <si>
    <t>NESCO</t>
  </si>
  <si>
    <t>NESTLE (INDIA) LTD</t>
  </si>
  <si>
    <t>NESTLEIND</t>
  </si>
  <si>
    <t>NESTLE INDIA LTD</t>
  </si>
  <si>
    <t>NETLINK SOLUTIONS (INDIA) LTD</t>
  </si>
  <si>
    <t>NETLINK SOLUTIONS INDIA LTD</t>
  </si>
  <si>
    <t>NETRIPPLES SOFTWARE LTD</t>
  </si>
  <si>
    <t>NETTLINX LTD</t>
  </si>
  <si>
    <t>NETWORK LTD</t>
  </si>
  <si>
    <t>NETWORK18 MEDIA &amp; INVESTMENTS LTD</t>
  </si>
  <si>
    <t>NETWORK18</t>
  </si>
  <si>
    <t>NEUEON TOWERS LTD</t>
  </si>
  <si>
    <t>NTL</t>
  </si>
  <si>
    <t>NEULAND LABORATORIES LTD</t>
  </si>
  <si>
    <t>NEULANDLAB</t>
  </si>
  <si>
    <t>NEW DELHI TELEVISION LTD</t>
  </si>
  <si>
    <t>NDTV</t>
  </si>
  <si>
    <t>NEW LIGHT APPARELS LTD</t>
  </si>
  <si>
    <t>NEW MARKETS ADVISORY LTD</t>
  </si>
  <si>
    <t>NEW SAGAR TRADING CO LTD</t>
  </si>
  <si>
    <t>NEWEVER TRADE WINGS LTD</t>
  </si>
  <si>
    <t>NEWGEN SOFTWARE TECHNOLOGIES LTD</t>
  </si>
  <si>
    <t>NEWGEN</t>
  </si>
  <si>
    <t>NEXT MEDIAWORKS LTD</t>
  </si>
  <si>
    <t>NEXTMEDIA</t>
  </si>
  <si>
    <t>NEXUS COMMODITIES AND TECHNOLOGIES LTD</t>
  </si>
  <si>
    <t>NGL FINE-CHEM LTD</t>
  </si>
  <si>
    <t>NHC FOODS LTD</t>
  </si>
  <si>
    <t>NHPC LTD</t>
  </si>
  <si>
    <t>NHPC</t>
  </si>
  <si>
    <t>NICCO PARKS &amp; RESORTS LTD</t>
  </si>
  <si>
    <t>NICCO UCO ALLIANCE CREDIT LTD</t>
  </si>
  <si>
    <t>NIDHI GRANITES LTD</t>
  </si>
  <si>
    <t>NIHAR INFO GLOBAL LTD</t>
  </si>
  <si>
    <t>NIIT LTD</t>
  </si>
  <si>
    <t>NIITLTD</t>
  </si>
  <si>
    <t>NIIT TECHNOLOGIES LTD</t>
  </si>
  <si>
    <t>NIITTECH</t>
  </si>
  <si>
    <t>NIKHIL ADHESIVES LTD</t>
  </si>
  <si>
    <t>NIKKI GLOBAL FINANCE LTD</t>
  </si>
  <si>
    <t>NILA INFRASTRUCTURES LTD</t>
  </si>
  <si>
    <t>NILAINFRA</t>
  </si>
  <si>
    <t>Nila Spaces Ltd</t>
  </si>
  <si>
    <t>NILASPACES</t>
  </si>
  <si>
    <t>NILACHAL REFRACTORIES LTD</t>
  </si>
  <si>
    <t>NILE LTD</t>
  </si>
  <si>
    <t>NILKAMAL LTD</t>
  </si>
  <si>
    <t>NILKAMAL</t>
  </si>
  <si>
    <t>NILKANTH ENGINEERING LTD</t>
  </si>
  <si>
    <t>NIMBUS FOODS INDUSTRIES LTD</t>
  </si>
  <si>
    <t>NIMBUS INDUSTRIES LTD</t>
  </si>
  <si>
    <t>NIMBUS PROJECTS LTD</t>
  </si>
  <si>
    <t>NINTEC SYSTEMS LTD</t>
  </si>
  <si>
    <t>NIRAJ CEMENT STRUCTURALS LTD</t>
  </si>
  <si>
    <t>NIRAJ ISPAT INDUSTRIES LTD</t>
  </si>
  <si>
    <t>NIRAJISPAT</t>
  </si>
  <si>
    <t>NIRAV COMMERCIALS LTD</t>
  </si>
  <si>
    <t>NIRLON LTD</t>
  </si>
  <si>
    <t>NISHTHA FINANCE AND INVESTMENT (INDIA) LTD</t>
  </si>
  <si>
    <t>NISHTHA FINANCE AND INVESTMENT INDIA LTD</t>
  </si>
  <si>
    <t>NITCO LTD</t>
  </si>
  <si>
    <t>NITCO</t>
  </si>
  <si>
    <t>NITESH ESTATES LTD</t>
  </si>
  <si>
    <t>NITESHEST</t>
  </si>
  <si>
    <t>NITIN CASTINGS LTD</t>
  </si>
  <si>
    <t>NITIN FIRE PROTECTION INDUSTRIES LTD</t>
  </si>
  <si>
    <t>NITINFIRE</t>
  </si>
  <si>
    <t>NITIN SPINNERS LTD</t>
  </si>
  <si>
    <t>NITINSPIN</t>
  </si>
  <si>
    <t>NITIRAJ ENGINEERS LTD</t>
  </si>
  <si>
    <t>NITIRAJ</t>
  </si>
  <si>
    <t>NITTA GELATIN (INDIA) LTD</t>
  </si>
  <si>
    <t>NITTA GELATIN INDIA LTD</t>
  </si>
  <si>
    <t>NIVEDITA MERCANTILE &amp; FINANCING LTD</t>
  </si>
  <si>
    <t>NIVI TRADING LTD</t>
  </si>
  <si>
    <t>NIYOGIN FINTECH LTD</t>
  </si>
  <si>
    <t>NK INDUSTRIES LTD</t>
  </si>
  <si>
    <t>NKIND</t>
  </si>
  <si>
    <t>NLC (INDIA) LTD</t>
  </si>
  <si>
    <t>NLC(INDIA)</t>
  </si>
  <si>
    <t>NLC INDIA LTD</t>
  </si>
  <si>
    <t>NLCINDIA</t>
  </si>
  <si>
    <t>NMDC LTD</t>
  </si>
  <si>
    <t>NMDC</t>
  </si>
  <si>
    <t>NOCIL LTD</t>
  </si>
  <si>
    <t>NOCIL</t>
  </si>
  <si>
    <t>NOIDA TOLL BRIDGE COMPANY LTD</t>
  </si>
  <si>
    <t>NOIDATOLL</t>
  </si>
  <si>
    <t>NORBEN TEA &amp; EXPORTS LTD</t>
  </si>
  <si>
    <t>NORBTEAEXP</t>
  </si>
  <si>
    <t>NORRIS MEDICINES LTD</t>
  </si>
  <si>
    <t>NORTH EASTERN CARRYING CORPORATION LTD</t>
  </si>
  <si>
    <t>NECCLTD</t>
  </si>
  <si>
    <t>Northern Spirits Ltd</t>
  </si>
  <si>
    <t>NSL</t>
  </si>
  <si>
    <t>NORTHLINK FISCAL AND CAPITAL SERVICES LTD</t>
  </si>
  <si>
    <t>NOURITRANS EXIM LTD</t>
  </si>
  <si>
    <t>NOUVEAU GLOBAL VENTURES LTD</t>
  </si>
  <si>
    <t>NOVA IRON &amp; STEEL LTD</t>
  </si>
  <si>
    <t>NOVA PUBLICATIONS (INDIA) LTD</t>
  </si>
  <si>
    <t>NOVA PUBLICATIONS INDIA LTD</t>
  </si>
  <si>
    <t>NOVARTIS (INDIA) LTD</t>
  </si>
  <si>
    <t>NOVARTIS INDIA LTD</t>
  </si>
  <si>
    <t>NPR FINANCE LTD</t>
  </si>
  <si>
    <t>NRB BEARING LTD</t>
  </si>
  <si>
    <t>NRBBEARING</t>
  </si>
  <si>
    <t>NRB INDUSTRIAL BEARINGS LTD</t>
  </si>
  <si>
    <t>NIBL</t>
  </si>
  <si>
    <t>NTC INDUSTRIES LTD</t>
  </si>
  <si>
    <t>NTPC LTD</t>
  </si>
  <si>
    <t>NTPC</t>
  </si>
  <si>
    <t>NU TEK (INDIA) LTD</t>
  </si>
  <si>
    <t>NUTEK</t>
  </si>
  <si>
    <t>NU TEK INDIA LTD</t>
  </si>
  <si>
    <t>NUCLEUS SOFTWARE EXPORTS LTD</t>
  </si>
  <si>
    <t>NUCLEUS</t>
  </si>
  <si>
    <t>NUTECH GLOBAL LTD</t>
  </si>
  <si>
    <t>NUTRAPLUS (INDIA) LTD</t>
  </si>
  <si>
    <t>NUTRAPLUS INDIA LTD</t>
  </si>
  <si>
    <t>NUTRICIRCLE LTD</t>
  </si>
  <si>
    <t>NUWAY ORGANIC NATURALS (INDIA) LTD</t>
  </si>
  <si>
    <t>NUWAY ORGANIC NATURALS INDIA LTD</t>
  </si>
  <si>
    <t>NYSSA CORPORATION LTD</t>
  </si>
  <si>
    <t>O  P  CHAINS LTD</t>
  </si>
  <si>
    <t>OASIS SECURITIES LTD</t>
  </si>
  <si>
    <t>OASIS TRADELINK LTD</t>
  </si>
  <si>
    <t>OBEROI REALTY LTD</t>
  </si>
  <si>
    <t>OBEROIRLTY</t>
  </si>
  <si>
    <t>OBJECTONE INFORMATION SYSTEMS LTD</t>
  </si>
  <si>
    <t>OCEAN AGRO (INDIA) LTD</t>
  </si>
  <si>
    <t>OCEAN AGRO INDIA LTD</t>
  </si>
  <si>
    <t>OCEANAA BIOTEK INDUSTRIES LTD</t>
  </si>
  <si>
    <t>OCEANIC FOODS LTD</t>
  </si>
  <si>
    <t>OCL IRON AND STEEL LTD</t>
  </si>
  <si>
    <t>OISL</t>
  </si>
  <si>
    <t>OCTAL CREDIT CAPITAL LTD</t>
  </si>
  <si>
    <t>OCTAWARE TECHNOLOGIES LTD</t>
  </si>
  <si>
    <t>ODYSSEY CORPORATION LTD</t>
  </si>
  <si>
    <t>ODYSSEY TECHNOLOGIES LTD</t>
  </si>
  <si>
    <t>OFS TECHNOLOGIES LTD</t>
  </si>
  <si>
    <t>OIL &amp; NATURAL GAS CORPORATION LTD</t>
  </si>
  <si>
    <t>ONGC</t>
  </si>
  <si>
    <t>OIL (INDIA) LTD</t>
  </si>
  <si>
    <t>OIL</t>
  </si>
  <si>
    <t>OIL COUNTRY TUBULAR LTD</t>
  </si>
  <si>
    <t>OILCOUNTUB</t>
  </si>
  <si>
    <t>OIL INDIA LTD</t>
  </si>
  <si>
    <t>OK PLAY (INDIA) LTD</t>
  </si>
  <si>
    <t>OK PLAY INDIA LTD</t>
  </si>
  <si>
    <t>OLECTRA GREENTECH LTD</t>
  </si>
  <si>
    <t>OLYMPIA INDUSTRIES LTD</t>
  </si>
  <si>
    <t>OLYMPIC CARDS LTD</t>
  </si>
  <si>
    <t>OLYMPIC OIL INDUSTRIES LTD</t>
  </si>
  <si>
    <t>OM METALS INFRAPROJECTS LTD</t>
  </si>
  <si>
    <t>OMMETALS</t>
  </si>
  <si>
    <t>OMANSH ENTERPRISES LTD</t>
  </si>
  <si>
    <t>OMAX AUTOS LTD</t>
  </si>
  <si>
    <t>OMAXAUTO</t>
  </si>
  <si>
    <t>OMAXE LTD</t>
  </si>
  <si>
    <t>OMAXE</t>
  </si>
  <si>
    <t>OMFURN (INDIA) LTD</t>
  </si>
  <si>
    <t>OMFURN</t>
  </si>
  <si>
    <t>OMFURN INDIA LTD</t>
  </si>
  <si>
    <t>OMKAR OVERSEAS LTD</t>
  </si>
  <si>
    <t>OMKAR PHARMACHEM LTD</t>
  </si>
  <si>
    <t>OMKAR SPECIALITY CHEMICALS LTD</t>
  </si>
  <si>
    <t>OMKARCHEM</t>
  </si>
  <si>
    <t>OMNI AXS SOFTWARE LTD</t>
  </si>
  <si>
    <t>OMNITEX INDUSTRIES (INDIA) LTD</t>
  </si>
  <si>
    <t>OMNITEX INDUSTRIES INDIA LTD</t>
  </si>
  <si>
    <t>ONE POINT ONE SOLUTIONS LTD</t>
  </si>
  <si>
    <t>ONEPOINT</t>
  </si>
  <si>
    <t>ONELIFE CAPITAL ADVISORS LTD</t>
  </si>
  <si>
    <t>ONELIFECAP</t>
  </si>
  <si>
    <t>ONESOURCE IDEAS VENTURE LTD</t>
  </si>
  <si>
    <t>ONESOURCE TECHMEDIA LTD</t>
  </si>
  <si>
    <t>ONMOBILE GLOBAL LTD</t>
  </si>
  <si>
    <t>ONMOBILE</t>
  </si>
  <si>
    <t>ONTIC FINSERVE LTD</t>
  </si>
  <si>
    <t>ONWARD TECHNOLOGIES LTD</t>
  </si>
  <si>
    <t>ONWARDTEC</t>
  </si>
  <si>
    <t>OPAL LUXURY TIME PRODUCTS LTD</t>
  </si>
  <si>
    <t>OPAL</t>
  </si>
  <si>
    <t>OPTIEMUS INFRACOM LTD</t>
  </si>
  <si>
    <t>OPTIEMUS</t>
  </si>
  <si>
    <t>OPTIMUS FINANCE LTD</t>
  </si>
  <si>
    <t>OPTO CIRCUITS (INDIA) LTD</t>
  </si>
  <si>
    <t>OPTOCIRCUI</t>
  </si>
  <si>
    <t>OPTO CIRCUITS INDIA LTD</t>
  </si>
  <si>
    <t>ORACLE CREDIT LTD</t>
  </si>
  <si>
    <t>ORACLE FINANCIAL SERVICES SOFTWARE LTD</t>
  </si>
  <si>
    <t>OFSS</t>
  </si>
  <si>
    <t>ORBIT EXPORTS LTD</t>
  </si>
  <si>
    <t>ORBTEXP</t>
  </si>
  <si>
    <t>ORCHID PHARMA LTD</t>
  </si>
  <si>
    <t>ORCHIDPHAR</t>
  </si>
  <si>
    <t>ORGANIC COATINGS LTD</t>
  </si>
  <si>
    <t>ORICON ENTERPRISES LTD</t>
  </si>
  <si>
    <t>ORICONENT</t>
  </si>
  <si>
    <t>ORIENT ABRASIVES LTD</t>
  </si>
  <si>
    <t>ORIENTABRA</t>
  </si>
  <si>
    <t>ORIENT BELL LTD</t>
  </si>
  <si>
    <t>ORIENTBELL</t>
  </si>
  <si>
    <t>ORIENT BEVERAGES LTD</t>
  </si>
  <si>
    <t>ORIENT CEMENT LTD</t>
  </si>
  <si>
    <t>ORIENTCEM</t>
  </si>
  <si>
    <t>ORIENT ELECTRIC LTD</t>
  </si>
  <si>
    <t>ORIENTELEC</t>
  </si>
  <si>
    <t>ORIENT GREEN POWER COMPANY LTD</t>
  </si>
  <si>
    <t>GREENPOWER</t>
  </si>
  <si>
    <t>ORIENT PAPER &amp; INDUSTRIES LTD</t>
  </si>
  <si>
    <t>ORIENTPPR</t>
  </si>
  <si>
    <t>ORIENT PRESS LTD</t>
  </si>
  <si>
    <t>ORIENTLTD</t>
  </si>
  <si>
    <t>ORIENT REFRACTORIES LTD</t>
  </si>
  <si>
    <t>ORIENTREF</t>
  </si>
  <si>
    <t>ORIENT TRADELINK LTD</t>
  </si>
  <si>
    <t>ORIENTAL AROMATICS LTD</t>
  </si>
  <si>
    <t>ORIENTAL BANK OF COMMERCE</t>
  </si>
  <si>
    <t>ORIENTBANK</t>
  </si>
  <si>
    <t>ORIENTAL CARBON &amp; CHEMICALS LTD</t>
  </si>
  <si>
    <t>OCCL</t>
  </si>
  <si>
    <t>ORIENTAL HOTELS LTD</t>
  </si>
  <si>
    <t>ORIENTHOT</t>
  </si>
  <si>
    <t>ORIENTAL TRIMEX LTD</t>
  </si>
  <si>
    <t>ORIENTALTL</t>
  </si>
  <si>
    <t>ORIENTAL VENEER PRODUCTS LTD</t>
  </si>
  <si>
    <t>ORISSA BENGAL CARRIER LTD</t>
  </si>
  <si>
    <t>OROSIL SMITHS (INDIA) LTD</t>
  </si>
  <si>
    <t>OROSIL SMITHS INDIA LTD</t>
  </si>
  <si>
    <t>ORTEL COMMUNICATIONS LTD</t>
  </si>
  <si>
    <t>ORTEL</t>
  </si>
  <si>
    <t>ORTIN LABORATORIES LTD</t>
  </si>
  <si>
    <t>ORTINLABSS</t>
  </si>
  <si>
    <t>OSCAR GLOBAL LTD</t>
  </si>
  <si>
    <t>OSCAR INVESTMENTS LTD</t>
  </si>
  <si>
    <t>OSEASPRE CONSULTANTS LTD</t>
  </si>
  <si>
    <t>OSIAJEE TEXFAB LTD</t>
  </si>
  <si>
    <t>OSWAL AGRO MILLS LTD</t>
  </si>
  <si>
    <t>OSWALAGRO</t>
  </si>
  <si>
    <t>OSWAL CHEMICALS &amp; FERTILIZERS LTD</t>
  </si>
  <si>
    <t>BINDALAGRO</t>
  </si>
  <si>
    <t>OSWAL LEASING LTD</t>
  </si>
  <si>
    <t>OSWAL OVERSEAS LTD</t>
  </si>
  <si>
    <t>OSWAL YARNS LTD</t>
  </si>
  <si>
    <t>OTCO INTERNATIONAL LTD</t>
  </si>
  <si>
    <t>OVERSEAS SYNTHETICS LTD</t>
  </si>
  <si>
    <t>OVOBEL FOODS LTD</t>
  </si>
  <si>
    <t>OZONE WORLD LTD</t>
  </si>
  <si>
    <t>P  B  FILMS LTD</t>
  </si>
  <si>
    <t>P M TELELINNKS LTD</t>
  </si>
  <si>
    <t>PACHELI INDUSTRIAL FINANCE LTD</t>
  </si>
  <si>
    <t>PACIFIC INDUSTRIES LTD</t>
  </si>
  <si>
    <t>PACT INDUSTRIES LTD</t>
  </si>
  <si>
    <t>PADAM COTTON YARNS LTD</t>
  </si>
  <si>
    <t>PADMALAYA TELEFILMS LTD</t>
  </si>
  <si>
    <t>PADMANABH INDUSTRIES LTD</t>
  </si>
  <si>
    <t>PAE LTD</t>
  </si>
  <si>
    <t>PAEL</t>
  </si>
  <si>
    <t>PAGE INDUSTRIES LTD</t>
  </si>
  <si>
    <t>PAGEIND</t>
  </si>
  <si>
    <t>PAISALO DIGITAL LTD</t>
  </si>
  <si>
    <t>PAISALO</t>
  </si>
  <si>
    <t>PALASH SECURITIES LTD</t>
  </si>
  <si>
    <t>PALASHSECU</t>
  </si>
  <si>
    <t>PALCO METALS LTD</t>
  </si>
  <si>
    <t>PALM JEWELS LTD</t>
  </si>
  <si>
    <t>PALRED TECHNOLOGIES LTD</t>
  </si>
  <si>
    <t>PALREDTEC</t>
  </si>
  <si>
    <t>PALSOFT INFOSYSTEMS LTD</t>
  </si>
  <si>
    <t>PAN ELECTRONICS (INDIA) LTD</t>
  </si>
  <si>
    <t>PAN ELECTRONICS INDIA LTD</t>
  </si>
  <si>
    <t>PAN INDIA CORPORATION LTD</t>
  </si>
  <si>
    <t>PANACEA BIOTEC LTD</t>
  </si>
  <si>
    <t>PANACEABIO</t>
  </si>
  <si>
    <t>PANACHE DIGILIFE LTD</t>
  </si>
  <si>
    <t>PANACHE</t>
  </si>
  <si>
    <t>PANACHE INNOVATIONS LTD</t>
  </si>
  <si>
    <t>PANAFIC INDUSTRIALS LTD</t>
  </si>
  <si>
    <t>PANAMA PETROCHEM LTD</t>
  </si>
  <si>
    <t>PANAMAPET</t>
  </si>
  <si>
    <t>PANASONIC CARBON INDIA CO LTD</t>
  </si>
  <si>
    <t>PANASONIC ENERGY INDIA COMPANY LTD</t>
  </si>
  <si>
    <t>PANCHMAHAL STEEL LTD</t>
  </si>
  <si>
    <t>PANCHSHEEL ORGANICS LTD</t>
  </si>
  <si>
    <t>PANKAJ PIYUSH TRADE &amp; INVESTMENT LTD</t>
  </si>
  <si>
    <t>PANKAJ POLYMERS LTD</t>
  </si>
  <si>
    <t>PANKAJ POLYPACK LTD</t>
  </si>
  <si>
    <t>PANSARI DEVELOPERS LTD</t>
  </si>
  <si>
    <t>PANSARI</t>
  </si>
  <si>
    <t>PANTH INFINITY LTD</t>
  </si>
  <si>
    <t>PANYAM CEMENTS &amp; MINERAL INDUSTRIES LTD</t>
  </si>
  <si>
    <t>Parab Infra Ltd</t>
  </si>
  <si>
    <t>PARINFRA</t>
  </si>
  <si>
    <t>PARABOLIC DRUGS LTD</t>
  </si>
  <si>
    <t>PARABDRUGS</t>
  </si>
  <si>
    <t>PARAG MILK FOODS LTD</t>
  </si>
  <si>
    <t>PARAGMILK</t>
  </si>
  <si>
    <t>PARAGON FINANCE LTD</t>
  </si>
  <si>
    <t>PARAMOUNT COMMUNICATIONS LTD</t>
  </si>
  <si>
    <t>PARACABLES</t>
  </si>
  <si>
    <t>PARAMOUNT COSMETICS (INDIA) LTD</t>
  </si>
  <si>
    <t>PARAMOUNT COSMETICS INDIA LTD</t>
  </si>
  <si>
    <t>PARENTERAL DRUGS (INDIA) LTD</t>
  </si>
  <si>
    <t>PDPL</t>
  </si>
  <si>
    <t>PARENTERAL DRUGS INDIA LTD</t>
  </si>
  <si>
    <t>PARIKSHA FIN- INVEST- LEASE LTD</t>
  </si>
  <si>
    <t>PARIN FURNITURE LTD</t>
  </si>
  <si>
    <t>PARIN</t>
  </si>
  <si>
    <t>PARKER AGROCHEM EXPORTS LTD</t>
  </si>
  <si>
    <t>PARLE SOFTWARE LTD</t>
  </si>
  <si>
    <t>PARMAX PHARMA LTD</t>
  </si>
  <si>
    <t>PARMESHWARI SILK MILLS LTD</t>
  </si>
  <si>
    <t>PARNAV SPORTS ACADEMY LTD</t>
  </si>
  <si>
    <t>PARNAX LAB LTD</t>
  </si>
  <si>
    <t>PARSHARTI INVESTMENT LTD</t>
  </si>
  <si>
    <t>PARSHWANATH CORPORATION LTD</t>
  </si>
  <si>
    <t>PARSVNATH DEVELOPERS LTD</t>
  </si>
  <si>
    <t>PARSVNATH</t>
  </si>
  <si>
    <t>PARTH INDUSTRIES LTD</t>
  </si>
  <si>
    <t>PARVATI SWEETNERS AND POWER LTD</t>
  </si>
  <si>
    <t>PASARI SPINNING MILLS LTD</t>
  </si>
  <si>
    <t>PASHUPATI COTSPIN LTD</t>
  </si>
  <si>
    <t>PASHUPATI</t>
  </si>
  <si>
    <t>PASUPATI ACRYLON LTD</t>
  </si>
  <si>
    <t>PASUPATI FINCAP LTD</t>
  </si>
  <si>
    <t>PASUPATI SPG &amp; WVG MILLS LTD</t>
  </si>
  <si>
    <t>PATDIAM JEWELLERY LTD</t>
  </si>
  <si>
    <t>PATEL ENGINEERING LTD</t>
  </si>
  <si>
    <t>PATELENG</t>
  </si>
  <si>
    <t>PATEL INTEGRATED LOGISTICS LTD</t>
  </si>
  <si>
    <t>PATINTLOG</t>
  </si>
  <si>
    <t>PATELS AIRTEMP (INDIA) LTD</t>
  </si>
  <si>
    <t>PATELS AIRTEMP INDIA LTD</t>
  </si>
  <si>
    <t>PATIDAR BUILDCON LTD</t>
  </si>
  <si>
    <t>PATSPIN (INDIA) LTD</t>
  </si>
  <si>
    <t>PATSPINLTD</t>
  </si>
  <si>
    <t>PATSPIN INDIA LTD</t>
  </si>
  <si>
    <t>PAUL MERCHANTS LTD</t>
  </si>
  <si>
    <t>PAUSHAK LTD</t>
  </si>
  <si>
    <t>PAWANSUT HOLDINGS LTD</t>
  </si>
  <si>
    <t>PBA INFRASTRUCTURE LTD</t>
  </si>
  <si>
    <t>PBAINFRA</t>
  </si>
  <si>
    <t>PBM POLYTEX LTD</t>
  </si>
  <si>
    <t>PC JEWELLER LTD</t>
  </si>
  <si>
    <t>PCJEWELLER</t>
  </si>
  <si>
    <t>PCS TECHNOLOGY LTD</t>
  </si>
  <si>
    <t>PDS MULTINATIONAL FASHIONS LTD</t>
  </si>
  <si>
    <t>PDSMFL</t>
  </si>
  <si>
    <t>PEARL GLOBAL INDUSTRIES LTD</t>
  </si>
  <si>
    <t>PGIL</t>
  </si>
  <si>
    <t>PEARL POLYMERS LTD</t>
  </si>
  <si>
    <t>PEARLPOLY</t>
  </si>
  <si>
    <t>PECOS HOTELS AND PUBS LTD</t>
  </si>
  <si>
    <t>PEE CEE COSMA SOPE LTD</t>
  </si>
  <si>
    <t>PEETI SECURITIES LTD</t>
  </si>
  <si>
    <t>PENINSULA LAND LTD</t>
  </si>
  <si>
    <t>PENINLAND</t>
  </si>
  <si>
    <t>PENNAR ENGINEERED BUILDING SYSTEMS LTD</t>
  </si>
  <si>
    <t>PENPEBS</t>
  </si>
  <si>
    <t>PENNAR INDUSTRIES LTD</t>
  </si>
  <si>
    <t>PENIND</t>
  </si>
  <si>
    <t>PENTA GOLD LTD</t>
  </si>
  <si>
    <t>PENTAGOLD</t>
  </si>
  <si>
    <t>PENTAMEDIA GRAPHICS LTD</t>
  </si>
  <si>
    <t>PENTOKEY ORGANY (INDIA) LTD</t>
  </si>
  <si>
    <t>PENTOKEY ORGANY INDIA LTD</t>
  </si>
  <si>
    <t>PEOPLES INVESTMENTS LTD</t>
  </si>
  <si>
    <t>PERFECT INFRAENGINEERS LTD</t>
  </si>
  <si>
    <t>PERFECT</t>
  </si>
  <si>
    <t>PERFECT-OCTAVE MEDIA PROJECTS LTD</t>
  </si>
  <si>
    <t>PERFECTPAC LTD</t>
  </si>
  <si>
    <t>PERMANENT MAGNETS LTD</t>
  </si>
  <si>
    <t>PERSISTENT SYSTEMS LTD</t>
  </si>
  <si>
    <t>PERSISTENT</t>
  </si>
  <si>
    <t>PERVASIVE COMMODITIES LTD</t>
  </si>
  <si>
    <t>PETRON ENGINEERING CONSTRUCTION LTD</t>
  </si>
  <si>
    <t>PETRONENGG</t>
  </si>
  <si>
    <t>PETRONET LNG LTD</t>
  </si>
  <si>
    <t>PETRONET</t>
  </si>
  <si>
    <t>PFIZER LTD</t>
  </si>
  <si>
    <t>PFIZER</t>
  </si>
  <si>
    <t>PFL INFOTECH LTD</t>
  </si>
  <si>
    <t>PG ELECTROPLAST LTD</t>
  </si>
  <si>
    <t>PGEL</t>
  </si>
  <si>
    <t>PG FOILS LTD</t>
  </si>
  <si>
    <t>PG INDUSTRY LTD</t>
  </si>
  <si>
    <t>PH CAPITAL LTD</t>
  </si>
  <si>
    <t>PH TRADING LTD</t>
  </si>
  <si>
    <t>PHAARMASIA LTD</t>
  </si>
  <si>
    <t>PHILLIPS CARBON BLACK LTD</t>
  </si>
  <si>
    <t>PHILIPCARB</t>
  </si>
  <si>
    <t>Carbon Black</t>
  </si>
  <si>
    <t>PHOENIX INTERNATIONAL LTD</t>
  </si>
  <si>
    <t>PHOENIX TOWNSHIP LTD</t>
  </si>
  <si>
    <t>PHOTON CAPITAL ADVISORS LTD</t>
  </si>
  <si>
    <t>PHOTOQUIP (INDIA) LTD</t>
  </si>
  <si>
    <t>PHOTOQUIP INDIA LTD</t>
  </si>
  <si>
    <t>PHYTO CHEM (INDIA) LTD</t>
  </si>
  <si>
    <t>PHYTO CHEM INDIA LTD</t>
  </si>
  <si>
    <t>PI INDUSTRIES LTD</t>
  </si>
  <si>
    <t>PIIND</t>
  </si>
  <si>
    <t>PICCADILY AGRO INDUSTRIES LTD</t>
  </si>
  <si>
    <t>PICCADILY SUGAR &amp; ALLIED INDUSTRIES LTD</t>
  </si>
  <si>
    <t>PICTUREHOUSE MEDIA LTD</t>
  </si>
  <si>
    <t>PIDILITE INDUSTRIES LTD</t>
  </si>
  <si>
    <t>PIDILITIND</t>
  </si>
  <si>
    <t>PIL ITALICA LIFESTYLE LTD</t>
  </si>
  <si>
    <t>PILITA</t>
  </si>
  <si>
    <t>PILANI INVESTMENT AND INDUSTRIES CORPORATION LTD</t>
  </si>
  <si>
    <t>PILANIINVS</t>
  </si>
  <si>
    <t>PIONEER AGRO EXTRACTS LTD</t>
  </si>
  <si>
    <t>PIONEER DISTILLERIES LTD</t>
  </si>
  <si>
    <t>PIONDIST</t>
  </si>
  <si>
    <t>PIONEER EMBROIDERIES LTD</t>
  </si>
  <si>
    <t>PIONEEREMB</t>
  </si>
  <si>
    <t>PIONEER INVESTCORP LTD</t>
  </si>
  <si>
    <t>PIRAMAL ENTERPRISES LTD</t>
  </si>
  <si>
    <t>PEL</t>
  </si>
  <si>
    <t>PIRAMAL PHYTOCARE LTD</t>
  </si>
  <si>
    <t>PIRPHYTO</t>
  </si>
  <si>
    <t>PITHAMPUR POLY PRODUCTS LTD</t>
  </si>
  <si>
    <t>PITTI ENGINEERING LTD</t>
  </si>
  <si>
    <t>PITTIENG</t>
  </si>
  <si>
    <t>PIX TRANSMISSIONS LTD</t>
  </si>
  <si>
    <t>PLANTER POLYSACKS LTD</t>
  </si>
  <si>
    <t>PLASTIBLENDS (INDIA) LTD</t>
  </si>
  <si>
    <t>PLASTIBLEN</t>
  </si>
  <si>
    <t>PLASTIBLENDS INDIA LTD</t>
  </si>
  <si>
    <t>PMC FINCORP LTD</t>
  </si>
  <si>
    <t>PNB GILTS LTD</t>
  </si>
  <si>
    <t>PNBGILTS</t>
  </si>
  <si>
    <t>PNB HOUSING FINANCE LTD</t>
  </si>
  <si>
    <t>PNBHOUSING</t>
  </si>
  <si>
    <t>PNC INFRATECH LTD</t>
  </si>
  <si>
    <t>PNCINFRA</t>
  </si>
  <si>
    <t>POCHIRAJU INDUSTRIES LTD</t>
  </si>
  <si>
    <t>POCHIRAJU</t>
  </si>
  <si>
    <t>POCL ENTERPRISES LTD</t>
  </si>
  <si>
    <t>PODDAR HOUSING AND DEVELOPMENT LTD</t>
  </si>
  <si>
    <t>PODDARHOUS</t>
  </si>
  <si>
    <t>PODDAR PIGMENTS LTD</t>
  </si>
  <si>
    <t>PODDARMENT</t>
  </si>
  <si>
    <t>POKARNA LTD</t>
  </si>
  <si>
    <t>POKARNA</t>
  </si>
  <si>
    <t>POLO HOTELS LTD</t>
  </si>
  <si>
    <t>POLO QUEEN INDUSTRIAL AND FINTECH LTD</t>
  </si>
  <si>
    <t>POLSON LTD</t>
  </si>
  <si>
    <t>POLY MEDICURE LTD</t>
  </si>
  <si>
    <t>POLYMED</t>
  </si>
  <si>
    <t>Polycab India Ltd</t>
  </si>
  <si>
    <t>POLYCAB</t>
  </si>
  <si>
    <t>POLYCHEM LTD</t>
  </si>
  <si>
    <t>POLYCON INTERNATIONAL LTD</t>
  </si>
  <si>
    <t>POLYGENTA TECHNOLOGIES LTD</t>
  </si>
  <si>
    <t>POLYLINK POLYMERS (INDIA) LTD</t>
  </si>
  <si>
    <t>POLYLINK POLYMERS INDIA LTD</t>
  </si>
  <si>
    <t>POLYMAC THERMOFORMERS LTD</t>
  </si>
  <si>
    <t>POLYMECHPLAST MACHINES LTD</t>
  </si>
  <si>
    <t>POLYPLEX CORPORATION LTD</t>
  </si>
  <si>
    <t>POLYPLEX</t>
  </si>
  <si>
    <t>POLYSPIN EXPORTS LTD</t>
  </si>
  <si>
    <t>POLYTEX (INDIA) LTD</t>
  </si>
  <si>
    <t>POLYTEX INDIA LTD</t>
  </si>
  <si>
    <t>PONDY OXIDES &amp; CHEMICALS LTD</t>
  </si>
  <si>
    <t>PONNI SUGARS ERODE LTD</t>
  </si>
  <si>
    <t>PONNIERODE</t>
  </si>
  <si>
    <t>POOJA ENTERTAINMENT AND FILMS LTD</t>
  </si>
  <si>
    <t>POOJAWESTERN METALIKS LTD</t>
  </si>
  <si>
    <t>POONA DAL &amp; OIL INDUSTRIES LTD</t>
  </si>
  <si>
    <t>POPULAR ESTATE MANAGEMENT LTD</t>
  </si>
  <si>
    <t>PORWAL AUTO COMPONENTS LTD</t>
  </si>
  <si>
    <t>POWER &amp; INSTRUMENTATION GUJARAT LTD</t>
  </si>
  <si>
    <t>PIGL</t>
  </si>
  <si>
    <t>POWER FINANCE CORPORATION LTD</t>
  </si>
  <si>
    <t>PFC</t>
  </si>
  <si>
    <t>POWER GRID CORPORATION OF (INDIA) LTD</t>
  </si>
  <si>
    <t>POWERGRID</t>
  </si>
  <si>
    <t>POWER GRID CORPORATION OF INDIA LTD</t>
  </si>
  <si>
    <t>POWER MECH PROJECTS LTD</t>
  </si>
  <si>
    <t>POWERMECH</t>
  </si>
  <si>
    <t>POWERFUL TECHNOLOGIES LTD</t>
  </si>
  <si>
    <t>POWERFUL</t>
  </si>
  <si>
    <t>POWERHOUSE GYM &amp; WELLNESS LTD</t>
  </si>
  <si>
    <t>PPAP AUTOMOTIVE LTD</t>
  </si>
  <si>
    <t>PPAP</t>
  </si>
  <si>
    <t>PRABHAT DAIRY LTD</t>
  </si>
  <si>
    <t>PRABHAT</t>
  </si>
  <si>
    <t>PRABHAT TELECOMS (INDIA) LTD</t>
  </si>
  <si>
    <t>PRABHAT TELECOMS INDIA LTD</t>
  </si>
  <si>
    <t>PRABHAV INDUSTRIES LTD</t>
  </si>
  <si>
    <t>PRABHU STEEL INDUSTRIES LTD</t>
  </si>
  <si>
    <t>PRADEEP METALS LTD</t>
  </si>
  <si>
    <t>PRADHIN LTD</t>
  </si>
  <si>
    <t>PRADIP OVERSEAS LTD</t>
  </si>
  <si>
    <t>PRADIP</t>
  </si>
  <si>
    <t>PRAG BOSIMI SYNTHETICS LTD</t>
  </si>
  <si>
    <t>PRAJ INDUSTRIES LTD</t>
  </si>
  <si>
    <t>PRAJIND</t>
  </si>
  <si>
    <t>PRAJAY ENGINEERS SYNDICATE LTD</t>
  </si>
  <si>
    <t>PRAENG</t>
  </si>
  <si>
    <t>PRAKASH CONSTROWELL LTD</t>
  </si>
  <si>
    <t>PRAKASHCON</t>
  </si>
  <si>
    <t>PRAKASH INDUSTRIES LTD</t>
  </si>
  <si>
    <t>PRAKASH</t>
  </si>
  <si>
    <t>Prakash Pipes Ltd</t>
  </si>
  <si>
    <t>PPL</t>
  </si>
  <si>
    <t>PRAKASH STEELAGE LTD</t>
  </si>
  <si>
    <t>PRAKASHSTL</t>
  </si>
  <si>
    <t>PRAKASH WOOLLEN &amp; SYNTHETIC MILLS LTD</t>
  </si>
  <si>
    <t>PRANAVADITYA SPINNING MILLS LTD</t>
  </si>
  <si>
    <t>PRASHANT (INDIA) LTD</t>
  </si>
  <si>
    <t>PRASHANT INDIA LTD</t>
  </si>
  <si>
    <t>PRATAAP SNACKS LTD</t>
  </si>
  <si>
    <t>DIAMONDYD</t>
  </si>
  <si>
    <t>PRATIK PANELS LTD</t>
  </si>
  <si>
    <t>PRATIKSHA CHEMICALS LTD</t>
  </si>
  <si>
    <t>PRAXIS HOME RETAIL LTD</t>
  </si>
  <si>
    <t>PRAXIS</t>
  </si>
  <si>
    <t>PRECIOUS TRADING &amp; INVESTMENTS LTD</t>
  </si>
  <si>
    <t>PRECISION CAMSHAFTS LTD</t>
  </si>
  <si>
    <t>PRECAM</t>
  </si>
  <si>
    <t>PRECISION CONTAINEURS LTD</t>
  </si>
  <si>
    <t>PRECISION ELECTRONICS LTD</t>
  </si>
  <si>
    <t>PRECISION WIRES (INDIA) LTD</t>
  </si>
  <si>
    <t>PRECWIRE</t>
  </si>
  <si>
    <t>PRECISION WIRES INDIA LTD</t>
  </si>
  <si>
    <t>PRECOT MERIDIAN LTD</t>
  </si>
  <si>
    <t>PRECOT</t>
  </si>
  <si>
    <t>PREM SOMANI FINANCIAL SERVICES LTD</t>
  </si>
  <si>
    <t>PREMCO GLOBAL LTD</t>
  </si>
  <si>
    <t>PREMIER CHENNAI PROPERTIES LTD</t>
  </si>
  <si>
    <t>PREMIER EXPLOSIVES LTD</t>
  </si>
  <si>
    <t>PREMEXPLN</t>
  </si>
  <si>
    <t>PREMIER LTD</t>
  </si>
  <si>
    <t>PREMIER</t>
  </si>
  <si>
    <t>PREMIER PIPES LTD</t>
  </si>
  <si>
    <t>PREMIER POLYFILM LTD</t>
  </si>
  <si>
    <t>PREMIERPOL</t>
  </si>
  <si>
    <t>PREMIER SYNTHETICS LTD</t>
  </si>
  <si>
    <t>PRERNA INFRABUILD LTD</t>
  </si>
  <si>
    <t>PRESSMAN ADVERTISING LTD</t>
  </si>
  <si>
    <t>PRESSMN</t>
  </si>
  <si>
    <t>PRESTIGE ESTATES PROJECTS LTD</t>
  </si>
  <si>
    <t>PRESTIGE</t>
  </si>
  <si>
    <t>PRICOL LTD</t>
  </si>
  <si>
    <t>PRICOLLTD</t>
  </si>
  <si>
    <t>PRIMA AGRO LTD</t>
  </si>
  <si>
    <t>PRIMA INDUSTRIES LTD</t>
  </si>
  <si>
    <t>PRIMA PLASTICS LTD</t>
  </si>
  <si>
    <t>PRIME CAPITAL MARKET LTD</t>
  </si>
  <si>
    <t>PRIME CUSTOMER SERVICES LTD</t>
  </si>
  <si>
    <t>PRIME FOCUS LTD</t>
  </si>
  <si>
    <t>PFOCUS</t>
  </si>
  <si>
    <t>PRIME INDUSTRIES LTD</t>
  </si>
  <si>
    <t>PRIME PROPERTY DEVELOPMENT CORPORATION LTD</t>
  </si>
  <si>
    <t>PRIME SECURITIES LTD</t>
  </si>
  <si>
    <t>PRIMESECU</t>
  </si>
  <si>
    <t>PRIME URBAN DEVELOPMENT (INDIA) LTD</t>
  </si>
  <si>
    <t>PRIME URBAN DEVELOPMENT INDIA LTD</t>
  </si>
  <si>
    <t>PRISM FINANCE LTD</t>
  </si>
  <si>
    <t>PRISM JOHNSON LTD</t>
  </si>
  <si>
    <t>PRSMJOHNSN</t>
  </si>
  <si>
    <t>PRISM MEDICO AND PHARMACY LTD</t>
  </si>
  <si>
    <t>PRITHVI EXCHANGE (INDIA) LTD</t>
  </si>
  <si>
    <t>PRITHVI EXCHANGE INDIA LTD</t>
  </si>
  <si>
    <t>PRITI INTERNATIONAL LTD</t>
  </si>
  <si>
    <t>PRITI</t>
  </si>
  <si>
    <t>PRITIKA AUTO INDUSTRIES LTD</t>
  </si>
  <si>
    <t>PRITISH NANDY COMMUNICATIONS LTD</t>
  </si>
  <si>
    <t>PNC</t>
  </si>
  <si>
    <t>PRIYA LTD</t>
  </si>
  <si>
    <t>PRO FIN CAPITAL SERVICES LTD</t>
  </si>
  <si>
    <t>PROAIM ENTERPRISES LTD</t>
  </si>
  <si>
    <t>PROCAL ELECTRONICS (INDIA) LTD</t>
  </si>
  <si>
    <t>PROCAL ELECTRONICS INDIA LTD</t>
  </si>
  <si>
    <t>Procter &amp; Gamble Health LTD</t>
  </si>
  <si>
    <t>PGHL</t>
  </si>
  <si>
    <t>PROCTER &amp; GAMBLE HYGIENE AND HEALTH CARE LTD</t>
  </si>
  <si>
    <t>PGHH</t>
  </si>
  <si>
    <t>PROGRESSIVE EXTRACTIONS &amp; EXPORTS LTD</t>
  </si>
  <si>
    <t>PROLIFE INDUSTRIES LTD</t>
  </si>
  <si>
    <t>PROLIFE</t>
  </si>
  <si>
    <t>PROMACT IMPEX LTD</t>
  </si>
  <si>
    <t>PROSEED (INDIA) LTD</t>
  </si>
  <si>
    <t>PROSEED</t>
  </si>
  <si>
    <t>PROSEED INDIA LTD</t>
  </si>
  <si>
    <t>PROVESTMENT SERVICES LTD</t>
  </si>
  <si>
    <t>PROVOGUE (INDIA) LTD</t>
  </si>
  <si>
    <t>PROVOGE</t>
  </si>
  <si>
    <t>PROVOGUE INDIA LTD</t>
  </si>
  <si>
    <t>PROZONE INTU PROPERTIES LTD</t>
  </si>
  <si>
    <t>PROZONINTU</t>
  </si>
  <si>
    <t>PS IT INFRASTRUCTURE &amp; SERVICES LTD</t>
  </si>
  <si>
    <t>PSL LTD</t>
  </si>
  <si>
    <t>PSL</t>
  </si>
  <si>
    <t>PSP PROJECTS LTD</t>
  </si>
  <si>
    <t>PSPPROJECT</t>
  </si>
  <si>
    <t>PTC (INDIA) LTD</t>
  </si>
  <si>
    <t>PTC</t>
  </si>
  <si>
    <t>PTC INDIA FINANCIAL SERVICES LTD</t>
  </si>
  <si>
    <t>PFS</t>
  </si>
  <si>
    <t>PTC INDIA LTD</t>
  </si>
  <si>
    <t>PTC INDUSTRIES LTD</t>
  </si>
  <si>
    <t>PTL ENTERPRISES LTD</t>
  </si>
  <si>
    <t>PTL</t>
  </si>
  <si>
    <t>PUDUMJEE PAPER PRODUCTS LTD</t>
  </si>
  <si>
    <t>PDMJEPAPER</t>
  </si>
  <si>
    <t>PULSAR INTERNATIONAL LTD</t>
  </si>
  <si>
    <t>PULZ ELECTRONICS LTD</t>
  </si>
  <si>
    <t>PULZ</t>
  </si>
  <si>
    <t>PUNCTUAL TRADING LTD</t>
  </si>
  <si>
    <t>PUNIT COMMERCIALS LTD</t>
  </si>
  <si>
    <t>PUNJ LLOYD LTD</t>
  </si>
  <si>
    <t>PUNJLLOYD</t>
  </si>
  <si>
    <t>PUNJAB &amp; SIND BANK</t>
  </si>
  <si>
    <t>PSB</t>
  </si>
  <si>
    <t>PUNJAB ALKALIES &amp; CHEMICALS LTD</t>
  </si>
  <si>
    <t>PUNJAB CHEMICALS &amp; CROP PROTECTION LTD</t>
  </si>
  <si>
    <t>PUNJABCHEM</t>
  </si>
  <si>
    <t>PUNJAB COMMUNICATIONS LTD</t>
  </si>
  <si>
    <t>PUNJAB NATIONAL BANK</t>
  </si>
  <si>
    <t>PNB</t>
  </si>
  <si>
    <t>PURAVANKARA LTD</t>
  </si>
  <si>
    <t>PURVA</t>
  </si>
  <si>
    <t>PURE GIFTCARAT LTD</t>
  </si>
  <si>
    <t>PURITY FLEX PACK LTD</t>
  </si>
  <si>
    <t>PUROHIT CONSTRUCTION LTD</t>
  </si>
  <si>
    <t>PURPLE ENTERTAINMENT LTD</t>
  </si>
  <si>
    <t>PURSHOTTAM INVESTOFIN LTD</t>
  </si>
  <si>
    <t>PUSHPANJALI REALMS AND INFRATECH LTD</t>
  </si>
  <si>
    <t>PUSHPREALM</t>
  </si>
  <si>
    <t>PUSHPSONS INDUSTRIES LTD</t>
  </si>
  <si>
    <t>PVP VENTURES LTD</t>
  </si>
  <si>
    <t>PVP</t>
  </si>
  <si>
    <t>PVR LTD</t>
  </si>
  <si>
    <t>PVR</t>
  </si>
  <si>
    <t>PVV INFRA LTD</t>
  </si>
  <si>
    <t>PYXIS FINVEST LTD</t>
  </si>
  <si>
    <t>QUADRANT TELEVENTURES LTD</t>
  </si>
  <si>
    <t>QUANTUM BUILD-TECH LTD</t>
  </si>
  <si>
    <t>QUANTUM DIGITAL VISION (INDIA) LTD</t>
  </si>
  <si>
    <t>QUANTUM DIGITAL VISION INDIA LTD</t>
  </si>
  <si>
    <t>QUANTUM GOLD FUND - EXCHANGE TRADED FUND (ETF)</t>
  </si>
  <si>
    <t>QGOLDHALF</t>
  </si>
  <si>
    <t>QUANTUM MUTUAL FUND - QUANTUM INDEX FUND ETF</t>
  </si>
  <si>
    <t>QNIFTY</t>
  </si>
  <si>
    <t>QUESS CORP LTD</t>
  </si>
  <si>
    <t>QUESS</t>
  </si>
  <si>
    <t>QUEST FINANCIAL SERVICES LTD</t>
  </si>
  <si>
    <t>QUEST SOFTECH (INDIA) LTD</t>
  </si>
  <si>
    <t>QUEST SOFTECH INDIA LTD</t>
  </si>
  <si>
    <t>QUICK HEAL TECHNOLOGIES LTD</t>
  </si>
  <si>
    <t>QUICKHEAL</t>
  </si>
  <si>
    <t>QUINTEGRA SOLUTIONS LTD</t>
  </si>
  <si>
    <t>QUINTEGRA</t>
  </si>
  <si>
    <t>R B GUPTA FINANCIALS LTD</t>
  </si>
  <si>
    <t>R J BIO-TECH LTD</t>
  </si>
  <si>
    <t>R J SHAH &amp; CO LTD</t>
  </si>
  <si>
    <t>R M DRIP AND SPRINKLERS SYSTEMS LTD</t>
  </si>
  <si>
    <t>RMDRIP</t>
  </si>
  <si>
    <t>R P P INFRA PROJECTS LTD</t>
  </si>
  <si>
    <t>RPPINFRA</t>
  </si>
  <si>
    <t>R R SECURITIES LTD</t>
  </si>
  <si>
    <t>R S SOFTWARE (INDIA) LTD</t>
  </si>
  <si>
    <t>RSSOFTWARE</t>
  </si>
  <si>
    <t>R S SOFTWARE INDIA LTD</t>
  </si>
  <si>
    <t>R SYSTEMS INTERNATIONAL LTD</t>
  </si>
  <si>
    <t>RSYSTEMS</t>
  </si>
  <si>
    <t>R T EXPORTS LTD</t>
  </si>
  <si>
    <t>R&amp;B DENIMS LTD</t>
  </si>
  <si>
    <t>RAAJ MEDISAFE (INDIA) LTD</t>
  </si>
  <si>
    <t>RAAJ MEDISAFE INDIA LTD</t>
  </si>
  <si>
    <t>RAASI REFRACTORIES LTD</t>
  </si>
  <si>
    <t>RACL GEARTECH LTD</t>
  </si>
  <si>
    <t>RADAAN MEDIAWORKS (INDIA) LTD</t>
  </si>
  <si>
    <t>RADAAN</t>
  </si>
  <si>
    <t>RADAAN MEDIAWORKS INDIA LTD</t>
  </si>
  <si>
    <t>RADHA MADHAV CORPORATION LTD</t>
  </si>
  <si>
    <t>RMCL</t>
  </si>
  <si>
    <t>RADHAGOBIND COMMERCIAL LTD</t>
  </si>
  <si>
    <t>RADHE DEVELOPERS (INDIA) LTD</t>
  </si>
  <si>
    <t>RADHE DEVELOPERS INDIA LTD</t>
  </si>
  <si>
    <t>RADHEY TRADE HOLDING LTD</t>
  </si>
  <si>
    <t>RADHIKA JEWELTECH LTD</t>
  </si>
  <si>
    <t>RADICO KHAITAN LTD</t>
  </si>
  <si>
    <t>RADICO</t>
  </si>
  <si>
    <t>RADIX INDUSTRIES (INDIA) LTD</t>
  </si>
  <si>
    <t>RADIX INDUSTRIES INDIA LTD</t>
  </si>
  <si>
    <t>RAGHAV PRODUCTIVITY ENHANCERS LTD</t>
  </si>
  <si>
    <t>RAGHUNATH INTERNATIONAL LTD</t>
  </si>
  <si>
    <t>RAGHUNATH TOBACCO CO LTD</t>
  </si>
  <si>
    <t>RAGHUVANSH AGROFARMS LTD</t>
  </si>
  <si>
    <t>RAGHUVIR SYNTHETICS LTD</t>
  </si>
  <si>
    <t>RAHUL MERCHANDISING LTD</t>
  </si>
  <si>
    <t>RAIDEEP INDUSTRIES LTD</t>
  </si>
  <si>
    <t>Rail Vikas Nigam Ltd</t>
  </si>
  <si>
    <t>RVNL</t>
  </si>
  <si>
    <t>Construction &amp;amp; Engineering</t>
  </si>
  <si>
    <t>RAIN INDUSTRIES LTD</t>
  </si>
  <si>
    <t>RAIN</t>
  </si>
  <si>
    <t>RAINBOW DENIM LTD</t>
  </si>
  <si>
    <t>RAINBOW FOUNDATIONS LTD</t>
  </si>
  <si>
    <t>RAINBOW PAPERS LTD</t>
  </si>
  <si>
    <t>RAINBOWPAP</t>
  </si>
  <si>
    <t>RAJ PACKAGING INDUSTRIES LTD</t>
  </si>
  <si>
    <t>RAJ RAYON INDUSTRIES LTD</t>
  </si>
  <si>
    <t>RAJRAYON</t>
  </si>
  <si>
    <t>RAJ TELEVISION NETWORK LTD</t>
  </si>
  <si>
    <t>RAJTV</t>
  </si>
  <si>
    <t>RAJA BAHADUR INTERNATIONAL LTD</t>
  </si>
  <si>
    <t>RAJAPALAYAM MILLS LTD</t>
  </si>
  <si>
    <t>RAJASTHAN CYLINDERS &amp; CONTAINERS LTD</t>
  </si>
  <si>
    <t>RAJASTHAN GASES LTD</t>
  </si>
  <si>
    <t>RAJASTHAN TUBE MANUFACTURING CO LTD</t>
  </si>
  <si>
    <t>RAJATH FINANCE LTD</t>
  </si>
  <si>
    <t>RAJDARSHAN INDUSTRIES LTD</t>
  </si>
  <si>
    <t>ARENTERP</t>
  </si>
  <si>
    <t>RAJESH EXPORTS LTD</t>
  </si>
  <si>
    <t>RAJESHEXPO</t>
  </si>
  <si>
    <t>RAJESWARI INFRASTRUCTURE LTD</t>
  </si>
  <si>
    <t>RAJKAMAL SYNTHETICS LTD</t>
  </si>
  <si>
    <t>RAJKOT INVESTMENT TRUST LTD</t>
  </si>
  <si>
    <t>RAJKUMAR FORGE LTD</t>
  </si>
  <si>
    <t>RAJNANDINI METAL LTD</t>
  </si>
  <si>
    <t>RAJMET</t>
  </si>
  <si>
    <t>RAJNISH WELLNESS LTD</t>
  </si>
  <si>
    <t>RAJOO ENGINEERS LTD</t>
  </si>
  <si>
    <t>RAJRATAN GLOBAL WIRE LTD</t>
  </si>
  <si>
    <t>RAJSANKET REALTY LTD</t>
  </si>
  <si>
    <t>RAJSHREE POLYPACK LTD</t>
  </si>
  <si>
    <t>RPPL</t>
  </si>
  <si>
    <t>RAJSHREE SUGARS &amp; CHEMICALS LTD</t>
  </si>
  <si>
    <t>RAJSREESUG</t>
  </si>
  <si>
    <t>RAJVIR INDUSTRIES LTD</t>
  </si>
  <si>
    <t>RAJVIR</t>
  </si>
  <si>
    <t>RALLIS (INDIA) LTD</t>
  </si>
  <si>
    <t>RALLIS</t>
  </si>
  <si>
    <t>RALLIS INDIA LTD</t>
  </si>
  <si>
    <t>RAM MINERALS AND CHEMICALS LTD</t>
  </si>
  <si>
    <t>RAM RATNA WIRES LTD</t>
  </si>
  <si>
    <t>RAMA PAPER MILLS LTD</t>
  </si>
  <si>
    <t>RAMA PETROCHEMICALS LTD</t>
  </si>
  <si>
    <t>RAMA PHOSPHATES LTD</t>
  </si>
  <si>
    <t>RAMA PULP &amp; PAPERS LTD</t>
  </si>
  <si>
    <t>RAMA STEEL TUBES LTD</t>
  </si>
  <si>
    <t>RAMASTEEL</t>
  </si>
  <si>
    <t>RAMA VISION LTD</t>
  </si>
  <si>
    <t>RAMASIGNS INDUSTRIES LTD</t>
  </si>
  <si>
    <t>RAMCHANDRA LEASING &amp; FINANCE LTD</t>
  </si>
  <si>
    <t>RAMCO INDUSTRIES LTD</t>
  </si>
  <si>
    <t>RAMCOIND</t>
  </si>
  <si>
    <t>RAMCO SYSTEMS LTD</t>
  </si>
  <si>
    <t>RAMCOSYS</t>
  </si>
  <si>
    <t>RAMGOPAL POLYTEX LTD</t>
  </si>
  <si>
    <t>RAMGOPOLY</t>
  </si>
  <si>
    <t>RAMINFO LTD</t>
  </si>
  <si>
    <t>RAMKRISHNA FORGINGS LTD</t>
  </si>
  <si>
    <t>RKFORGE</t>
  </si>
  <si>
    <t>RAMKY INFRASTRUCTURE LTD</t>
  </si>
  <si>
    <t>RAMKY</t>
  </si>
  <si>
    <t>RAMSARUP INDUSTRIES LTD</t>
  </si>
  <si>
    <t>RAMSARUP</t>
  </si>
  <si>
    <t>RAMSONS PROJECTS LTD</t>
  </si>
  <si>
    <t>RANA SUGARS LTD</t>
  </si>
  <si>
    <t>RANASUG</t>
  </si>
  <si>
    <t>RANDER CORPORATION LTD</t>
  </si>
  <si>
    <t>RANE BRAKE LINING LTD</t>
  </si>
  <si>
    <t>RBL</t>
  </si>
  <si>
    <t>RANE ENGINE VALVE LTD</t>
  </si>
  <si>
    <t>RANEENGINE</t>
  </si>
  <si>
    <t>RANE HOLDINGS LTD</t>
  </si>
  <si>
    <t>RANEHOLDIN</t>
  </si>
  <si>
    <t>RANE MADRAS LTD</t>
  </si>
  <si>
    <t>RML</t>
  </si>
  <si>
    <t>RANJEET MECHATRONICS LTD</t>
  </si>
  <si>
    <t>RAP MEDIA LTD</t>
  </si>
  <si>
    <t>RAPICUT CARBIDES LTD</t>
  </si>
  <si>
    <t>RAPID INVESTMENTS LTD</t>
  </si>
  <si>
    <t>RAS RESORTS &amp; APART HOTELS LTD</t>
  </si>
  <si>
    <t>RASANDIK ENGINEERING INDUSTRIES (INDIA) LTD</t>
  </si>
  <si>
    <t>RASANDIK ENGINEERING INDUSTRIES INDIA LTD</t>
  </si>
  <si>
    <t>RASHTRIYA CHEMICALS AND FERTILIZERS LTD</t>
  </si>
  <si>
    <t>RCF</t>
  </si>
  <si>
    <t>RASI ELECTRODES LTD</t>
  </si>
  <si>
    <t>RASOI LTD</t>
  </si>
  <si>
    <t>RATHI BARS LTD</t>
  </si>
  <si>
    <t>RATHI GRAPHIC TECHNOLOGIES LTD</t>
  </si>
  <si>
    <t>RATNABHUMI DEVELOPERS LTD</t>
  </si>
  <si>
    <t>RATNAMANI METALS &amp; TUBES LTD</t>
  </si>
  <si>
    <t>RATNAMANI</t>
  </si>
  <si>
    <t>RATTANINDIA INFRASTRUCTURE LTD</t>
  </si>
  <si>
    <t>RTNINFRA</t>
  </si>
  <si>
    <t>RATTANINDIA POWER LTD</t>
  </si>
  <si>
    <t>RTNPOWER</t>
  </si>
  <si>
    <t>RAUNAQ EPC INTERNATIONAL LTD</t>
  </si>
  <si>
    <t>RAVALGAON SUGAR FARM LTD</t>
  </si>
  <si>
    <t>RAVI KUMAR DISTILLERIES LTD</t>
  </si>
  <si>
    <t>RKDL</t>
  </si>
  <si>
    <t>RAVILEELA GRANITES LTD</t>
  </si>
  <si>
    <t>RAVINDRA ENERGY LTD</t>
  </si>
  <si>
    <t>RAW EDGE INDUSTRIAL SOLUTIONS LTD</t>
  </si>
  <si>
    <t>RAYMED LABS LTD</t>
  </si>
  <si>
    <t>RAYMOND LTD</t>
  </si>
  <si>
    <t>RAYMOND</t>
  </si>
  <si>
    <t>RBL BANK LTD</t>
  </si>
  <si>
    <t>RBLBANK</t>
  </si>
  <si>
    <t>RCC CEMENTS LTD</t>
  </si>
  <si>
    <t>RCI INDUSTRIES &amp; TECHNOLOGIES LTD</t>
  </si>
  <si>
    <t>RCL RETAIL LTD</t>
  </si>
  <si>
    <t>RDB RASAYANS LTD</t>
  </si>
  <si>
    <t>RDB REALTY &amp; INFRASTRUCTURE LTD</t>
  </si>
  <si>
    <t>REAL GROWTH COMMERCIAL ENTERPRISES LTD</t>
  </si>
  <si>
    <t>REAL NEWS &amp; VIEWS LTD</t>
  </si>
  <si>
    <t>REAL STRIPS LTD</t>
  </si>
  <si>
    <t>REAL TOUCH FINANCE LTD</t>
  </si>
  <si>
    <t>REC LTD</t>
  </si>
  <si>
    <t>RECLTD</t>
  </si>
  <si>
    <t>REDEX PROTECH LTD</t>
  </si>
  <si>
    <t>REDINGTON (INDIA) LTD</t>
  </si>
  <si>
    <t>REDINGTON</t>
  </si>
  <si>
    <t>REDINGTON INDIA LTD</t>
  </si>
  <si>
    <t>REFEX INDUSTRIES LTD</t>
  </si>
  <si>
    <t>REFEX</t>
  </si>
  <si>
    <t>REFNOL RESINS &amp; CHEMICALS LTD</t>
  </si>
  <si>
    <t>REGAL ENTERTAINMENT &amp; CONSULTANTS LTD</t>
  </si>
  <si>
    <t>REGALIAA REALTY LTD</t>
  </si>
  <si>
    <t>REGENCY CERAMICS LTD</t>
  </si>
  <si>
    <t>REGENCERAM</t>
  </si>
  <si>
    <t>REGENCY INVESTMENTS LTD</t>
  </si>
  <si>
    <t>REGENCY TRUST LTD</t>
  </si>
  <si>
    <t>REGENT ENTERPRISES LTD</t>
  </si>
  <si>
    <t>REIL ELECTRICALS (INDIA) LTD</t>
  </si>
  <si>
    <t>REIL ELECTRICALS INDIA LTD</t>
  </si>
  <si>
    <t>REKVINA LABORATORIES LTD</t>
  </si>
  <si>
    <t>RELAXO FOOTWEARS LTD</t>
  </si>
  <si>
    <t>RELAXO</t>
  </si>
  <si>
    <t>RELIABLE DATA SERVICES LTD</t>
  </si>
  <si>
    <t>RELIABLE</t>
  </si>
  <si>
    <t>RELIABLE VENTURES (INDIA) LTD</t>
  </si>
  <si>
    <t>RELIABLE VENTURES INDIA LTD</t>
  </si>
  <si>
    <t>RELIANCE CAPITAL LTD</t>
  </si>
  <si>
    <t>RELCAPITAL</t>
  </si>
  <si>
    <t>RELIANCE CHEMOTEX INDUSTRIES LTD</t>
  </si>
  <si>
    <t>RELIANCE COMMUNICATIONS LTD</t>
  </si>
  <si>
    <t>RCOM</t>
  </si>
  <si>
    <t>Reliance ETF Bank BeES</t>
  </si>
  <si>
    <t>BANKBEES</t>
  </si>
  <si>
    <t>Reliance ETF Gold BeES</t>
  </si>
  <si>
    <t>GOLDBEES</t>
  </si>
  <si>
    <t>Reliance ETF Hang Seng BeES</t>
  </si>
  <si>
    <t>HNGSNGBEES</t>
  </si>
  <si>
    <t>Reliance ETF Junior BeES</t>
  </si>
  <si>
    <t>JUNIORBEES</t>
  </si>
  <si>
    <t>Reliance ETF Nifty BeES</t>
  </si>
  <si>
    <t>NIFTYBEES</t>
  </si>
  <si>
    <t>Reliance ETF PSU Bank BeES</t>
  </si>
  <si>
    <t>PSUBNKBEES</t>
  </si>
  <si>
    <t>Reliance ETF Shariah BeES</t>
  </si>
  <si>
    <t>SHARIABEES</t>
  </si>
  <si>
    <t>RELIANCE HOME FINANCE LTD</t>
  </si>
  <si>
    <t>RHFL</t>
  </si>
  <si>
    <t>RELIANCE INDUSTRIAL INFRASTRUCTURE LTD</t>
  </si>
  <si>
    <t>RIIL</t>
  </si>
  <si>
    <t>RELIANCE INDUSTRIES LTD</t>
  </si>
  <si>
    <t>RELIANCE</t>
  </si>
  <si>
    <t>RELIANCE INFRASTRUCTURE LTD</t>
  </si>
  <si>
    <t>RELINFRA</t>
  </si>
  <si>
    <t>RELIANCE NAVAL AND ENGINEERING LTD</t>
  </si>
  <si>
    <t>RNAVAL</t>
  </si>
  <si>
    <t>RELIANCE NIPPON LIFE ASSET MANAGEMENT LTD</t>
  </si>
  <si>
    <t>RNAM</t>
  </si>
  <si>
    <t>RELIANCE POWER LTD</t>
  </si>
  <si>
    <t>RPOWER</t>
  </si>
  <si>
    <t>RELIC TECHNOLOGIES LTD</t>
  </si>
  <si>
    <t>RELICAB CABLE MANUFACTURING LTD</t>
  </si>
  <si>
    <t>RELIGARE ENTERPRISES LTD</t>
  </si>
  <si>
    <t>RELIGARE</t>
  </si>
  <si>
    <t>RELSTRUCT BUILDCON LTD</t>
  </si>
  <si>
    <t>REMI EDELSTAHL TUBULARS LTD</t>
  </si>
  <si>
    <t>REMI ELEKTROTECHNIK LTD</t>
  </si>
  <si>
    <t>REMI PROCESS PLANT &amp; MACHINERY LTD</t>
  </si>
  <si>
    <t>REMI SALES &amp; ENGINEERING LTD</t>
  </si>
  <si>
    <t>REMI SECURITIES LTD</t>
  </si>
  <si>
    <t>REMSONS INDUSTRIES LTD.</t>
  </si>
  <si>
    <t>REMSONSIND</t>
  </si>
  <si>
    <t>Renaissance Global LTD</t>
  </si>
  <si>
    <t>RGL</t>
  </si>
  <si>
    <t>RENAISSANCE JEWELLERY LTD</t>
  </si>
  <si>
    <t>RJL</t>
  </si>
  <si>
    <t>REPCO HOME FINANCE LTD</t>
  </si>
  <si>
    <t>REPCOHOME</t>
  </si>
  <si>
    <t>REPRO (INDIA) LTD</t>
  </si>
  <si>
    <t>REPRO</t>
  </si>
  <si>
    <t>REPRO INDIA LTD</t>
  </si>
  <si>
    <t>RESONANCE SPECIALTIES LTD</t>
  </si>
  <si>
    <t>RESPONSIVE INDUSTRIES LTD</t>
  </si>
  <si>
    <t>RESPONIND</t>
  </si>
  <si>
    <t>RESTILE CERAMICS LTD</t>
  </si>
  <si>
    <t>Retro Green Revolution Ltd</t>
  </si>
  <si>
    <t>RGRL</t>
  </si>
  <si>
    <t>Tea &amp;amp; Coffee</t>
  </si>
  <si>
    <t>REVATHI EQUIPMENT LTD</t>
  </si>
  <si>
    <t>REVATHI</t>
  </si>
  <si>
    <t>REXNORD ELECTRONICS &amp; CONTROLS LTD</t>
  </si>
  <si>
    <t>RGF CAPITAL MARKETS LTD</t>
  </si>
  <si>
    <t>RIBA TEXTILES LTD</t>
  </si>
  <si>
    <t>RICH UNIVERSE NETWORK LTD</t>
  </si>
  <si>
    <t>RICHA INDUSTRIES LTD</t>
  </si>
  <si>
    <t>RICHFIELD FINANCIAL SERVICES LTD</t>
  </si>
  <si>
    <t>RICHIRICH INVENTURES LTD</t>
  </si>
  <si>
    <t>RICO AUTO INDUSTRIES LTD</t>
  </si>
  <si>
    <t>RICOAUTO</t>
  </si>
  <si>
    <t>RIDDHI CORPORATE SERVICES LTD</t>
  </si>
  <si>
    <t>RIDDHI SIDDHI GLUCO BIOLS LTD</t>
  </si>
  <si>
    <t>RIDDHI STEEL AND TUBE LTD</t>
  </si>
  <si>
    <t>RIDHI SYNTHETICS LTD</t>
  </si>
  <si>
    <t>RIDINGS CONSULTING ENGINEERS (INDIA) LTD</t>
  </si>
  <si>
    <t>RIDINGS CONSULTING ENGINEERS INDIA LTD</t>
  </si>
  <si>
    <t>RIGA SUGAR COMPANY LTD</t>
  </si>
  <si>
    <t>RISA INTERNATIONAL LTD</t>
  </si>
  <si>
    <t>RISHAB SPECIAL YARNS LTD</t>
  </si>
  <si>
    <t>RISHABH DIGHA STEEL &amp; ALLIED PRODUCTS LTD</t>
  </si>
  <si>
    <t>RISHI LASER LTD</t>
  </si>
  <si>
    <t>RISHI TECHTEX LTD</t>
  </si>
  <si>
    <t>RISHIROOP LTD</t>
  </si>
  <si>
    <t>Ritco Logistics Ltd</t>
  </si>
  <si>
    <t>RITCO</t>
  </si>
  <si>
    <t>RITES LTD</t>
  </si>
  <si>
    <t>RITES</t>
  </si>
  <si>
    <t>RITESH INTERNATIONAL LTD</t>
  </si>
  <si>
    <t>RITESH PROPERTIES &amp; INDUSTRIES LTD</t>
  </si>
  <si>
    <t>RITHWIK FACILITY MANAGEMENT SERVICES LTD</t>
  </si>
  <si>
    <t>RKEC PROJECTS LTD</t>
  </si>
  <si>
    <t>RKEC</t>
  </si>
  <si>
    <t>RLF LTD</t>
  </si>
  <si>
    <t>RMC SWITCHGEARS LTD</t>
  </si>
  <si>
    <t>RMG ALLOY STEEL LTD</t>
  </si>
  <si>
    <t>ROCKON ENTERPRISES LTD</t>
  </si>
  <si>
    <t>RODIUM REALTY LTD</t>
  </si>
  <si>
    <t>ROHIT FERRO-TECH LTD</t>
  </si>
  <si>
    <t>ROHITFERRO</t>
  </si>
  <si>
    <t>ROLCON ENGINEERING CO LTD</t>
  </si>
  <si>
    <t>ROLLATAINERS LTD</t>
  </si>
  <si>
    <t>ROLLT</t>
  </si>
  <si>
    <t>ROLTA (INDIA) LTD</t>
  </si>
  <si>
    <t>ROLTA</t>
  </si>
  <si>
    <t>ROLTA INDIA LTD</t>
  </si>
  <si>
    <t>RONI HOUSEHOLDS LTD</t>
  </si>
  <si>
    <t>ROOPA INDUSTRIES LTD</t>
  </si>
  <si>
    <t>Roopshri Resorts Ltd</t>
  </si>
  <si>
    <t>ROOPSHRI</t>
  </si>
  <si>
    <t>ROSELABS FINANCE LTD</t>
  </si>
  <si>
    <t>ROSSELL (INDIA) LTD</t>
  </si>
  <si>
    <t>ROSSELLIND</t>
  </si>
  <si>
    <t>ROSSELL INDIA LTD</t>
  </si>
  <si>
    <t>ROTO PUMPS LTD</t>
  </si>
  <si>
    <t>ROTOGRAPHICS (INDIA) LTD</t>
  </si>
  <si>
    <t>ROTOGRAPHICS INDIA LTD</t>
  </si>
  <si>
    <t>ROYAL CUSHION VINYL PRODUCTS LTD</t>
  </si>
  <si>
    <t>ROYAL INDIA CORPORATION LTD</t>
  </si>
  <si>
    <t>ROYAL ORCHID HOTELS LTD</t>
  </si>
  <si>
    <t>ROHLTD</t>
  </si>
  <si>
    <t>ROYALE MANOR HOTELS &amp; INDUSTRIES LTD</t>
  </si>
  <si>
    <t>RPG LIFE SCIENCES LTD</t>
  </si>
  <si>
    <t>RPGLIFE</t>
  </si>
  <si>
    <t>RR FINANCIAL CONSULTANTS LTD</t>
  </si>
  <si>
    <t>RSC INTERNATIONAL LTD</t>
  </si>
  <si>
    <t>RSD FINANCE LTD</t>
  </si>
  <si>
    <t>RSWM LTD</t>
  </si>
  <si>
    <t>RSWM</t>
  </si>
  <si>
    <t>RTS POWER CORPORATION LTD</t>
  </si>
  <si>
    <t>RUBFILA INTERNATIONAL LTD</t>
  </si>
  <si>
    <t>RUBRA MEDICAMENTS LTD</t>
  </si>
  <si>
    <t>RUCHI INFRASTRUCTURE LTD</t>
  </si>
  <si>
    <t>RUCHINFRA</t>
  </si>
  <si>
    <t>RUCHI SOYA INDUSTRIES LTD</t>
  </si>
  <si>
    <t>RUCHISOYA</t>
  </si>
  <si>
    <t>RUCHIKA INDUSTRIES (INDIA) LTD</t>
  </si>
  <si>
    <t>RUCHIKA INDUSTRIES INDIA LTD</t>
  </si>
  <si>
    <t>RUCHIRA PAPERS LTD</t>
  </si>
  <si>
    <t>RUCHIRA</t>
  </si>
  <si>
    <t>RUDRA GLOBAL INFRA PRODUCTS LTD</t>
  </si>
  <si>
    <t>RUDRABHISHEK ENTERPRISES LTD</t>
  </si>
  <si>
    <t>REPL</t>
  </si>
  <si>
    <t>RUIA AQUACULTURE FARMS LTD</t>
  </si>
  <si>
    <t>RUNGTA IRRIGATION LTD</t>
  </si>
  <si>
    <t>RUPA &amp; COMPANY LTD</t>
  </si>
  <si>
    <t>RUPA</t>
  </si>
  <si>
    <t>RUSHIL DECOR LTD</t>
  </si>
  <si>
    <t>RUSHIL</t>
  </si>
  <si>
    <t>RUTRON INTERNATIONAL LTD</t>
  </si>
  <si>
    <t>RUTTONSHA INTERNATIONAL RECTIFIER LTD</t>
  </si>
  <si>
    <t>S  M  GOLD LTD</t>
  </si>
  <si>
    <t>S A L STEEL LTD</t>
  </si>
  <si>
    <t>SALSTEEL</t>
  </si>
  <si>
    <t>S CHAND AND COMPANY LTD</t>
  </si>
  <si>
    <t>SCHAND</t>
  </si>
  <si>
    <t>S E POWER LTD</t>
  </si>
  <si>
    <t>SEPOWER</t>
  </si>
  <si>
    <t>S H KELKAR AND COMPANY LTD</t>
  </si>
  <si>
    <t>SHK</t>
  </si>
  <si>
    <t>S KUMARS.COM LTD.</t>
  </si>
  <si>
    <t>SKUMAR</t>
  </si>
  <si>
    <t>Internet Software &amp;amp; Services</t>
  </si>
  <si>
    <t>S P APPARELS LTD</t>
  </si>
  <si>
    <t>SPAL</t>
  </si>
  <si>
    <t>S R G SECURITIES FINANCE LTD</t>
  </si>
  <si>
    <t>S R INDUSTRIES LTD</t>
  </si>
  <si>
    <t>S R K INDUSTRIES LTD</t>
  </si>
  <si>
    <t>S S INFRASTRUCTURE DEVELOPMENT CONSULTANTS LTD</t>
  </si>
  <si>
    <t>SSINFRA</t>
  </si>
  <si>
    <t>S T SERVICES LTD</t>
  </si>
  <si>
    <t>S V GLOBAL MILL LTD</t>
  </si>
  <si>
    <t>S V TRADING &amp; AGENCIES LTD</t>
  </si>
  <si>
    <t>S&amp;T CORPORATION LTD</t>
  </si>
  <si>
    <t>SAB EVENTS &amp; GOVERNANCE NOW MEDIA LTD</t>
  </si>
  <si>
    <t>SABEVENTS</t>
  </si>
  <si>
    <t>SAB INDUSTRIES LTD</t>
  </si>
  <si>
    <t>SABOO BROTHERS LTD</t>
  </si>
  <si>
    <t>SABOO SODIUM CHLORO LTD</t>
  </si>
  <si>
    <t>SABRIMALA INDUSTRIES (INDIA) LTD</t>
  </si>
  <si>
    <t>SABRIMALA INDUSTRIES INDIA LTD</t>
  </si>
  <si>
    <t>SACHETA METALS LTD</t>
  </si>
  <si>
    <t>SADBHAV ENGINEERING LTD</t>
  </si>
  <si>
    <t>SADBHAV</t>
  </si>
  <si>
    <t>SADBHAV INFRASTRUCTURE PROJECT LTD</t>
  </si>
  <si>
    <t>SADBHIN</t>
  </si>
  <si>
    <t>SADHANA NITROCHEM LTD</t>
  </si>
  <si>
    <t>SADHNA BROADCAST LTD</t>
  </si>
  <si>
    <t>SAFAL HERBS LTD</t>
  </si>
  <si>
    <t>SAFAL SECURITIES LTD</t>
  </si>
  <si>
    <t>SAFARI INDUSTRIES (INDIA) LTD</t>
  </si>
  <si>
    <t>SAFARI INDUSTRIES INDIA LTD</t>
  </si>
  <si>
    <t>SAGAR CEMENTS LTD</t>
  </si>
  <si>
    <t>SAGCEM</t>
  </si>
  <si>
    <t>SAGAR DIAMONDS LTD</t>
  </si>
  <si>
    <t>SAGAR PRODUCTIONS LTD</t>
  </si>
  <si>
    <t>SAGAR SOYA PRODUCTS LTD</t>
  </si>
  <si>
    <t>SAGAR SYSTECH LTD</t>
  </si>
  <si>
    <t>SAGAR TOURIST RESORTS LTD</t>
  </si>
  <si>
    <t>SAGARDEEP ALLOYS LTD</t>
  </si>
  <si>
    <t>SAGARDEEP</t>
  </si>
  <si>
    <t>SAGARSOFT (INDIA) LTD</t>
  </si>
  <si>
    <t>SAGARSOFT INDIA LTD</t>
  </si>
  <si>
    <t>SAHARA HOUSINGFINA CORPORATION LTD</t>
  </si>
  <si>
    <t>SAHARA ONE MEDIA &amp; ENTERTAINMENT LTD</t>
  </si>
  <si>
    <t>SAHYADRI INDUSTRIES LTD</t>
  </si>
  <si>
    <t>SAHYOG MULTIBASE LTD</t>
  </si>
  <si>
    <t>SAI BABA INVESTMENT AND COMMERCIAL ENTERPRISES LTD</t>
  </si>
  <si>
    <t>SAI CAPITAL LTD</t>
  </si>
  <si>
    <t>SAI INDUSTRIES LTD</t>
  </si>
  <si>
    <t>SAI MOH AUTO LINKS LTD</t>
  </si>
  <si>
    <t>SAINIK FINANCE &amp; INDUSTRIES LTD</t>
  </si>
  <si>
    <t>SAINT-GOBAIN SEKURIT (INDIA) LTD</t>
  </si>
  <si>
    <t>SAINT-GOBAIN SEKURIT INDIA LTD</t>
  </si>
  <si>
    <t>SAKAR HEALTHCARE LTD</t>
  </si>
  <si>
    <t>SAKAR</t>
  </si>
  <si>
    <t>SAKETH EXIM LTD</t>
  </si>
  <si>
    <t>SAKETH</t>
  </si>
  <si>
    <t>SAKSOFT LTD</t>
  </si>
  <si>
    <t>SAKSOFT</t>
  </si>
  <si>
    <t>SAKTHI FINANCE LTD</t>
  </si>
  <si>
    <t>SAKTHI SUGARS LTD</t>
  </si>
  <si>
    <t>SAKHTISUG</t>
  </si>
  <si>
    <t>SAKUMA EXPORTS LTD</t>
  </si>
  <si>
    <t>SAKUMA</t>
  </si>
  <si>
    <t>SALASAR TECHNO ENGINEERING LTD</t>
  </si>
  <si>
    <t>SALASAR</t>
  </si>
  <si>
    <t>SALEM ERODE INVESTMENTS LTD</t>
  </si>
  <si>
    <t>SALGUTI INDUSTRIES LTD</t>
  </si>
  <si>
    <t>SALONA COTSPIN LTD</t>
  </si>
  <si>
    <t>SALONA</t>
  </si>
  <si>
    <t>SALORA INTERNATIONAL LTD</t>
  </si>
  <si>
    <t>SALORAINTL</t>
  </si>
  <si>
    <t>SALZER ELECTRONICS LTD</t>
  </si>
  <si>
    <t>SALZERELEC</t>
  </si>
  <si>
    <t>SAM INDUSTRIES LTD</t>
  </si>
  <si>
    <t>SAMBANDAM SPINNING MILLS LTD</t>
  </si>
  <si>
    <t>SAMBHAAV MEDIA LTD</t>
  </si>
  <si>
    <t>SAMBHAAV</t>
  </si>
  <si>
    <t>SAMKRG PISTONS &amp; RINGS LTD</t>
  </si>
  <si>
    <t>SAMPRE NUTRITIONS LTD</t>
  </si>
  <si>
    <t>SAMRAT PHARMACHEM LTD</t>
  </si>
  <si>
    <t>SAMTEL (INDIA) LTD</t>
  </si>
  <si>
    <t>SAMTEL INDIA LTD</t>
  </si>
  <si>
    <t>SAMTEX FASHIONS LTD</t>
  </si>
  <si>
    <t>SAMYAK INTERNATIONAL LTD</t>
  </si>
  <si>
    <t>SANASA TECH FEB LTD</t>
  </si>
  <si>
    <t>SANATHNAGAR ENTERPRISES LTD</t>
  </si>
  <si>
    <t>SANBLUE CORPORATION LTD</t>
  </si>
  <si>
    <t>SANCO INDUSTRIES LTD</t>
  </si>
  <si>
    <t>SANCO</t>
  </si>
  <si>
    <t>SANCO TRANS LTD</t>
  </si>
  <si>
    <t>SANDHAR TECHNOLOGIES LTD</t>
  </si>
  <si>
    <t>SANDHAR</t>
  </si>
  <si>
    <t>SANDU PHARMACEUTICALS LTD</t>
  </si>
  <si>
    <t>SANDUR MANGANESE &amp; IRON ORES LTD</t>
  </si>
  <si>
    <t>SANG FROID LABS (INDIA) LTD</t>
  </si>
  <si>
    <t>SANG FROID LABS INDIA LTD</t>
  </si>
  <si>
    <t>SANGAL PAPERS LTD</t>
  </si>
  <si>
    <t>SANGAM (INDIA) LTD</t>
  </si>
  <si>
    <t>SANGAMIND</t>
  </si>
  <si>
    <t>SANGAM INDIA LTD</t>
  </si>
  <si>
    <t>SANGAM RENEWABLES LTD</t>
  </si>
  <si>
    <t>SANGHI CORPORATE SERVICES LTD</t>
  </si>
  <si>
    <t>SANGHI INDUSTRIES LTD</t>
  </si>
  <si>
    <t>SANGHIIND</t>
  </si>
  <si>
    <t>SANGHVI BRANDS LTD</t>
  </si>
  <si>
    <t>SANGHVI FORGING AND ENGINEERING LTD</t>
  </si>
  <si>
    <t>SANGHVIFOR</t>
  </si>
  <si>
    <t>SANGHVI MOVERS LTD</t>
  </si>
  <si>
    <t>SANGHVIMOV</t>
  </si>
  <si>
    <t>SANGINITA CHEMICALS LTD</t>
  </si>
  <si>
    <t>SANGINITA</t>
  </si>
  <si>
    <t>SANGUINE MEDIA LTD</t>
  </si>
  <si>
    <t>SANJIVANI PARANTERAL LTD</t>
  </si>
  <si>
    <t>SANKHYA INFOTECH LTD</t>
  </si>
  <si>
    <t>SANMIT INFRA LTD</t>
  </si>
  <si>
    <t>SANMITRA COMMERCIAL LTD</t>
  </si>
  <si>
    <t>SANOFI (INDIA) LTD</t>
  </si>
  <si>
    <t>SANOFI</t>
  </si>
  <si>
    <t>SANOFI INDIA LTD</t>
  </si>
  <si>
    <t>SANRHEA TECHNICAL TEXTILES LTD</t>
  </si>
  <si>
    <t>SANTOSH FINE-FAB LTD</t>
  </si>
  <si>
    <t>SANTOSH INDUSTRIES LTD</t>
  </si>
  <si>
    <t>SANWARIA CONSUMER LTD</t>
  </si>
  <si>
    <t>SANWARIA</t>
  </si>
  <si>
    <t>SAPTAK CHEM AND BUSINESS LTD</t>
  </si>
  <si>
    <t>SAPTARISHI AGRO INDUSTRIES LTD</t>
  </si>
  <si>
    <t>SAR AUTO PRODUCTS LTD</t>
  </si>
  <si>
    <t>SARASWATI COMMERCIAL (INDIA) LTD</t>
  </si>
  <si>
    <t>SARASWATI COMMERCIAL INDIA LTD</t>
  </si>
  <si>
    <t>SARDA ENERGY &amp; MINERALS LTD</t>
  </si>
  <si>
    <t>SARDAEN</t>
  </si>
  <si>
    <t>SARDA PAPERS LTD</t>
  </si>
  <si>
    <t>SARDA PLYWOOD INDUSTRIES LTD</t>
  </si>
  <si>
    <t>SARDA PROTEINS LTD</t>
  </si>
  <si>
    <t>SAREGAMA (INDIA) LTD</t>
  </si>
  <si>
    <t>SAREGAMA</t>
  </si>
  <si>
    <t>SAREGAMA INDIA LTD</t>
  </si>
  <si>
    <t>SARLA PERFORMANCE FIBERS LTD</t>
  </si>
  <si>
    <t>SARLAPOLY</t>
  </si>
  <si>
    <t>SARTHAK GLOBAL LTD</t>
  </si>
  <si>
    <t>SARTHAK INDUSTRIES LTD</t>
  </si>
  <si>
    <t>SARTHAK METALS LTD</t>
  </si>
  <si>
    <t>SARUP INDUSTRIES LTD</t>
  </si>
  <si>
    <t>SARVAMANGAL MERCANTILE CO LTD</t>
  </si>
  <si>
    <t>SARVESHWAR FOODS LTD</t>
  </si>
  <si>
    <t>SARVESHWAR</t>
  </si>
  <si>
    <t>SARVOTTAM FINVEST LTD</t>
  </si>
  <si>
    <t>SASHWAT TECHNOCRATS LTD</t>
  </si>
  <si>
    <t>SASKEN TECHNOLOGIES LTD</t>
  </si>
  <si>
    <t>SASKEN</t>
  </si>
  <si>
    <t>SASTASUNDAR VENTURES LTD</t>
  </si>
  <si>
    <t>SASTASUNDR</t>
  </si>
  <si>
    <t>SAT INDUSTRIES LTD</t>
  </si>
  <si>
    <t>SATHAVAHANA ISPAT LTD</t>
  </si>
  <si>
    <t>SATHAISPAT</t>
  </si>
  <si>
    <t>SATIA INDUSTRIES LTD</t>
  </si>
  <si>
    <t>SATIN CREDITCARE NETWORK LTD</t>
  </si>
  <si>
    <t>SATIN</t>
  </si>
  <si>
    <t>SATKAR FINLEASE LTD</t>
  </si>
  <si>
    <t>SATRA PROPERTIES (INDIA) LTD.</t>
  </si>
  <si>
    <t>SATRAPROP</t>
  </si>
  <si>
    <t>SATYAM SILK MILLS LTD</t>
  </si>
  <si>
    <t>SAUMYA CONSULTANTS LTD</t>
  </si>
  <si>
    <t>SAURASHTRA CEMENT LTD</t>
  </si>
  <si>
    <t>SAVANI FINANCIALS LTD</t>
  </si>
  <si>
    <t>SAVANT INFOCOMM LTD</t>
  </si>
  <si>
    <t>SAVEN TECHNOLOGIES LTD</t>
  </si>
  <si>
    <t>SAVERA INDUSTRIES LTD</t>
  </si>
  <si>
    <t>SAVITA OIL TECHNOLOGIES LTD</t>
  </si>
  <si>
    <t>SOTL</t>
  </si>
  <si>
    <t>SAWACA BUSINESS MACHINES LTD</t>
  </si>
  <si>
    <t>SAYAJI HOTELS LTD</t>
  </si>
  <si>
    <t>SAYAJI INDUSTRIES LTD</t>
  </si>
  <si>
    <t>SBEC SUGAR LTD</t>
  </si>
  <si>
    <t>SBI LIFE INSURANCE COMPANY LTD</t>
  </si>
  <si>
    <t>SBILIFE</t>
  </si>
  <si>
    <t>SBI MUTUAL FUND - SBI GOLD EXCHANGE TRADED SCHEME - GROWTH OPTION</t>
  </si>
  <si>
    <t>SBIGETS</t>
  </si>
  <si>
    <t>SC Agrotech Ltd</t>
  </si>
  <si>
    <t>SCAGRO</t>
  </si>
  <si>
    <t>SCAN PROJECTS LTD</t>
  </si>
  <si>
    <t>SCAN STEELS LTD</t>
  </si>
  <si>
    <t>Scandent Imaging LTD</t>
  </si>
  <si>
    <t>SCANDENT</t>
  </si>
  <si>
    <t>SCANPOINT GEOMATICS LTD</t>
  </si>
  <si>
    <t>SCHABLONA (INDIA) LTD</t>
  </si>
  <si>
    <t>SCHABLONA INDIA LTD</t>
  </si>
  <si>
    <t>SCHAEFFLER (INDIA) LTD</t>
  </si>
  <si>
    <t>SCHAEFFLER</t>
  </si>
  <si>
    <t>SCHAEFFLER INDIA LTD</t>
  </si>
  <si>
    <t>SCHNEIDER ELECTRIC INFRASTRUCTURE LTD</t>
  </si>
  <si>
    <t>SCHNEIDER</t>
  </si>
  <si>
    <t>SCINTILLA COMMERCIAL &amp; CREDIT LTD</t>
  </si>
  <si>
    <t>SCOOTERS (INDIA) LTD</t>
  </si>
  <si>
    <t>SCOOTERS INDIA LTD</t>
  </si>
  <si>
    <t>SEA GOLD AQUA FARMS LTD</t>
  </si>
  <si>
    <t>SEA TV NETWORK LTD</t>
  </si>
  <si>
    <t>SEAMEC LTD</t>
  </si>
  <si>
    <t>SEAMECLTD</t>
  </si>
  <si>
    <t>SEASONS FURNISHINGS LTD</t>
  </si>
  <si>
    <t>SEASONS TEXTILES LTD</t>
  </si>
  <si>
    <t>SECUR CREDENTIALS LTD</t>
  </si>
  <si>
    <t>SECURCRED</t>
  </si>
  <si>
    <t>SECURITY AND INTELLIGENCE SERVICES (INDIA) LTD</t>
  </si>
  <si>
    <t>SIS</t>
  </si>
  <si>
    <t>SECURITY AND INTELLIGENCE SERVICES INDIA LTD</t>
  </si>
  <si>
    <t>SEL MANUFACTURING COMPANY LTD</t>
  </si>
  <si>
    <t>SELMCL</t>
  </si>
  <si>
    <t>SELAN EXPLORATION TECHNOLOGY LTD</t>
  </si>
  <si>
    <t>SELAN</t>
  </si>
  <si>
    <t>SELLWIN TRADERS LTD</t>
  </si>
  <si>
    <t>SENBO INDUSTRIES LTD</t>
  </si>
  <si>
    <t>SENTHIL INFOTEK LTD</t>
  </si>
  <si>
    <t>SEQUENT SCIENTIFIC LTD</t>
  </si>
  <si>
    <t>SEQUENT</t>
  </si>
  <si>
    <t>SERVOTECH POWER SYSTEMS LTD</t>
  </si>
  <si>
    <t>SERVOTECH</t>
  </si>
  <si>
    <t>SESHASAYEE PAPER AND BOARDS LTD</t>
  </si>
  <si>
    <t>SESHAPAPER</t>
  </si>
  <si>
    <t>SETCO AUTOMOTIVE LTD</t>
  </si>
  <si>
    <t>SETCO</t>
  </si>
  <si>
    <t>SEVEN HILL INDUSTRIES LTD</t>
  </si>
  <si>
    <t>SEYA INDUSTRIES LTD</t>
  </si>
  <si>
    <t>SEZAL GLASS LTD</t>
  </si>
  <si>
    <t>SEZAL</t>
  </si>
  <si>
    <t>SFL INTERNATIONAL LTD</t>
  </si>
  <si>
    <t>SHABA CHEMICALS LTD</t>
  </si>
  <si>
    <t>SHAH ALLOYS LTD</t>
  </si>
  <si>
    <t>SHAHALLOYS</t>
  </si>
  <si>
    <t>SHAH CONSTRUCTION CO LTD</t>
  </si>
  <si>
    <t>SHAH FOODS LTD</t>
  </si>
  <si>
    <t>SHAHI SHIPPING LTD</t>
  </si>
  <si>
    <t>SHAILJA COMMERCIAL TRADE FRENZY LTD</t>
  </si>
  <si>
    <t>SHAILY ENGINEERING PLASTICS LTD</t>
  </si>
  <si>
    <t>SHAIVAL REALITY LTD</t>
  </si>
  <si>
    <t>SHAIVAL</t>
  </si>
  <si>
    <t>SHAKTI PUMPS (INDIA) LTD</t>
  </si>
  <si>
    <t>SHAKTIPUMP</t>
  </si>
  <si>
    <t>SHAKTI PUMPS INDIA LTD</t>
  </si>
  <si>
    <t>SHALBY LTD</t>
  </si>
  <si>
    <t>SHALBY</t>
  </si>
  <si>
    <t>SHALIBHADRA FINANCE LTD</t>
  </si>
  <si>
    <t>SHALIMAR AGENCIES LTD</t>
  </si>
  <si>
    <t>SHALIMAR PAINTS LTD</t>
  </si>
  <si>
    <t>SHALPAINTS</t>
  </si>
  <si>
    <t>SHALIMAR PRODUCTIONS LTD</t>
  </si>
  <si>
    <t>SHALIMAR WIRES INDUSTRIES LTD</t>
  </si>
  <si>
    <t>SHANGAR DECOR LTD</t>
  </si>
  <si>
    <t>Shankar Lal Rampal Dye-Chem Ltd</t>
  </si>
  <si>
    <t>SRD</t>
  </si>
  <si>
    <t>SHANKARA BUILDING PRODUCTS LTD</t>
  </si>
  <si>
    <t>SHANKARA</t>
  </si>
  <si>
    <t>SHANTAI INDUSTRIES LTD</t>
  </si>
  <si>
    <t>SHANTANU SHEOREY AQUAKULT LTD</t>
  </si>
  <si>
    <t>SHANTHI GEARS LTD</t>
  </si>
  <si>
    <t>SHANTIGEAR</t>
  </si>
  <si>
    <t>SHANTI EDUCATIONAL INITIATIVES LTD</t>
  </si>
  <si>
    <t>SHANTI OVERSEAS (INDIA) LTD</t>
  </si>
  <si>
    <t>SHANTI</t>
  </si>
  <si>
    <t>SHANTI OVERSEAS INDIA LTD</t>
  </si>
  <si>
    <t>SHARAD FIBRES &amp; YARN PROCESSORS LTD</t>
  </si>
  <si>
    <t>SHARANAM INFRAPROJECT AND TRADING LTD</t>
  </si>
  <si>
    <t>SHARDA CROPCHEM LTD</t>
  </si>
  <si>
    <t>SHARDACROP</t>
  </si>
  <si>
    <t>SHARDA ISPAT LTD</t>
  </si>
  <si>
    <t>SHARDA MOTOR INDUSTRIES LTD</t>
  </si>
  <si>
    <t>SHARDAMOTR</t>
  </si>
  <si>
    <t>SHARDUL SECURITIES LTD</t>
  </si>
  <si>
    <t>SHARE INDIA SECURITIES LTD</t>
  </si>
  <si>
    <t>SHARIKA ENTERPRISES LTD</t>
  </si>
  <si>
    <t>SHARON BIO-MEDICINE LTD</t>
  </si>
  <si>
    <t>SHARONBIO</t>
  </si>
  <si>
    <t>SHARP (INDIA) LTD</t>
  </si>
  <si>
    <t>SHARP INDIA LTD</t>
  </si>
  <si>
    <t>SHARP INVESTMENTS LTD</t>
  </si>
  <si>
    <t>SHASHANK TRADERS LTD</t>
  </si>
  <si>
    <t>SHASHIJIT INFRAPROJECTS LTD</t>
  </si>
  <si>
    <t>SHEELA FOAM LTD</t>
  </si>
  <si>
    <t>SFL</t>
  </si>
  <si>
    <t>SHEETAL COOL PRODUCTS LTD</t>
  </si>
  <si>
    <t>SHEETAL DIAMONDS LTD</t>
  </si>
  <si>
    <t>SHEKHAWATI POLY-YARN LTD</t>
  </si>
  <si>
    <t>SPYL</t>
  </si>
  <si>
    <t>SHELTER INFRA PROJECTS LTD</t>
  </si>
  <si>
    <t>SHEMAROO ENTERTAINMENT LTD</t>
  </si>
  <si>
    <t>SHEMAROO</t>
  </si>
  <si>
    <t>SHERATON PROPERTIES &amp; FINANCE LTD</t>
  </si>
  <si>
    <t>SHERVANI INDUSTRIAL SYNDICATE LTD</t>
  </si>
  <si>
    <t>SHESHADRI INDUSTRIES LTD</t>
  </si>
  <si>
    <t>SHETRON LTD</t>
  </si>
  <si>
    <t>SHIKHAR LEASING &amp; TRADING LTD</t>
  </si>
  <si>
    <t>SHILCHAR TECHNOLOGIES LTD</t>
  </si>
  <si>
    <t>SHILP GRAVURES LTD</t>
  </si>
  <si>
    <t>SHILPA MEDICARE LTD</t>
  </si>
  <si>
    <t>SHILPAMED</t>
  </si>
  <si>
    <t>SHILPI CABLE TECHNOLOGIES LTD</t>
  </si>
  <si>
    <t>SHILPI</t>
  </si>
  <si>
    <t>SHIPPING CORPORATION OF (INDIA) LTD</t>
  </si>
  <si>
    <t>SCI</t>
  </si>
  <si>
    <t>SHIPPING CORPORATION OF INDIA LTD</t>
  </si>
  <si>
    <t>SHIRPUR GOLD REFINERY LTD</t>
  </si>
  <si>
    <t>SHIRPUR-G</t>
  </si>
  <si>
    <t>SHISH INDUSTRIES LTD</t>
  </si>
  <si>
    <t>SHIVA CEMENT LTD</t>
  </si>
  <si>
    <t>SHIVA GLOBAL AGRO INDUSTRIES LTD</t>
  </si>
  <si>
    <t>SHIVA GRANITO EXPORT LTD</t>
  </si>
  <si>
    <t>SHIVA MEDICARE LTD.</t>
  </si>
  <si>
    <t>SHIVMED</t>
  </si>
  <si>
    <t>SHIVA MILLS LTD</t>
  </si>
  <si>
    <t>SHIVAMILLS</t>
  </si>
  <si>
    <t>SHIVA SUITINGS LTD</t>
  </si>
  <si>
    <t>SHIVA TEXYARN LTD</t>
  </si>
  <si>
    <t>SHIVATEX</t>
  </si>
  <si>
    <t>SHIVAGRICO IMPLEMENTS LTD</t>
  </si>
  <si>
    <t>SHIVALIK BIMETAL CONTROLS LTD</t>
  </si>
  <si>
    <t>SHIVALIK RASAYAN LTD</t>
  </si>
  <si>
    <t>SHIVAM AUTOTECH LTD</t>
  </si>
  <si>
    <t>SHIVAMAUTO</t>
  </si>
  <si>
    <t>SHIVANSH FINSERVE LTD</t>
  </si>
  <si>
    <t>SHIVKAMAL IMPEX LTD</t>
  </si>
  <si>
    <t>SHIVOM INVESTMENT &amp; CONSULTANCY LTD</t>
  </si>
  <si>
    <t>SHOPPERS STOP LTD</t>
  </si>
  <si>
    <t>SHOPERSTOP</t>
  </si>
  <si>
    <t>SHRADHA INFRAPROJECTS NAGPUR LTD</t>
  </si>
  <si>
    <t>SHRADHA</t>
  </si>
  <si>
    <t>SHREE AJIT PULP AND PAPER LTD</t>
  </si>
  <si>
    <t>SHREE BHAVYA FABRICS LTD</t>
  </si>
  <si>
    <t>SHREE BHAWANI PAPER MILLS LTD</t>
  </si>
  <si>
    <t>SHREE CEMENT LTD</t>
  </si>
  <si>
    <t>SHREECEM</t>
  </si>
  <si>
    <t>SHREE DIGVIJAY CEMENT CO LTD</t>
  </si>
  <si>
    <t>SHREE GANESH BIOTECH (INDIA) LTD</t>
  </si>
  <si>
    <t>SHREE GANESH BIOTECH INDIA LTD</t>
  </si>
  <si>
    <t>SHREE GANESH ELASTOPLAST LTD</t>
  </si>
  <si>
    <t>SHREE GANESH FORGINGS LTD</t>
  </si>
  <si>
    <t>SGFL</t>
  </si>
  <si>
    <t>SHREE GANESH REMEDIES LTD</t>
  </si>
  <si>
    <t>SHREE GLOBAL TRADEFIN LTD</t>
  </si>
  <si>
    <t>SHREE HARI CHEMICALS EXPORT LTD</t>
  </si>
  <si>
    <t>SHREE KARTHIK PAPERS LTD</t>
  </si>
  <si>
    <t>SHREE KRISHNA INFRASTRUCTURE LTD</t>
  </si>
  <si>
    <t>SHREE KRISHNA PAPER MILLS &amp; INDUSTRIES LTD</t>
  </si>
  <si>
    <t>SHREE MANUFACTURING CO LTD</t>
  </si>
  <si>
    <t>SHREE METALLOYS LTD</t>
  </si>
  <si>
    <t>SHREE NIDHI TRADING CO  LTD</t>
  </si>
  <si>
    <t>SHREE OM TRADES LTD</t>
  </si>
  <si>
    <t>SHREE PACETRONIX LTD</t>
  </si>
  <si>
    <t>SHREE PRECOATED STEELS LTD</t>
  </si>
  <si>
    <t>SHREE PUSHKAR CHEMICALS &amp; FERTILISERS LTD</t>
  </si>
  <si>
    <t>SHREEPUSHK</t>
  </si>
  <si>
    <t>SHREE RAJASTHAN SYNTEX LTD</t>
  </si>
  <si>
    <t>SHREE RAJESHWARANAND PAPER MILLS LTD</t>
  </si>
  <si>
    <t>SHREE RAM PROTEINS LTD</t>
  </si>
  <si>
    <t>SRPL</t>
  </si>
  <si>
    <t>SHREE RAMA MULTI-TECH LTD</t>
  </si>
  <si>
    <t>SHREERAMA</t>
  </si>
  <si>
    <t>SHREE RAMA NEWSPRINT LTD</t>
  </si>
  <si>
    <t>RAMANEWS</t>
  </si>
  <si>
    <t>SHREE RENUKA SUGARS LTD</t>
  </si>
  <si>
    <t>RENUKA</t>
  </si>
  <si>
    <t>SHREE SALASAR INVESTMENT LTD</t>
  </si>
  <si>
    <t>SHREE SECURITIES LTD</t>
  </si>
  <si>
    <t>SHREE STEEL WIRE ROPES LTD</t>
  </si>
  <si>
    <t>SHREE SURGOVIND TRADELINK LTD</t>
  </si>
  <si>
    <t>SHREE TIRUPATI BALAJEE FIBC LTD</t>
  </si>
  <si>
    <t>TIRUPATI</t>
  </si>
  <si>
    <t>SHREE TULSI ONLINE COM LTD</t>
  </si>
  <si>
    <t>SHREE VASU LOGISTICS LTD</t>
  </si>
  <si>
    <t>SVLL</t>
  </si>
  <si>
    <t>SHREE WORSTEX LTD</t>
  </si>
  <si>
    <t>SHREEJI TRANSLOGISTICS LTD</t>
  </si>
  <si>
    <t>SHREENATH INVESTMENTS CO LTD</t>
  </si>
  <si>
    <t>SHREEOSWAL SEEDS AND CHEMICALS LTD</t>
  </si>
  <si>
    <t>OSWALSEEDS</t>
  </si>
  <si>
    <t>SHREESHAY ENGINEERS LTD</t>
  </si>
  <si>
    <t>SHREEVATSAA FINANCE &amp; LEASING LTD</t>
  </si>
  <si>
    <t>SHRENIK LTD</t>
  </si>
  <si>
    <t>SHRENIK</t>
  </si>
  <si>
    <t>SHREYANS INDUSTRIES LTD</t>
  </si>
  <si>
    <t>SHREYANIND</t>
  </si>
  <si>
    <t>SHREYAS INTERMEDIATES LTD</t>
  </si>
  <si>
    <t>SHREYAS SHIPPING &amp; LOGISTICS LTD</t>
  </si>
  <si>
    <t>SHREYAS</t>
  </si>
  <si>
    <t>SHRI BAJRANG ALLOYS LTD</t>
  </si>
  <si>
    <t>SHRI BHOLANATH CARPETS LTD</t>
  </si>
  <si>
    <t>SHRI DINESH MILLS LTD</t>
  </si>
  <si>
    <t>SHRI JAGDAMBA POLYMERS LTD</t>
  </si>
  <si>
    <t>SHRI KALYAN HOLDINGS LTD</t>
  </si>
  <si>
    <t>SHRI KESHAV CEMENTS AND INFRA LTD</t>
  </si>
  <si>
    <t>SHRI KRISHNA DEVCON LTD</t>
  </si>
  <si>
    <t>SHRI NIWAS LEASING AND FINANCE LTD</t>
  </si>
  <si>
    <t>SHRI RAM SWITCHGEARS LTD</t>
  </si>
  <si>
    <t>SRIRAM</t>
  </si>
  <si>
    <t>SHRICON INDUSTRIES LTD</t>
  </si>
  <si>
    <t>SHRIRAM ASSET MANAGEMENT CO LTD</t>
  </si>
  <si>
    <t>SHRIRAM CITY UNION FINANCE LTD</t>
  </si>
  <si>
    <t>SHRIRAMCIT</t>
  </si>
  <si>
    <t>SHRIRAM EPC LTD</t>
  </si>
  <si>
    <t>SHRIRAMEPC</t>
  </si>
  <si>
    <t>SHRIRAM PISTONS &amp; RINGS LTD</t>
  </si>
  <si>
    <t>SHRIPISTON</t>
  </si>
  <si>
    <t>SHRIRAM TRANSPORT FINANCE COMPANY LTD</t>
  </si>
  <si>
    <t>SRTRANSFIN</t>
  </si>
  <si>
    <t>SHRISTI INFRASTRUCTURE DEVELOPMENT CORPORATION LTD</t>
  </si>
  <si>
    <t>SHUBHAM POLYSPIN LTD</t>
  </si>
  <si>
    <t>SHUBHLAXMI JEWEL ART LTD</t>
  </si>
  <si>
    <t>SHUBHLAXMI</t>
  </si>
  <si>
    <t>SHUKRA BULLIONS LTD.</t>
  </si>
  <si>
    <t>SKRABUL</t>
  </si>
  <si>
    <t>SHUKRA JEWELLERS LTD</t>
  </si>
  <si>
    <t>SHUKRA PHARMACEUTICALS LTD</t>
  </si>
  <si>
    <t>SHYAM CENTURY FERROUS LTD</t>
  </si>
  <si>
    <t>SHYAMCENT</t>
  </si>
  <si>
    <t>SHYAM TELECOM LTD</t>
  </si>
  <si>
    <t>SHYAMTEL</t>
  </si>
  <si>
    <t>SHYAMA INFOSYS LTD</t>
  </si>
  <si>
    <t>SHYAMKAMAL INVESTMENTS LTD</t>
  </si>
  <si>
    <t>SI CAPITAL &amp; FINANCIAL SERVICES LTD</t>
  </si>
  <si>
    <t>SIBAR AUTO PARTS LTD</t>
  </si>
  <si>
    <t>SICAGEN (INDIA) LTD</t>
  </si>
  <si>
    <t>SICAGEN</t>
  </si>
  <si>
    <t>SICAGEN INDIA LTD</t>
  </si>
  <si>
    <t>SICAL LOGISTICS LTD</t>
  </si>
  <si>
    <t>SICAL</t>
  </si>
  <si>
    <t>SIDDHARTH EDUCATION SERVICES LTD</t>
  </si>
  <si>
    <t>SIDH AUTOMOBILES LTD</t>
  </si>
  <si>
    <t>SIEL FINANCIAL SERVICES LTD</t>
  </si>
  <si>
    <t>SIEMENS LTD</t>
  </si>
  <si>
    <t>SIEMENS</t>
  </si>
  <si>
    <t>SIGNET INDUSTRIES LTD</t>
  </si>
  <si>
    <t>SIGIND</t>
  </si>
  <si>
    <t>SIKA INTERPLANT SYSTEMS LTD</t>
  </si>
  <si>
    <t>SIKKO INDUSTRIES LTD</t>
  </si>
  <si>
    <t>SIKKO</t>
  </si>
  <si>
    <t>SIKOZY REALTORS LTD</t>
  </si>
  <si>
    <t>SIL INVESTMENTS LTD</t>
  </si>
  <si>
    <t>SILINV</t>
  </si>
  <si>
    <t>SILGO RETAIL LTD</t>
  </si>
  <si>
    <t>SILGO</t>
  </si>
  <si>
    <t>SILLY MONKS ENTERTAINMENT LTD</t>
  </si>
  <si>
    <t>SILLYMONKS</t>
  </si>
  <si>
    <t>SILVER OAK (INDIA) LTD</t>
  </si>
  <si>
    <t>SILVER OAK COMMERCIAL LTD</t>
  </si>
  <si>
    <t>SILVER OAK INDIA LTD</t>
  </si>
  <si>
    <t>SILVER TOUCH TECHNOLOGIES LTD</t>
  </si>
  <si>
    <t>SILVERTUC</t>
  </si>
  <si>
    <t>SILVERPOINT INFRATECH LTD</t>
  </si>
  <si>
    <t>SIMBHAOLI SUGARS LTD</t>
  </si>
  <si>
    <t>SIMBHALS</t>
  </si>
  <si>
    <t>SIMMONDS MARSHALL LTD</t>
  </si>
  <si>
    <t>SIMPLEX CASTINGS LTD</t>
  </si>
  <si>
    <t>SIMPLEX INFRASTRUCTURES LTD</t>
  </si>
  <si>
    <t>SIMPLEXINF</t>
  </si>
  <si>
    <t>SIMPLEX MILLS COMPANY LTD</t>
  </si>
  <si>
    <t>SIMPLEX PAPERS LTD</t>
  </si>
  <si>
    <t>SIMPLEX REALTY LTD</t>
  </si>
  <si>
    <t>SIMRAN FARMS LTD</t>
  </si>
  <si>
    <t>SINCLAIRS HOTELS LTD</t>
  </si>
  <si>
    <t>SINDHU TRADE LINKS LTD</t>
  </si>
  <si>
    <t>SINDU VALLEY TECHNOLOGIES LTD</t>
  </si>
  <si>
    <t>SINGER (INDIA) LTD</t>
  </si>
  <si>
    <t>SINGER INDIA LTD</t>
  </si>
  <si>
    <t>SINNAR BIDI UDYOG LTD</t>
  </si>
  <si>
    <t>SINNER ENERGY (INDIA) LTD</t>
  </si>
  <si>
    <t>SINNER ENERGY INDIA LTD</t>
  </si>
  <si>
    <t>SINTERCOM (INDIA) LTD</t>
  </si>
  <si>
    <t>SINTERCOM</t>
  </si>
  <si>
    <t>SINTERCOM INDIA LTD</t>
  </si>
  <si>
    <t>SINTEX INDUSTRIES LTD</t>
  </si>
  <si>
    <t>SINTEX</t>
  </si>
  <si>
    <t>SINTEX PLASTICS TECHNOLOGY LTD</t>
  </si>
  <si>
    <t>SPTL</t>
  </si>
  <si>
    <t>SIP INDUSTRIES LTD</t>
  </si>
  <si>
    <t>SIR SHADI LAL ENTERPRISES LTD</t>
  </si>
  <si>
    <t>SIRCA PAINTS (INDIA) LTD</t>
  </si>
  <si>
    <t>SIRCA</t>
  </si>
  <si>
    <t>SIRCA PAINTS INDIA LTD</t>
  </si>
  <si>
    <t>SIROHIA &amp; SONS LTD</t>
  </si>
  <si>
    <t>SITA ENTERPRISES LTD</t>
  </si>
  <si>
    <t>SITA SHREE FOOD PRODUCTS LTD</t>
  </si>
  <si>
    <t>SITASHREE</t>
  </si>
  <si>
    <t>SITI NETWORKS LTD</t>
  </si>
  <si>
    <t>SITINET</t>
  </si>
  <si>
    <t>SIYARAM SILK MILLS LTD</t>
  </si>
  <si>
    <t>SIYSIL</t>
  </si>
  <si>
    <t>SJ CORPORATION LTD</t>
  </si>
  <si>
    <t>SJVN LTD</t>
  </si>
  <si>
    <t>SJVN</t>
  </si>
  <si>
    <t>SKF (INDIA) LTD</t>
  </si>
  <si>
    <t>SKF(INDIA)</t>
  </si>
  <si>
    <t>SKF INDIA LTD</t>
  </si>
  <si>
    <t>SKFINDIA</t>
  </si>
  <si>
    <t>SKIL INFRASTRUCTURE LTD</t>
  </si>
  <si>
    <t>SKIL</t>
  </si>
  <si>
    <t>SKIPPER LTD</t>
  </si>
  <si>
    <t>SKIPPER</t>
  </si>
  <si>
    <t>SKM EGG PRODUCTS EXPORT (INDIA) LTD</t>
  </si>
  <si>
    <t>SKMEGGPROD</t>
  </si>
  <si>
    <t>SKM EGG PRODUCTS EXPORT INDIA LTD</t>
  </si>
  <si>
    <t>SKP SECURITIES LTD</t>
  </si>
  <si>
    <t>SKS TEXTILES LTD</t>
  </si>
  <si>
    <t>SKSTEXTILE</t>
  </si>
  <si>
    <t>SKY GOLD LTD</t>
  </si>
  <si>
    <t>SKY INDUSTRIES LTD</t>
  </si>
  <si>
    <t>SKYLINE MILLARS LTD</t>
  </si>
  <si>
    <t>SKYLINE VENTURES (INDIA) LTD</t>
  </si>
  <si>
    <t>SKYLINE VENTURES INDIA LTD</t>
  </si>
  <si>
    <t>SMART FINSEC LTD</t>
  </si>
  <si>
    <t>SMARTLINK HOLDINGS LTD</t>
  </si>
  <si>
    <t>SMARTLINK</t>
  </si>
  <si>
    <t>SMIFS CAPITAL MARKETS LTD</t>
  </si>
  <si>
    <t>SML ISUZU LTD</t>
  </si>
  <si>
    <t>SMRUTHI ORGANICS LTD</t>
  </si>
  <si>
    <t>SMS LIFESCIENCES (INDIA) LTD</t>
  </si>
  <si>
    <t>SMSLIFE</t>
  </si>
  <si>
    <t>SMS LIFESCIENCES INDIA LTD</t>
  </si>
  <si>
    <t>SMS PHARMACEUTICALS LTD</t>
  </si>
  <si>
    <t>SMSPHARMA</t>
  </si>
  <si>
    <t>SMVD POLY PACK LTD</t>
  </si>
  <si>
    <t>SMVD</t>
  </si>
  <si>
    <t>SNL BEARINGS LTD</t>
  </si>
  <si>
    <t>SNOWMAN LOGISTICS LTD</t>
  </si>
  <si>
    <t>SNOWMAN</t>
  </si>
  <si>
    <t>SOBHA LTD</t>
  </si>
  <si>
    <t>SOBHA</t>
  </si>
  <si>
    <t>SOBHAGYA MERCHANTILE LTD</t>
  </si>
  <si>
    <t>SOFCOM SYSTEMS LTD</t>
  </si>
  <si>
    <t>SOFTBPO GLOBAL SERVICES LTD</t>
  </si>
  <si>
    <t>SOFTSOL (INDIA) LTD</t>
  </si>
  <si>
    <t>SOFTSOL INDIA LTD</t>
  </si>
  <si>
    <t>SOFTTECH ENGINEERS LTD</t>
  </si>
  <si>
    <t>SOFTTECH</t>
  </si>
  <si>
    <t>SOLAR INDUSTRIES (INDIA) LTD</t>
  </si>
  <si>
    <t>SOLARINDS</t>
  </si>
  <si>
    <t>SOLAR INDUSTRIES INDIA LTD</t>
  </si>
  <si>
    <t>SOLARA ACTIVE PHARMA SCIENCES LTD</t>
  </si>
  <si>
    <t>SOLARA</t>
  </si>
  <si>
    <t>SOLEX ENERGY LTD</t>
  </si>
  <si>
    <t>SOLEX</t>
  </si>
  <si>
    <t>SOLID CARBIDE TOOLS LTD</t>
  </si>
  <si>
    <t>SOLID CONTAINERS LTD</t>
  </si>
  <si>
    <t>SOLID STONE COMPANY LTD</t>
  </si>
  <si>
    <t>SOLIS MARKETING LTD</t>
  </si>
  <si>
    <t>SOLITAIRE MACHINE TOOLS LTD</t>
  </si>
  <si>
    <t>SOM DATT FINANCE CORPORATION LTD</t>
  </si>
  <si>
    <t>SOM DISTILLERIES &amp; BREWERIES LTD</t>
  </si>
  <si>
    <t>SDBL</t>
  </si>
  <si>
    <t>SOMA TEXTILES &amp; INDUSTRIES LTD</t>
  </si>
  <si>
    <t>SOMATEX</t>
  </si>
  <si>
    <t>SOMANY CERAMICS LTD</t>
  </si>
  <si>
    <t>SOMANYCERA</t>
  </si>
  <si>
    <t>SOMI CONVEYOR BELTINGS LTD</t>
  </si>
  <si>
    <t>SOMICONVEY</t>
  </si>
  <si>
    <t>SONAL ADHESIVES LTD</t>
  </si>
  <si>
    <t>SONAL MERCANTILE LTD</t>
  </si>
  <si>
    <t>SONAM CLOCK LTD</t>
  </si>
  <si>
    <t>SONAMCLOCK</t>
  </si>
  <si>
    <t>SONATA SOFTWARE LTD</t>
  </si>
  <si>
    <t>SONATSOFTW</t>
  </si>
  <si>
    <t>SONI MEDICARE LTD</t>
  </si>
  <si>
    <t>SONI SOYA PRODUCTS LTD</t>
  </si>
  <si>
    <t>SONISOYA</t>
  </si>
  <si>
    <t>SOPHIA TRAEXPO LTD</t>
  </si>
  <si>
    <t>SORIL INFRA RESOURCES LTD</t>
  </si>
  <si>
    <t>SORILINFRA</t>
  </si>
  <si>
    <t>SOURCE INDUSTRIES (INDIA) LTD</t>
  </si>
  <si>
    <t>SOURCE INDUSTRIES INDIA LTD</t>
  </si>
  <si>
    <t>SOURCE NATURAL FOODS &amp; HERBAL SUPPL LTD</t>
  </si>
  <si>
    <t>SOUTH ASIAN ENTERPRISES LTD</t>
  </si>
  <si>
    <t>SOUTH INDIA PAPER MILLS LTD</t>
  </si>
  <si>
    <t>SOUTH INDIA PROJECTS LTD</t>
  </si>
  <si>
    <t>SOUTH WEST PINNACLE EXPLORATION LTD</t>
  </si>
  <si>
    <t>SOUTHWEST</t>
  </si>
  <si>
    <t>SOUTHERN GAS LTD</t>
  </si>
  <si>
    <t>SOUTHERN INFOSYS LTD</t>
  </si>
  <si>
    <t>SOUTHERN LATEX LTD</t>
  </si>
  <si>
    <t>SOUTHERN MAGNESIUM &amp; CHEMICALS LTD</t>
  </si>
  <si>
    <t>SOUTHERN ONLINE BIO TECHNOLOGIES LTD</t>
  </si>
  <si>
    <t>SOUTHERN PETROCHEMICALS INDUSTRIES CORPORATION LTD</t>
  </si>
  <si>
    <t>SPIC</t>
  </si>
  <si>
    <t>SOVEREIGN DIAMONDS LTD</t>
  </si>
  <si>
    <t>SOWBHAGYA MEDIA LTD</t>
  </si>
  <si>
    <t>SP CAPITAL FINANCING LTD</t>
  </si>
  <si>
    <t>SPA Capital Services Ltd</t>
  </si>
  <si>
    <t>SPACAPS</t>
  </si>
  <si>
    <t>SPACE INCUBATRICS TECHNOLOGIES LTD</t>
  </si>
  <si>
    <t>SPACEAGE PRODUCTS LTD</t>
  </si>
  <si>
    <t>SPACENET ENTERPRISES (INDIA) LTD</t>
  </si>
  <si>
    <t>SPCENET</t>
  </si>
  <si>
    <t>SPACENET ENTERPRISES INDIA LTD</t>
  </si>
  <si>
    <t>SPAN DIVERGENT LTD</t>
  </si>
  <si>
    <t>SPARC SYSTEMS LTD</t>
  </si>
  <si>
    <t>SPARKLING INDIA FINSHARES LTD</t>
  </si>
  <si>
    <t>SPECIALITY RESTAURANTS LTD</t>
  </si>
  <si>
    <t>SPECIALITY</t>
  </si>
  <si>
    <t>SPECTRA INDUSTRIES LTD</t>
  </si>
  <si>
    <t>SPECTRUM ELECTRICAL INDUSTRIES LTD</t>
  </si>
  <si>
    <t>SPECTRUM</t>
  </si>
  <si>
    <t>SPECTRUM FOODS LTD</t>
  </si>
  <si>
    <t>SPECULAR MARKETING &amp; FINANCING LTD</t>
  </si>
  <si>
    <t>SPEEDAGE COMMERCIALS LTD</t>
  </si>
  <si>
    <t>SPEL SEMICONDUCTOR LTD</t>
  </si>
  <si>
    <t>Spencers Retail Ltd</t>
  </si>
  <si>
    <t>SPENCER</t>
  </si>
  <si>
    <t>Spencer's Retail LTD</t>
  </si>
  <si>
    <t>SPENCERS</t>
  </si>
  <si>
    <t>SPENTA INTERNATIONAL LTD</t>
  </si>
  <si>
    <t>SPENTEX INDUSTRIES LTD</t>
  </si>
  <si>
    <t>SPENTEX</t>
  </si>
  <si>
    <t>SPICE ISLANDS APPARELS LTD</t>
  </si>
  <si>
    <t>SPICE MOBILITY LTD</t>
  </si>
  <si>
    <t>SPICEMOBI</t>
  </si>
  <si>
    <t>SPICEJET LTD</t>
  </si>
  <si>
    <t>SPICY ENTERTAINMENT AND MEDIA LTD</t>
  </si>
  <si>
    <t>SPL INDUSTRIES LTD</t>
  </si>
  <si>
    <t>SPLIL</t>
  </si>
  <si>
    <t>SPLENDID METAL PRODUCTS LTD</t>
  </si>
  <si>
    <t>SMPL</t>
  </si>
  <si>
    <t>SPML INFRA LTD</t>
  </si>
  <si>
    <t>SPMLINFRA</t>
  </si>
  <si>
    <t>SPORTKING (INDIA) LTD</t>
  </si>
  <si>
    <t>SPORTKING INDIA LTD</t>
  </si>
  <si>
    <t>SPRAYKING AGRO EQUIPMENT LTD</t>
  </si>
  <si>
    <t>Spring Fields Infraventure Ltd</t>
  </si>
  <si>
    <t>SFIVL</t>
  </si>
  <si>
    <t>SPS FINQUEST LTD</t>
  </si>
  <si>
    <t>SPS INTERNATIONAL LTD</t>
  </si>
  <si>
    <t>SQS INDIA BFSI LTD</t>
  </si>
  <si>
    <t>SQSBFSI</t>
  </si>
  <si>
    <t>SQUARE FOUR PROJECTS (INDIA) LTD</t>
  </si>
  <si>
    <t>SQUARE FOUR PROJECTS INDIA LTD</t>
  </si>
  <si>
    <t>SREE JAYALAKSHMI AUTOSPIN LTD</t>
  </si>
  <si>
    <t>SREE RAYALASEEMA HI-STRENGTH HYPO LTD</t>
  </si>
  <si>
    <t>SRHHYPOLTD</t>
  </si>
  <si>
    <t>SREECHEM RESINS LTD</t>
  </si>
  <si>
    <t>SREELEATHERS LTD</t>
  </si>
  <si>
    <t>SREEL</t>
  </si>
  <si>
    <t>SREI INFRASTRUCTURE FINANCE LTD</t>
  </si>
  <si>
    <t>SREINFRA</t>
  </si>
  <si>
    <t>SRESTHA FINVEST LTD</t>
  </si>
  <si>
    <t>SRF LTD</t>
  </si>
  <si>
    <t>SRF</t>
  </si>
  <si>
    <t>SRG HOUSING FINANCE LTD</t>
  </si>
  <si>
    <t>SRI ADHIKARI BROTHERS TELEVISION NETWORK LTD</t>
  </si>
  <si>
    <t>SABTN</t>
  </si>
  <si>
    <t>SRI AMARNATH FINANCE LTD</t>
  </si>
  <si>
    <t>SRI HAVISHA HOSPITALITY AND INFRASTRUCTURE LTD</t>
  </si>
  <si>
    <t>HAVISHA</t>
  </si>
  <si>
    <t>SRI KPR INDUSTRIES LTD</t>
  </si>
  <si>
    <t>SRI KRISHNA CONSTRUCTIONS (INDIA) LTD</t>
  </si>
  <si>
    <t>SRI KRISHNA CONSTRUCTIONS INDIA LTD</t>
  </si>
  <si>
    <t>SRI KRISHNA METCOM LTD</t>
  </si>
  <si>
    <t>SKML</t>
  </si>
  <si>
    <t>SRI LAKSHMI SARASWATHI TEXTILES ARNI LTD</t>
  </si>
  <si>
    <t>SRI NACHAMMAI COTTON MILLS LTD</t>
  </si>
  <si>
    <t>SRI RAMAKRISHNA MILLS COIMBATORE LTD</t>
  </si>
  <si>
    <t>SRI VAJRA GRANITES LTD</t>
  </si>
  <si>
    <t>SRIKALAHASTHI PIPES LTD</t>
  </si>
  <si>
    <t>SRIPIPES</t>
  </si>
  <si>
    <t>SRM ENERGY LTD</t>
  </si>
  <si>
    <t>SRS FINANCE LTD</t>
  </si>
  <si>
    <t>SRS LTD</t>
  </si>
  <si>
    <t>SRSLTD</t>
  </si>
  <si>
    <t>SRU STEELS LTD</t>
  </si>
  <si>
    <t>SS ORGANICS LTD</t>
  </si>
  <si>
    <t>SSPDL LTD</t>
  </si>
  <si>
    <t>SSPN FINANCE LTD</t>
  </si>
  <si>
    <t>STAMPEDE CAPITAL LTD</t>
  </si>
  <si>
    <t>STAMPEDE</t>
  </si>
  <si>
    <t>SCAPDVR</t>
  </si>
  <si>
    <t>STANDARD BATTERIES LTD</t>
  </si>
  <si>
    <t>STANDARD CAPITAL MARKETS LTD</t>
  </si>
  <si>
    <t>STANDARD CHARTERED PLC</t>
  </si>
  <si>
    <t>STANDARD INDUSTRIES LTD</t>
  </si>
  <si>
    <t>SIL</t>
  </si>
  <si>
    <t>STANDARD SHOE SOLE AND MOULD (INDIA) LTD</t>
  </si>
  <si>
    <t>STANDARD SHOE SOLE AND MOULD INDIA LTD</t>
  </si>
  <si>
    <t>STANDARD SURFACTANTS LTD</t>
  </si>
  <si>
    <t>STANPACKS (INDIA) LTD</t>
  </si>
  <si>
    <t>STANPACKS INDIA LTD</t>
  </si>
  <si>
    <t>STANROSE MAFATLAL INVESTMENTS AND FINANCE LTD</t>
  </si>
  <si>
    <t>STAR CEMENT LTD</t>
  </si>
  <si>
    <t>STARCEMENT</t>
  </si>
  <si>
    <t>STAR DELTA TRANSFORMERS LTD</t>
  </si>
  <si>
    <t>STAR PAPER MILLS LTD</t>
  </si>
  <si>
    <t>STARPAPER</t>
  </si>
  <si>
    <t>STARCOM INFORMATION TECHNOLOGY LTD</t>
  </si>
  <si>
    <t>STARLIT POWER SYSTEMS LTD</t>
  </si>
  <si>
    <t>STARLITE COMPONENTS LTD</t>
  </si>
  <si>
    <t>STARLOG ENTERPRISES LTD</t>
  </si>
  <si>
    <t>STATE BANK OF INDIA</t>
  </si>
  <si>
    <t>SBIN</t>
  </si>
  <si>
    <t>STEEL AUTHORITY OF (INDIA) LTD</t>
  </si>
  <si>
    <t>SAIL</t>
  </si>
  <si>
    <t>STEEL AUTHORITY OF INDIA LTD</t>
  </si>
  <si>
    <t>STEEL CITY SECURITIES LTD</t>
  </si>
  <si>
    <t>STEELCITY</t>
  </si>
  <si>
    <t>STEEL EXCHANGE (INDIA) LTD</t>
  </si>
  <si>
    <t>STEELXIND</t>
  </si>
  <si>
    <t>STEEL EXCHANGE INDIA LTD</t>
  </si>
  <si>
    <t>STEEL STRIPS INFRASTRUCTURES LTD</t>
  </si>
  <si>
    <t>STEEL STRIPS LTD.</t>
  </si>
  <si>
    <t>STRIPMT</t>
  </si>
  <si>
    <t>STEEL STRIPS WHEELS LTD</t>
  </si>
  <si>
    <t>SSWL</t>
  </si>
  <si>
    <t>STEELCAST LTD</t>
  </si>
  <si>
    <t>STEELCO GUJARAT LTD</t>
  </si>
  <si>
    <t>STEL HOLDINGS LTD</t>
  </si>
  <si>
    <t>STEL</t>
  </si>
  <si>
    <t>STELLANT SECURITIES (INDIA) LTD</t>
  </si>
  <si>
    <t>STELLANT SECURITIES INDIA LTD</t>
  </si>
  <si>
    <t>STELLAR CAPITAL SERVICES LTD</t>
  </si>
  <si>
    <t>STEP TWO CORPORATION LTD</t>
  </si>
  <si>
    <t>STERLING GREEN WOODS LTD</t>
  </si>
  <si>
    <t>STERLING GUARANTY &amp;amp; FINANCE LTD.</t>
  </si>
  <si>
    <t>STRLGUA</t>
  </si>
  <si>
    <t>STERLING SPINNERS LTD</t>
  </si>
  <si>
    <t>STERLING TOOLS LTD</t>
  </si>
  <si>
    <t>STERTOOLS</t>
  </si>
  <si>
    <t>STERLITE TECHNOLOGIES LTD</t>
  </si>
  <si>
    <t>STRTECH</t>
  </si>
  <si>
    <t>STI (INDIA) LTD</t>
  </si>
  <si>
    <t>ST(INDIA)</t>
  </si>
  <si>
    <t>STI INDIA LTD</t>
  </si>
  <si>
    <t>STINDIA</t>
  </si>
  <si>
    <t>STL GLOBAL LTD</t>
  </si>
  <si>
    <t>SGL</t>
  </si>
  <si>
    <t>STOVEC INDUSTRIES LTD</t>
  </si>
  <si>
    <t>STRATMONT INDUSTRIES LTD</t>
  </si>
  <si>
    <t>STRIDES PHARMA SCIENCE LTD</t>
  </si>
  <si>
    <t>STAR</t>
  </si>
  <si>
    <t>STURDY INDUSTRIES LTD</t>
  </si>
  <si>
    <t>STYLAM INDUSTRIES LTD</t>
  </si>
  <si>
    <t>Subex LTD</t>
  </si>
  <si>
    <t>SUBEX</t>
  </si>
  <si>
    <t>SUBEX LTD</t>
  </si>
  <si>
    <t>SUBHASH SILK MILLS LTD</t>
  </si>
  <si>
    <t>SUBROS LTD</t>
  </si>
  <si>
    <t>SUBROS</t>
  </si>
  <si>
    <t>SUBWAY FINANCE &amp; INVESTMENT CO LTD</t>
  </si>
  <si>
    <t>SUCHITRA FINANCE &amp; TRADING COMPANY LTD</t>
  </si>
  <si>
    <t>SUDAL INDUSTRIES LTD</t>
  </si>
  <si>
    <t>SUDARSHAN CHEMICAL INDUSTRIES LTD</t>
  </si>
  <si>
    <t>SUDARSCHEM</t>
  </si>
  <si>
    <t>SUDITI INDUSTRIES LTD</t>
  </si>
  <si>
    <t>SUERYAA KNITWEAR LTD</t>
  </si>
  <si>
    <t>SUGAL &amp; DAMANI SHARE BROKERS LTD</t>
  </si>
  <si>
    <t>Suich Industries Ltd</t>
  </si>
  <si>
    <t>SUICH</t>
  </si>
  <si>
    <t>SUJALA TRADING &amp; HOLDINGS LTD</t>
  </si>
  <si>
    <t>SUJANA UNIVERSAL INDUSTRIES LTD</t>
  </si>
  <si>
    <t>SUJANAUNI</t>
  </si>
  <si>
    <t>SUKHJIT STARCH &amp; CHEMICALS LTD</t>
  </si>
  <si>
    <t>SULABH ENGINEERS &amp; SERVICES LTD</t>
  </si>
  <si>
    <t>SUMEDHA FISCAL SERVICES LTD</t>
  </si>
  <si>
    <t>SUMEET INDUSTRIES LTD</t>
  </si>
  <si>
    <t>SUMEETINDS</t>
  </si>
  <si>
    <t>SUMERU INDUSTRIES LTD</t>
  </si>
  <si>
    <t>SUMIT WOODS LTD</t>
  </si>
  <si>
    <t>SUMIT</t>
  </si>
  <si>
    <t>SUMMIT SECURITIES LTD</t>
  </si>
  <si>
    <t>SUMMITSEC</t>
  </si>
  <si>
    <t>SUN AND SHINE WORLDWIDE LTD</t>
  </si>
  <si>
    <t>SUN PHARMA ADVANCED RESEARCH COMPANY LTD</t>
  </si>
  <si>
    <t>SPARC</t>
  </si>
  <si>
    <t>SUN PHARMACEUTICAL INDUSTRIES LTD</t>
  </si>
  <si>
    <t>SUNPHARMA</t>
  </si>
  <si>
    <t>SUN RETAIL LTD</t>
  </si>
  <si>
    <t>SUN SOURCE (INDIA) LTD</t>
  </si>
  <si>
    <t>SUN SOURCE INDIA LTD</t>
  </si>
  <si>
    <t>SUN TECHNO OVERSEAS LTD</t>
  </si>
  <si>
    <t>SUN TV NETWORK LTD</t>
  </si>
  <si>
    <t>SUNTV</t>
  </si>
  <si>
    <t>SUNCARE TRADERS LTD</t>
  </si>
  <si>
    <t>SUNCITY SYNTHETICS LTD</t>
  </si>
  <si>
    <t>SUNDARAM BRAKE LININGS LTD</t>
  </si>
  <si>
    <t>SUNDRMBRAK</t>
  </si>
  <si>
    <t>SUNDARAM CLAYTON LTD</t>
  </si>
  <si>
    <t>SUNCLAYLTD</t>
  </si>
  <si>
    <t>SUNDARAM FINANCE HOLDINGS LTD</t>
  </si>
  <si>
    <t>SUNDARMHLD</t>
  </si>
  <si>
    <t>SUNDARAM FINANCE LTD</t>
  </si>
  <si>
    <t>SUNDARMFIN</t>
  </si>
  <si>
    <t>SUNDARAM MULTI PAP LTD</t>
  </si>
  <si>
    <t>SUNDARAM</t>
  </si>
  <si>
    <t>SUNDRAM FASTENERS LTD</t>
  </si>
  <si>
    <t>SUNDRMFAST</t>
  </si>
  <si>
    <t>SUNFLAG IRON AND STEEL COMPANY LTD</t>
  </si>
  <si>
    <t>SUNFLAG</t>
  </si>
  <si>
    <t>SUNGOLD CAPITAL LTD</t>
  </si>
  <si>
    <t>SUNGOLD MEDIA AND ENTERTAINMENT LTD</t>
  </si>
  <si>
    <t>SUNIL AGRO FOODS LTD</t>
  </si>
  <si>
    <t>SUNIL HEALTHCARE LTD</t>
  </si>
  <si>
    <t>SUNIL HITECH ENGINEERS LTD</t>
  </si>
  <si>
    <t>SUNILHITEC</t>
  </si>
  <si>
    <t>SUNIL INDUSTRIES LTD</t>
  </si>
  <si>
    <t>SUNRAJ DIAMOND EXPORTS LTD.</t>
  </si>
  <si>
    <t>SUNRAJDI</t>
  </si>
  <si>
    <t>SUNRISE INDUSTRIAL TRADERS LTD</t>
  </si>
  <si>
    <t>SUNSHIELD CHEMICALS LTD</t>
  </si>
  <si>
    <t>SUNSHINE CAPITAL LTD</t>
  </si>
  <si>
    <t>SUNSTAR REALTY DEVELOPMENT LTD</t>
  </si>
  <si>
    <t>SUNTECK REALTY LTD</t>
  </si>
  <si>
    <t>SUNTECK</t>
  </si>
  <si>
    <t>SUPER BAKERS (INDIA) LTD</t>
  </si>
  <si>
    <t>SUPER BAKERS INDIA LTD</t>
  </si>
  <si>
    <t>SUPER CROP SAFE LTD</t>
  </si>
  <si>
    <t>SUPER DOMESTIC MACHINES LTD</t>
  </si>
  <si>
    <t>SUPER FINE KNITTERS LTD</t>
  </si>
  <si>
    <t>SUPER SALES (INDIA) LTD</t>
  </si>
  <si>
    <t>SUPER SALES INDIA LTD</t>
  </si>
  <si>
    <t>SUPER SPINNING MILLS LTD</t>
  </si>
  <si>
    <t>SUPERSPIN</t>
  </si>
  <si>
    <t>SUPER TANNERY LTD</t>
  </si>
  <si>
    <t>SUPERB PAPERS LTD</t>
  </si>
  <si>
    <t>SUPERHOUSE LTD</t>
  </si>
  <si>
    <t>SUPERHOUSE</t>
  </si>
  <si>
    <t>SUPERIOR FINLEASE LTD</t>
  </si>
  <si>
    <t>Superior Industrial Enterprises LTD</t>
  </si>
  <si>
    <t>SIEL</t>
  </si>
  <si>
    <t>SUPERNOVA ADVERTISING LTD</t>
  </si>
  <si>
    <t>SUPERSHAKTI METALIKS LTD</t>
  </si>
  <si>
    <t>SUPERTEX INDUSTRIES LTD</t>
  </si>
  <si>
    <t>SUPRA PACIFIC MANAGEMENT CONSULTANCY LTD</t>
  </si>
  <si>
    <t>SUPRA TRENDS LTD</t>
  </si>
  <si>
    <t>SUPRAJIT ENGINEERING LTD</t>
  </si>
  <si>
    <t>SUPRAJIT</t>
  </si>
  <si>
    <t>SUPREME ENGINEERING LTD</t>
  </si>
  <si>
    <t>SUPREMEENG</t>
  </si>
  <si>
    <t>SUPREME HOLDINGS &amp; HOSPITALITY (INDIA) LTD</t>
  </si>
  <si>
    <t>SUPREME HOLDINGS &amp; HOSPITALITY INDIA LTD</t>
  </si>
  <si>
    <t>SUPREME INDIA IMPEX LTD</t>
  </si>
  <si>
    <t>SIIL</t>
  </si>
  <si>
    <t>SUPREME INDUSTRIES LTD</t>
  </si>
  <si>
    <t>SUPREMEIND</t>
  </si>
  <si>
    <t>SUPREME INFRASTRUCTURE (INDIA) LTD</t>
  </si>
  <si>
    <t>SUPREMEINF</t>
  </si>
  <si>
    <t>SUPREME INFRASTRUCTURE INDIA LTD</t>
  </si>
  <si>
    <t>SUPREME PETROCHEM LTD</t>
  </si>
  <si>
    <t>SUPPETRO</t>
  </si>
  <si>
    <t>SUPREMEX SHINE STEELS LTD</t>
  </si>
  <si>
    <t>SURAJ LTD</t>
  </si>
  <si>
    <t>SURAJ PRODUCTS LTD</t>
  </si>
  <si>
    <t>SURANA SOLAR LTD</t>
  </si>
  <si>
    <t>SURANASOL</t>
  </si>
  <si>
    <t>SURANA TELECOM AND POWER LTD</t>
  </si>
  <si>
    <t>SURANAT&amp;P</t>
  </si>
  <si>
    <t>SURAT TEXTILE MILLS LTD</t>
  </si>
  <si>
    <t>SUREVIN BPO SERVICES LTD</t>
  </si>
  <si>
    <t>SUREVIN</t>
  </si>
  <si>
    <t>SURYA (INDIA) LTD</t>
  </si>
  <si>
    <t>SURYA INDIA LTD</t>
  </si>
  <si>
    <t>SURYA ROSHNI LTD</t>
  </si>
  <si>
    <t>SURYAROSNI</t>
  </si>
  <si>
    <t>SURYAAMBA SPINNING MILLS LTD</t>
  </si>
  <si>
    <t>SURYACHAKRA POWER CORPORATION LTD</t>
  </si>
  <si>
    <t>SURYAKRIPA FINANCE LTD</t>
  </si>
  <si>
    <t>SURYALAKSHMI COTTON MILLS LTD</t>
  </si>
  <si>
    <t>SURYALAXMI</t>
  </si>
  <si>
    <t>SURYALATA SPINNING MILLS LTD</t>
  </si>
  <si>
    <t>SURYAVANSHI SPINNING MILLS LTD</t>
  </si>
  <si>
    <t>SURYO FOODS &amp;amp; INDUSTRIES LTD.</t>
  </si>
  <si>
    <t>SURFI</t>
  </si>
  <si>
    <t>SUTLEJ TEXTILES AND INDUSTRIES LTD</t>
  </si>
  <si>
    <t>SUTLEJTEX</t>
  </si>
  <si>
    <t>SUUMAYA LIFESTYLE LTD</t>
  </si>
  <si>
    <t>SUULD</t>
  </si>
  <si>
    <t>SUVEN LIFE SCIENCES LTD</t>
  </si>
  <si>
    <t>SUVEN</t>
  </si>
  <si>
    <t>SUVIDHA INFRAESTATE CORPORATION LTD</t>
  </si>
  <si>
    <t>SUYOG TELEMATICS LTD</t>
  </si>
  <si>
    <t>SUZLON ENERGY LTD</t>
  </si>
  <si>
    <t>SUZLON</t>
  </si>
  <si>
    <t>SVA (INDIA) LTD</t>
  </si>
  <si>
    <t>SVA INDIA LTD</t>
  </si>
  <si>
    <t>SVAM SOFTWARE LTD</t>
  </si>
  <si>
    <t>SVARAJ TRADING &amp; AGENCIES LTD</t>
  </si>
  <si>
    <t>SVARNIM TRADE UDYOG LTD</t>
  </si>
  <si>
    <t>SVC INDUSTRIES Ltd</t>
  </si>
  <si>
    <t>SVCIND</t>
  </si>
  <si>
    <t>SVC RESOURCES LTD</t>
  </si>
  <si>
    <t>SVP GLOBAL VENTURES LTD</t>
  </si>
  <si>
    <t>SVP HOUSING LTD</t>
  </si>
  <si>
    <t>SW INVESTMENTS LTD</t>
  </si>
  <si>
    <t>SWADESHI INDUSTRIES LEASING CO LTD</t>
  </si>
  <si>
    <t>SWADESHI POLYTEX LTD</t>
  </si>
  <si>
    <t>SWAGRUHA INFRASTRUCTURE LTD</t>
  </si>
  <si>
    <t>SWAGTAM TRADING &amp; SERVICES LTD</t>
  </si>
  <si>
    <t>SWAN ENERGY LTD</t>
  </si>
  <si>
    <t>SWANENERGY</t>
  </si>
  <si>
    <t>SWARAJ AUTOMOTIVES LTD</t>
  </si>
  <si>
    <t>SWARAJ ENGINES LTD</t>
  </si>
  <si>
    <t>SWARAJENG</t>
  </si>
  <si>
    <t>SWARNA SECURITIES LTD</t>
  </si>
  <si>
    <t>SWARNSARITA GEMS LTD</t>
  </si>
  <si>
    <t>SWASTI VINAYAKA ART AND HERITAGE CORPORATION LTD</t>
  </si>
  <si>
    <t>SWASTI VINAYAKA SYNTHETICS LTD</t>
  </si>
  <si>
    <t>SWASTIK SAFE DEPOSIT &amp; INVESTMENTS LTD</t>
  </si>
  <si>
    <t>SWASTIKA INVESTMART LTD</t>
  </si>
  <si>
    <t>SWELECT ENERGY SYSTEMS LTD</t>
  </si>
  <si>
    <t>SWELECTES</t>
  </si>
  <si>
    <t>SWISS GLASCOAT EQUIPMENTS LTD</t>
  </si>
  <si>
    <t>SWITCHING TECHNOLOGIES GUNTHER LTD</t>
  </si>
  <si>
    <t>SWORD &amp; SHIELD PHARMA LTD</t>
  </si>
  <si>
    <t>SWORD-EDGE COMMERCIALS LTD</t>
  </si>
  <si>
    <t>SYBLY INDUSTRIES LTD</t>
  </si>
  <si>
    <t>SYLPH EDUCATION SOLUTIONS LTD</t>
  </si>
  <si>
    <t>SYLPH TECHNOLOGIES LTD</t>
  </si>
  <si>
    <t>SYMBIOX INVESTMENT &amp; TRADING COMPANY LTD</t>
  </si>
  <si>
    <t>SYMPHONY LTD</t>
  </si>
  <si>
    <t>SYMPHONY</t>
  </si>
  <si>
    <t>SYNCOM FORMULATIONS (INDIA) LTD</t>
  </si>
  <si>
    <t>SYNCOM FORMULATIONS INDIA LTD</t>
  </si>
  <si>
    <t>SYNCOM HEALTHCARE LTD</t>
  </si>
  <si>
    <t>SYNCOM</t>
  </si>
  <si>
    <t>SYNDICATE BANK</t>
  </si>
  <si>
    <t>SYNDIBANK</t>
  </si>
  <si>
    <t>SYNERGY GREEN INDUSTRIES LTD</t>
  </si>
  <si>
    <t>SYNGENE INTERNATIONAL LTD</t>
  </si>
  <si>
    <t>SYNGENE</t>
  </si>
  <si>
    <t>SYNTHIKO FOILS LTD</t>
  </si>
  <si>
    <t>SYSCHEM (INDIA) LTD</t>
  </si>
  <si>
    <t>SYSCHEM INDIA LTD</t>
  </si>
  <si>
    <t>SYSCO INDUSTRIES LTD</t>
  </si>
  <si>
    <t>SYSTEMATIX CORPORATE SERVICES LTD</t>
  </si>
  <si>
    <t>SYSTEMATIX SECURITIES LTD</t>
  </si>
  <si>
    <t>T &amp; I GLOBAL LTD</t>
  </si>
  <si>
    <t>T D POWER SYSTEMS LTD</t>
  </si>
  <si>
    <t>T SPIRITUAL WORLD LTD</t>
  </si>
  <si>
    <t>T T LTD</t>
  </si>
  <si>
    <t>TTL</t>
  </si>
  <si>
    <t>TAAL ENTERPRISES LTD</t>
  </si>
  <si>
    <t>TAAZA INTERNATIONAL LTD</t>
  </si>
  <si>
    <t>TAI INDUSTRIES LTD</t>
  </si>
  <si>
    <t>TAINWALA CHEMICAL AND PLASTIC I LTD</t>
  </si>
  <si>
    <t>TAINWALCHM</t>
  </si>
  <si>
    <t>TAJ GVK HOTELS &amp; RESORTS LTD</t>
  </si>
  <si>
    <t>TAJGVK</t>
  </si>
  <si>
    <t>TAKE SOLUTIONS LTD</t>
  </si>
  <si>
    <t>TAKE</t>
  </si>
  <si>
    <t>TALBROS AUTOMOTIVE COMPONENTS LTD</t>
  </si>
  <si>
    <t>TALBROAUTO</t>
  </si>
  <si>
    <t>TALBROS ENGINEERING LTD</t>
  </si>
  <si>
    <t>TALWALKARS BETTER VALUE FITNESS LTD</t>
  </si>
  <si>
    <t>TALWALKARS</t>
  </si>
  <si>
    <t>TALWALKARS LIFESTYLES LTD</t>
  </si>
  <si>
    <t>TALWGYM</t>
  </si>
  <si>
    <t>TAMBOLI CAPITAL LTD</t>
  </si>
  <si>
    <t>TAMIL NADU NEWSPRINT &amp; PAPERS LTD</t>
  </si>
  <si>
    <t>TNPL</t>
  </si>
  <si>
    <t>TAMILNADU JAIBHARAT MILLS LTD</t>
  </si>
  <si>
    <t>TAMILNADU PETROPRODUCTS LTD</t>
  </si>
  <si>
    <t>TNPETRO</t>
  </si>
  <si>
    <t>TAMILNADU STEEL TUBES LTD</t>
  </si>
  <si>
    <t>TAMILNADU TELECOMMUNICATION LTD</t>
  </si>
  <si>
    <t>TNTELE</t>
  </si>
  <si>
    <t>TANEJA AEROSPACE &amp; AVIATION LTD</t>
  </si>
  <si>
    <t>TANFAC INDUSTRIES LTD</t>
  </si>
  <si>
    <t>TANLA SOLUTIONS LTD</t>
  </si>
  <si>
    <t>TANLA</t>
  </si>
  <si>
    <t>TANTIA CONSTRUCTIONS LTD</t>
  </si>
  <si>
    <t>TANTIACONS</t>
  </si>
  <si>
    <t>TANVI FOODS (INDIA) LTD</t>
  </si>
  <si>
    <t>TANVI FOODS INDIA LTD</t>
  </si>
  <si>
    <t>TAPARIA TOOLS LTD</t>
  </si>
  <si>
    <t>TARA CHAND LOGISTIC SOLUTIONS LTD</t>
  </si>
  <si>
    <t>TARACHAND</t>
  </si>
  <si>
    <t>TARA JEWELS LTD</t>
  </si>
  <si>
    <t>TARAJEWELS</t>
  </si>
  <si>
    <t>TARAI FOODS LTD</t>
  </si>
  <si>
    <t>TARAPUR TRANSFORMERS LTD</t>
  </si>
  <si>
    <t>TARAPUR</t>
  </si>
  <si>
    <t>TARINI INTERNATIONAL LTD</t>
  </si>
  <si>
    <t>TARMAT LTD</t>
  </si>
  <si>
    <t>TARMAT</t>
  </si>
  <si>
    <t>TASHI (INDIA) LTD</t>
  </si>
  <si>
    <t>TASHI INDIA LTD</t>
  </si>
  <si>
    <t>TASTY BITE EATABLES LTD</t>
  </si>
  <si>
    <t>TASTYBITE</t>
  </si>
  <si>
    <t>TASTY DAIRY SPECIALITIES LTD</t>
  </si>
  <si>
    <t>TATA CHEMICALS LTD</t>
  </si>
  <si>
    <t>TATACHEM</t>
  </si>
  <si>
    <t>TATA COFFEE LTD</t>
  </si>
  <si>
    <t>TATACOFFEE</t>
  </si>
  <si>
    <t>TATA COMMUNICATIONS LTD</t>
  </si>
  <si>
    <t>TATACOMM</t>
  </si>
  <si>
    <t>Telecom - Alternate Carriers</t>
  </si>
  <si>
    <t>TATA CONSULTANCY SERVICES LTD</t>
  </si>
  <si>
    <t>TCS</t>
  </si>
  <si>
    <t>TATA ELXSI LTD</t>
  </si>
  <si>
    <t>TATAELXSI</t>
  </si>
  <si>
    <t>TATA GLOBAL BEVERAGES LTD</t>
  </si>
  <si>
    <t>TATAGLOBAL</t>
  </si>
  <si>
    <t>TATA INVESTMENT CORPORATION LTD</t>
  </si>
  <si>
    <t>TATAINVEST</t>
  </si>
  <si>
    <t>TATA METALIKS LTD</t>
  </si>
  <si>
    <t>TATAMETALI</t>
  </si>
  <si>
    <t>TATA POWER COMPANY LTD</t>
  </si>
  <si>
    <t>TATAPOWER</t>
  </si>
  <si>
    <t>TATA SPONGE IRON LTD</t>
  </si>
  <si>
    <t>TATASPONGE</t>
  </si>
  <si>
    <t>Tata Steel Bsl LTD</t>
  </si>
  <si>
    <t>TATASTLBSL</t>
  </si>
  <si>
    <t>TATA STEEL LTD</t>
  </si>
  <si>
    <t>TATASTEEL</t>
  </si>
  <si>
    <t>TATA TELESERVICES MAHARASHTRA LTD</t>
  </si>
  <si>
    <t>TTML</t>
  </si>
  <si>
    <t>TATIA GLOBAL VENNTURE LTD</t>
  </si>
  <si>
    <t>TAVERNIER RESOURCES LTD</t>
  </si>
  <si>
    <t>TAYLORMADE RENEWABLES LTD</t>
  </si>
  <si>
    <t>TAYO ROLLS LTD</t>
  </si>
  <si>
    <t>TCFC FINANCE LTD</t>
  </si>
  <si>
    <t>TCI DEVELOPERS LTD</t>
  </si>
  <si>
    <t>TCIDEVELOP</t>
  </si>
  <si>
    <t>TCI EXPRESS LTD</t>
  </si>
  <si>
    <t>TCIEXP</t>
  </si>
  <si>
    <t>TCI FINANCE LTD</t>
  </si>
  <si>
    <t>TCIFINANCE</t>
  </si>
  <si>
    <t>TCI INDUSTRIES LTD</t>
  </si>
  <si>
    <t>TCM LTD</t>
  </si>
  <si>
    <t>TCNS CLOTHING CO LTD</t>
  </si>
  <si>
    <t>TCNSBRANDS</t>
  </si>
  <si>
    <t>TCPL PACKAGING LTD</t>
  </si>
  <si>
    <t>TCPLPACK</t>
  </si>
  <si>
    <t>TD POWER SYSTEMS LTD</t>
  </si>
  <si>
    <t>TDPOWERSYS</t>
  </si>
  <si>
    <t>TEA TIME LTD</t>
  </si>
  <si>
    <t>TEAMLEASE SERVICES LTD</t>
  </si>
  <si>
    <t>TEAMLEASE</t>
  </si>
  <si>
    <t>TECH MAHINDRA LTD</t>
  </si>
  <si>
    <t>TECHM</t>
  </si>
  <si>
    <t>TECHINDIA NIRMAN LTD</t>
  </si>
  <si>
    <t>TECHIN</t>
  </si>
  <si>
    <t>TECHNO ELECTRIC &amp; ENGINEERING COMPANY LTD</t>
  </si>
  <si>
    <t>TECHNOE</t>
  </si>
  <si>
    <t>TECHNOCRAFT INDUSTRIES (INDIA) LTD</t>
  </si>
  <si>
    <t>TIIL</t>
  </si>
  <si>
    <t>TECHNOCRAFT INDUSTRIES INDIA LTD</t>
  </si>
  <si>
    <t>TECHNOFAB ENGINEERING LTD</t>
  </si>
  <si>
    <t>TECHNOFAB</t>
  </si>
  <si>
    <t>TECHNOJET CONSULTANTS LTD</t>
  </si>
  <si>
    <t>TECHNVISION VENTURES LTD</t>
  </si>
  <si>
    <t>TEESTA AGRO INDUSTRIES LTD</t>
  </si>
  <si>
    <t>TEJAS NETWORKS LTD</t>
  </si>
  <si>
    <t>TEJASNET</t>
  </si>
  <si>
    <t>TEJNAKSH HEALTHCARE LTD</t>
  </si>
  <si>
    <t>TELECANOR GLOBAL LTD</t>
  </si>
  <si>
    <t>TERA SOFTWARE LTD</t>
  </si>
  <si>
    <t>TERASOFT</t>
  </si>
  <si>
    <t>TERAI TEA CO LTD</t>
  </si>
  <si>
    <t>TERRAFORM MAGNUM LTD</t>
  </si>
  <si>
    <t>TERRAFORM REALSTATE LTD</t>
  </si>
  <si>
    <t>TEXMACO INFRASTRUCTURE &amp; HOLDINGS LTD</t>
  </si>
  <si>
    <t>TEXINFRA</t>
  </si>
  <si>
    <t>TEXMACO RAIL &amp; ENGINEERING LTD</t>
  </si>
  <si>
    <t>TEXRAIL</t>
  </si>
  <si>
    <t>TEXMO PIPES AND PRODUCTS LTD</t>
  </si>
  <si>
    <t>TEXMOPIPES</t>
  </si>
  <si>
    <t>TGB BANQUETS AND HOTELS LTD</t>
  </si>
  <si>
    <t>TGBHOTELS</t>
  </si>
  <si>
    <t>TGV SRAAC LTD</t>
  </si>
  <si>
    <t>THACKER &amp; CO LTD</t>
  </si>
  <si>
    <t>THAKKERS DEVELOPERS LTD</t>
  </si>
  <si>
    <t>THAKRAL SERVICES (INDIA) LTD</t>
  </si>
  <si>
    <t>THAKRAL SERVICES INDIA LTD</t>
  </si>
  <si>
    <t>THAMBBI MODERN SPINNING MILLS LTD</t>
  </si>
  <si>
    <t>THANGAMAYIL JEWELLERY LTD</t>
  </si>
  <si>
    <t>THANGAMAYL</t>
  </si>
  <si>
    <t>THE ANDHRA SUGARS LTD</t>
  </si>
  <si>
    <t>ANDHRSUGAR</t>
  </si>
  <si>
    <t>The Anup Engineering Ltd</t>
  </si>
  <si>
    <t>ANUP</t>
  </si>
  <si>
    <t>THE BYKE HOSPITALITY LTD</t>
  </si>
  <si>
    <t>BYKE</t>
  </si>
  <si>
    <t>THE FEDERAL BANK LTD</t>
  </si>
  <si>
    <t>FEDERALBNK</t>
  </si>
  <si>
    <t>THE GREAT EASTERN SHIPPING COMPANY LTD</t>
  </si>
  <si>
    <t>GESHIP</t>
  </si>
  <si>
    <t>THE GROB TEA COMPANY LTD</t>
  </si>
  <si>
    <t>GROBTEA</t>
  </si>
  <si>
    <t>THE HI-TECH GEARS LTD</t>
  </si>
  <si>
    <t>HITECHGEAR</t>
  </si>
  <si>
    <t>THE INDIA CEMENTS LTD</t>
  </si>
  <si>
    <t>INDIACEM</t>
  </si>
  <si>
    <t>THE INDIAN HOTELS COMPANY LTD</t>
  </si>
  <si>
    <t>INDHOTEL</t>
  </si>
  <si>
    <t>THE INDIAN WOOD PRODUCTS COMPANY LTD</t>
  </si>
  <si>
    <t>THE INVESTMENT TRUST OF (INDIA) LTD</t>
  </si>
  <si>
    <t>THEINVEST</t>
  </si>
  <si>
    <t>THE INVESTMENT TRUST OF INDIA LTD</t>
  </si>
  <si>
    <t>THE JAMMU &amp; KASHMIR BANK LTD</t>
  </si>
  <si>
    <t>J&amp;KBANK</t>
  </si>
  <si>
    <t>THE KARNATAKA BANK LTD</t>
  </si>
  <si>
    <t>KTKBANK</t>
  </si>
  <si>
    <t>THE MANDHANA RETAIL VENTURES LTD</t>
  </si>
  <si>
    <t>TMRVL</t>
  </si>
  <si>
    <t>THE MOTOR &amp; GENERAL FINANCE LTD</t>
  </si>
  <si>
    <t>MOTOGENFIN</t>
  </si>
  <si>
    <t>THE NEW INDIA ASSURANCE COMPANY LTD</t>
  </si>
  <si>
    <t>NIACL</t>
  </si>
  <si>
    <t>THE ORISSA MINERALS DEVELOPMENT COMPANY LTD</t>
  </si>
  <si>
    <t>ORISSAMINE</t>
  </si>
  <si>
    <t>THE PERIA KARAMALAI TEA &amp; PRODUCE COMPANY LTD</t>
  </si>
  <si>
    <t>PKTEA</t>
  </si>
  <si>
    <t>THE PHOENIX MILLS LTD</t>
  </si>
  <si>
    <t>PHOENIXLTD</t>
  </si>
  <si>
    <t>THE PHOSPHATE COMPANY LTD</t>
  </si>
  <si>
    <t>THE RAMCO CEMENTS LTD</t>
  </si>
  <si>
    <t>RAMCOCEM</t>
  </si>
  <si>
    <t>THE RUBY MILLS LTD</t>
  </si>
  <si>
    <t>RUBYMILLS</t>
  </si>
  <si>
    <t>THE SANDESH LTD</t>
  </si>
  <si>
    <t>SANDESH</t>
  </si>
  <si>
    <t>THE SOUTH INDIAN BANK LTD</t>
  </si>
  <si>
    <t>SOUTHBANK</t>
  </si>
  <si>
    <t>THE STATE TRADING CORPORATION OF (INDIA) LTD</t>
  </si>
  <si>
    <t>STC(INDIA)</t>
  </si>
  <si>
    <t>THE STATE TRADING CORPORATION OF INDIA LTD</t>
  </si>
  <si>
    <t>STCINDIA</t>
  </si>
  <si>
    <t>THE TINPLATE COMPANY OF (INDIA) LTD</t>
  </si>
  <si>
    <t>TINPLATE</t>
  </si>
  <si>
    <t>THE TINPLATE COMPANY OF INDIA LTD</t>
  </si>
  <si>
    <t>THE UGAR SUGAR WORKS LTD</t>
  </si>
  <si>
    <t>UGARSUGAR</t>
  </si>
  <si>
    <t>THE UNITED NILGIRI TEA ESTATES COMPANY LTD</t>
  </si>
  <si>
    <t>UNITEDTEA</t>
  </si>
  <si>
    <t>THE WESTERN INDIA PLYWOODS LTD</t>
  </si>
  <si>
    <t>WIPL</t>
  </si>
  <si>
    <t>THE YAMUNA SYNDICATE LTD</t>
  </si>
  <si>
    <t>THEJO ENGINEERING LTD</t>
  </si>
  <si>
    <t>THEJO</t>
  </si>
  <si>
    <t>THEMIS MEDICARE LTD</t>
  </si>
  <si>
    <t>THEMISMED</t>
  </si>
  <si>
    <t>THERMAX LTD</t>
  </si>
  <si>
    <t>THERMAX</t>
  </si>
  <si>
    <t>THINK INK STUDIO LTD</t>
  </si>
  <si>
    <t>THIRANI PROJECTS LTD</t>
  </si>
  <si>
    <t>THIRDWAVE FINANCIAL INTERMEDIARIES LTD</t>
  </si>
  <si>
    <t>THIRU AROORAN SUGARS LTD</t>
  </si>
  <si>
    <t>THIRUSUGAR</t>
  </si>
  <si>
    <t>THIRUMALAI CHEMICALS LTD</t>
  </si>
  <si>
    <t>TIRUMALCHM</t>
  </si>
  <si>
    <t>THOMAS COOK (INDIA) LTD</t>
  </si>
  <si>
    <t>THOMASCOOK</t>
  </si>
  <si>
    <t>THOMAS COOK INDIA LTD</t>
  </si>
  <si>
    <t>THOMAS SCOTT (INDIA) LTD</t>
  </si>
  <si>
    <t>THOMASCOTT</t>
  </si>
  <si>
    <t>THOMAS SCOTT INDIA LTD</t>
  </si>
  <si>
    <t>THYROCARE TECHNOLOGIES LTD</t>
  </si>
  <si>
    <t>THYROCARE</t>
  </si>
  <si>
    <t>TI FINANCIAL HOLDINGS LTD</t>
  </si>
  <si>
    <t>TIFIN</t>
  </si>
  <si>
    <t>TIAAN AYURVEDIC &amp; HERBS LTD</t>
  </si>
  <si>
    <t>TIDE WATER OIL COMPANY (INDIA) LTD</t>
  </si>
  <si>
    <t>TIDEWATER</t>
  </si>
  <si>
    <t>TIDE WATER OIL COMPANY INDIA LTD</t>
  </si>
  <si>
    <t>TIGER LOGISTICS (INDIA) LTD</t>
  </si>
  <si>
    <t>TIGER LOGISTICS INDIA LTD</t>
  </si>
  <si>
    <t>TIJARIA POLYPIPES LTD</t>
  </si>
  <si>
    <t>TIJARIA</t>
  </si>
  <si>
    <t>TIL LTD</t>
  </si>
  <si>
    <t>TIL</t>
  </si>
  <si>
    <t>Tilak Ventures Ltd</t>
  </si>
  <si>
    <t>TILAK</t>
  </si>
  <si>
    <t>TILAKNAGAR INDUSTRIES LTD</t>
  </si>
  <si>
    <t>TI</t>
  </si>
  <si>
    <t>TIME TECHNOPLAST LTD</t>
  </si>
  <si>
    <t>TIMETECHNO</t>
  </si>
  <si>
    <t>TIMES GUARANTY LTD</t>
  </si>
  <si>
    <t>TIMESGTY</t>
  </si>
  <si>
    <t>TIMEX GROUP (INDIA) LTD</t>
  </si>
  <si>
    <t>TIMEX GROUP INDIA LTD</t>
  </si>
  <si>
    <t>TIMKEN (INDIA) LTD</t>
  </si>
  <si>
    <t>TIMKEN</t>
  </si>
  <si>
    <t>TIMKEN INDIA LTD</t>
  </si>
  <si>
    <t>TINNA RUBBER AND INFRASTRUCTURE LTD</t>
  </si>
  <si>
    <t>TINNA TRADE LTD</t>
  </si>
  <si>
    <t>TIPS INDUSTRIES LTD</t>
  </si>
  <si>
    <t>TIPSINDLTD</t>
  </si>
  <si>
    <t>TIRUPATI FINLEASE LTD</t>
  </si>
  <si>
    <t>TIRUPATI FOAM LTD</t>
  </si>
  <si>
    <t>TIRUPATI FORGE LTD</t>
  </si>
  <si>
    <t>TIRUPATIFL</t>
  </si>
  <si>
    <t>TIRUPATI INDUSTRIES (INDIA) LTD</t>
  </si>
  <si>
    <t>TIRUPATI INDUSTRIES INDIA LTD</t>
  </si>
  <si>
    <t>TIRUPATI SARJAN LTD</t>
  </si>
  <si>
    <t>TIRUPATI STARCH &amp; CHEMICALS LTD</t>
  </si>
  <si>
    <t>TIRUPATI TYRES LTD</t>
  </si>
  <si>
    <t>TITAANIUM TEN ENTERPRISE LTD</t>
  </si>
  <si>
    <t>TITAGARH WAGONS LTD</t>
  </si>
  <si>
    <t>TWL</t>
  </si>
  <si>
    <t>TITAN BIOTECH LTD</t>
  </si>
  <si>
    <t>TITAN COMPANY LTD</t>
  </si>
  <si>
    <t>TITAN</t>
  </si>
  <si>
    <t>TITAN SECURITIES LTD</t>
  </si>
  <si>
    <t>TIVOLI CONSTRUCTION LTD</t>
  </si>
  <si>
    <t>TODAYS WRITING INSTRUMENTS LTD</t>
  </si>
  <si>
    <t>TODAYS</t>
  </si>
  <si>
    <t>TOKYO FINANCE LTD</t>
  </si>
  <si>
    <t>TOKYO PLAST INTERNATIONAL LTD</t>
  </si>
  <si>
    <t>TOKYOPLAST</t>
  </si>
  <si>
    <t>TORRENT PHARMACEUTICALS LTD</t>
  </si>
  <si>
    <t>TORNTPHARM</t>
  </si>
  <si>
    <t>TORRENT POWER LTD</t>
  </si>
  <si>
    <t>TORNTPOWER</t>
  </si>
  <si>
    <t>TOTAL EXPORTS LTD</t>
  </si>
  <si>
    <t>TOTAL TRANSPORT SYSTEMS LTD</t>
  </si>
  <si>
    <t>TOTAL</t>
  </si>
  <si>
    <t>TOUCHWOOD ENTERTAINMENT LTD</t>
  </si>
  <si>
    <t>TOUCHWOOD</t>
  </si>
  <si>
    <t>TOURISM FINANCE CORPORATION OF (INDIA) LTD</t>
  </si>
  <si>
    <t>TFCILTD</t>
  </si>
  <si>
    <t>TOURISM FINANCE CORPORATION OF INDIA LTD</t>
  </si>
  <si>
    <t>TOWA SOKKI LTD</t>
  </si>
  <si>
    <t>TOYAM INDUSTRIES LTD</t>
  </si>
  <si>
    <t>TPI (INDIA) LTD</t>
  </si>
  <si>
    <t>TPI INDIA LTD</t>
  </si>
  <si>
    <t>TPL PLASTECH LTD</t>
  </si>
  <si>
    <t>TPLPLASTEH</t>
  </si>
  <si>
    <t>TRADE WINGS LTD</t>
  </si>
  <si>
    <t>TRANS ASIA CORPORATION LTD</t>
  </si>
  <si>
    <t>TRANS FINANCIAL RESOURCES LTD.</t>
  </si>
  <si>
    <t>TRANSFIN</t>
  </si>
  <si>
    <t>TRANSCHEM LTD</t>
  </si>
  <si>
    <t>TRANSCORP INTERNATIONAL LTD</t>
  </si>
  <si>
    <t>TRANSFORMERS AND RECTIFIERS (INDIA) LTD</t>
  </si>
  <si>
    <t>TRIL</t>
  </si>
  <si>
    <t>TRANSFORMERS AND RECTIFIERS INDIA LTD</t>
  </si>
  <si>
    <t>TRANS-FREIGHT CONTAINERS LTD</t>
  </si>
  <si>
    <t>TRANSGENE BIOTEK LTD</t>
  </si>
  <si>
    <t>TRANSGLOBE FOODS LTD</t>
  </si>
  <si>
    <t>TRANSOCEANIC PROPERTIES LTD</t>
  </si>
  <si>
    <t>TRANSPEK INDUSTRY LTD</t>
  </si>
  <si>
    <t>TRANSPORT CORPORATION OF (INDIA) LTD</t>
  </si>
  <si>
    <t>TCI</t>
  </si>
  <si>
    <t>TRANSPORT CORPORATION OF INDIA LTD</t>
  </si>
  <si>
    <t>TRANSWARRANTY FINANCE LTD</t>
  </si>
  <si>
    <t>TFL</t>
  </si>
  <si>
    <t>TRANSWIND INFRASTRUCTURES LTD</t>
  </si>
  <si>
    <t>TRANSWIND</t>
  </si>
  <si>
    <t>TREE HOUSE EDUCATION &amp; ACCESSORIES LTD</t>
  </si>
  <si>
    <t>TREEHOUSE</t>
  </si>
  <si>
    <t>Trejhara Solutions Ltd</t>
  </si>
  <si>
    <t>TREJHARA</t>
  </si>
  <si>
    <t>TRENT LTD</t>
  </si>
  <si>
    <t>TRENT</t>
  </si>
  <si>
    <t>TRESCON LTD</t>
  </si>
  <si>
    <t>TRF LTD</t>
  </si>
  <si>
    <t>TRF</t>
  </si>
  <si>
    <t>TRIBHOVANDAS BHIMJI ZAVERI LTD</t>
  </si>
  <si>
    <t>TBZ</t>
  </si>
  <si>
    <t>TRICOM FRUIT PRODUCTS LTD</t>
  </si>
  <si>
    <t>TRIDENT LTD</t>
  </si>
  <si>
    <t>TRIDENT</t>
  </si>
  <si>
    <t>TRIDENT TEXOFAB LTD</t>
  </si>
  <si>
    <t>TRIDENT TOOLS LTD</t>
  </si>
  <si>
    <t>TRIGYN TECHNOLOGIES LTD</t>
  </si>
  <si>
    <t>TRIGYN</t>
  </si>
  <si>
    <t>TRIJAL INDUSTRIES LTD</t>
  </si>
  <si>
    <t>TRIMURTHI LTD</t>
  </si>
  <si>
    <t>Food &amp; Drugs Retailing</t>
  </si>
  <si>
    <t>TRINITY LEAGUE (INDIA) LTD</t>
  </si>
  <si>
    <t>TRINITY LEAGUE INDIA LTD</t>
  </si>
  <si>
    <t>TRIO MERCANTILE &amp;amp; TRADING LTD.</t>
  </si>
  <si>
    <t>TRIOMERC</t>
  </si>
  <si>
    <t>TRIOCHEM PRODUCTS LTD</t>
  </si>
  <si>
    <t>TRISHAKTI ELECTRONICS &amp; INDUSTRIES LTD</t>
  </si>
  <si>
    <t>TRITON CORP LTD</t>
  </si>
  <si>
    <t>TRITON VALVES LTD</t>
  </si>
  <si>
    <t>TRIVENI ENGINEERING &amp; INDUSTRIES LTD</t>
  </si>
  <si>
    <t>TRIVENI</t>
  </si>
  <si>
    <t>Triveni Enterprises Ltd</t>
  </si>
  <si>
    <t>TRIVENIENT</t>
  </si>
  <si>
    <t>TRIVENI GLASS LTD</t>
  </si>
  <si>
    <t>TRIVENI TURBINE LTD</t>
  </si>
  <si>
    <t>TRITURBINE</t>
  </si>
  <si>
    <t>TRIVIKRAMA INDUSTRIES LTD</t>
  </si>
  <si>
    <t>TROMBO EXTRACTIONS LTD</t>
  </si>
  <si>
    <t>TTI ENTERPRISE LTD</t>
  </si>
  <si>
    <t>TTK HEALTHCARE LTD</t>
  </si>
  <si>
    <t>TTKHLTCARE</t>
  </si>
  <si>
    <t>TTK PRESTIGE LTD</t>
  </si>
  <si>
    <t>TTKPRESTIG</t>
  </si>
  <si>
    <t>TTL Enterprises Ltd</t>
  </si>
  <si>
    <t>TTLEL</t>
  </si>
  <si>
    <t>TUBE INVESTMENTS OF (INDIA) LTD</t>
  </si>
  <si>
    <t>TI(INDIA)</t>
  </si>
  <si>
    <t>TUBE INVESTMENTS OF INDIA LTD</t>
  </si>
  <si>
    <t>TIINDIA</t>
  </si>
  <si>
    <t>TULASEE BIO-ETHANOL LTD</t>
  </si>
  <si>
    <t>TULIP STAR HOTELS LTD</t>
  </si>
  <si>
    <t>TULIVE DEVELOPERS LTD</t>
  </si>
  <si>
    <t>TULSI EXTRUSIONS LTD</t>
  </si>
  <si>
    <t>TULSI</t>
  </si>
  <si>
    <t>TUMUS ELECTRIC CORPORATION LTD</t>
  </si>
  <si>
    <t>TUNI TEXTILE MILLS LTD</t>
  </si>
  <si>
    <t>TUTICORIN ALKALI CHEMICALS &amp; FERTILISERS LTD</t>
  </si>
  <si>
    <t>TV TODAY NETWORK LTD</t>
  </si>
  <si>
    <t>TVTODAY</t>
  </si>
  <si>
    <t>TV VISION LTD</t>
  </si>
  <si>
    <t>TVVISION</t>
  </si>
  <si>
    <t>TV18 BROADCAST LTD</t>
  </si>
  <si>
    <t>TV18BRDCST</t>
  </si>
  <si>
    <t>TVS ELECTRONICS LTD</t>
  </si>
  <si>
    <t>TVSELECT</t>
  </si>
  <si>
    <t>TVS MOTOR COMPANY LTD</t>
  </si>
  <si>
    <t>TVSMOTOR</t>
  </si>
  <si>
    <t>TVS SRICHAKRA LTD</t>
  </si>
  <si>
    <t>TVSSRICHAK</t>
  </si>
  <si>
    <t>TWIN ROSES TRADES &amp; AGENCIES LTD</t>
  </si>
  <si>
    <t>TWINSTAR INDUSTRIES LTD</t>
  </si>
  <si>
    <t>TYCHE INDUSTRIES LTD</t>
  </si>
  <si>
    <t>TYPHOON FINANCIAL SERVICES LTD</t>
  </si>
  <si>
    <t>TYPHOON HOLDINGS LTD</t>
  </si>
  <si>
    <t>TYROON TEA CO LTD</t>
  </si>
  <si>
    <t>U  H  ZAVERI LTD</t>
  </si>
  <si>
    <t>UCAL FUEL SYSTEMS LTD</t>
  </si>
  <si>
    <t>UCALFUEL</t>
  </si>
  <si>
    <t>UCO BANK</t>
  </si>
  <si>
    <t>UCOBANK</t>
  </si>
  <si>
    <t>UDAIPUR CEMENT WORKS LTD</t>
  </si>
  <si>
    <t>UDAY JEWELLERY INDUSTRIES LTD</t>
  </si>
  <si>
    <t>UFLEX LTD</t>
  </si>
  <si>
    <t>UFLEX</t>
  </si>
  <si>
    <t>UFO MOVIEZ (INDIA) LTD</t>
  </si>
  <si>
    <t>UFO</t>
  </si>
  <si>
    <t>UFO MOVIEZ INDIA LTD</t>
  </si>
  <si>
    <t>UGRO CAPITAL LTD</t>
  </si>
  <si>
    <t>UJAAS ENERGY LTD</t>
  </si>
  <si>
    <t>UJAAS</t>
  </si>
  <si>
    <t>UJJIVAN FINANCIAL SERVICES LTD</t>
  </si>
  <si>
    <t>UJJIVAN</t>
  </si>
  <si>
    <t>ULTRA WIRING CONNECTIVITY SYSTEM LTD</t>
  </si>
  <si>
    <t>UWCSL</t>
  </si>
  <si>
    <t>ULTRACAB (INDIA) LTD</t>
  </si>
  <si>
    <t>ULTRACAB INDIA LTD</t>
  </si>
  <si>
    <t>ULTRAMARINE &amp; PIGMENTS LTD</t>
  </si>
  <si>
    <t>ULTRATECH CEMENT LTD</t>
  </si>
  <si>
    <t>ULTRACEMCO</t>
  </si>
  <si>
    <t>UMANG DAIRIES LTD</t>
  </si>
  <si>
    <t>UMANGDAIRY</t>
  </si>
  <si>
    <t>UMIYA TUBES LTD</t>
  </si>
  <si>
    <t>UNI ABEX ALLOY PRODUCTS LTD</t>
  </si>
  <si>
    <t>UNICHEM LABORATORIES LTD</t>
  </si>
  <si>
    <t>UNICHEMLAB</t>
  </si>
  <si>
    <t>UNICK FIX-A-FORM AND PRINTERS LTD</t>
  </si>
  <si>
    <t>UNIINFO TELECOM SERVICES LTD</t>
  </si>
  <si>
    <t>UNIINFO</t>
  </si>
  <si>
    <t>UNIJOLLY INVESTMENTS CO LTD</t>
  </si>
  <si>
    <t>UNIMODE OVERSEAS LTD.</t>
  </si>
  <si>
    <t>UNIMOVR</t>
  </si>
  <si>
    <t>UNION BANK OF INDIA</t>
  </si>
  <si>
    <t>UNIONBANK</t>
  </si>
  <si>
    <t>UNION QUALITY PLASTICS LTD</t>
  </si>
  <si>
    <t>UNIPHOS ENTERPRISES LTD</t>
  </si>
  <si>
    <t>UNIENTER</t>
  </si>
  <si>
    <t>UNIPLY DECOR LTD</t>
  </si>
  <si>
    <t>UNIPLY INDUSTRIES LTD</t>
  </si>
  <si>
    <t>UNIPLY</t>
  </si>
  <si>
    <t>UNIQUE ORGANICS LTD</t>
  </si>
  <si>
    <t>UNIROYAL INDUSTRIES LTD</t>
  </si>
  <si>
    <t>UNIROYAL MARINE EXPORTS LTD</t>
  </si>
  <si>
    <t>UNISHIRE URBAN INFRA LTD</t>
  </si>
  <si>
    <t>UNISON METALS LTD</t>
  </si>
  <si>
    <t>UNISTAR MULTIMEDIA LTD</t>
  </si>
  <si>
    <t>UNISYS SOFTWARES &amp; HOLDING INDUSTRIES LTD</t>
  </si>
  <si>
    <t>UNITECH INTERNATIONAL LTD</t>
  </si>
  <si>
    <t>UNITECH LTD</t>
  </si>
  <si>
    <t>UNITECH</t>
  </si>
  <si>
    <t>UNITED BANK OF INDIA</t>
  </si>
  <si>
    <t>UNITEDBNK</t>
  </si>
  <si>
    <t>UNITED BREWERIES LTD</t>
  </si>
  <si>
    <t>UBL</t>
  </si>
  <si>
    <t>UNITED CREDIT LTD</t>
  </si>
  <si>
    <t>UNITED DRILLING TOOLS LTD</t>
  </si>
  <si>
    <t>UNITED INTERACTIVE LTD</t>
  </si>
  <si>
    <t>UNITED LEASING &amp; INDUSTRIES LTD</t>
  </si>
  <si>
    <t>UNITED POLYFAB GUJARAT LTD</t>
  </si>
  <si>
    <t>UNITEDPOLY</t>
  </si>
  <si>
    <t>UNITED SPIRITS LTD</t>
  </si>
  <si>
    <t>MCDOWELL-N</t>
  </si>
  <si>
    <t>UNITED TEXTILES LTD</t>
  </si>
  <si>
    <t>UNITED VAN DER HORST LTD</t>
  </si>
  <si>
    <t>UNITY INFRAPROJECTS LTD</t>
  </si>
  <si>
    <t>UNITY</t>
  </si>
  <si>
    <t>UNIVASTU (INDIA) LTD</t>
  </si>
  <si>
    <t>UNIVASTU</t>
  </si>
  <si>
    <t>UNIVASTU INDIA LTD</t>
  </si>
  <si>
    <t>UNIVERSAL ARTS LTD</t>
  </si>
  <si>
    <t>UNIVERSAL AUTOFOUNDRY LTD</t>
  </si>
  <si>
    <t>UNIVERSAL CABLES LTD</t>
  </si>
  <si>
    <t>UNIVCABLES</t>
  </si>
  <si>
    <t>UNIVERSAL CREDIT &amp; SECURITIES LTD</t>
  </si>
  <si>
    <t>UNIVERSAL OFFICE AUTOMATION LTD</t>
  </si>
  <si>
    <t>UNIVERSAL PRIME ALUMINIUM LTD</t>
  </si>
  <si>
    <t>UNIVERSAL STARCH-CHEM ALLIED LTD</t>
  </si>
  <si>
    <t>UNIWORTH LTD</t>
  </si>
  <si>
    <t>UNIWORTH SECURITIES LTD</t>
  </si>
  <si>
    <t>UNJHA FORMULATIONS LTD</t>
  </si>
  <si>
    <t>UPASANA FINANCE LTD</t>
  </si>
  <si>
    <t>UPL LTD</t>
  </si>
  <si>
    <t>UPL</t>
  </si>
  <si>
    <t>UPSURGE INVESTMENT &amp; FINANCE LTD</t>
  </si>
  <si>
    <t>URAVI T AND WEDGE LAMPS LTD</t>
  </si>
  <si>
    <t>URAVI</t>
  </si>
  <si>
    <t>URJA GLOBAL LTD</t>
  </si>
  <si>
    <t>URJA</t>
  </si>
  <si>
    <t>USG TECH SOLUTIONS LTD</t>
  </si>
  <si>
    <t>USHA MARTIN EDUCATION &amp; SOLUTIONS LTD</t>
  </si>
  <si>
    <t>UMESLTD</t>
  </si>
  <si>
    <t>USHA MARTIN LTD</t>
  </si>
  <si>
    <t>USHAMART</t>
  </si>
  <si>
    <t>USHAKIRAN FINANCE LTD</t>
  </si>
  <si>
    <t>USHANTI COLOUR CHEM LTD</t>
  </si>
  <si>
    <t>UCL</t>
  </si>
  <si>
    <t>USHDEV INTERNATIONAL LTD</t>
  </si>
  <si>
    <t>USHER AGRO LTD</t>
  </si>
  <si>
    <t>USHERAGRO</t>
  </si>
  <si>
    <t>UTI MUTUAL FUND - UTI GOLD EXCHANGE TRADED FUND</t>
  </si>
  <si>
    <t>GOLDSHARE</t>
  </si>
  <si>
    <t>UTL INDUSTRIES LTD</t>
  </si>
  <si>
    <t>UTTAM GALVA STEELS LTD</t>
  </si>
  <si>
    <t>UTTAMSTL</t>
  </si>
  <si>
    <t>UTTAM SUGAR MILLS LTD</t>
  </si>
  <si>
    <t>UTTAMSUGAR</t>
  </si>
  <si>
    <t>UTTAM VALUE STEELS LTD</t>
  </si>
  <si>
    <t>UVSL</t>
  </si>
  <si>
    <t>V B DESAI FINANCIAL SERVICES LTD</t>
  </si>
  <si>
    <t>V B INDUSTRIES LTD</t>
  </si>
  <si>
    <t>V R Films &amp;amp; Studios Ltd</t>
  </si>
  <si>
    <t>VRFILMS</t>
  </si>
  <si>
    <t>V R WOODART LTD</t>
  </si>
  <si>
    <t>V S T TILLERS TRACTORS LTD</t>
  </si>
  <si>
    <t>VSTTILLERS</t>
  </si>
  <si>
    <t>V2 RETAIL LTD</t>
  </si>
  <si>
    <t>V2RETAIL</t>
  </si>
  <si>
    <t>VA TECH WABAG LTD</t>
  </si>
  <si>
    <t>WABAG</t>
  </si>
  <si>
    <t>VAARAD VENTURES LTD</t>
  </si>
  <si>
    <t>VADILAL ENTERPRISES LTD</t>
  </si>
  <si>
    <t>VADILAL INDUSTRIES LTD</t>
  </si>
  <si>
    <t>VADILALIND</t>
  </si>
  <si>
    <t>VADIVARHE SPECIALITY CHEMICALS LTD</t>
  </si>
  <si>
    <t>VSCL</t>
  </si>
  <si>
    <t>VAGHANI TECHNO-BUILD LTD</t>
  </si>
  <si>
    <t>VAIBHAV GLOBAL LTD</t>
  </si>
  <si>
    <t>VAIBHAVGBL</t>
  </si>
  <si>
    <t>VAISHALI PHARMA LTD</t>
  </si>
  <si>
    <t>VAISHALI</t>
  </si>
  <si>
    <t>VAKRANGEE LTD</t>
  </si>
  <si>
    <t>VAKRANGEE</t>
  </si>
  <si>
    <t>VAKSONS AUTOMOBILES LTD</t>
  </si>
  <si>
    <t>VALIANT COMMUNICATIONS LTD</t>
  </si>
  <si>
    <t>VALIANT ORGANICS LTD</t>
  </si>
  <si>
    <t>VALLABH POLY-PLAST INTERNATIONAL LTD</t>
  </si>
  <si>
    <t>VALLABH STEELS LTD</t>
  </si>
  <si>
    <t>VALLEY MAGNESITE COMPANY LTD</t>
  </si>
  <si>
    <t>VALSON INDUSTRIES LTD</t>
  </si>
  <si>
    <t>VAMA INDUSTRIES LTD</t>
  </si>
  <si>
    <t>VAMSHI RUBBER LTD</t>
  </si>
  <si>
    <t>VANDANA KNITWEAR LTD</t>
  </si>
  <si>
    <t>VANI COMMERCIALS LTD</t>
  </si>
  <si>
    <t>VANTA BIOSCIENCE LTD</t>
  </si>
  <si>
    <t>VANTAGE KNOWLEDGE ACADEMY LTD</t>
  </si>
  <si>
    <t>VAPI PAPER MILLS LTD</t>
  </si>
  <si>
    <t>VARDHAMAN LABORATORIES LTD</t>
  </si>
  <si>
    <t>VARDHMAN ACRYLICS LTD</t>
  </si>
  <si>
    <t>VARDHACRLC</t>
  </si>
  <si>
    <t>VARDHMAN CONCRETE LTD</t>
  </si>
  <si>
    <t>VARDHMAN HOLDINGS LTD</t>
  </si>
  <si>
    <t>VHL</t>
  </si>
  <si>
    <t>VARDHMAN INDUSTRIES LTD</t>
  </si>
  <si>
    <t>VARDHMAN POLYTEX LTD</t>
  </si>
  <si>
    <t>VARDMNPOLY</t>
  </si>
  <si>
    <t>VARDHMAN SPECIAL STEELS LTD</t>
  </si>
  <si>
    <t>VSSL</t>
  </si>
  <si>
    <t>VARDHMAN TEXTILES LTD</t>
  </si>
  <si>
    <t>VTL</t>
  </si>
  <si>
    <t>VARROC ENGINEERING LTD</t>
  </si>
  <si>
    <t>VARROC</t>
  </si>
  <si>
    <t>VARUN BEVERAGES LTD</t>
  </si>
  <si>
    <t>VBL</t>
  </si>
  <si>
    <t>VARUN MERCANTILE LTD</t>
  </si>
  <si>
    <t>VAS INFRASTRUCTURE LTD</t>
  </si>
  <si>
    <t>VASA RETAIL AND OVERSEAS LTD</t>
  </si>
  <si>
    <t>VASA</t>
  </si>
  <si>
    <t>VASCON ENGINEERS LTD</t>
  </si>
  <si>
    <t>VASCONEQ</t>
  </si>
  <si>
    <t>VASUNDHARA RASAYANS LTD</t>
  </si>
  <si>
    <t>VASWANI INDUSTRIES LTD</t>
  </si>
  <si>
    <t>VASWANI</t>
  </si>
  <si>
    <t>VAX HOUSING FINANCE CORPORATION LTD</t>
  </si>
  <si>
    <t>VBC FERRO ALLOYS LTD</t>
  </si>
  <si>
    <t>VCK CAPITAL MARKET SERVICES LTD</t>
  </si>
  <si>
    <t>VCU DATA MANAGEMENT LTD</t>
  </si>
  <si>
    <t>VEDANTA LTD</t>
  </si>
  <si>
    <t>VEDL</t>
  </si>
  <si>
    <t>VEDAVAAG SYSTEMS LTD</t>
  </si>
  <si>
    <t>VEEJAY LAKSHMI ENGINEERING WORKS LTD</t>
  </si>
  <si>
    <t>VEER ENERGY &amp; INFRASTRUCTURE LTD</t>
  </si>
  <si>
    <t>VEERAM INFRA ENGINEERING LTD</t>
  </si>
  <si>
    <t>VEERAM ORNAMENTS LTD</t>
  </si>
  <si>
    <t>VEERHEALTH CARE LTD</t>
  </si>
  <si>
    <t>VEGETABLE PRODUCTS LTD</t>
  </si>
  <si>
    <t>VELAN HOTELS LTD</t>
  </si>
  <si>
    <t>VELJAN DENISON LTD</t>
  </si>
  <si>
    <t>VENKY'S (INDIA) LTD</t>
  </si>
  <si>
    <t>VENKEYS</t>
  </si>
  <si>
    <t>VENKY'S INDIA LTD</t>
  </si>
  <si>
    <t>VENLON ENTERPRISES LTD</t>
  </si>
  <si>
    <t>VENTURA GUARANTY LTD.</t>
  </si>
  <si>
    <t>SHYAM</t>
  </si>
  <si>
    <t>VENTURA TEXTILES LTD</t>
  </si>
  <si>
    <t>VENUS REMEDIES LTD</t>
  </si>
  <si>
    <t>VENUSREM</t>
  </si>
  <si>
    <t>VERA SYNTHETIC LTD</t>
  </si>
  <si>
    <t>VERA</t>
  </si>
  <si>
    <t>VERITAS (INDIA) LTD</t>
  </si>
  <si>
    <t>VERITAS INDIA LTD</t>
  </si>
  <si>
    <t>VERONICA PRODUCTION LTD</t>
  </si>
  <si>
    <t>VERTEX SECURITIES LTD</t>
  </si>
  <si>
    <t>VERTICAL INDUSTRIES LTD</t>
  </si>
  <si>
    <t>VERTOZ ADVERTISING LTD</t>
  </si>
  <si>
    <t>VERTOZ</t>
  </si>
  <si>
    <t>VESUVIUS (INDIA) LTD</t>
  </si>
  <si>
    <t>VESUVIUS</t>
  </si>
  <si>
    <t>VESUVIUS INDIA LTD</t>
  </si>
  <si>
    <t>VETO SWITCHGEARS AND CABLES LTD</t>
  </si>
  <si>
    <t>VETO</t>
  </si>
  <si>
    <t>V-GUARD INDUSTRIES LTD</t>
  </si>
  <si>
    <t>VGUARD</t>
  </si>
  <si>
    <t>VIAAN INDUSTRIES LTD</t>
  </si>
  <si>
    <t>VIBRANT GLOBAL CAPITAL LTD</t>
  </si>
  <si>
    <t>VICEROY HOTELS LTD</t>
  </si>
  <si>
    <t>VICEROY</t>
  </si>
  <si>
    <t>VICTORIA MILLS LTD</t>
  </si>
  <si>
    <t>VICTORY PAPER &amp; BOARDS (INDIA) LTD</t>
  </si>
  <si>
    <t>VICTORY PAPER &amp; BOARDS INDIA LTD</t>
  </si>
  <si>
    <t>VIDEOCON INDUSTRIES LTD</t>
  </si>
  <si>
    <t>VIDEOIND</t>
  </si>
  <si>
    <t>VIDHI SPECIALTY FOOD INGREDIENTS LTD</t>
  </si>
  <si>
    <t>VIDHIING</t>
  </si>
  <si>
    <t>VIDLI RESTAURANTS LTD</t>
  </si>
  <si>
    <t>VIJAY SHANTHI BUILDERS LTD</t>
  </si>
  <si>
    <t>VIJSHAN</t>
  </si>
  <si>
    <t>VIJAY SOLVEX LTD</t>
  </si>
  <si>
    <t>VIJAY TEXTILES LTD</t>
  </si>
  <si>
    <t>VIJAYA BANK</t>
  </si>
  <si>
    <t>VIJAYABANK</t>
  </si>
  <si>
    <t>VIJI FINANCE LTD</t>
  </si>
  <si>
    <t>VIJIFIN</t>
  </si>
  <si>
    <t>VIKALP SECURITIES LTD</t>
  </si>
  <si>
    <t>VIKAS ECOTECH LTD</t>
  </si>
  <si>
    <t>VIKASECO</t>
  </si>
  <si>
    <t>Vikas Multicorp Ltd</t>
  </si>
  <si>
    <t>VIKASMCORP</t>
  </si>
  <si>
    <t>VIKAS PROPPANT &amp; GRANITE LTD</t>
  </si>
  <si>
    <t>VIKAS WSP LTD</t>
  </si>
  <si>
    <t>VIKRAM THERMO (INDIA) LTD</t>
  </si>
  <si>
    <t>VIKRAM THERMO INDIA LTD</t>
  </si>
  <si>
    <t>VIKSIT ENGINEERING LTD</t>
  </si>
  <si>
    <t>VIMAL OIL &amp; FOODS LTD</t>
  </si>
  <si>
    <t>VIMALOIL</t>
  </si>
  <si>
    <t>VIMTA LABS LTD</t>
  </si>
  <si>
    <t>VIMTALABS</t>
  </si>
  <si>
    <t>VINADITYA TRADING CO LTD</t>
  </si>
  <si>
    <t>VINATI ORGANICS LTD</t>
  </si>
  <si>
    <t>VINATIORGA</t>
  </si>
  <si>
    <t>VINAYAK POLYCON INTERNATIONAL LTD</t>
  </si>
  <si>
    <t>VINDHYA TELELINKS LTD</t>
  </si>
  <si>
    <t>VINDHYATEL</t>
  </si>
  <si>
    <t>VINNY OVERSEAS LTD</t>
  </si>
  <si>
    <t>VINNY</t>
  </si>
  <si>
    <t>VINTAGE SECURITIES LTD</t>
  </si>
  <si>
    <t>VINYL CHEMICALS (INDIA) LTD</t>
  </si>
  <si>
    <t>VINYL(INDIA)</t>
  </si>
  <si>
    <t>VINYL CHEMICALS INDIA LTD</t>
  </si>
  <si>
    <t>VINYLINDIA</t>
  </si>
  <si>
    <t>VINYOFLEX LTD</t>
  </si>
  <si>
    <t>VIP CLOTHING LTD</t>
  </si>
  <si>
    <t>VIPCLOTHNG</t>
  </si>
  <si>
    <t>VIP INDUSTRIES LTD</t>
  </si>
  <si>
    <t>VIPIND</t>
  </si>
  <si>
    <t>VIPPY SPINPRO LTD</t>
  </si>
  <si>
    <t>VIPUL LTD</t>
  </si>
  <si>
    <t>VIPULLTD</t>
  </si>
  <si>
    <t>VIPUL ORGANICS LTD</t>
  </si>
  <si>
    <t>VIRAT CRANE INDUSTRIES LTD</t>
  </si>
  <si>
    <t>VIRAT INDUSTRIES LTD</t>
  </si>
  <si>
    <t>VIRAT LEASING LTD</t>
  </si>
  <si>
    <t>VIRGO GLOBAL LTD</t>
  </si>
  <si>
    <t>VIRINCHI LTD</t>
  </si>
  <si>
    <t>VIRTUAL GLOBAL EDUCATION LTD</t>
  </si>
  <si>
    <t>VIRTUALSOFT SYSTEMS LTD</t>
  </si>
  <si>
    <t>VISA STEEL LTD</t>
  </si>
  <si>
    <t>VISASTEEL</t>
  </si>
  <si>
    <t>VISAGAR FINANCIAL SERVICES LTD</t>
  </si>
  <si>
    <t>VISAGAR POLYTEX LTD</t>
  </si>
  <si>
    <t>VIVIDHA</t>
  </si>
  <si>
    <t>VISAKA INDUSTRIES LTD</t>
  </si>
  <si>
    <t>VISAKAIND</t>
  </si>
  <si>
    <t>VISCO TRADE ASSOCIATES LTD</t>
  </si>
  <si>
    <t>VISESH INFOTECNICS LTD</t>
  </si>
  <si>
    <t>VISESHINFO</t>
  </si>
  <si>
    <t>VISHAL BEARINGS LTD</t>
  </si>
  <si>
    <t>VISHAL FABRICS LTD</t>
  </si>
  <si>
    <t>VISHNU CHEMICALS LTD</t>
  </si>
  <si>
    <t>VISHNU</t>
  </si>
  <si>
    <t>Vishvprabha Ventures Ltd</t>
  </si>
  <si>
    <t>VISVEN</t>
  </si>
  <si>
    <t>VISION CINEMAS LTD</t>
  </si>
  <si>
    <t>VISION CORPORATION LTD</t>
  </si>
  <si>
    <t>VISTA PHARMACEUTICALS LTD</t>
  </si>
  <si>
    <t>VISTAR AMAR LTD</t>
  </si>
  <si>
    <t>VITESSE AGRO LTD</t>
  </si>
  <si>
    <t>VIVANTA INDUSTRIES LTD</t>
  </si>
  <si>
    <t>VIVANZA BIOSCIENCES LTD</t>
  </si>
  <si>
    <t>VIVID GLOBAL INDUSTRIES LTD</t>
  </si>
  <si>
    <t>VIVIMED LABS LTD</t>
  </si>
  <si>
    <t>VIVIMEDLAB</t>
  </si>
  <si>
    <t>VIVO BIO TECH LTD</t>
  </si>
  <si>
    <t>VJTF EDUSERVICES LTD</t>
  </si>
  <si>
    <t>VKJ INFRADEVELOPERS LTD</t>
  </si>
  <si>
    <t>VLS FINANCE LTD</t>
  </si>
  <si>
    <t>VLSFINANCE</t>
  </si>
  <si>
    <t>V-MART RETAIL LTD</t>
  </si>
  <si>
    <t>VMART</t>
  </si>
  <si>
    <t>VMS INDUSTRIES LTD</t>
  </si>
  <si>
    <t>VMV HOLIDAYS LTD</t>
  </si>
  <si>
    <t>VODAFONE IDEA LTD</t>
  </si>
  <si>
    <t>IDEA</t>
  </si>
  <si>
    <t>VOITH PAPER FABRICS (INDIA) LTD</t>
  </si>
  <si>
    <t>VOITH PAPER FABRICS INDIA LTD</t>
  </si>
  <si>
    <t>VOLTAIRE LEASING &amp; FINANCE LTD</t>
  </si>
  <si>
    <t>VOLTAMP TRANSFORMERS LTD</t>
  </si>
  <si>
    <t>VOLTAMP</t>
  </si>
  <si>
    <t>VOLTAS LTD</t>
  </si>
  <si>
    <t>VOLTAS</t>
  </si>
  <si>
    <t>VORA CONSTRUCTIONS LTD</t>
  </si>
  <si>
    <t>VRL LOGISTICS LTD</t>
  </si>
  <si>
    <t>VRLLOG</t>
  </si>
  <si>
    <t>VSF PROJECTS LTD</t>
  </si>
  <si>
    <t>VST INDUSTRIES LTD</t>
  </si>
  <si>
    <t>VSTIND</t>
  </si>
  <si>
    <t>VTM LTD</t>
  </si>
  <si>
    <t>VXL INSTRUMENTS LTD.</t>
  </si>
  <si>
    <t>VXLINSTR</t>
  </si>
  <si>
    <t>VYAPAR INDUSTRIES LTD</t>
  </si>
  <si>
    <t>W H BRADY &amp; CO LTD</t>
  </si>
  <si>
    <t>W S INDUSTRIES (INDIA) LTD</t>
  </si>
  <si>
    <t>W S INDUSTRIES I LTD</t>
  </si>
  <si>
    <t>WSI</t>
  </si>
  <si>
    <t>W S INDUSTRIES INDIA LTD</t>
  </si>
  <si>
    <t>W W TECHNOLOGY HOLDINGS LTD</t>
  </si>
  <si>
    <t>WAA SOLAR LTD</t>
  </si>
  <si>
    <t>WABCO (INDIA) LTD</t>
  </si>
  <si>
    <t>WABCO(INDIA)</t>
  </si>
  <si>
    <t>WABCO INDIA LTD</t>
  </si>
  <si>
    <t>WABCOINDIA</t>
  </si>
  <si>
    <t>WAGEND INFRA VENTURE LTD</t>
  </si>
  <si>
    <t>WALCHAND PEOPLEFIRST LTD</t>
  </si>
  <si>
    <t>WALCHANDNAGAR INDUSTRIES LTD</t>
  </si>
  <si>
    <t>WALCHANNAG</t>
  </si>
  <si>
    <t>WALL STREET FINANCE LTD</t>
  </si>
  <si>
    <t>WALLFORT FINANCIAL SERVICES LTD</t>
  </si>
  <si>
    <t>WANBURY LTD</t>
  </si>
  <si>
    <t>WANBURY</t>
  </si>
  <si>
    <t>WARNER MULTIMEDIA LTD</t>
  </si>
  <si>
    <t>WARREN TEA LTD</t>
  </si>
  <si>
    <t>WATERBASE LTD</t>
  </si>
  <si>
    <t>WEALTH FIRST PORTFOLIO MANAGERS LTD</t>
  </si>
  <si>
    <t>WEALTH</t>
  </si>
  <si>
    <t>WEB ELEMENT SOLUTIONS LTD</t>
  </si>
  <si>
    <t>WEBSOL ENERGY SYSTEM LTD</t>
  </si>
  <si>
    <t>WEBELSOLAR</t>
  </si>
  <si>
    <t>WEIZMANN FINCORP LTD</t>
  </si>
  <si>
    <t>WEIZMANN FOREX LTD</t>
  </si>
  <si>
    <t>WEIZFOREX</t>
  </si>
  <si>
    <t>WEIZMANN LTD</t>
  </si>
  <si>
    <t>WEIZMANIND</t>
  </si>
  <si>
    <t>WELCAST STEELS LTD</t>
  </si>
  <si>
    <t>WELCURE DRUGS &amp; PHARMACEUTICALS LTD</t>
  </si>
  <si>
    <t>WELLESLEY CORPORATION LTD</t>
  </si>
  <si>
    <t>WELLNESS NONI LTD</t>
  </si>
  <si>
    <t>WELSPUN (INDIA) LTD</t>
  </si>
  <si>
    <t>WELSPUNIND</t>
  </si>
  <si>
    <t>WELSPUN CORP LTD</t>
  </si>
  <si>
    <t>WELCORP</t>
  </si>
  <si>
    <t>WELSPUN ENTERPRISES LTD</t>
  </si>
  <si>
    <t>WELENT</t>
  </si>
  <si>
    <t>WELSPUN INDIA LTD</t>
  </si>
  <si>
    <t>WELSPUN INVESTMENTS AND COMMERCIALS LTD</t>
  </si>
  <si>
    <t>WELINV</t>
  </si>
  <si>
    <t>WELTERMAN INTERNATIONAL LTD</t>
  </si>
  <si>
    <t>WENDT (INDIA) LTD</t>
  </si>
  <si>
    <t>WENDT</t>
  </si>
  <si>
    <t>WENDT INDIA LTD</t>
  </si>
  <si>
    <t>WEP SOLUTIONS LTD</t>
  </si>
  <si>
    <t>WEST COAST PAPER MILLS LTD</t>
  </si>
  <si>
    <t>WSTCSTPAPR</t>
  </si>
  <si>
    <t>WEST LEISURE RESORTS LTD</t>
  </si>
  <si>
    <t>WESTERN MINISTIL LTD</t>
  </si>
  <si>
    <t>WESTLIFE DEVELOPMENT LTD</t>
  </si>
  <si>
    <t>WHEELS (INDIA) LTD</t>
  </si>
  <si>
    <t>WHEELS</t>
  </si>
  <si>
    <t>WHEELS INDIA LTD</t>
  </si>
  <si>
    <t>WHIRLPOOL OF (INDIA) LTD</t>
  </si>
  <si>
    <t>WHIRLPOOL</t>
  </si>
  <si>
    <t>WHIRLPOOL OF INDIA LTD</t>
  </si>
  <si>
    <t>WHITE ORGANIC AGRO LTD</t>
  </si>
  <si>
    <t>White Organic Retail Ltd</t>
  </si>
  <si>
    <t>WORL</t>
  </si>
  <si>
    <t>WILLIAMSON FINANCIAL SERVICES LTD</t>
  </si>
  <si>
    <t>WILLIAMSON MAGOR &amp; COMPANY LTD</t>
  </si>
  <si>
    <t>WILLAMAGOR</t>
  </si>
  <si>
    <t>WIM PLAST LTD</t>
  </si>
  <si>
    <t>WINDSOR MACHINES LTD</t>
  </si>
  <si>
    <t>WINDMACHIN</t>
  </si>
  <si>
    <t>WINRO COMMERCIAL (INDIA) LTD</t>
  </si>
  <si>
    <t>WINRO COMMERCIAL INDIA LTD</t>
  </si>
  <si>
    <t>WINSOME BREWERIES LTD</t>
  </si>
  <si>
    <t>WINSOME TEXTILE INDUSTRIES LTD</t>
  </si>
  <si>
    <t>WINSOME YARNS LTD</t>
  </si>
  <si>
    <t>WINSOME</t>
  </si>
  <si>
    <t>WINTAC LTD</t>
  </si>
  <si>
    <t>WINY COMMERCIAL &amp; FISCAL SERVICES LTD</t>
  </si>
  <si>
    <t>WIPRO LTD</t>
  </si>
  <si>
    <t>WIPRO</t>
  </si>
  <si>
    <t>WIRES &amp; FABRIKS SA LTD</t>
  </si>
  <si>
    <t>WISEC GLOBAL LTD</t>
  </si>
  <si>
    <t>WOCKHARDT LTD</t>
  </si>
  <si>
    <t>WOCKPHARMA</t>
  </si>
  <si>
    <t>WOMEN NETWORKS LTD</t>
  </si>
  <si>
    <t>WOMENS NEXT LOUNGERIES LTD</t>
  </si>
  <si>
    <t>WONDERLA HOLIDAYS LTD</t>
  </si>
  <si>
    <t>WONDERLA</t>
  </si>
  <si>
    <t>WOODSVILLA LTD</t>
  </si>
  <si>
    <t>WORLDWIDE LEATHER EXPORTS LTD</t>
  </si>
  <si>
    <t>WORTH INVESTMENT &amp; TRADING CO LTD</t>
  </si>
  <si>
    <t>WORTH PERIPHERALS LTD</t>
  </si>
  <si>
    <t>WORTH</t>
  </si>
  <si>
    <t>WPIL LTD</t>
  </si>
  <si>
    <t>XCHANGING SOLUTIONS LTD</t>
  </si>
  <si>
    <t>XCHANGING</t>
  </si>
  <si>
    <t>Xelpmoc Design and Tech Ltd</t>
  </si>
  <si>
    <t>XELPMOC</t>
  </si>
  <si>
    <t>XL ENERGY LTD</t>
  </si>
  <si>
    <t>XLENERGY</t>
  </si>
  <si>
    <t>XPRO (INDIA) LTD</t>
  </si>
  <si>
    <t>XPRO(INDIA)</t>
  </si>
  <si>
    <t>XPRO INDIA LTD</t>
  </si>
  <si>
    <t>XPROINDIA</t>
  </si>
  <si>
    <t>YAMINI INVESTMENTS COMPANY LTD</t>
  </si>
  <si>
    <t>YARN SYNDICATE LTD</t>
  </si>
  <si>
    <t>YASH CHEMEX LTD</t>
  </si>
  <si>
    <t>YASH MANAGEMENT &amp; SATELLITE LTD</t>
  </si>
  <si>
    <t>YASH PAPERS LTD</t>
  </si>
  <si>
    <t>YASHO INDUSTRIES LTD</t>
  </si>
  <si>
    <t>YASHRAJ CONTAINEURS LTD</t>
  </si>
  <si>
    <t>YES BANK LTD</t>
  </si>
  <si>
    <t>YESBANK</t>
  </si>
  <si>
    <t>YKM INDUSTRIES LTD</t>
  </si>
  <si>
    <t>YOGI SUNG-WON (INDIA) LTD</t>
  </si>
  <si>
    <t>YOGI SUNG-WON INDIA LTD</t>
  </si>
  <si>
    <t>YOGYA ENTERPRISES LTD</t>
  </si>
  <si>
    <t>YORK EXPORTS LTD</t>
  </si>
  <si>
    <t>YUG DECOR LTD</t>
  </si>
  <si>
    <t>YUKEN (INDIA) LTD</t>
  </si>
  <si>
    <t>YUKEN INDIA LTD</t>
  </si>
  <si>
    <t>YURANUS INFRASTRUCTURE LTD</t>
  </si>
  <si>
    <t>YUVRAAJ HYGIENE PRODUCTS LTD.</t>
  </si>
  <si>
    <t>YUVRAAJHPL</t>
  </si>
  <si>
    <t>Z F STEERING GEAR (INDIA) LTD</t>
  </si>
  <si>
    <t>Z F STEERING GEAR INDIA LTD</t>
  </si>
  <si>
    <t>ZEAL AQUA LTD</t>
  </si>
  <si>
    <t>ZEE ENTERTAINMENT ENTERPRISES LTD</t>
  </si>
  <si>
    <t>ZEEL</t>
  </si>
  <si>
    <t>ZEE LEARN LTD</t>
  </si>
  <si>
    <t>ZEELEARN</t>
  </si>
  <si>
    <t>ZEE MEDIA CORPORATION LTD</t>
  </si>
  <si>
    <t>ZEEMEDIA</t>
  </si>
  <si>
    <t>ZEN TECHNOLOGIES LTD</t>
  </si>
  <si>
    <t>ZENTEC</t>
  </si>
  <si>
    <t>ZENITH BIRLA (INDIA) LTD</t>
  </si>
  <si>
    <t>ZENITHBIR</t>
  </si>
  <si>
    <t>ZENITH BIRLA INDIA LTD</t>
  </si>
  <si>
    <t>ZENITH EXPORTS LTD</t>
  </si>
  <si>
    <t>ZENITHEXPO</t>
  </si>
  <si>
    <t>ZENITH FIBRES LTD</t>
  </si>
  <si>
    <t>ZENITH HEALTH CARE LTD</t>
  </si>
  <si>
    <t>ZENLABS ETHICA LTD</t>
  </si>
  <si>
    <t>ZENOTECH LABORATORIES LTD</t>
  </si>
  <si>
    <t>ZENSAR TECHNOLOGIES LTD</t>
  </si>
  <si>
    <t>ZENSARTECH</t>
  </si>
  <si>
    <t>ZICOM ELECTRONIC SECURITY SYSTEMS LTD</t>
  </si>
  <si>
    <t>ZICOM</t>
  </si>
  <si>
    <t>ZIM LABORATORIES LTD</t>
  </si>
  <si>
    <t>ZODIAC CLOTHING COMPANY LTD</t>
  </si>
  <si>
    <t>ZODIACLOTH</t>
  </si>
  <si>
    <t>ZODIAC ENERGY LTD</t>
  </si>
  <si>
    <t>ZODIAC</t>
  </si>
  <si>
    <t>ZODIAC JRD- MKJ LTD</t>
  </si>
  <si>
    <t>ZODJRDMKJ</t>
  </si>
  <si>
    <t>Zodiac Ventures LTD</t>
  </si>
  <si>
    <t>ZODIACVEN</t>
  </si>
  <si>
    <t>ZOTA HEALTH CARE LTD</t>
  </si>
  <si>
    <t>ZOTA</t>
  </si>
  <si>
    <t>ZUARI AGRO CHEMICALS LTD</t>
  </si>
  <si>
    <t>ZUARI</t>
  </si>
  <si>
    <t>ZUARI GLOBAL LTD</t>
  </si>
  <si>
    <t>ZUARIGLOB</t>
  </si>
  <si>
    <t>ZYDUS WELLNESS LTD</t>
  </si>
  <si>
    <t>ZYDUSWELL</t>
  </si>
  <si>
    <t>ZYLOG SYSTEMS LTD</t>
  </si>
  <si>
    <t>ZYLOG</t>
  </si>
  <si>
    <t>INDIA LEASE DEVELOPMENT Ltd</t>
  </si>
  <si>
    <t>INDLEASE</t>
  </si>
  <si>
    <t>Kore Foods Ltd</t>
  </si>
  <si>
    <t>KORE</t>
  </si>
  <si>
    <t>GOLD ROCK INVESTMENTS Ltd</t>
  </si>
  <si>
    <t>ZGOLDINV</t>
  </si>
  <si>
    <t>KARTIK INVESTMENTS TRUST Ltd</t>
  </si>
  <si>
    <t>KARTKIN</t>
  </si>
  <si>
    <t>JAYABHARAT CREDIT Ltd</t>
  </si>
  <si>
    <t>JAYBHCR</t>
  </si>
  <si>
    <t>AMALGAMATED ELECTRICITY CO.Ltd</t>
  </si>
  <si>
    <t>AMALGAM</t>
  </si>
  <si>
    <t>Diversified Commercial Services</t>
  </si>
  <si>
    <t>GAEKWAR MILLS Ltd</t>
  </si>
  <si>
    <t>ZGAEKWAR</t>
  </si>
  <si>
    <t>K K Fincorp Limited</t>
  </si>
  <si>
    <t>KKFIN</t>
  </si>
  <si>
    <t>RAJASTHAN PETRO SYNTHETICS Ltd</t>
  </si>
  <si>
    <t>RAJSPTR</t>
  </si>
  <si>
    <t>NORTHERN PROJECTS Ltd</t>
  </si>
  <si>
    <t>NORTHPR</t>
  </si>
  <si>
    <t>ID Info Business Services Ltd</t>
  </si>
  <si>
    <t>IDINFO</t>
  </si>
  <si>
    <t>TRC FINANCIAL SERVICES Ltd</t>
  </si>
  <si>
    <t>TRCFIN</t>
  </si>
  <si>
    <t>SPV Global Trading Ltd</t>
  </si>
  <si>
    <t>SPVGLOBAL</t>
  </si>
  <si>
    <t>ARAVALI SECURITIES &amp; FINANCE Ltd</t>
  </si>
  <si>
    <t>ARAVALIS</t>
  </si>
  <si>
    <t>YASH TRADING &amp; FINANCE Ltd</t>
  </si>
  <si>
    <t>YASTF</t>
  </si>
  <si>
    <t>GAYATRI TISSUE &amp; PAPERS Ltd</t>
  </si>
  <si>
    <t>GYTRIPA</t>
  </si>
  <si>
    <t>GRAND FOUNDRY Ltd</t>
  </si>
  <si>
    <t>GRANDFONRY</t>
  </si>
  <si>
    <t>Smiths &amp; Founders (India) Limited</t>
  </si>
  <si>
    <t>SMFIL</t>
  </si>
  <si>
    <t>MODERN INSULATORS Ltd</t>
  </si>
  <si>
    <t>MODINSU</t>
  </si>
  <si>
    <t>S&amp;S POWER SWITCHGEAR Ltd</t>
  </si>
  <si>
    <t>S&amp;SPOWER</t>
  </si>
  <si>
    <t>SBEC SYSTEMS (INDIA) Ltd</t>
  </si>
  <si>
    <t>SBECSYS</t>
  </si>
  <si>
    <t>VINTRON INFORMATICS Ltd</t>
  </si>
  <si>
    <t>VINTRON</t>
  </si>
  <si>
    <t>SHARAT INDUSTRIES Ltd</t>
  </si>
  <si>
    <t>SHINDL</t>
  </si>
  <si>
    <t>BKV INDUSTRIES Ltd</t>
  </si>
  <si>
    <t>BKV</t>
  </si>
  <si>
    <t>TMT (INDIA) Ltd</t>
  </si>
  <si>
    <t>TMTIND-B1</t>
  </si>
  <si>
    <t>PHARMAIDS PHARMACEUTICALS Ltd</t>
  </si>
  <si>
    <t>PHARMAID</t>
  </si>
  <si>
    <t>SURAJ INDUSTRIES Ltd</t>
  </si>
  <si>
    <t>SURJIND</t>
  </si>
  <si>
    <t>TEXEL INDUSTRIES Ltd</t>
  </si>
  <si>
    <t>TEXELIN</t>
  </si>
  <si>
    <t>Paos Industries Ltd</t>
  </si>
  <si>
    <t>PAOS</t>
  </si>
  <si>
    <t>SIDDHA VENTURES Ltd</t>
  </si>
  <si>
    <t>SIDDHA</t>
  </si>
  <si>
    <t>KIRAN SYNTEX Ltd</t>
  </si>
  <si>
    <t>KIRANSY-B</t>
  </si>
  <si>
    <t>KANSAL FIBRES Ltd</t>
  </si>
  <si>
    <t>KANSAFB</t>
  </si>
  <si>
    <t>Xtglobal Infotech Ltd</t>
  </si>
  <si>
    <t>XTGLOBAL</t>
  </si>
  <si>
    <t>Saffron Industries Limited</t>
  </si>
  <si>
    <t>SAFFRON</t>
  </si>
  <si>
    <t>CENTERAC TECHNOLOGIES Ltd</t>
  </si>
  <si>
    <t>CENTERAC</t>
  </si>
  <si>
    <t>Servoteach Industries Ltd</t>
  </si>
  <si>
    <t>SERVOTEACH</t>
  </si>
  <si>
    <t>SMC CREDITS Ltd</t>
  </si>
  <si>
    <t>SMCREDT</t>
  </si>
  <si>
    <t>RAJ OIL MILLS Ltd</t>
  </si>
  <si>
    <t>RAJOIL</t>
  </si>
  <si>
    <t>Axis Mutual Fund - Axis Gold Exchange Traded Fund</t>
  </si>
  <si>
    <t>AXISGOLD</t>
  </si>
  <si>
    <t>IDBI Mutual Fund - IDBI Gold ETF</t>
  </si>
  <si>
    <t>IDBIGOLD</t>
  </si>
  <si>
    <t>SBI Mutual Fund - SBI Sensex ETF</t>
  </si>
  <si>
    <t>SBISENSEX</t>
  </si>
  <si>
    <t>Motilal Oswal Mutual Fund - Motilal Oswal MOSt Shares Midcap 100 ETF- Growth option</t>
  </si>
  <si>
    <t>M100</t>
  </si>
  <si>
    <t>ICICI Prudential Nifty ETF</t>
  </si>
  <si>
    <t>ICICINIFTY</t>
  </si>
  <si>
    <t>ICICI Prudential Nifty 100 ETF</t>
  </si>
  <si>
    <t>ICICINF100</t>
  </si>
  <si>
    <t>NIPPON INDIA ETF NIFTY 100</t>
  </si>
  <si>
    <t>NETFNIF100</t>
  </si>
  <si>
    <t>Kotak Mahindra Mutual Fund - Kotak Nifty ETF</t>
  </si>
  <si>
    <t>KOTAKNIFTY</t>
  </si>
  <si>
    <t>CPSE ETF</t>
  </si>
  <si>
    <t>CPSEETF</t>
  </si>
  <si>
    <t>Response Informatics Ltd</t>
  </si>
  <si>
    <t>RESPONSINF</t>
  </si>
  <si>
    <t>Quasar India Ltd</t>
  </si>
  <si>
    <t>QUASAR</t>
  </si>
  <si>
    <t>ICICI Prudential Growth Fund Series 1 (Regular Dividend Payout)</t>
  </si>
  <si>
    <t>IPRU2401</t>
  </si>
  <si>
    <t>ICICI Prudential Growth Fund Series 1 (Direct Dividend Option)</t>
  </si>
  <si>
    <t>IPRU8601</t>
  </si>
  <si>
    <t>ICICI Prudential Growth Fund Series 2 (Regular Plan - Dividend Payout Option)</t>
  </si>
  <si>
    <t>IPRU2428</t>
  </si>
  <si>
    <t>ICICI Prudential Growth Fund Series 2 (Direct Plan - Dividend Payout Option)</t>
  </si>
  <si>
    <t>IPRU8628</t>
  </si>
  <si>
    <t>QGO Finance Ltd</t>
  </si>
  <si>
    <t>QGO</t>
  </si>
  <si>
    <t>NIPPON INDIA ETF SENSEX</t>
  </si>
  <si>
    <t>NETFSENSEX</t>
  </si>
  <si>
    <t>ICICI Prudential Growth Fund Series 3 (Regular Plan - Dividend Payout Option)</t>
  </si>
  <si>
    <t>IPRU2511</t>
  </si>
  <si>
    <t>ICICI Prudential Growth Fund Series 3 (Direct Plan - Dividend Payout Option)</t>
  </si>
  <si>
    <t>IPRU8711</t>
  </si>
  <si>
    <t>DSP BlackRock 3 Years Close Ended Equity Fund-Regular- Growth</t>
  </si>
  <si>
    <t>D3YRCEERG</t>
  </si>
  <si>
    <t>DSP BlackRock 3 Years Close Ended Equity Fund-Regular- Dividend Payout</t>
  </si>
  <si>
    <t>D3YRCEERDP</t>
  </si>
  <si>
    <t>DSP BlackRock 3 Years Close Ended Equity Fund- Direct Plan - Growth</t>
  </si>
  <si>
    <t>D3YRCEEDG</t>
  </si>
  <si>
    <t>DSP BlackRock 3 Years Close Ended Equity Fund-Direct Plan - Dividend Payout</t>
  </si>
  <si>
    <t>D3YRCEEDDP</t>
  </si>
  <si>
    <t>SBI Mutual Fund - SBI - ETF BSE 100</t>
  </si>
  <si>
    <t>SETFBSE100</t>
  </si>
  <si>
    <t>Rajputana Investment and Finance Ltd</t>
  </si>
  <si>
    <t>RAJPUTANA</t>
  </si>
  <si>
    <t>Edelweiss Mutual Fund - Edelweiss Exchange Traded Scheme - Nifty ( Nifty EES )</t>
  </si>
  <si>
    <t>NIFTYEES</t>
  </si>
  <si>
    <t>Boston Leasing and Finance Ltd</t>
  </si>
  <si>
    <t>BLFL</t>
  </si>
  <si>
    <t>UTI- SENSEX ETF</t>
  </si>
  <si>
    <t>UTISENSETF</t>
  </si>
  <si>
    <t>UTI NIFTY ETF</t>
  </si>
  <si>
    <t>UTINIFTETF</t>
  </si>
  <si>
    <t>LIC MF EXCHANGE TRADED FUND- NIFTY 50</t>
  </si>
  <si>
    <t>LICNETFN50</t>
  </si>
  <si>
    <t>LIC MF EXCHANGE TRADED FUND- SENSEX</t>
  </si>
  <si>
    <t>LICNETFSEN</t>
  </si>
  <si>
    <t>HDFC Nifty ETF</t>
  </si>
  <si>
    <t>HDFCNIFETF</t>
  </si>
  <si>
    <t>HDFC Sensex ETF - Open Ended Traded Fund</t>
  </si>
  <si>
    <t>SXETF</t>
  </si>
  <si>
    <t>Roxy Exports Ltd</t>
  </si>
  <si>
    <t>ROXY</t>
  </si>
  <si>
    <t>LIC MF Exchange Traded Fund- NIFTY 100</t>
  </si>
  <si>
    <t>LICNFNHGP</t>
  </si>
  <si>
    <t>ICICI Prudential NV20 ETF</t>
  </si>
  <si>
    <t>ICICINV20</t>
  </si>
  <si>
    <t>ICICI Prudential Midcap Select ETF</t>
  </si>
  <si>
    <t>ICICIMCAP</t>
  </si>
  <si>
    <t>BIRLA SUN LIFE SENSEX ETF</t>
  </si>
  <si>
    <t>BSLSENETFG</t>
  </si>
  <si>
    <t>IDFC SENSEX ETF</t>
  </si>
  <si>
    <t>IDFSENSEXE</t>
  </si>
  <si>
    <t>Axis Emerging Opportunities Fund-SR 2 (1400 D)-Direct Plan-Dividend Payout</t>
  </si>
  <si>
    <t>AXISE2D1D</t>
  </si>
  <si>
    <t>Axis Emerging Opportunities Fund-SR 2 (1400 D)-Direct Plan-Growth</t>
  </si>
  <si>
    <t>AXISE2DGG</t>
  </si>
  <si>
    <t>Axis Emerging Opportunities Fund-SR 2 (1400 D)-Regular Plan-Dividend Payout</t>
  </si>
  <si>
    <t>AXISE2DPD</t>
  </si>
  <si>
    <t>Axis Emerging Opportunities Fund-SR 2 (1400 D)-Regular Plan-Growth</t>
  </si>
  <si>
    <t>AXISE2GPG</t>
  </si>
  <si>
    <t>ICICI Prudential Value Fund Series 12 - Dividend Payout Option</t>
  </si>
  <si>
    <t>IPRU2933</t>
  </si>
  <si>
    <t>ICICI Prudential Value Fund Series 12 - Direct Plan Dividend Payout Option</t>
  </si>
  <si>
    <t>IPRU9135</t>
  </si>
  <si>
    <t>ICICI Prudential Value Fund- Series 13- Dividend Payout Option</t>
  </si>
  <si>
    <t>IPRU2955</t>
  </si>
  <si>
    <t>ICICI Prudential Value Fund Series- 13- Direct Plan Dividend Payout Option</t>
  </si>
  <si>
    <t>IPRU9157</t>
  </si>
  <si>
    <t>Axis Equity Advantage Fund- Series 1 Direct Plan- Growth</t>
  </si>
  <si>
    <t>AXISAEDGG</t>
  </si>
  <si>
    <t>Axis Equity Advantage Fund- Series 1 Regular Plan- Growth</t>
  </si>
  <si>
    <t>AXISAEGPG</t>
  </si>
  <si>
    <t>ICICI Prudential Value Fund Series 14 - Cumulative</t>
  </si>
  <si>
    <t>IPRU2969</t>
  </si>
  <si>
    <t>ICICI Prudential Value Fund Series 14 - Dividend Payout</t>
  </si>
  <si>
    <t>IPRU2970</t>
  </si>
  <si>
    <t>ICICI Prudential Value Fund Series 14 - Direct Plan Cumulative</t>
  </si>
  <si>
    <t>IPRU9171</t>
  </si>
  <si>
    <t>ICICI Prudential Value Fund Series 14 - Direct Plan Dividend Payout</t>
  </si>
  <si>
    <t>IPRU9172</t>
  </si>
  <si>
    <t>HDFC EOF- II- 1126D May 2017(1)  plan under HDFC Equity Opportunities Fund- Series 2- Direct</t>
  </si>
  <si>
    <t>HEOFDG1126</t>
  </si>
  <si>
    <t>HDFC EOF - II - 1126D May 2017(1)  plan under HDFC Equity Opportunities Fund - Series 2 - Direct</t>
  </si>
  <si>
    <t>HEOFDD1126</t>
  </si>
  <si>
    <t>HDFC EOF- II - 1126D May 2017(1) plan under HDFC Equity Opportunities Fund - Series2 - Regular</t>
  </si>
  <si>
    <t>HEOFRG1126</t>
  </si>
  <si>
    <t>HDFC EOF - II - 1126D May 2017(1)  plan under HDFC Equity Opportunities Fund - Series 2 - Regular</t>
  </si>
  <si>
    <t>HEOFRD1126</t>
  </si>
  <si>
    <t>ICICI Prudential Nifty Low Vol 30 ETF</t>
  </si>
  <si>
    <t>ICICILOVOL</t>
  </si>
  <si>
    <t>Aditya Birla Sun Life RESURGENT INDIA FUND â€“ SERIES 4 REGULAR GROWTH</t>
  </si>
  <si>
    <t>BSLRIFS4RG</t>
  </si>
  <si>
    <t>Aditya Birla Sun Life RESURGENT INDIA FUND â€“ SERIES 4 REGULAR DIVIDEND</t>
  </si>
  <si>
    <t>BSLRIFS4RD</t>
  </si>
  <si>
    <t>Aditya Birla Sun Life RESURGENT INDIA FUND â€“ SERIES 4 DIRECT GROWTH</t>
  </si>
  <si>
    <t>BSLRIFS4DG</t>
  </si>
  <si>
    <t>Aditya Birla Sun Life RESURGENT INDIA FUND â€“ SERIES 4 DIRECT DIVIDEND</t>
  </si>
  <si>
    <t>BSLRIFS4DD</t>
  </si>
  <si>
    <t>ICICI PRUDENTIAL VALUE FUND-SERIES 15-CUMULATIVE</t>
  </si>
  <si>
    <t>IPRU2987</t>
  </si>
  <si>
    <t>ICICI PRUDENTIAL VALUE FUND-SERIES 15-DIVIDEND PAYOUT</t>
  </si>
  <si>
    <t>IPRU2988</t>
  </si>
  <si>
    <t>ICICI PRUDENTIAL VALUE FUND-SERIES 15-DIRECT PLAN CUMULATIVE</t>
  </si>
  <si>
    <t>IPRU9189</t>
  </si>
  <si>
    <t>ICICI PRUDENTIAL VALUE FUND-SERIES 15-DIRECT PLAN DIVIDEND PAYOUT</t>
  </si>
  <si>
    <t>IPRU9190</t>
  </si>
  <si>
    <t>HDFC EQUITY OPPORTUNITIES FUND-II-1100D JUNE 2017(1) SERIES 2-DIRECT OPTION-GROWTH OPTION</t>
  </si>
  <si>
    <t>HEOFDG1100</t>
  </si>
  <si>
    <t>HDFC EQUITY OPPORTUNITIES FUND-II-1100D JUNE 2017(1) SERIES 2-DIRECT OPTION-DIVIDEND PAYOUT OPTION</t>
  </si>
  <si>
    <t>HEOFDD1100</t>
  </si>
  <si>
    <t>HDFC EQUITY OPPORTUNITIES FUND-II-1100D JUNE 2017(1) SERIES 2-REGULAR OPTION-GROWTH OPTION</t>
  </si>
  <si>
    <t>HEOFRG1100</t>
  </si>
  <si>
    <t>HDFC EQUITY OPPORTUNITIES FUND-II-1100D JUNE 2017(1) SERIES 2-REGULAR OPTION-DIVIDEND PAYOUT OPTION</t>
  </si>
  <si>
    <t>HEOFRD1100</t>
  </si>
  <si>
    <t>UTI Nifty Next 50 ETF</t>
  </si>
  <si>
    <t>UTINEXT50</t>
  </si>
  <si>
    <t>Axis Equity Advantage Fund - Series 2 Direct Plan - Growth</t>
  </si>
  <si>
    <t>AXISAHDGG</t>
  </si>
  <si>
    <t>Axis Equity Advantage Fund - Series 2 Regular Plan - Growth</t>
  </si>
  <si>
    <t>AXISAHGPG</t>
  </si>
  <si>
    <t>ICICI Prudential Value Fund - Series 16 - Cumulative Option</t>
  </si>
  <si>
    <t>IPRU2991</t>
  </si>
  <si>
    <t>ICICI Prudential Value Fund - Series 16 - Dividend Payout Option</t>
  </si>
  <si>
    <t>IPRU2992</t>
  </si>
  <si>
    <t>ICICI Prudential Value Fund - Series 16 - Direct Plan Cumulative Option</t>
  </si>
  <si>
    <t>IPRU9193</t>
  </si>
  <si>
    <t>ICICI Prudential Value Fund - Series 16 - Direct Plan Dividend Payout Option</t>
  </si>
  <si>
    <t>IPRU9194</t>
  </si>
  <si>
    <t>ICICI PRUDENTIAL VALUE FUND SERIES 17 - CUMULATIVE OPTION</t>
  </si>
  <si>
    <t>IPRU3003</t>
  </si>
  <si>
    <t>ICICI PRUDENTIAL VALUE FUND SERIES 17 - DIVIDEND OPTION</t>
  </si>
  <si>
    <t>IPRU3004</t>
  </si>
  <si>
    <t>ICICI PRUDENTIAL VALUE FUND SERIES 17 - DIRECT PLAN CUMULATIVE OPTION</t>
  </si>
  <si>
    <t>IPRU9205</t>
  </si>
  <si>
    <t>ICICI PRUDENTIAL VALUE FUND SERIES 17 - DIRECT PLAN DIVIDEND OPTION</t>
  </si>
  <si>
    <t>IPRU9206</t>
  </si>
  <si>
    <t>Aditya Birla Sun Life Resurgent India Fund - Series 5 - Regular Plan Growth</t>
  </si>
  <si>
    <t>ABSLRIF5RG</t>
  </si>
  <si>
    <t>Aditya Birla Sun Life Resurgent India Fund - Series 5 - Regular Plan Dividend Payout</t>
  </si>
  <si>
    <t>ABSLRIF5RD</t>
  </si>
  <si>
    <t>Aditya Birla Sun Life Resurgent India Fund - Series 5 - Direct Plan Growth</t>
  </si>
  <si>
    <t>ABSLRIF5DG</t>
  </si>
  <si>
    <t>Aditya Birla Sun Life Resurgent India Fund - Series 5 - Direct Plan Dividend Payout</t>
  </si>
  <si>
    <t>ABSLRIF5DD</t>
  </si>
  <si>
    <t>ICICI Prudential Value Fund Series 18 - Cumulative Option</t>
  </si>
  <si>
    <t>IPRU3013</t>
  </si>
  <si>
    <t>ICICI Prudential Value Fund Series 18 - Dividend Payout Option</t>
  </si>
  <si>
    <t>IPRU3014</t>
  </si>
  <si>
    <t>ICICI Prudential Value Fund Series 18 - Direct Plan Cumulative Option</t>
  </si>
  <si>
    <t>IPRU9215</t>
  </si>
  <si>
    <t>ICICI Prudential Value Fund Series 18 - Direct Plan Dividend Payout Option</t>
  </si>
  <si>
    <t>IPRU9216</t>
  </si>
  <si>
    <t>NIPPON INDIA MUTUAL FUND  CAPITAL BUILDER FD SR B DR DVP 06JN21</t>
  </si>
  <si>
    <t>NCBFIVBDD</t>
  </si>
  <si>
    <t>NIPPON INDIA MUTUAL FUND  CAPITAL BUILDER FD SR B DR GWTH 06JN21</t>
  </si>
  <si>
    <t>NCBFIVBDG</t>
  </si>
  <si>
    <t>NIPPON INDIA MUTUAL FUND  CAPITAL BUILDER FD SR B RG DVP 06JN21</t>
  </si>
  <si>
    <t>NCBFIVBD</t>
  </si>
  <si>
    <t>NIPPON INDIA MUTUAL FUND  CAPITAL BUILDER FD SR B RG GWTH 06JN21</t>
  </si>
  <si>
    <t>NCBFIVBG</t>
  </si>
  <si>
    <t>BHARAT 22 ETF - ICICI Prudential AMC</t>
  </si>
  <si>
    <t>ICICIB22</t>
  </si>
  <si>
    <t>HDFC HOF-I-1140D November 2017(1) - Direct Option - Growth Option</t>
  </si>
  <si>
    <t>HHOF1140DG</t>
  </si>
  <si>
    <t>HDFC HOF-I-1140D November 2017(1) - Direct Option - Dividend Payout Option</t>
  </si>
  <si>
    <t>HHOF1140DD</t>
  </si>
  <si>
    <t>HDFC HOF-I-1140D November 2017(1) - Regular Option - Growth Option</t>
  </si>
  <si>
    <t>HHOF1140RG</t>
  </si>
  <si>
    <t>HDFC HOF-I-1140D November 2017(1) - Regular  Option - Dividend Payout Option</t>
  </si>
  <si>
    <t>HHOF1140RD</t>
  </si>
  <si>
    <t>DSP BLACKROCK A.C.E. Fund Series 1 - Regular Growth</t>
  </si>
  <si>
    <t>DACEFRG</t>
  </si>
  <si>
    <t>DSP BLACKROCK A.C.E. Fund Series 1 - Regular-Dividend Payout</t>
  </si>
  <si>
    <t>DACEFRDP</t>
  </si>
  <si>
    <t>DSP BLACKROCK A.C.E. Fund Series 1 - Direct Growth</t>
  </si>
  <si>
    <t>DACEFDG</t>
  </si>
  <si>
    <t>DSP BLACKROCK A.C.E. Fund Series 1 - Direct - Dividend Payout</t>
  </si>
  <si>
    <t>DACEFDDP</t>
  </si>
  <si>
    <t>NIPPON INDIA MUTUAL FUND  CAPITAL BUILDER FD IV SR C DR DVP 20MR21</t>
  </si>
  <si>
    <t>NCBFIVBCD</t>
  </si>
  <si>
    <t>NIPPON INDIA MUTUAL FUND  CAPITAL BUILDER FD IV SR C RG GWTH 20MR21</t>
  </si>
  <si>
    <t>NCBFIVCG</t>
  </si>
  <si>
    <t>NIPPON INDIA MUTUAL FUND  CAPITAL BUILDER FD IV SR C DR GWTH 20MR21</t>
  </si>
  <si>
    <t>NCBFIVBCG</t>
  </si>
  <si>
    <t>NIPPON INDIA MUTUAL FUND  CAPITAL BUILDER FD IV SR C RG DVP 20MR21</t>
  </si>
  <si>
    <t>NCBFIVCD</t>
  </si>
  <si>
    <t>ICICI PRUDENTIAL VALUE FUND - SERIES 19 - CUMULATIVE OPTION</t>
  </si>
  <si>
    <t>IPRU3018</t>
  </si>
  <si>
    <t>ICICI PRUDENTIAL VALUE FUND - SERIES 19  - DIVIDEND PAYOUT OPTION</t>
  </si>
  <si>
    <t>IPRU3019</t>
  </si>
  <si>
    <t>ICICI PRUDENTIAL VALUE FUND - SERIES 19  - DIRECT PLAN CUMULATIVE OPTION</t>
  </si>
  <si>
    <t>IPRU9220</t>
  </si>
  <si>
    <t>ICICI PRUDENTIAL VALUE FUND - SERIES 19  -DIRECT PLAN DIVIDEND PAYOUT OPTION</t>
  </si>
  <si>
    <t>IPRU9221</t>
  </si>
  <si>
    <t>NIPPON INDIA MUTUAL FUND  CAPITAL BUILDER FD IV SRD DR DVP 18JN21</t>
  </si>
  <si>
    <t>NCBFIVDDD</t>
  </si>
  <si>
    <t>NIPPON INDIA MUTUAL FUND  CAPITAL BUILDER FD IV SRD RG GWTH 18JN21</t>
  </si>
  <si>
    <t>NCBFIVDG</t>
  </si>
  <si>
    <t>NIPPON INDIA MUTUAL FUND  CAPITAL BUILDER FD IV SRD DR GWTH 18JN21</t>
  </si>
  <si>
    <t>NCBFIVDDG</t>
  </si>
  <si>
    <t>NIPPON INDIA MUTUAL FUND  CAPITAL BUILDER FD IV SRD RG DVP 18JN21</t>
  </si>
  <si>
    <t>NCBFIVDD</t>
  </si>
  <si>
    <t>ICICI Prudential Value Fund - Series 20 - Cumulative Option</t>
  </si>
  <si>
    <t>IPRU3034</t>
  </si>
  <si>
    <t>ICICI Prudential Value Fund - Series 20 - Dividend Option</t>
  </si>
  <si>
    <t>IPRU3035</t>
  </si>
  <si>
    <t>ICICI Prudential Value Fund - Series 20 - Direct Plan Cumulative Option</t>
  </si>
  <si>
    <t>IPRU9236</t>
  </si>
  <si>
    <t>ICICI Prudential Value Fund - Series 20 - Direct Plan Dividend Option</t>
  </si>
  <si>
    <t>IPRU9237</t>
  </si>
  <si>
    <t>Kotak India Growth Fund   Series 4 - Regular Plan Growth Option</t>
  </si>
  <si>
    <t>KTKIND4RG</t>
  </si>
  <si>
    <t>Kotak India Growth Fund   Series 4 - Regular Plan Dividend Option</t>
  </si>
  <si>
    <t>KTKIND4RD</t>
  </si>
  <si>
    <t>KOTAK INDIA GROWTH FUND SERIES 4 DIRECT PLAN DIVIDEND OPTION</t>
  </si>
  <si>
    <t>KTKIND4DD</t>
  </si>
  <si>
    <t>Kotak India Growth Fund   Series 4 - Direct Plan Growth Option</t>
  </si>
  <si>
    <t>KTKIND4DG</t>
  </si>
  <si>
    <t>Axis Capital Builder Fund - Series 1 (1540 Days) - Direct Plan  - Dividend Payout</t>
  </si>
  <si>
    <t>AXISCBD1D</t>
  </si>
  <si>
    <t>Axis Capital Builder Fund - Series 1 (1540 Days) - Direct Plan  - Growth</t>
  </si>
  <si>
    <t>AXISCBDGG</t>
  </si>
  <si>
    <t>Axis Capital Builder Fund - Series 1 (1540 Days) - Regular Plan  - Dividend Payout</t>
  </si>
  <si>
    <t>AXISCBDPD</t>
  </si>
  <si>
    <t>Axis Capital Builder Fund - Series 1 (1540 Days) - Regular Plan  - Growth</t>
  </si>
  <si>
    <t>AXISCBGPG</t>
  </si>
  <si>
    <t>DSP BlackRock A C E Fund - Series 2 - Regular Plan - Growth Option</t>
  </si>
  <si>
    <t>DACE2RG</t>
  </si>
  <si>
    <t>DSP BlackRock A C E Fund - Series 2 - Regular Plan - Dividend Payout Option</t>
  </si>
  <si>
    <t>DACE2RDP</t>
  </si>
  <si>
    <t>DSP BlackRock A C E Fund - Series 2 - Direct Plan - Growth Option</t>
  </si>
  <si>
    <t>DACE2DG</t>
  </si>
  <si>
    <t>DSP BlackRock A C E Fund - Series 2 - Direct Plan - Dividend Payout  Option</t>
  </si>
  <si>
    <t>DACE2DDP</t>
  </si>
  <si>
    <t>ADITYA BIRLA SUN LIFE RESURGENT INDIA FUND - SERIES 6- REGULAR PLAN- GROWTH</t>
  </si>
  <si>
    <t>ABSLRIF6RG</t>
  </si>
  <si>
    <t>ADITYA BIRLA SUN LIFE RESURGENT INDIA FUND - SERIES 6- REGULAR PLAN- DIVIDEND PAYOUT</t>
  </si>
  <si>
    <t>ABSLRIF6RD</t>
  </si>
  <si>
    <t>ADITYA BIRLA SUN LIFE RESURGENT INDIA FUND - SERIES 6- DIRECT PLAN- GROWTH</t>
  </si>
  <si>
    <t>ABSLRIF6DG</t>
  </si>
  <si>
    <t>ADITYA BIRLA SUN LIFE RESURGENT INDIA FUND - SERIES 6- DIRECT PLAN- DIVIDEND PAYOUT</t>
  </si>
  <si>
    <t>ABSLRIF6DD</t>
  </si>
  <si>
    <t>Aditya Birla Sun Life Resurgent India Fund - Series 7 - Regular Plan - Growth Option</t>
  </si>
  <si>
    <t>ABSLRIF7RG</t>
  </si>
  <si>
    <t>Aditya Birla Sun Life Resurgent India Fund - Series 7 - Regular Plan - Dividend Payout</t>
  </si>
  <si>
    <t>ABSLRIF7RD</t>
  </si>
  <si>
    <t>Aditya Birla Sun Life Resurgent India Fund - Series 7 - Direct Plan - Growth Option</t>
  </si>
  <si>
    <t>ABSLRIF7DG</t>
  </si>
  <si>
    <t>Aditya Birla Sun Life Resurgent India Fund - Series 7 - Direct Plan - Dividend Payout</t>
  </si>
  <si>
    <t>ABSLRIF7DD</t>
  </si>
  <si>
    <t>IndInfravit Trust</t>
  </si>
  <si>
    <t>INDINFR</t>
  </si>
  <si>
    <t>ICICI Prudential Bharat Consumption Fund - Series 2 - Cumulative Option</t>
  </si>
  <si>
    <t>IPRU3095</t>
  </si>
  <si>
    <t>ICICI Prudential Bharat Consumption Fund - Series 2 - Dividend Option</t>
  </si>
  <si>
    <t>IPRU3096</t>
  </si>
  <si>
    <t>ICICI Prudential Bharat Consumption Fund - Series 2 - Direct Plan Cumulative Option</t>
  </si>
  <si>
    <t>IPRU9297</t>
  </si>
  <si>
    <t>ICICI Prudential Bharat Consumption Fund - Series 2 - Direct Plan Dividend Option</t>
  </si>
  <si>
    <t>IPRU9298</t>
  </si>
  <si>
    <t>ICICI Prudential S&amp;P BSE 500 ETF</t>
  </si>
  <si>
    <t>ICICI500</t>
  </si>
  <si>
    <t>Kotak India Growth Fund Series 5 - Regular Plan - Growth Option</t>
  </si>
  <si>
    <t>KTKIND5RG</t>
  </si>
  <si>
    <t>Kotak India Growth Fund Series 5 - Regular Plan - Dividend Option</t>
  </si>
  <si>
    <t>KTKIND5RD</t>
  </si>
  <si>
    <t>Kotak India Growth Fund Series 5 - Direct Plan - Growth Option</t>
  </si>
  <si>
    <t>KTKIND5DG</t>
  </si>
  <si>
    <t>Kotak India Growth Fund Series 5 - Direct Plan - Dividend Option</t>
  </si>
  <si>
    <t>KTKIND5DD</t>
  </si>
  <si>
    <t>ICICI Prudential Bharat Consumption Fund  - Series 3 - Cumulative Option</t>
  </si>
  <si>
    <t>IPRU3143</t>
  </si>
  <si>
    <t>ICICI Prudential Bharat Consumption Fund  - Series 3 - Dividend Payout Option</t>
  </si>
  <si>
    <t>IPRU3144</t>
  </si>
  <si>
    <t>ICICI Prudential Bharat Consumption Fund  - Series 3 -  Direct Plan - Cumulative Option</t>
  </si>
  <si>
    <t>IPRU9345</t>
  </si>
  <si>
    <t>ICICI Prudential Bharat Consumption Fund  - Series 3 - Direct Plan - Dividend Payout Option</t>
  </si>
  <si>
    <t>IPRU9346</t>
  </si>
  <si>
    <t>Tata Vaue Fund Series 1 - Regular Plan - Dividend Payout Option</t>
  </si>
  <si>
    <t>TVF1D</t>
  </si>
  <si>
    <t>Tata Vaue Fund Series 1 - Direct Plan - Dividend Payout Option</t>
  </si>
  <si>
    <t>TVF1DZ</t>
  </si>
  <si>
    <t>Tata Vaue Fund Series 1 - Regular Plan - Growth Option</t>
  </si>
  <si>
    <t>TVF1G</t>
  </si>
  <si>
    <t>Tata Vaue Fund Series 1 - Direct Plan - Growth Option</t>
  </si>
  <si>
    <t>TVF1GZ</t>
  </si>
  <si>
    <t>IDFC Equity Opportunity - Series 6 - Regular Plan - Growth Option</t>
  </si>
  <si>
    <t>IDFCEOS6RG</t>
  </si>
  <si>
    <t>IDFC Equity Opportunity - Series 6 - Regular Plan - Dividend Payout  Option</t>
  </si>
  <si>
    <t>IDFCEOS6RD</t>
  </si>
  <si>
    <t>IDFC Equity Opportunity - Series 6 - Direct Plan - Growth Option</t>
  </si>
  <si>
    <t>IDFCEOS6DG</t>
  </si>
  <si>
    <t>IDFC Equity Opportunity - Series 6 - Direct Plan - Dividend Payout Option</t>
  </si>
  <si>
    <t>IDFCEOS6DD</t>
  </si>
  <si>
    <t>TATA Value Fund Series  2 - Regular Plan  - Dividend Payout Option</t>
  </si>
  <si>
    <t>TVF2D</t>
  </si>
  <si>
    <t>TATA Value Fund Series  2 - Direct Plan  - Dividend Payout Option</t>
  </si>
  <si>
    <t>TVF2DZ</t>
  </si>
  <si>
    <t>TATA Value Fund Series  2 - Regular  Plan  - Growth Option</t>
  </si>
  <si>
    <t>TVF2G</t>
  </si>
  <si>
    <t>TATA Value Fund Series  2 - Direct Plan  - Growth Option</t>
  </si>
  <si>
    <t>TVF2GZ</t>
  </si>
  <si>
    <t>ICICI PRU Bharat Consumption Fund - Sr 4 - Cumulative</t>
  </si>
  <si>
    <t>IPRU3168</t>
  </si>
  <si>
    <t>ICICI PRU Bharat Consumption Fund - Sr 4 - Dividend Payout Option</t>
  </si>
  <si>
    <t>IPRU3169</t>
  </si>
  <si>
    <t>ICICI PRU Bharat Consumption Fund - Sr 4 - Direct Plan Cumulative</t>
  </si>
  <si>
    <t>IPRU9370</t>
  </si>
  <si>
    <t>ICICI PRU Bharat Consumption Fund - Sr 4 - Direct Plan Dividend Payout</t>
  </si>
  <si>
    <t>IPRU9371</t>
  </si>
  <si>
    <t>ICICI Prudential Nifty Next 50 ETF</t>
  </si>
  <si>
    <t>ICICINXT50</t>
  </si>
  <si>
    <t>Kotak India Growth Fund Series 7 - Regular Plan - Growth Option</t>
  </si>
  <si>
    <t>KTKIND7RG</t>
  </si>
  <si>
    <t>Kotak India Growth Fund Series 7 - Regular Plan - Dividend Option</t>
  </si>
  <si>
    <t>KTKIND7RD</t>
  </si>
  <si>
    <t>Kotak India Growth Fund Series 7 - Direct Plan - Growth Option</t>
  </si>
  <si>
    <t>KTKIND7DG</t>
  </si>
  <si>
    <t>Kotak India Growth Fund Series 7 - Direct Plan - Dividend Option</t>
  </si>
  <si>
    <t>KTKIND7DD</t>
  </si>
  <si>
    <t>SBI - ETF - SENSEX NEXT 50</t>
  </si>
  <si>
    <t>SETFSN50</t>
  </si>
  <si>
    <t>NIPPON INDIA MUTUAL FUND  INDIA OPPT FD  SR A RG GWTH31JN22</t>
  </si>
  <si>
    <t>NIOSAG</t>
  </si>
  <si>
    <t>NIPPON INDIA MUTUAL FUND  INDIA OPPT FD  SR A RG DVP31JN22</t>
  </si>
  <si>
    <t>NIOSAD</t>
  </si>
  <si>
    <t>NIPPON INDIA MUTUAL FUND  INDIA OPPT FD  SR A DR GWTH31JN22</t>
  </si>
  <si>
    <t>NIOSADG</t>
  </si>
  <si>
    <t>NIPPON INDIA MUTUAL FUND  INDIA OPPT FD  SR A DR DVP31JN22</t>
  </si>
  <si>
    <t>NIOSADD</t>
  </si>
  <si>
    <t>MIRAE ASSET NIFTY 50 ETF (MAN50ETF)</t>
  </si>
  <si>
    <t>MAN50ETF</t>
  </si>
  <si>
    <t>ICICI Prudential Bharat Consumption Fund - Series 5 - Cumulative Option</t>
  </si>
  <si>
    <t>IPRU3218</t>
  </si>
  <si>
    <t>ICICI Prudential Bharat Consumption Fund - Series 5 - Dividend Payout Option</t>
  </si>
  <si>
    <t>IPRU3219</t>
  </si>
  <si>
    <t>ICICI Prudential Bharat Consumption Fund - Series 5 -  Direct Plan - Cumulative Option</t>
  </si>
  <si>
    <t>IPRU9420</t>
  </si>
  <si>
    <t>ICICI Prudential Bharat Consumption Fund - Series 5 -  Direct Plan - Dividend Payout  Option</t>
  </si>
  <si>
    <t>IPRU9421</t>
  </si>
  <si>
    <t>Aditya Birla Sun Life Nifty Next 50 ETF</t>
  </si>
  <si>
    <t>ABSLNN50ET</t>
  </si>
  <si>
    <t>Axis&amp;#160;Capital&amp;#160;Builder&amp;#160;Fund&amp;#160;-&amp;#160;Series&amp;#160;4&amp;#160;(1582&amp;#160;days)&amp;#160;-</t>
  </si>
  <si>
    <t>AXISCCDID</t>
  </si>
  <si>
    <t>Axis&amp;#160;Capital&amp;#160;Builder&amp;#160;Fund&amp;#160;-&amp;#160;Series&amp;#160;4&amp;#160;(1582&amp;#160;days)&amp;#160;-Direct&amp;#160;Plan&amp;#160;-&amp;#160;Growth&amp;#160;Option</t>
  </si>
  <si>
    <t>AXISCCDGG</t>
  </si>
  <si>
    <t>Axis&amp;#160;Capital&amp;#160;Builder&amp;#160;Fund&amp;#160;-&amp;#160;Series&amp;#160;4&amp;#160;(1582&amp;#160;days)&amp;#160;-Regular&amp;#160;Plan&amp;#160;-&amp;#160;Dividend&amp;#160;Payout&amp;#160;Option</t>
  </si>
  <si>
    <t>AXISCCDPD</t>
  </si>
  <si>
    <t>Axis&amp;#160;Capital&amp;#160;Builder&amp;#160;Fund&amp;#160;-&amp;#160;Series&amp;#160;4&amp;#160;(1582&amp;#160;days)&amp;#160;- Regular&amp;#160;Plan&amp;#160;-&amp;#160;Growth&amp;#160;Option</t>
  </si>
  <si>
    <t>AXISCCGPG</t>
  </si>
  <si>
    <t>UTI S&amp;P BSE Sensex Next 50 ETF</t>
  </si>
  <si>
    <t>UTISXN50</t>
  </si>
  <si>
    <t>India Infrastructure Trust</t>
  </si>
  <si>
    <t>INFRATRUST</t>
  </si>
  <si>
    <t>Parshva Enterprises Ltd</t>
  </si>
  <si>
    <t>PARSHVA</t>
  </si>
  <si>
    <t>Anand Rayons Ltd</t>
  </si>
  <si>
    <t>ARL</t>
  </si>
  <si>
    <t>Earum Pharmaceuticals Ltd</t>
  </si>
  <si>
    <t>EARUM</t>
  </si>
  <si>
    <t>SBC Exports Ltd</t>
  </si>
  <si>
    <t>SBC</t>
  </si>
  <si>
    <t>IndiaMART InterMESH Ltd</t>
  </si>
  <si>
    <t>INDIAMART</t>
  </si>
  <si>
    <t>City Pulse Multiplex Ltd</t>
  </si>
  <si>
    <t>CPML</t>
  </si>
  <si>
    <t>SK International Export Ltd</t>
  </si>
  <si>
    <t>SKIEL</t>
  </si>
  <si>
    <t>DCM Nouvelle Ltd</t>
  </si>
  <si>
    <t>DCMNVL</t>
  </si>
  <si>
    <t>ICICI Prudential Bank ETF</t>
  </si>
  <si>
    <t>ICICIBANKN</t>
  </si>
  <si>
    <t>NIPPON INDIA ETF SENSEX NEXT 50</t>
  </si>
  <si>
    <t>NETFSNX150</t>
  </si>
  <si>
    <t>Affle (India) Ltd</t>
  </si>
  <si>
    <t>AFFLE</t>
  </si>
  <si>
    <t>Seacoast Shipping Services Ltd</t>
  </si>
  <si>
    <t>SEACOAST</t>
  </si>
  <si>
    <t>ICICI Prudential Private Banks ETF</t>
  </si>
  <si>
    <t>ICICIBANKP</t>
  </si>
  <si>
    <t>Spandana Sphoorty Financial Ltd</t>
  </si>
  <si>
    <t>SPANDANA</t>
  </si>
  <si>
    <t>Sterling and Wilson Solar Ltd</t>
  </si>
  <si>
    <t>SWSOLAR</t>
  </si>
  <si>
    <t>Transpact Enterprises Ltd</t>
  </si>
  <si>
    <t>TRANSPACT</t>
  </si>
  <si>
    <t>Alphalogic Techsys Ltd</t>
  </si>
  <si>
    <t>ALPHALOGIC</t>
  </si>
  <si>
    <t>Novateor Research Laboratories Ltd</t>
  </si>
  <si>
    <t>NOVATEOR</t>
  </si>
  <si>
    <t>IIFL Wealth Management Ltd</t>
  </si>
  <si>
    <t>IIFLWAM</t>
  </si>
  <si>
    <t>IIFL Securities Ltd</t>
  </si>
  <si>
    <t>IIFLSEC</t>
  </si>
  <si>
    <t>APM Finvest Ltd</t>
  </si>
  <si>
    <t>APMFINVEST</t>
  </si>
  <si>
    <t>Misquita Engineering Ltd</t>
  </si>
  <si>
    <t>MISQUITA</t>
  </si>
  <si>
    <t>Galactico Corporate Services Ltd</t>
  </si>
  <si>
    <t>GALACTICO</t>
  </si>
  <si>
    <t>Ellora Trading Ltd</t>
  </si>
  <si>
    <t>ELLORATRAD</t>
  </si>
  <si>
    <t>NIPPON INDIA EQUITY SAVINGS FUND - SEGREGATED PORTFOLIO 1 - DIVIDEND PLANDIVIDEND PAYOUT</t>
  </si>
  <si>
    <t>NIESSPJ</t>
  </si>
  <si>
    <t>NIPPON INDIA EQUITY SAVINGS FUND - SEGREGATED PORTFOLIO 1 - DIRECT QUARTERLY DIVIDEND PLAN REINVESTMENT</t>
  </si>
  <si>
    <t>NIESSPI</t>
  </si>
  <si>
    <t>NIPPON INDIA EQUITY SAVINGS FUND - SEGREGATED PORTFOLIO 1 - DIRECT BONUS PLAN BONUS</t>
  </si>
  <si>
    <t>NIESSPB</t>
  </si>
  <si>
    <t>NIPPON INDIA EQUITY SAVINGS FUND - SEGREGATED PORTFOLIO 1 - QUARTERLY DIVIDEND PLANDIVIDEND PAYOUT</t>
  </si>
  <si>
    <t>NIESSPO</t>
  </si>
  <si>
    <t>NIPPON INDIA EQUITY SAVINGS FUND - SEGREGATED PORTFOLIO 1 - DIRECT DIVIDEND PLAN DIVIDEND PAYOUT</t>
  </si>
  <si>
    <t>NIESSPC</t>
  </si>
  <si>
    <t>NIPPON INDIA EQUITY SAVINGS FUND - SEGREGATED PORTFOLIO 1 - QUARTERLY DIVIDEND PLAN REINVESTMENT</t>
  </si>
  <si>
    <t>NIESSPP</t>
  </si>
  <si>
    <t>NIPPON INDIA EQUITY SAVINGS FUND - SEGREGATED PORTFOLIO 1 - BONUS PLANBONUS</t>
  </si>
  <si>
    <t>NIESSPA</t>
  </si>
  <si>
    <t>NIPPON INDIA EQUITY SAVINGS FUND - SEGREGATED PORTFOLIO 1 - DIRECT MONTHLY DIVIDEND PLAN REINVESTMENT</t>
  </si>
  <si>
    <t>NIESSPG</t>
  </si>
  <si>
    <t>Gujarat Fluorochemicals Ltd</t>
  </si>
  <si>
    <t>FLUOROCHEM</t>
  </si>
  <si>
    <t>NIPPON INDIA EQUITY HYBRID FUND -&amp;#160;SEGREGATED PORTFOLIO 1- DIRECT DIVIDEND PLAN REINVESTMENT</t>
  </si>
  <si>
    <t>NIEHSPA</t>
  </si>
  <si>
    <t>NIPPON INDIA EQUITY HYBRID FUND -&amp;#160;SEGREGATED PORTFOLIO 1 - DIRECT MONTHLY DIVIDEND PLAN DIVIDEND PAYOUT</t>
  </si>
  <si>
    <t>NIEHSPB</t>
  </si>
  <si>
    <t>NIPPON INDIA EQUITY HYBRID FUND -&amp;#160;SEGREGATED PORTFOLIO 1 - DIRECT MONTHLY DIVIDEND PLAN REINVESTMENT</t>
  </si>
  <si>
    <t>NIEHSPC</t>
  </si>
  <si>
    <t>NIPPON INDIA EQUITY HYBRID FUND -&amp;#160;SEGREGATED PORTFOLIO 1 - QUARTERLY DIVIDEND PLAN REINVESTMENT</t>
  </si>
  <si>
    <t>NIEHSPF</t>
  </si>
  <si>
    <t>NIPPON INDIA EQUITY HYBRID FUND -&amp;#160;SEGREGATED PORTFOLIO 1 - DIRECT QUARTERLY DIVIDEND PLAN DIVIDEND PAYOUT</t>
  </si>
  <si>
    <t>NIEHSPI</t>
  </si>
  <si>
    <t>NIPPON INDIA EQUITY HYBRID FUND -&amp;#160;SEGREGATED PORTFOLIO 1 - DIRECT QUARTERLY DIVIDEND PLAN REINVESTMENT</t>
  </si>
  <si>
    <t>NIEHSPK</t>
  </si>
  <si>
    <t>NIPPON INDIA EQUITY HYBRID FUND -&amp;#160;SEGREGATED PORTFOLIO 1 - DIRECT DIVIDEND PLAN DIVIDEND PAYOUT</t>
  </si>
  <si>
    <t>NIEHSPM</t>
  </si>
  <si>
    <t>NIPPON INDIA EQUITY HYBRID FUND -&amp;#160;SEGREGATED PORTFOLIO 1 - MONTHLY DIVIDEND PLAN REINVESTMENT</t>
  </si>
  <si>
    <t>NIEHSPN</t>
  </si>
  <si>
    <t>Indian Railway Catering and Tourism Corporation Ltd</t>
  </si>
  <si>
    <t>IRCTC</t>
  </si>
  <si>
    <t>NIPPON INDIA EQUITY SAVINGS FUND - SEGREGATED PORTFOLIO 1 - DIRECT DIVIDEND PLAN REINVESTMENT</t>
  </si>
  <si>
    <t>NIESSPD</t>
  </si>
  <si>
    <t>NIPPON INDIA EQUITY SAVINGS FUND - SEGREGATED PORTFOLIO 1 - DIRECT GROWTH PLAN GROWTH</t>
  </si>
  <si>
    <t>NIESSPE</t>
  </si>
  <si>
    <t>NIPPON INDIA EQUITY SAVINGS FUND - SEGREGATED PORTFOLIO 1 - DIRECT MONTHLY DIVIDEND PLAN DIVIDEND PAYOUT</t>
  </si>
  <si>
    <t>NIESSPF</t>
  </si>
  <si>
    <t>NIPPON INDIA EQUITY HYBRID FUND -&amp;#160;SEGREGATED PORTFOLIO 1 - GROWTH PLAN GROWTH</t>
  </si>
  <si>
    <t>NIEHSPD</t>
  </si>
  <si>
    <t>NIPPON INDIA EQUITY SAVINGS FUND - SEGREGATED PORTFOLIO 1 - DIRECT QUARTERLY DIVIDEND PLAN DIVIDEND PAYOUT</t>
  </si>
  <si>
    <t>NIESSPH</t>
  </si>
  <si>
    <t>NIPPON INDIA EQUITY HYBRID FUND -&amp;#160;SEGREGATED PORTFOLIO 1 - QUARTERLY DIVIDEND PLAN DIVIDEND PAYOUT</t>
  </si>
  <si>
    <t>NIEHSPE</t>
  </si>
  <si>
    <t>NIPPON INDIA EQUITY SAVINGS FUND - SEGREGATED PORTFOLIO 1 - DIVIDEND PLAN REINVESTMENT</t>
  </si>
  <si>
    <t>NIESSPK</t>
  </si>
  <si>
    <t>NIPPON INDIA EQUITY HYBRID FUND -&amp;#160;SEGREGATED PORTFOLIO 1 - DIRECT GROWTH PLAN GROWTH</t>
  </si>
  <si>
    <t>NIEHSPG</t>
  </si>
  <si>
    <t>NIPPON INDIA EQUITY HYBRID FUND -&amp;#160;SEGREGATED PORTFOLIO 1 - DIVIDEND PLAN DIVIDEND PAYOUT</t>
  </si>
  <si>
    <t>NIEHSPH</t>
  </si>
  <si>
    <t>NIPPON INDIA EQUITY HYBRID FUND -&amp;#160;SEGREGATED PORTFOLIO 1 - DIVIDEND PLAN REINVESTMENT</t>
  </si>
  <si>
    <t>NIEHSPJ</t>
  </si>
  <si>
    <t>NIPPON INDIA EQUITY HYBRID FUND -&amp;#160;SEGREGATED PORTFOLIO 1 - MONTHLY DIVIDEND PLAN DIVIDEND PAYOUT</t>
  </si>
  <si>
    <t>NIEHSPL</t>
  </si>
  <si>
    <t>NIPPON INDIA EQUITY SAVINGS FUND - SEGREGATED PORTFOLIO 1 - GROWTH PLAN GROWTH</t>
  </si>
  <si>
    <t>NIESSPL</t>
  </si>
  <si>
    <t>NIPPON INDIA EQUITY SAVINGS FUND - SEGREGATED PORTFOLIO 1 - MONTHLY DIVIDEND PLANDIVIDEND PAYOUT</t>
  </si>
  <si>
    <t>NIESSPM</t>
  </si>
  <si>
    <t>NIPPON INDIA EQUITY SAVINGS FUND - SEGREGATED PORTFOLIO 1 - MONTHLY DIVIDEND PLAN REINVESTMENT</t>
  </si>
  <si>
    <t>NIESSPN</t>
  </si>
  <si>
    <t>Goblin India Ltd</t>
  </si>
  <si>
    <t>GOBLIN</t>
  </si>
  <si>
    <t>Gensol Engineering Ltd</t>
  </si>
  <si>
    <t>GENSOL</t>
  </si>
  <si>
    <t>Vishwaraj Sugar Industries Ltd</t>
  </si>
  <si>
    <t>VISHWARAJ</t>
  </si>
  <si>
    <t>Greenpanel Industries Ltd</t>
  </si>
  <si>
    <t>GREENPANEL</t>
  </si>
  <si>
    <t>Shahlon Silk Industries Ltd</t>
  </si>
  <si>
    <t>SHAHLON</t>
  </si>
  <si>
    <t>ADITYA BIRLA SUN LIFE BANKING ETF</t>
  </si>
  <si>
    <t>ABSLBANETF</t>
  </si>
  <si>
    <t>Mount Housing and Infrastructure Ltd</t>
  </si>
  <si>
    <t>MOUNT</t>
  </si>
  <si>
    <t>Anuroop Packaging Ltd</t>
  </si>
  <si>
    <t>ANUROOP</t>
  </si>
  <si>
    <t>JSG Leasing Ltd</t>
  </si>
  <si>
    <t>JSGLEASING</t>
  </si>
  <si>
    <t>CSB Bank Ltd</t>
  </si>
  <si>
    <t>CSBBANK</t>
  </si>
  <si>
    <t>Ujjivan Small Finance Bank Ltd</t>
  </si>
  <si>
    <t>UJJIVANSFB</t>
  </si>
  <si>
    <t>Somany Home Innovation Ltd</t>
  </si>
  <si>
    <t>SHIL</t>
  </si>
  <si>
    <t>Easun Capital Markets Ltd</t>
  </si>
  <si>
    <t>EASUN</t>
  </si>
  <si>
    <t>Prince Pipes and Fittings Ltd</t>
  </si>
  <si>
    <t>PRINCEPIPE</t>
  </si>
  <si>
    <t>Valencia Nutrition Ltd</t>
  </si>
  <si>
    <t>VALENCIA</t>
  </si>
  <si>
    <t>Assam Entrade Ltd</t>
  </si>
  <si>
    <t>ASSAMENT</t>
  </si>
  <si>
    <t>Gian Life Care Ltd</t>
  </si>
  <si>
    <t>GIANLIFE</t>
  </si>
  <si>
    <t>Artemis Medicare Services Ltd</t>
  </si>
  <si>
    <t>ARTEMISMED</t>
  </si>
  <si>
    <t>Sumitomo Chemical India Ltd</t>
  </si>
  <si>
    <t>SUMICHEM</t>
  </si>
  <si>
    <t>ICICI Prudential Midcap 150 ETF</t>
  </si>
  <si>
    <t>ICICIM150</t>
  </si>
  <si>
    <t>Mirae Asset Nifty Next 50 ETF (MANXT50ETF)</t>
  </si>
  <si>
    <t>MANXT50ETF</t>
  </si>
  <si>
    <t>Tranway Technologies Ltd</t>
  </si>
  <si>
    <t>TRANWAY</t>
  </si>
  <si>
    <t>Janus Corporation Ltd</t>
  </si>
  <si>
    <t>JANUSCORP</t>
  </si>
  <si>
    <t>Vardhan Capital &amp; Finance Ltd</t>
  </si>
  <si>
    <t>VARDHANCFL</t>
  </si>
  <si>
    <t>Birla Tyres Ltd</t>
  </si>
  <si>
    <t>BIRLATYRES</t>
  </si>
  <si>
    <t>Universus Photo Imagings Ltd</t>
  </si>
  <si>
    <t>UNIVPHOTO</t>
  </si>
  <si>
    <t>Chandra Bhagat Pharma Ltd</t>
  </si>
  <si>
    <t>CBPL</t>
  </si>
  <si>
    <t>ICL Organic Dairy Products Ltd</t>
  </si>
  <si>
    <t>ICLORGANIC</t>
  </si>
  <si>
    <t>Octavius Plantations Ltd</t>
  </si>
  <si>
    <t>OCTAVIUSPL</t>
  </si>
  <si>
    <t>Suven Pharmaceuticals Ltd</t>
  </si>
  <si>
    <t>SUVENPHAR</t>
  </si>
  <si>
    <t>SM Auto Stamping Ltd</t>
  </si>
  <si>
    <t>SMAUTO</t>
  </si>
  <si>
    <t>SBI Cards and Payment Services Ltd</t>
  </si>
  <si>
    <t>SBICARD</t>
  </si>
  <si>
    <t>NIPPON INDIA EQUITY SAVINGS FUND -  SEGREGATED PORTFOLIO 2 - MONTHLY DIVIDEND PLAN(Issue Price: 0.01)</t>
  </si>
  <si>
    <t>08MPD</t>
  </si>
  <si>
    <t>NIPPON INDIA EQUITY SAVINGS FUND -  SEGREGATED PORTFOLIO 2 - DIRECT DIVIDEND PLAN(Issue Price: 0.01)</t>
  </si>
  <si>
    <t>08ADR</t>
  </si>
  <si>
    <t>08MPR</t>
  </si>
  <si>
    <t>NIPPON INDIA EQUITY SAVINGS FUND -  SEGREGATED PORTFOLIO 2 - DIRECT MONTHLY DIVIDEND PLAN(Issue Price: 0.01)</t>
  </si>
  <si>
    <t>08AMD</t>
  </si>
  <si>
    <t>08AMR</t>
  </si>
  <si>
    <t>NIPPON INDIA EQUITY SAVINGS FUND -  SEGREGATED PORTFOLIO 2 - BONUS PLAN(Issue Price: 0.01)</t>
  </si>
  <si>
    <t>08BPB</t>
  </si>
  <si>
    <t>NIPPON INDIA EQUITY SAVINGS FUND -  SEGREGATED PORTFOLIO 2 - GROWTH PLAN(Issue Price: 0.01)</t>
  </si>
  <si>
    <t>08GPG</t>
  </si>
  <si>
    <t>NIPPON INDIA EQUITY SAVINGS FUND -  SEGREGATED PORTFOLIO 2 - DIRECT BONUS PLAN(Issue Price: 0.01)</t>
  </si>
  <si>
    <t>08ABB</t>
  </si>
  <si>
    <t>NIPPON INDIA EQUITY SAVINGS FUND -  SEGREGATED PORTFOLIO 2 - QUARTERLY DIVIDEND PLAN(Issue Price: 0.01)</t>
  </si>
  <si>
    <t>08QPD</t>
  </si>
  <si>
    <t>NIPPON INDIA EQUITY SAVINGS FUND -  SEGREGATED PORTFOLIO 2 - DIRECT GROWTH PLAN(Issue Price: 0.01)</t>
  </si>
  <si>
    <t>08AGG</t>
  </si>
  <si>
    <t>08QPR</t>
  </si>
  <si>
    <t>NIPPON INDIA EQUITY SAVINGS FUND -  SEGREGATED PORTFOLIO 2 - DIRECT QUARTERLY DIVIDEND PLAN(Issue Price: 0.01)</t>
  </si>
  <si>
    <t>08AQD</t>
  </si>
  <si>
    <t>NIPPON INDIA EQUITY SAVINGS FUND -  SEGREGATED PORTFOLIO 2 - DIVIDEND PLAN(Issue Price: 0.01)</t>
  </si>
  <si>
    <t>08DPD</t>
  </si>
  <si>
    <t>08AQR</t>
  </si>
  <si>
    <t>08DPR</t>
  </si>
  <si>
    <t>08ADD</t>
  </si>
  <si>
    <t>RO Jewels Ltd</t>
  </si>
  <si>
    <t>ROJL</t>
  </si>
  <si>
    <t>Cospower Engineering Ltd</t>
  </si>
  <si>
    <t>COSPOWER</t>
  </si>
  <si>
    <t>NIPPON INDIA EQUITY HYBRID FUND -  SEGREGATED PORTFOLIO 2DIVIDEND PLANDIVIDEND REINVESTMENT</t>
  </si>
  <si>
    <t>11DPR</t>
  </si>
  <si>
    <t>NIPPON INDIA EQUITY HYBRID FUND -  SEGREGATED PORTFOLIO 2GROWTH PLAN GROWTH OPTIONGROWTH</t>
  </si>
  <si>
    <t>11GPG</t>
  </si>
  <si>
    <t>NIPPON INDIA EQUITY HYBRID FUND -  SEGREGATED PORTFOLIO 2MONTHLY DIVIDEND PLANDIVIDEND PAYOUT</t>
  </si>
  <si>
    <t>11MPD</t>
  </si>
  <si>
    <t>NIPPON INDIA EQUITY HYBRID FUND -  SEGREGATED PORTFOLIO 2MONTHLY DIVIDEND PLANREINVESTMENT</t>
  </si>
  <si>
    <t>11MPR</t>
  </si>
  <si>
    <t>NIPPON INDIA EQUITY HYBRID FUND -  SEGREGATED PORTFOLIO 2QUARTERLY DIVIDEND PLANDIVIDEND PAYOUT</t>
  </si>
  <si>
    <t>11QPD</t>
  </si>
  <si>
    <t>NIPPON INDIA EQUITY HYBRID FUND -  SEGREGATED PORTFOLIO 2QUARTERLY DIVIDEND PLANREINVESTMENT</t>
  </si>
  <si>
    <t>11QPR</t>
  </si>
  <si>
    <t>NIPPON INDIA EQUITY HYBRID FUND -  SEGREGATED PORTFOLIO 2DIRECT PLAN DIVIDEND PLANDIVIDEND PAYOUT</t>
  </si>
  <si>
    <t>11ADD</t>
  </si>
  <si>
    <t>NIPPON INDIA EQUITY HYBRID FUND -  SEGREGATED PORTFOLIO 2DIRECT PLAN DIVIDEND PLANDIVIDEND REINVESTMENT</t>
  </si>
  <si>
    <t>11ADR</t>
  </si>
  <si>
    <t>NIPPON INDIA EQUITY HYBRID FUND -  SEGREGATED PORTFOLIO 2DIRECT GROWTH PLAN GROWTH OPTIONGROWTH</t>
  </si>
  <si>
    <t>11AGG</t>
  </si>
  <si>
    <t>NIPPON INDIA EQUITY HYBRID FUND -  SEGREGATED PORTFOLIO 2DIRECT MONTHLY DIVIDEND PLANDIVIDEND PAYOUT</t>
  </si>
  <si>
    <t>11AMD</t>
  </si>
  <si>
    <t>NIPPON INDIA EQUITY HYBRID FUND -  SEGREGATED PORTFOLIO 2DIRECT MONTHLY DIVIDEND PLANREINVESTMENT</t>
  </si>
  <si>
    <t>11AMR</t>
  </si>
  <si>
    <t>NIPPON INDIA EQUITY HYBRID FUND -  SEGREGATED PORTFOLIO 2DIRECT QUARTERLY DIVIDEND PLANDIVIDEND PAYOUT</t>
  </si>
  <si>
    <t>11AQD</t>
  </si>
  <si>
    <t>NIPPON INDIA EQUITY HYBRID FUND -  SEGREGATED PORTFOLIO 2DIRECT QUARTERLY DIVIDEND PLANREINVESTMENT</t>
  </si>
  <si>
    <t>11AQR</t>
  </si>
  <si>
    <t>NIPPON INDIA EQUITY HYBRID FUND -  SEGREGATED PORTFOLIO 2DIVIDEND PLANDIVIDEND PAYOUT</t>
  </si>
  <si>
    <t>11DPD</t>
  </si>
  <si>
    <t>ABB Power Products and Systems India Ltd</t>
  </si>
  <si>
    <t>POWERINDIA</t>
  </si>
  <si>
    <t>DJ Mediaprint &amp; Logistics Ltd</t>
  </si>
  <si>
    <t>DJML</t>
  </si>
  <si>
    <t>Nirmitee Robotics India Ltd</t>
  </si>
  <si>
    <t>NIRMITEE</t>
  </si>
  <si>
    <t>Natural Biocon (India) Ltd</t>
  </si>
  <si>
    <t>NATURAL</t>
  </si>
  <si>
    <t>Bhartia Bachat Ltd</t>
  </si>
  <si>
    <t>BHARTIA</t>
  </si>
  <si>
    <t>Billwin Industries Ltd</t>
  </si>
  <si>
    <t>BILLWIN</t>
  </si>
  <si>
    <t>Aarti Surfactants Ltd</t>
  </si>
  <si>
    <t>AARTISURF</t>
  </si>
  <si>
    <t>Bonlon Industries Ltd</t>
  </si>
  <si>
    <t>BONLON</t>
  </si>
  <si>
    <t>Borosil Ltd</t>
  </si>
  <si>
    <t>BOROLTD</t>
  </si>
  <si>
    <t>Rossari Biotech Ltd</t>
  </si>
  <si>
    <t>ROSSARI</t>
  </si>
  <si>
    <t>NDR Auto Components Ltd</t>
  </si>
  <si>
    <t>NDRAUTO</t>
  </si>
  <si>
    <t>Mindspace Business Parks REIT</t>
  </si>
  <si>
    <t>MINDSPACE</t>
  </si>
  <si>
    <t>Suratwwala Business Group Ltd</t>
  </si>
  <si>
    <t>SBGLP</t>
  </si>
  <si>
    <t>&amp;#160;ICICI Prudential Alpha Low Vol 30 ETF&amp;#160;</t>
  </si>
  <si>
    <t>ICICIALPLV</t>
  </si>
  <si>
    <t>Max Healthcare Institute Ltd</t>
  </si>
  <si>
    <t>MAXHEALTH</t>
  </si>
  <si>
    <t>ICICI Prudential IT ETF</t>
  </si>
  <si>
    <t>ICICITECH</t>
  </si>
  <si>
    <t>Trekkingtoes.com Ltd</t>
  </si>
  <si>
    <t>HIPPOCABS</t>
  </si>
  <si>
    <t>Max India Ltd</t>
  </si>
  <si>
    <t>HDFC Banking ETF</t>
  </si>
  <si>
    <t>HBANKETF</t>
  </si>
  <si>
    <t>Tower Infrastructure Trust</t>
  </si>
  <si>
    <t>TOWERINFRA</t>
  </si>
  <si>
    <t>UTI Bank Exchange Traded Fund (UTI Bank ETF)</t>
  </si>
  <si>
    <t>UTIBANKETF</t>
  </si>
  <si>
    <t>Happiest Minds Technologies Ltd</t>
  </si>
  <si>
    <t>HAPPSTMNDS</t>
  </si>
  <si>
    <t>Route Mobile Ltd</t>
  </si>
  <si>
    <t>ROUTE</t>
  </si>
  <si>
    <t>Advait Infratech Ltd</t>
  </si>
  <si>
    <t>ADVAIT</t>
  </si>
  <si>
    <t>Archidply Decor Ltd</t>
  </si>
  <si>
    <t>ADL</t>
  </si>
  <si>
    <t>Computer Age Management Services Ltd</t>
  </si>
  <si>
    <t>CAMS</t>
  </si>
  <si>
    <t>Chemcon Speciality Chemicals Ltd</t>
  </si>
  <si>
    <t>CHEMCON</t>
  </si>
  <si>
    <t>SecMark Consultancy Ltd</t>
  </si>
  <si>
    <t>SECMARK</t>
  </si>
  <si>
    <t>Angel Broking Ltd</t>
  </si>
  <si>
    <t>ANGELBRKG</t>
  </si>
  <si>
    <t>Atam Valves Ltd</t>
  </si>
  <si>
    <t>ATAM</t>
  </si>
  <si>
    <t>Mazagon Dock Shipbuilders Ltd</t>
  </si>
  <si>
    <t>MAZDOCK</t>
  </si>
  <si>
    <t>UTI Asset Management Company Ltd</t>
  </si>
  <si>
    <t>UTIAMC</t>
  </si>
  <si>
    <t>G M Polyplast Ltd</t>
  </si>
  <si>
    <t>GMPL</t>
  </si>
  <si>
    <t>Likhitha Infrastructure Ltd</t>
  </si>
  <si>
    <t>LIKHITHA</t>
  </si>
  <si>
    <t>Veer Global Infraconstruction Ltd</t>
  </si>
  <si>
    <t>VGIL</t>
  </si>
  <si>
    <t>Hemisphere Properties India Ltd</t>
  </si>
  <si>
    <t>HEMIPROP</t>
  </si>
  <si>
    <t>Equitas Small Finance Bank Ltd</t>
  </si>
  <si>
    <t>EQUITASBNK</t>
  </si>
  <si>
    <t>Shine Fashions (India) Ltd</t>
  </si>
  <si>
    <t>SHINEFASH</t>
  </si>
  <si>
    <t>BARODA RAYON CORPORATION LTD</t>
  </si>
  <si>
    <t>BARODARY</t>
  </si>
  <si>
    <t>Other Textile Products</t>
  </si>
  <si>
    <t>MEDIAONE GLOBAL ENTERTAINMENT LTD</t>
  </si>
  <si>
    <t>MEDIAONE</t>
  </si>
  <si>
    <t>Film Production- Distribution &amp; Exhibition</t>
  </si>
  <si>
    <t>INDIA RADIATORS LTD</t>
  </si>
  <si>
    <t>INRADIA</t>
  </si>
  <si>
    <t>Auto Components &amp; Equipments</t>
  </si>
  <si>
    <t>PB Global Ltd</t>
  </si>
  <si>
    <t>PBGLOBAL</t>
  </si>
  <si>
    <t>Pesticides &amp; Agrochemicals</t>
  </si>
  <si>
    <t>INFOMEDIA PRESS LTD</t>
  </si>
  <si>
    <t>INFOMEDIA</t>
  </si>
  <si>
    <t>Printing &amp; Publication</t>
  </si>
  <si>
    <t>U.P.HOTELS LTD</t>
  </si>
  <si>
    <t>UPHOT</t>
  </si>
  <si>
    <t>Hotels &amp; Resorts</t>
  </si>
  <si>
    <t>PREMIER CAPITAL SERVICES LTD</t>
  </si>
  <si>
    <t>PREMCAP</t>
  </si>
  <si>
    <t>Other Electrical Equipment</t>
  </si>
  <si>
    <t>ICDS LTD</t>
  </si>
  <si>
    <t>ICDSLTD</t>
  </si>
  <si>
    <t>Saianand Commercial Limited</t>
  </si>
  <si>
    <t>SAICOM</t>
  </si>
  <si>
    <t>Trading &amp; Distributors</t>
  </si>
  <si>
    <t>ROSE MERC.LTD</t>
  </si>
  <si>
    <t>ROSEMER</t>
  </si>
  <si>
    <t>SURBHI INDUSTRIES LTD</t>
  </si>
  <si>
    <t>SURBHIN</t>
  </si>
  <si>
    <t>SHRI GANG INDUSTRIES AND ALLIED PRODUCTS LTD</t>
  </si>
  <si>
    <t>SHRIGANG</t>
  </si>
  <si>
    <t>Edible Oil</t>
  </si>
  <si>
    <t>UBE INDUSTRIES LTD</t>
  </si>
  <si>
    <t>UBEINDL</t>
  </si>
  <si>
    <t>PET PLASTICS LTD</t>
  </si>
  <si>
    <t>PETPLST</t>
  </si>
  <si>
    <t>Plastic Products - Industrial</t>
  </si>
  <si>
    <t>PANJON LTD</t>
  </si>
  <si>
    <t>PANJON</t>
  </si>
  <si>
    <t>EURO LEDER FASHION LTD</t>
  </si>
  <si>
    <t>EUROLED</t>
  </si>
  <si>
    <t>Gems- Jewellery And Watches</t>
  </si>
  <si>
    <t>DSJ keep Learning Ltd</t>
  </si>
  <si>
    <t>KEEPLEARN</t>
  </si>
  <si>
    <t>SIDDHESWARI GARMENTS LTD</t>
  </si>
  <si>
    <t>SIDDHEGA</t>
  </si>
  <si>
    <t>AADI INDUSTRIES LTD</t>
  </si>
  <si>
    <t>AADIIND</t>
  </si>
  <si>
    <t>SHAMROCK INDUSTRIAL CO.LTD</t>
  </si>
  <si>
    <t>SHAMROIN</t>
  </si>
  <si>
    <t>G.G.AUTOMOTIVE GEARS LTD</t>
  </si>
  <si>
    <t>GGAUTO</t>
  </si>
  <si>
    <t>SGN TELECOMS LTD</t>
  </si>
  <si>
    <t>SGNTE</t>
  </si>
  <si>
    <t>LCC INFOTECH LTD</t>
  </si>
  <si>
    <t>LCCINFOTEC</t>
  </si>
  <si>
    <t>E-Learning</t>
  </si>
  <si>
    <t>AMBICA AGARBATHIES &amp; AROMA INDUSTRIES LTD</t>
  </si>
  <si>
    <t>AMBICAAGAR</t>
  </si>
  <si>
    <t>Shree Hanuman Sugar &amp; Industries Ltd</t>
  </si>
  <si>
    <t>HANSUGAR</t>
  </si>
  <si>
    <t>Samrat Forgings Ltd</t>
  </si>
  <si>
    <t>SAMRATFORG</t>
  </si>
  <si>
    <t>Castings &amp; Forgings</t>
  </si>
  <si>
    <t>Gland Pharma Ltd</t>
  </si>
  <si>
    <t>GLAND</t>
  </si>
  <si>
    <t>Mirae Asset ESG Sector Leaders ETF</t>
  </si>
  <si>
    <t>MAESGETF</t>
  </si>
  <si>
    <t>Net Pix Shorts Digital Media Ltd</t>
  </si>
  <si>
    <t>NETPIX</t>
  </si>
  <si>
    <t>Restaurant Brands Asia Ltd</t>
  </si>
  <si>
    <t>RBA</t>
  </si>
  <si>
    <t>Tarc Ltd</t>
  </si>
  <si>
    <t>TARC</t>
  </si>
  <si>
    <t>Residential- Commercial Projects</t>
  </si>
  <si>
    <t>Ravinder Heights Ltd</t>
  </si>
  <si>
    <t>RVHL</t>
  </si>
  <si>
    <t>Fairchem Organics Ltd</t>
  </si>
  <si>
    <t>FAIRCHEMOR</t>
  </si>
  <si>
    <t>Mrs. Bectors Food Specialities Ltd</t>
  </si>
  <si>
    <t>BECTORFOOD</t>
  </si>
  <si>
    <t>Antony Waste Handling Cell Ltd</t>
  </si>
  <si>
    <t>AWHCL</t>
  </si>
  <si>
    <t>Waste Management</t>
  </si>
  <si>
    <t>NIPPON INDIA ETF INFRA BeES</t>
  </si>
  <si>
    <t>INFRABEES</t>
  </si>
  <si>
    <t>Rita Finance and Leasing Ltd</t>
  </si>
  <si>
    <t>RFLL</t>
  </si>
  <si>
    <t>Non Banking Financial Company (NBFC)</t>
  </si>
  <si>
    <t>Indian Railway Finance Corporation Ltd</t>
  </si>
  <si>
    <t>IRFC</t>
  </si>
  <si>
    <t>Financial Institution</t>
  </si>
  <si>
    <t>Indigo Paints Ltd</t>
  </si>
  <si>
    <t>INDIGOPNTS</t>
  </si>
  <si>
    <t>Paints</t>
  </si>
  <si>
    <t>Home First Finance Company India Ltd</t>
  </si>
  <si>
    <t>HOMEFIRST</t>
  </si>
  <si>
    <t>Housing Finance Company</t>
  </si>
  <si>
    <t>Stove Kraft Ltd</t>
  </si>
  <si>
    <t>STOVEKRAFT</t>
  </si>
  <si>
    <t>Brookfield India Real Estate Trust REIT</t>
  </si>
  <si>
    <t>BIRET</t>
  </si>
  <si>
    <t>Real Estate Investment Trusts (REITs)</t>
  </si>
  <si>
    <t>MRP Agro Ltd</t>
  </si>
  <si>
    <t>MRP</t>
  </si>
  <si>
    <t>SMC Global Securities Ltd</t>
  </si>
  <si>
    <t>SMCGLOBAL*</t>
  </si>
  <si>
    <t>Stockbroking &amp; Allied</t>
  </si>
  <si>
    <t>Nureca Ltd</t>
  </si>
  <si>
    <t>NURECA</t>
  </si>
  <si>
    <t>Medical Equipment &amp; Supplies</t>
  </si>
  <si>
    <t>RailTel Corporation of India Ltd</t>
  </si>
  <si>
    <t>RAILTEL</t>
  </si>
  <si>
    <t>Heranba Industries Ltd</t>
  </si>
  <si>
    <t>HERANBA</t>
  </si>
  <si>
    <t>Davangere Sugar Company Ltd</t>
  </si>
  <si>
    <t>DAVANGERE</t>
  </si>
  <si>
    <t>Adjia Technologies Ltd</t>
  </si>
  <si>
    <t>ADJIA</t>
  </si>
  <si>
    <t>Computers - Software &amp; Consulting</t>
  </si>
  <si>
    <t>MTAR Technologies Ltd</t>
  </si>
  <si>
    <t>MTARTECH</t>
  </si>
  <si>
    <t>Aerospace &amp; Defense</t>
  </si>
  <si>
    <t>Jubilant Ingrevia Ltd</t>
  </si>
  <si>
    <t>JUBLINGREA</t>
  </si>
  <si>
    <t>Easy Trip Planners Ltd</t>
  </si>
  <si>
    <t>EASEMYTRIP</t>
  </si>
  <si>
    <t>Tour- Travel Related Services</t>
  </si>
  <si>
    <t>Knowledge Marine &amp; Engineering Works Ltd</t>
  </si>
  <si>
    <t>KMEW</t>
  </si>
  <si>
    <t>Suumaya Corporation Ltd</t>
  </si>
  <si>
    <t>SUUMAYA</t>
  </si>
  <si>
    <t>Anupam Rasayan India Ltd</t>
  </si>
  <si>
    <t>ANURAS</t>
  </si>
  <si>
    <t>Craftsman Automation Ltd</t>
  </si>
  <si>
    <t>CRAFTSMAN</t>
  </si>
  <si>
    <t>Laxmi Organic Industries Ltd</t>
  </si>
  <si>
    <t>LXCHEM</t>
  </si>
  <si>
    <t>Kalyan Jewellers India Ltd</t>
  </si>
  <si>
    <t>KALYANKJIL</t>
  </si>
  <si>
    <t>Suryoday Small Finance Bank Ltd</t>
  </si>
  <si>
    <t>SURYODAY</t>
  </si>
  <si>
    <t>Other Bank</t>
  </si>
  <si>
    <t>Nazara Technologies Ltd</t>
  </si>
  <si>
    <t>NAZARA</t>
  </si>
  <si>
    <t>Digital Entertainment</t>
  </si>
  <si>
    <t>Suvidhaa Infoserve Ltd</t>
  </si>
  <si>
    <t>SUVIDHAA</t>
  </si>
  <si>
    <t>Financial Technology (Fintech)</t>
  </si>
  <si>
    <t>Niks Technology Ltd</t>
  </si>
  <si>
    <t>NIKSTECH</t>
  </si>
  <si>
    <t>Barbeque-Nation Hospitality Ltd</t>
  </si>
  <si>
    <t>BARBEQUE</t>
  </si>
  <si>
    <t>EKI Energy Services Ltd</t>
  </si>
  <si>
    <t>EKI</t>
  </si>
  <si>
    <t>Rajeshwari Cans Ltd</t>
  </si>
  <si>
    <t>RCAN</t>
  </si>
  <si>
    <t>Packaging</t>
  </si>
  <si>
    <t>Jetmall Spices and Masala Ltd</t>
  </si>
  <si>
    <t>JETMALL</t>
  </si>
  <si>
    <t>Macrotech Developers Ltd</t>
  </si>
  <si>
    <t>LODHA</t>
  </si>
  <si>
    <t>Deep Industries Ltd</t>
  </si>
  <si>
    <t>Offshore Support Solution Drilling</t>
  </si>
  <si>
    <t>Kuberan Global Edu Solutions Ltd</t>
  </si>
  <si>
    <t>KGES</t>
  </si>
  <si>
    <t>POWERGRID Infrastructure Investment Trust</t>
  </si>
  <si>
    <t>PGINVIT</t>
  </si>
  <si>
    <t>Power - Transmission</t>
  </si>
  <si>
    <t>Mirae Asset NYSE FANG+ ETF</t>
  </si>
  <si>
    <t>MAFANG</t>
  </si>
  <si>
    <t>ICICI Prudential Healthcare ETF</t>
  </si>
  <si>
    <t>ICICIPHARM</t>
  </si>
  <si>
    <t>Inox Wind Energy Ltd</t>
  </si>
  <si>
    <t>IWEL</t>
  </si>
  <si>
    <t>Vineet Laboratories Ltd</t>
  </si>
  <si>
    <t>VINEETLAB</t>
  </si>
  <si>
    <t>Shyam Metalics and Energy Ltd</t>
  </si>
  <si>
    <t>SHYAMMETL</t>
  </si>
  <si>
    <t>Iron &amp; Steel</t>
  </si>
  <si>
    <t>Sona BLW Precision Forgings Ltd</t>
  </si>
  <si>
    <t>SONACOMS</t>
  </si>
  <si>
    <t>Navoday Enterprises Ltd</t>
  </si>
  <si>
    <t>NAVODAYENT</t>
  </si>
  <si>
    <t>Dodla Dairy Ltd</t>
  </si>
  <si>
    <t>DODLA</t>
  </si>
  <si>
    <t>Dairy Products</t>
  </si>
  <si>
    <t>Krishna Institute of Medical Sciences Ltd</t>
  </si>
  <si>
    <t>KIMS</t>
  </si>
  <si>
    <t>Hospital</t>
  </si>
  <si>
    <t>Adeshwar Meditex Ltd</t>
  </si>
  <si>
    <t>ADESHWAR</t>
  </si>
  <si>
    <t>Healthcare Research- Analytics &amp; Technology</t>
  </si>
  <si>
    <t>Times Green Energy (India) Ltd</t>
  </si>
  <si>
    <t>TIMESGREEN</t>
  </si>
  <si>
    <t>India Pesticides Ltd</t>
  </si>
  <si>
    <t>IPL</t>
  </si>
  <si>
    <t>Focus Business Solution Ltd</t>
  </si>
  <si>
    <t>G R Infraprojects Ltd</t>
  </si>
  <si>
    <t>GRINFRA</t>
  </si>
  <si>
    <t>Civil Construction</t>
  </si>
  <si>
    <t>Clean Science and Technology Ltd</t>
  </si>
  <si>
    <t>CLEAN</t>
  </si>
  <si>
    <t>AA Plus Tradelink Ltd</t>
  </si>
  <si>
    <t>AAPLUSTRAD</t>
  </si>
  <si>
    <t>Zomato Ltd</t>
  </si>
  <si>
    <t>ZOMATO</t>
  </si>
  <si>
    <t>E-Retail/ E-Commerce</t>
  </si>
  <si>
    <t>Tatva Chintan Pharma Chem Ltd</t>
  </si>
  <si>
    <t>TATVA</t>
  </si>
  <si>
    <t>Glenmark Life Sciences Ltd</t>
  </si>
  <si>
    <t>GLS</t>
  </si>
  <si>
    <t>Mirae Asset Nifty Financial Services ETF</t>
  </si>
  <si>
    <t>MAFSETF</t>
  </si>
  <si>
    <t>Gretex Corporate Services Ltd</t>
  </si>
  <si>
    <t>GCSL</t>
  </si>
  <si>
    <t>Other Capital Market related Services</t>
  </si>
  <si>
    <t>Rolex Rings Ltd</t>
  </si>
  <si>
    <t>ROLEXRINGS</t>
  </si>
  <si>
    <t>ICICI Prudential FMCG ETF</t>
  </si>
  <si>
    <t>ICICIFMCG</t>
  </si>
  <si>
    <t>Exxaro Tiles Ltd</t>
  </si>
  <si>
    <t>EXXARO</t>
  </si>
  <si>
    <t>Furniture- Home Furnishing- Flooring</t>
  </si>
  <si>
    <t>Krsnaa Diagnostics Ltd</t>
  </si>
  <si>
    <t>KRSNAA</t>
  </si>
  <si>
    <t>Healthcare Service Provider</t>
  </si>
  <si>
    <t>Windlas Biotech Ltd</t>
  </si>
  <si>
    <t>WINDLAS</t>
  </si>
  <si>
    <t>Devyani International Ltd</t>
  </si>
  <si>
    <t>DEVYANI</t>
  </si>
  <si>
    <t>Meghmani Organics Ltd</t>
  </si>
  <si>
    <t>MOL</t>
  </si>
  <si>
    <t>Meghmani Finechem Ltd</t>
  </si>
  <si>
    <t>MFL</t>
  </si>
  <si>
    <t>CarTrade Tech Ltd</t>
  </si>
  <si>
    <t>CARTRADE</t>
  </si>
  <si>
    <t>Nuvoco Vistas Corporation Ltd</t>
  </si>
  <si>
    <t>NUVOCO</t>
  </si>
  <si>
    <t>Aptus Value Housing Finance India Ltd</t>
  </si>
  <si>
    <t>APTUS</t>
  </si>
  <si>
    <t>Chemplast Sanmar Ltd</t>
  </si>
  <si>
    <t>CHEMPLASTS</t>
  </si>
  <si>
    <t>Sharpline Broadcast Ltd</t>
  </si>
  <si>
    <t>SHARPLINE</t>
  </si>
  <si>
    <t>Advertising &amp; Media Agencies</t>
  </si>
  <si>
    <t>Aashka Hospitals Ltd</t>
  </si>
  <si>
    <t>AASHKA</t>
  </si>
  <si>
    <t>AXIS TECHNOLOGY ETF</t>
  </si>
  <si>
    <t>AXISTECETF</t>
  </si>
  <si>
    <t>AXIS HEALTHCARE ETF</t>
  </si>
  <si>
    <t>AXISHETF</t>
  </si>
  <si>
    <t>Ami Organics Ltd</t>
  </si>
  <si>
    <t>AMIORG</t>
  </si>
  <si>
    <t>Vijaya Diagnostic Centre Ltd</t>
  </si>
  <si>
    <t>VIJAYA</t>
  </si>
  <si>
    <t>Naapbooks Ltd</t>
  </si>
  <si>
    <t>NBL</t>
  </si>
  <si>
    <t>PlatinumOne Business Services Ltd</t>
  </si>
  <si>
    <t>POBS</t>
  </si>
  <si>
    <t>Business Process Outsourcing (BPO)/ Knowledge Process Outsourcing (KPO)</t>
  </si>
  <si>
    <t>AXIS CONSUMPTION ETF</t>
  </si>
  <si>
    <t>AXISCETF</t>
  </si>
  <si>
    <t>Sansera Engineering Ltd</t>
  </si>
  <si>
    <t>SANSERA</t>
  </si>
  <si>
    <t>Prevest Denpro Ltd</t>
  </si>
  <si>
    <t>PREVEST</t>
  </si>
  <si>
    <t>Markolines Traffic Controls Ltd</t>
  </si>
  <si>
    <t>MTCL</t>
  </si>
  <si>
    <t>Mirae Asset S&amp;P 500 Top 50 ETF</t>
  </si>
  <si>
    <t>MASPTOP50</t>
  </si>
  <si>
    <t>SBL Infratech Ltd</t>
  </si>
  <si>
    <t>SBLI</t>
  </si>
  <si>
    <t>Paras Defence and Space Technologies Ltd</t>
  </si>
  <si>
    <t>PARAS</t>
  </si>
  <si>
    <t>Getalong Enterprise Ltd</t>
  </si>
  <si>
    <t>GETALONG</t>
  </si>
  <si>
    <t>Trading - Textile Products</t>
  </si>
  <si>
    <t>Shri Venkatesh Refineries Ltd</t>
  </si>
  <si>
    <t>SVRL</t>
  </si>
  <si>
    <t>Aditya Birla Sun Life AMC Ltd</t>
  </si>
  <si>
    <t>ABSLAMC</t>
  </si>
  <si>
    <t>Asset Management Company</t>
  </si>
  <si>
    <t>Promax Power Ltd</t>
  </si>
  <si>
    <t>PROMAX</t>
  </si>
  <si>
    <t>Engineering- Designing &amp; Construction</t>
  </si>
  <si>
    <t>Samor Reality Ltd</t>
  </si>
  <si>
    <t>SAMOR</t>
  </si>
  <si>
    <t>Adishakti Loha and Ispat Ltd</t>
  </si>
  <si>
    <t>ADISHAKTI</t>
  </si>
  <si>
    <t>CWD Ltd</t>
  </si>
  <si>
    <t>CWD</t>
  </si>
  <si>
    <t>ICICI Prudential Consumption ETF</t>
  </si>
  <si>
    <t>ICICICONSU</t>
  </si>
  <si>
    <t>FSN E-Commerce Ventures Ltd</t>
  </si>
  <si>
    <t>NYKAA</t>
  </si>
  <si>
    <t>National Highways Infra Trust</t>
  </si>
  <si>
    <t>NHIT</t>
  </si>
  <si>
    <t>Fino Payments Bank Ltd</t>
  </si>
  <si>
    <t>FINOPB</t>
  </si>
  <si>
    <t>S.J.S. Enterprises Ltd</t>
  </si>
  <si>
    <t>SJS</t>
  </si>
  <si>
    <t>DSP Nifty 50 Equal Weight ETF</t>
  </si>
  <si>
    <t>DSPNEWETF</t>
  </si>
  <si>
    <t>Sigachi Industries Ltd</t>
  </si>
  <si>
    <t>SIGACHI</t>
  </si>
  <si>
    <t>PB Fintech Ltd</t>
  </si>
  <si>
    <t>POLICYBZR</t>
  </si>
  <si>
    <t>Suyog Gurbaxani Funicular Ropeways Ltd</t>
  </si>
  <si>
    <t>SGFRL</t>
  </si>
  <si>
    <t>One 97 Communications Ltd</t>
  </si>
  <si>
    <t>PAYTM</t>
  </si>
  <si>
    <t>Sapphire Foods India Ltd</t>
  </si>
  <si>
    <t>SAPPHIRE</t>
  </si>
  <si>
    <t>Latent View Analytics Ltd</t>
  </si>
  <si>
    <t>LATENTVIEW</t>
  </si>
  <si>
    <t>Tarsons Products Ltd</t>
  </si>
  <si>
    <t>TARSONS</t>
  </si>
  <si>
    <t>Omnipotent Industries Ltd</t>
  </si>
  <si>
    <t>OMNIPOTENT</t>
  </si>
  <si>
    <t>Refineries &amp; Marketing</t>
  </si>
  <si>
    <t>Go Fashion (India) Ltd</t>
  </si>
  <si>
    <t>GOCOLORS</t>
  </si>
  <si>
    <t>Speciality Retail</t>
  </si>
  <si>
    <t>DMR Hydroengineering &amp; Infrastructures Ltd</t>
  </si>
  <si>
    <t>DMR</t>
  </si>
  <si>
    <t>Hi-Tech Pipes Ltd</t>
  </si>
  <si>
    <t>Star Health and Allied Insurance Company Ltd</t>
  </si>
  <si>
    <t>STARHEALTH</t>
  </si>
  <si>
    <t>Tega Industries Ltd</t>
  </si>
  <si>
    <t>TEGA</t>
  </si>
  <si>
    <t>Industrial Equipments</t>
  </si>
  <si>
    <t>Mirae Asset Hang Seng TECH ETF</t>
  </si>
  <si>
    <t>MAHKTECH</t>
  </si>
  <si>
    <t>Anand Rathi Wealth Ltd</t>
  </si>
  <si>
    <t>ANANDRATHI</t>
  </si>
  <si>
    <t>Financial Products Distributor</t>
  </si>
  <si>
    <t>Zodiac Energy Ltd</t>
  </si>
  <si>
    <t>RateGain Travel Technologies Ltd</t>
  </si>
  <si>
    <t>RATEGAIN</t>
  </si>
  <si>
    <t>Shriram Properties Ltd</t>
  </si>
  <si>
    <t>SHRIRAMPPS</t>
  </si>
  <si>
    <t>Jet Freight Logistics Ltd</t>
  </si>
  <si>
    <t>Logistics Solution Provider</t>
  </si>
  <si>
    <t>C.E. Info Systems Ltd</t>
  </si>
  <si>
    <t>MAPMYINDIA</t>
  </si>
  <si>
    <t>Software Products</t>
  </si>
  <si>
    <t>Metro Brands Ltd</t>
  </si>
  <si>
    <t>METROBRAND</t>
  </si>
  <si>
    <t>Medplus Health Services Ltd</t>
  </si>
  <si>
    <t>MEDPLUS</t>
  </si>
  <si>
    <t>Pharmacy Retail</t>
  </si>
  <si>
    <t>Data Patterns (India) Ltd</t>
  </si>
  <si>
    <t>DATAPATTNS</t>
  </si>
  <si>
    <t>HP Adhesives Ltd</t>
  </si>
  <si>
    <t>HPAL</t>
  </si>
  <si>
    <t>Supriya Lifescience Ltd</t>
  </si>
  <si>
    <t>SUPRIYA</t>
  </si>
  <si>
    <t>Clara Industries Ltd</t>
  </si>
  <si>
    <t>CLARA</t>
  </si>
  <si>
    <t>Wherrelz IT Solutions Ltd</t>
  </si>
  <si>
    <t>WITS</t>
  </si>
  <si>
    <t>Motilal Oswal Nasdaq Q 50 ETF</t>
  </si>
  <si>
    <t>MONQ50</t>
  </si>
  <si>
    <t>DSP Nifty Midcap 150 Quality 50 ETF</t>
  </si>
  <si>
    <t>DSPQ50ETF</t>
  </si>
  <si>
    <t>Brandbucket Media &amp; Technology Ltd</t>
  </si>
  <si>
    <t>BRANDBUCKT</t>
  </si>
  <si>
    <t>DSP Nifty 50 ETF</t>
  </si>
  <si>
    <t>DSPN50ETF</t>
  </si>
  <si>
    <t>CMS Info Systems Ltd</t>
  </si>
  <si>
    <t>CMSINFO</t>
  </si>
  <si>
    <t>Brand Concepts Ltd</t>
  </si>
  <si>
    <t>Ascensive Educare Ltd</t>
  </si>
  <si>
    <t>ASCENSIVE</t>
  </si>
  <si>
    <t>Fabino Life Sciences Ltd</t>
  </si>
  <si>
    <t>FABINO</t>
  </si>
  <si>
    <t>Wonder Fibromats Ltd</t>
  </si>
  <si>
    <t>WFL</t>
  </si>
  <si>
    <t>ICICI Prudential Nifty Auto ETF</t>
  </si>
  <si>
    <t>ICICIAUTO</t>
  </si>
  <si>
    <t>AGS Transact Technologies Ltd</t>
  </si>
  <si>
    <t>AGSTRA</t>
  </si>
  <si>
    <t>ICICI Prudential Silver ETF</t>
  </si>
  <si>
    <t>ICICISILVE</t>
  </si>
  <si>
    <t>Alkosign Ltd</t>
  </si>
  <si>
    <t>ALKOSIGN</t>
  </si>
  <si>
    <t>Stationary</t>
  </si>
  <si>
    <t>Mirae Asset Nifty India Manufacturing ETF</t>
  </si>
  <si>
    <t>MAMFGETF</t>
  </si>
  <si>
    <t>Adani Wilmar Ltd</t>
  </si>
  <si>
    <t>AWL</t>
  </si>
  <si>
    <t>Quality RO Industries Ltd</t>
  </si>
  <si>
    <t>QRIL</t>
  </si>
  <si>
    <t>Safa Systems &amp; Technologies Ltd</t>
  </si>
  <si>
    <t>SSTL</t>
  </si>
  <si>
    <t>Dev Information Technology Ltd</t>
  </si>
  <si>
    <t>IT Enabled Services</t>
  </si>
  <si>
    <t>Vedant Fashions Ltd</t>
  </si>
  <si>
    <t>MANYAVAR</t>
  </si>
  <si>
    <t>Maruti Interior Products Ltd</t>
  </si>
  <si>
    <t>MARUTIIPL</t>
  </si>
  <si>
    <t>Motilal Oswal Nifty 200 Momentum 30 ETF</t>
  </si>
  <si>
    <t>MOMOMENTUM</t>
  </si>
  <si>
    <t>Softtech Engineers Ltd</t>
  </si>
  <si>
    <t>Aditya Birla Sun Life Silver ETF</t>
  </si>
  <si>
    <t>SILVER</t>
  </si>
  <si>
    <t>Aditya Birla Sunlife Nifty IT ETF</t>
  </si>
  <si>
    <t>TECH</t>
  </si>
  <si>
    <t>Aditya Birla Sun Life Nifty Healthcare ETF</t>
  </si>
  <si>
    <t>HEALTHY</t>
  </si>
  <si>
    <t>Aditya Birla Sun Life Nifty ETF</t>
  </si>
  <si>
    <t>BSLNIFTY</t>
  </si>
  <si>
    <t>Ekennis Software Service Ltd</t>
  </si>
  <si>
    <t>EKENNIS</t>
  </si>
  <si>
    <t>Mirae Asset Nifty Midcap 150 ETF</t>
  </si>
  <si>
    <t>MAM150ETF</t>
  </si>
  <si>
    <t>Eureka Forbes Ltd</t>
  </si>
  <si>
    <t>EUREKAFORBE</t>
  </si>
  <si>
    <t>Gateway Distriparks Ltd</t>
  </si>
  <si>
    <t>GATEWAY</t>
  </si>
  <si>
    <t>GMR Power and Urban Infra Ltd</t>
  </si>
  <si>
    <t>GMRP&amp;UI</t>
  </si>
  <si>
    <t>Bhatia Colour Chem Ltd</t>
  </si>
  <si>
    <t>BCCL</t>
  </si>
  <si>
    <t>Motherson Sumi Wiring India Ltd</t>
  </si>
  <si>
    <t>MSUMI</t>
  </si>
  <si>
    <t>Achyut Healthcare Ltd</t>
  </si>
  <si>
    <t>ACHYUT</t>
  </si>
  <si>
    <t>Evoq Remedies Ltd</t>
  </si>
  <si>
    <t>EVOQ</t>
  </si>
  <si>
    <t>Motilal Oswal S&amp;P BSE Low Volatility ETF</t>
  </si>
  <si>
    <t>MOLOWVOL</t>
  </si>
  <si>
    <t>Avro India Ltd</t>
  </si>
  <si>
    <t>AVROIND</t>
  </si>
  <si>
    <t>Plastic Products - Consumer</t>
  </si>
  <si>
    <t>Uma Exports Ltd</t>
  </si>
  <si>
    <t>UMAEXPORTS</t>
  </si>
  <si>
    <t>Veranda Learning Solutions Ltd</t>
  </si>
  <si>
    <t>VERANDA</t>
  </si>
  <si>
    <t>Sunrise Efficient Marketing Ltd</t>
  </si>
  <si>
    <t>SEML</t>
  </si>
  <si>
    <t>Dhyaani Tile and Marblez Ltd</t>
  </si>
  <si>
    <t>DHYAANI</t>
  </si>
  <si>
    <t>Hariom Pipe Industries Ltd</t>
  </si>
  <si>
    <t>HARIOMPIPE</t>
  </si>
  <si>
    <t>Eighty Jewellers Ltd</t>
  </si>
  <si>
    <t>EIGHTY</t>
  </si>
  <si>
    <t>Shashwat Furnishing Solutions Ltd</t>
  </si>
  <si>
    <t>SFSL</t>
  </si>
  <si>
    <t>Global Longlife Hospital and Research Ltd</t>
  </si>
  <si>
    <t>GLHRL</t>
  </si>
  <si>
    <t>Fone4 Communications (India) Ltd</t>
  </si>
  <si>
    <t>FONE4</t>
  </si>
  <si>
    <t>Nanavati Ventures Ltd</t>
  </si>
  <si>
    <t>NVENTURES</t>
  </si>
  <si>
    <t>Precious Metals</t>
  </si>
  <si>
    <t>Campus Activewear Ltd</t>
  </si>
  <si>
    <t>CAMPUS</t>
  </si>
  <si>
    <t>Rainbow Children's Medicare Ltd</t>
  </si>
  <si>
    <t>RAINBOW</t>
  </si>
  <si>
    <t>Silver Touch Technologies Ltd</t>
  </si>
  <si>
    <t>Life Insurance Corporation of India</t>
  </si>
  <si>
    <t>LICI</t>
  </si>
  <si>
    <t>Prudent Corporate Advisory Services Ltd</t>
  </si>
  <si>
    <t>PRUDENT</t>
  </si>
  <si>
    <t>Venus Pipes &amp; Tubes Ltd</t>
  </si>
  <si>
    <t>VENUSPIPES</t>
  </si>
  <si>
    <t>Delhivery Ltd</t>
  </si>
  <si>
    <t>DELHIVERY</t>
  </si>
  <si>
    <t>Paradeep Phosphates Ltd</t>
  </si>
  <si>
    <t>PARADEEP</t>
  </si>
  <si>
    <t>Tierra Agrotech Ltd</t>
  </si>
  <si>
    <t>TIERRA</t>
  </si>
  <si>
    <t>Ethos Ltd</t>
  </si>
  <si>
    <t>ETHOSLTD</t>
  </si>
  <si>
    <t>eMudhra Ltd</t>
  </si>
  <si>
    <t>EMUDHRA</t>
  </si>
  <si>
    <t>Aether Industries Ltd</t>
  </si>
  <si>
    <t>AETHER</t>
  </si>
  <si>
    <t>We Win Ltd</t>
  </si>
  <si>
    <t>WEWIN</t>
  </si>
  <si>
    <t>Silver Pearl Hospitality &amp; Luxury Spaces Ltd</t>
  </si>
  <si>
    <t>SILVERPRL</t>
  </si>
  <si>
    <t>Kotak Banking ETF - Dividend Payout Option</t>
  </si>
  <si>
    <t>KOTAKBKETF</t>
  </si>
  <si>
    <t>SBI-ETF NIFTY BANK</t>
  </si>
  <si>
    <t>SETFNIFBK</t>
  </si>
  <si>
    <t>SBI-ETF NIFTY 50</t>
  </si>
  <si>
    <t>SETFNIF50</t>
  </si>
  <si>
    <t xml:space="preserve">   52 Week High - INR 820.40 &amp; Low - 400.10</t>
  </si>
  <si>
    <t>Tata Motors Limited is an Indian Multinational automotive company, headquartered in Mumbai, and part of the Tata Group. The company produces cars, trucks, vans, and busses. Subsidiaries include British Jaguar Land Rover and South Korean Tata Daewoo. Tata Motors has a joint ventures with Hitachi (Tata Hitachi Construction Machinery) and Stellantis, which makes vehicle parts for Fiat Chrysler and Tata-branded vehicles. On 12 October 2021, private equity firm TPG invested $1 billion in Tata Motors' electric vehicle subsidiary. Tata Motors has auto manufacturing and vehicle plants in Jamshedpur, Pantnagar, Lucknow, Sanand, Dharwad, and Pune in India, as well as in Argentina, South Africa, the United Kingdom, and Thailand. It has research and development centres in Pune, Jamshedpur, Lucknow, Dharwad, India and South Korea, the United Kingdom, and Spain. Tata Motors is listed on the BSE (Bombay Stock Exchange), where it is a constituent of the BSE SENSEX index, the National Stock Exchange of India, and the New York Stock Exchange. The company is ranked 265th on the Fortune Global 500 list of the world's biggest corporations as of 2019.</t>
  </si>
  <si>
    <t xml:space="preserve"> About the company</t>
  </si>
  <si>
    <t>Return on Equity (ROE)</t>
  </si>
  <si>
    <t>Average Shareholder Equity</t>
  </si>
  <si>
    <t>Return on Equity</t>
  </si>
  <si>
    <t>ROE - Dupont Equation</t>
  </si>
  <si>
    <t>Net Profit Margin (A)</t>
  </si>
  <si>
    <t>Average Total Asset</t>
  </si>
  <si>
    <t>Asset Turnover Ration (B)</t>
  </si>
  <si>
    <t>Equity Multiplier (C)</t>
  </si>
  <si>
    <t>Return on Equity (A*B*C)</t>
  </si>
  <si>
    <t>Return on Asset</t>
  </si>
  <si>
    <t>ROA - Dupont Equation</t>
  </si>
  <si>
    <t>Return on Asset (A*B)</t>
  </si>
  <si>
    <t>Financial Summary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</si>
</sst>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7" formatCode="&quot;₹&quot;#,##0.00_);\(&quot;₹&quot;#,##0.00\)"/>
    <numFmt numFmtId="43" formatCode="_(* #,##0.00_);_(* \(#,##0.00\);_(* &quot;-&quot;??_);_(@_)"/>
    <numFmt numFmtId="164" formatCode="_ * #,##0.00_ ;_ * \-#,##0.00_ ;_ * &quot;-&quot;??_ ;_ @_ "/>
    <numFmt numFmtId="165" formatCode="[$-409]mmm\-yy;@"/>
    <numFmt numFmtId="166" formatCode="&quot;₹&quot;\ #,##0.0;\(&quot;₹&quot;\ #,##0.0\);\-"/>
    <numFmt numFmtId="167" formatCode="&quot;₹&quot;#,##0.0_);\(&quot;₹&quot;#,##0.0\)"/>
    <numFmt numFmtId="168" formatCode="0.00_);\(0.00\);\-"/>
    <numFmt numFmtId="169" formatCode="0.00&quot;x&quot;"/>
    <numFmt numFmtId="170" formatCode="0&quot;A&quot;"/>
    <numFmt numFmtId="171" formatCode="yyyy&quot;A&quot;"/>
    <numFmt numFmtId="172" formatCode="yyyy&quot;E&quot;"/>
    <numFmt numFmtId="173" formatCode="#,##0.0_);\(#,##0.0\)"/>
    <numFmt numFmtId="174" formatCode="#,##0.0"/>
    <numFmt numFmtId="175" formatCode="#,##0.0_);\(#,##0.0\);\-"/>
    <numFmt numFmtId="176" formatCode="mmm\-yy&quot;A&quot;"/>
    <numFmt numFmtId="177" formatCode="mmm\-yy&quot;F&quot;"/>
    <numFmt numFmtId="178" formatCode="0.000"/>
    <numFmt numFmtId="179" formatCode="#,##0.0&quot;x&quot;_);\(#,##0.0&quot;x&quot;\)"/>
    <numFmt numFmtId="180" formatCode="0.0"/>
    <numFmt numFmtId="181" formatCode="0.0%"/>
    <numFmt numFmtId="182" formatCode="0.0\x"/>
  </numFmts>
  <fonts count="25" x14ac:knownFonts="1">
    <font>
      <sz val="11"/>
      <color theme="1"/>
      <name val="Calibri"/>
      <family val="2"/>
    </font>
    <font>
      <sz val="11"/>
      <color theme="1"/>
      <name val="Calibri"/>
      <family val="2"/>
    </font>
    <font>
      <b/>
      <sz val="11"/>
      <color theme="1"/>
      <name val="Calibri"/>
      <family val="2"/>
    </font>
    <font>
      <sz val="11"/>
      <color theme="0"/>
      <name val="Calibri"/>
      <family val="2"/>
    </font>
    <font>
      <u/>
      <sz val="11"/>
      <color theme="10"/>
      <name val="Calibri"/>
      <family val="2"/>
    </font>
    <font>
      <sz val="11"/>
      <color theme="1"/>
      <name val="Calibri"/>
      <family val="2"/>
      <scheme val="minor"/>
    </font>
    <font>
      <b/>
      <sz val="11"/>
      <color theme="1"/>
      <name val="Calibri"/>
      <family val="2"/>
      <scheme val="minor"/>
    </font>
    <font>
      <b/>
      <sz val="11"/>
      <color theme="0"/>
      <name val="Calibri"/>
      <family val="2"/>
      <scheme val="minor"/>
    </font>
    <font>
      <sz val="11"/>
      <name val="Calibri"/>
      <family val="2"/>
      <scheme val="minor"/>
    </font>
    <font>
      <i/>
      <sz val="11"/>
      <color theme="0" tint="-0.499984740745262"/>
      <name val="Calibri"/>
      <family val="2"/>
    </font>
    <font>
      <i/>
      <sz val="11"/>
      <color theme="1"/>
      <name val="Calibri"/>
      <family val="2"/>
    </font>
    <font>
      <sz val="11"/>
      <color rgb="FFFFFFFF"/>
      <name val="Calibri"/>
      <family val="2"/>
    </font>
    <font>
      <b/>
      <sz val="11"/>
      <color theme="0"/>
      <name val="Calibri"/>
      <family val="2"/>
    </font>
    <font>
      <sz val="11"/>
      <color rgb="FF3333FF"/>
      <name val="calibri"/>
      <family val="2"/>
    </font>
    <font>
      <sz val="11"/>
      <color rgb="FF000000"/>
      <name val="Calibri"/>
      <family val="2"/>
    </font>
    <font>
      <b/>
      <sz val="14"/>
      <color rgb="FF000000"/>
      <name val="Calibri"/>
      <family val="2"/>
    </font>
    <font>
      <i/>
      <sz val="10"/>
      <color rgb="FF000000"/>
      <name val="Calibri"/>
      <family val="2"/>
    </font>
    <font>
      <b/>
      <sz val="11"/>
      <color rgb="FF000000"/>
      <name val="Calibri"/>
      <family val="2"/>
    </font>
    <font>
      <vertAlign val="superscript"/>
      <sz val="11"/>
      <color rgb="FF000000"/>
      <name val="Calibri"/>
      <family val="2"/>
    </font>
    <font>
      <i/>
      <sz val="9"/>
      <color rgb="FF000000"/>
      <name val="Calibri"/>
      <family val="2"/>
    </font>
    <font>
      <sz val="11"/>
      <color rgb="FF0432FF"/>
      <name val="Calibri"/>
      <family val="2"/>
    </font>
    <font>
      <b/>
      <sz val="11"/>
      <color rgb="FF002060"/>
      <name val="Calibri"/>
      <family val="2"/>
    </font>
    <font>
      <b/>
      <sz val="22"/>
      <color rgb="FF1468B5"/>
      <name val="Calibri"/>
      <family val="2"/>
    </font>
    <font>
      <b/>
      <sz val="12"/>
      <color theme="0"/>
      <name val="Calibri"/>
      <family val="2"/>
    </font>
    <font>
      <b/>
      <sz val="14"/>
      <color rgb="FF1468B5"/>
      <name val="Calibri"/>
      <family val="2"/>
    </font>
  </fonts>
  <fills count="14">
    <fill>
      <patternFill patternType="none"/>
    </fill>
    <fill>
      <patternFill patternType="gray125"/>
    </fill>
    <fill>
      <patternFill patternType="solid">
        <fgColor theme="9"/>
      </patternFill>
    </fill>
    <fill>
      <patternFill patternType="solid">
        <fgColor rgb="FF0275D8"/>
        <bgColor indexed="64"/>
      </patternFill>
    </fill>
    <fill>
      <patternFill patternType="solid">
        <fgColor theme="8" tint="-0.499984740745262"/>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rgb="FFBDD7EE"/>
        <bgColor rgb="FF000000"/>
      </patternFill>
    </fill>
    <fill>
      <patternFill patternType="solid">
        <fgColor rgb="FFF2F2F2"/>
        <bgColor rgb="FF000000"/>
      </patternFill>
    </fill>
    <fill>
      <patternFill patternType="solid">
        <fgColor rgb="FF002060"/>
        <bgColor indexed="64"/>
      </patternFill>
    </fill>
    <fill>
      <patternFill patternType="solid">
        <fgColor theme="0"/>
        <bgColor indexed="64"/>
      </patternFill>
    </fill>
    <fill>
      <patternFill patternType="solid">
        <fgColor theme="8" tint="-0.249977111117893"/>
        <bgColor indexed="64"/>
      </patternFill>
    </fill>
    <fill>
      <patternFill patternType="solid">
        <fgColor theme="0" tint="-4.9989318521683403E-2"/>
        <bgColor indexed="64"/>
      </patternFill>
    </fill>
    <fill>
      <patternFill patternType="solid">
        <fgColor rgb="FF1468B5"/>
        <bgColor indexed="64"/>
      </patternFill>
    </fill>
  </fills>
  <borders count="13">
    <border>
      <left/>
      <right/>
      <top/>
      <bottom/>
      <diagonal/>
    </border>
    <border>
      <left/>
      <right/>
      <top style="dotted">
        <color rgb="FF002060"/>
      </top>
      <bottom style="dotted">
        <color rgb="FF002060"/>
      </bottom>
      <diagonal/>
    </border>
    <border>
      <left/>
      <right/>
      <top style="dotted">
        <color rgb="FF002060"/>
      </top>
      <bottom/>
      <diagonal/>
    </border>
    <border>
      <left/>
      <right/>
      <top/>
      <bottom style="dotted">
        <color rgb="FF002060"/>
      </bottom>
      <diagonal/>
    </border>
    <border>
      <left/>
      <right/>
      <top/>
      <bottom style="thin">
        <color rgb="FF002060"/>
      </bottom>
      <diagonal/>
    </border>
    <border>
      <left/>
      <right/>
      <top style="thin">
        <color auto="1"/>
      </top>
      <bottom/>
      <diagonal/>
    </border>
    <border>
      <left/>
      <right/>
      <top/>
      <bottom style="thin">
        <color auto="1"/>
      </bottom>
      <diagonal/>
    </border>
    <border>
      <left/>
      <right/>
      <top style="dotted">
        <color auto="1"/>
      </top>
      <bottom/>
      <diagonal/>
    </border>
    <border>
      <left/>
      <right/>
      <top style="thin">
        <color rgb="FF002060"/>
      </top>
      <bottom style="thin">
        <color rgb="FF002060"/>
      </bottom>
      <diagonal/>
    </border>
    <border>
      <left/>
      <right/>
      <top style="thin">
        <color rgb="FF002060"/>
      </top>
      <bottom/>
      <diagonal/>
    </border>
    <border>
      <left/>
      <right/>
      <top style="thin">
        <color rgb="FF002060"/>
      </top>
      <bottom style="medium">
        <color rgb="FF002060"/>
      </bottom>
      <diagonal/>
    </border>
    <border>
      <left/>
      <right/>
      <top/>
      <bottom style="thin">
        <color theme="0"/>
      </bottom>
      <diagonal/>
    </border>
    <border>
      <left/>
      <right/>
      <top/>
      <bottom style="medium">
        <color rgb="FF1468B5"/>
      </bottom>
      <diagonal/>
    </border>
  </borders>
  <cellStyleXfs count="5">
    <xf numFmtId="0" fontId="0" fillId="0" borderId="0"/>
    <xf numFmtId="43" fontId="1" fillId="0" borderId="0" applyFont="0" applyFill="0" applyBorder="0" applyAlignment="0" applyProtection="0"/>
    <xf numFmtId="0" fontId="3" fillId="2" borderId="0" applyNumberFormat="0" applyBorder="0" applyAlignment="0" applyProtection="0"/>
    <xf numFmtId="0" fontId="4" fillId="0" borderId="0" applyNumberFormat="0" applyFill="0" applyBorder="0" applyAlignment="0" applyProtection="0"/>
    <xf numFmtId="9" fontId="1" fillId="0" borderId="0" applyFont="0" applyFill="0" applyBorder="0" applyAlignment="0" applyProtection="0"/>
  </cellStyleXfs>
  <cellXfs count="207">
    <xf numFmtId="0" fontId="0" fillId="0" borderId="0" xfId="0"/>
    <xf numFmtId="43" fontId="6" fillId="0" borderId="0" xfId="1" applyFont="1" applyBorder="1"/>
    <xf numFmtId="43" fontId="0" fillId="0" borderId="0" xfId="1" applyFont="1" applyBorder="1"/>
    <xf numFmtId="165" fontId="7" fillId="3" borderId="0" xfId="1" applyNumberFormat="1" applyFont="1" applyFill="1" applyBorder="1"/>
    <xf numFmtId="165" fontId="7" fillId="3" borderId="0" xfId="0" applyNumberFormat="1" applyFont="1" applyFill="1" applyAlignment="1">
      <alignment horizontal="center"/>
    </xf>
    <xf numFmtId="165" fontId="8" fillId="0" borderId="0" xfId="1" applyNumberFormat="1" applyFont="1" applyFill="1" applyBorder="1"/>
    <xf numFmtId="43" fontId="5" fillId="0" borderId="0" xfId="1" applyFont="1" applyBorder="1"/>
    <xf numFmtId="0" fontId="3" fillId="4" borderId="0" xfId="0" applyFont="1" applyFill="1"/>
    <xf numFmtId="0" fontId="2" fillId="0" borderId="0" xfId="0" applyFont="1"/>
    <xf numFmtId="0" fontId="2" fillId="5" borderId="0" xfId="0" applyFont="1" applyFill="1"/>
    <xf numFmtId="0" fontId="0" fillId="5" borderId="0" xfId="0" applyFill="1"/>
    <xf numFmtId="10" fontId="0" fillId="0" borderId="0" xfId="0" applyNumberFormat="1"/>
    <xf numFmtId="10" fontId="9" fillId="0" borderId="0" xfId="0" applyNumberFormat="1" applyFont="1"/>
    <xf numFmtId="166" fontId="0" fillId="0" borderId="0" xfId="0" applyNumberFormat="1"/>
    <xf numFmtId="10" fontId="9" fillId="0" borderId="0" xfId="0" applyNumberFormat="1" applyFont="1" applyAlignment="1">
      <alignment horizontal="right"/>
    </xf>
    <xf numFmtId="7" fontId="0" fillId="0" borderId="0" xfId="0" applyNumberFormat="1"/>
    <xf numFmtId="0" fontId="10" fillId="0" borderId="0" xfId="0" applyFont="1"/>
    <xf numFmtId="0" fontId="9" fillId="0" borderId="0" xfId="0" applyFont="1"/>
    <xf numFmtId="0" fontId="2" fillId="0" borderId="1" xfId="0" applyFont="1" applyBorder="1"/>
    <xf numFmtId="7" fontId="2" fillId="0" borderId="1" xfId="0" applyNumberFormat="1" applyFont="1" applyBorder="1"/>
    <xf numFmtId="0" fontId="0" fillId="0" borderId="2" xfId="0" applyBorder="1"/>
    <xf numFmtId="166" fontId="2" fillId="0" borderId="1" xfId="0" applyNumberFormat="1" applyFont="1" applyBorder="1"/>
    <xf numFmtId="169" fontId="0" fillId="0" borderId="0" xfId="4" applyNumberFormat="1" applyFont="1"/>
    <xf numFmtId="168" fontId="0" fillId="0" borderId="2" xfId="0" applyNumberFormat="1" applyBorder="1"/>
    <xf numFmtId="10" fontId="0" fillId="0" borderId="2" xfId="4" applyNumberFormat="1" applyFont="1" applyBorder="1"/>
    <xf numFmtId="168" fontId="0" fillId="0" borderId="0" xfId="0" applyNumberFormat="1"/>
    <xf numFmtId="10" fontId="0" fillId="0" borderId="0" xfId="4" applyNumberFormat="1" applyFont="1" applyBorder="1"/>
    <xf numFmtId="0" fontId="0" fillId="0" borderId="3" xfId="0" applyBorder="1"/>
    <xf numFmtId="168" fontId="0" fillId="0" borderId="3" xfId="0" applyNumberFormat="1" applyBorder="1"/>
    <xf numFmtId="10" fontId="0" fillId="0" borderId="3" xfId="4" applyNumberFormat="1" applyFont="1" applyBorder="1"/>
    <xf numFmtId="169" fontId="0" fillId="0" borderId="3" xfId="4" applyNumberFormat="1" applyFont="1" applyBorder="1"/>
    <xf numFmtId="169" fontId="0" fillId="0" borderId="2" xfId="4" applyNumberFormat="1" applyFont="1" applyBorder="1"/>
    <xf numFmtId="169" fontId="0" fillId="0" borderId="0" xfId="4" applyNumberFormat="1" applyFont="1" applyBorder="1"/>
    <xf numFmtId="1" fontId="0" fillId="0" borderId="2" xfId="0" applyNumberFormat="1" applyBorder="1"/>
    <xf numFmtId="1" fontId="0" fillId="0" borderId="0" xfId="0" applyNumberFormat="1"/>
    <xf numFmtId="1" fontId="0" fillId="0" borderId="3" xfId="0" applyNumberFormat="1" applyBorder="1"/>
    <xf numFmtId="10" fontId="0" fillId="0" borderId="2" xfId="0" applyNumberFormat="1" applyBorder="1"/>
    <xf numFmtId="10" fontId="0" fillId="0" borderId="3" xfId="0" applyNumberFormat="1" applyBorder="1"/>
    <xf numFmtId="0" fontId="0" fillId="0" borderId="0" xfId="0" applyAlignment="1">
      <alignment horizontal="left"/>
    </xf>
    <xf numFmtId="10" fontId="0" fillId="0" borderId="0" xfId="4" applyNumberFormat="1" applyFont="1"/>
    <xf numFmtId="171" fontId="0" fillId="0" borderId="0" xfId="0" applyNumberFormat="1" applyAlignment="1">
      <alignment horizontal="right"/>
    </xf>
    <xf numFmtId="173" fontId="0" fillId="0" borderId="0" xfId="0" applyNumberFormat="1"/>
    <xf numFmtId="0" fontId="0" fillId="6" borderId="0" xfId="0" applyFill="1" applyAlignment="1">
      <alignment horizontal="left"/>
    </xf>
    <xf numFmtId="172" fontId="0" fillId="6" borderId="0" xfId="0" applyNumberFormat="1" applyFill="1" applyAlignment="1">
      <alignment horizontal="right"/>
    </xf>
    <xf numFmtId="173" fontId="0" fillId="6" borderId="0" xfId="0" applyNumberFormat="1" applyFill="1"/>
    <xf numFmtId="10" fontId="0" fillId="6" borderId="0" xfId="4" applyNumberFormat="1" applyFont="1" applyFill="1"/>
    <xf numFmtId="166" fontId="2" fillId="0" borderId="0" xfId="0" applyNumberFormat="1" applyFont="1"/>
    <xf numFmtId="167" fontId="2" fillId="0" borderId="0" xfId="0" applyNumberFormat="1" applyFont="1"/>
    <xf numFmtId="17" fontId="0" fillId="0" borderId="0" xfId="0" applyNumberFormat="1"/>
    <xf numFmtId="17" fontId="2" fillId="0" borderId="4" xfId="0" applyNumberFormat="1" applyFont="1" applyBorder="1"/>
    <xf numFmtId="43" fontId="0" fillId="0" borderId="0" xfId="0" applyNumberFormat="1"/>
    <xf numFmtId="0" fontId="2" fillId="0" borderId="4" xfId="0" applyFont="1" applyBorder="1" applyAlignment="1">
      <alignment horizontal="left"/>
    </xf>
    <xf numFmtId="0" fontId="2" fillId="0" borderId="0" xfId="0" applyFont="1" applyAlignment="1">
      <alignment horizontal="left"/>
    </xf>
    <xf numFmtId="43" fontId="2" fillId="0" borderId="0" xfId="0" applyNumberFormat="1" applyFont="1" applyAlignment="1">
      <alignment horizontal="left"/>
    </xf>
    <xf numFmtId="43" fontId="0" fillId="0" borderId="0" xfId="0" applyNumberFormat="1" applyAlignment="1">
      <alignment horizontal="left"/>
    </xf>
    <xf numFmtId="10" fontId="2" fillId="0" borderId="0" xfId="4" applyNumberFormat="1" applyFont="1"/>
    <xf numFmtId="0" fontId="13" fillId="0" borderId="0" xfId="0" applyFont="1"/>
    <xf numFmtId="10" fontId="13" fillId="0" borderId="0" xfId="0" applyNumberFormat="1" applyFont="1" applyAlignment="1">
      <alignment vertical="top"/>
    </xf>
    <xf numFmtId="2" fontId="13" fillId="0" borderId="0" xfId="0" applyNumberFormat="1" applyFont="1"/>
    <xf numFmtId="10" fontId="13" fillId="0" borderId="0" xfId="0" applyNumberFormat="1" applyFont="1"/>
    <xf numFmtId="0" fontId="14" fillId="0" borderId="0" xfId="0" applyFont="1"/>
    <xf numFmtId="0" fontId="15" fillId="7" borderId="0" xfId="0" applyFont="1" applyFill="1"/>
    <xf numFmtId="0" fontId="14" fillId="7" borderId="0" xfId="0" applyFont="1" applyFill="1"/>
    <xf numFmtId="0" fontId="16" fillId="0" borderId="0" xfId="0" applyFont="1"/>
    <xf numFmtId="0" fontId="17" fillId="0" borderId="0" xfId="0" applyFont="1"/>
    <xf numFmtId="0" fontId="14" fillId="0" borderId="5" xfId="0" applyFont="1" applyBorder="1"/>
    <xf numFmtId="0" fontId="14" fillId="0" borderId="6" xfId="0" applyFont="1" applyBorder="1"/>
    <xf numFmtId="174" fontId="0" fillId="0" borderId="0" xfId="0" applyNumberFormat="1"/>
    <xf numFmtId="10" fontId="14" fillId="8" borderId="0" xfId="0" applyNumberFormat="1" applyFont="1" applyFill="1"/>
    <xf numFmtId="2" fontId="14" fillId="8" borderId="0" xfId="0" applyNumberFormat="1" applyFont="1" applyFill="1"/>
    <xf numFmtId="0" fontId="17" fillId="0" borderId="5" xfId="0" applyFont="1" applyBorder="1"/>
    <xf numFmtId="10" fontId="14" fillId="0" borderId="5" xfId="0" applyNumberFormat="1" applyFont="1" applyBorder="1"/>
    <xf numFmtId="0" fontId="17" fillId="0" borderId="6" xfId="0" applyFont="1" applyBorder="1"/>
    <xf numFmtId="10" fontId="14" fillId="0" borderId="6" xfId="0" applyNumberFormat="1" applyFont="1" applyBorder="1"/>
    <xf numFmtId="10" fontId="14" fillId="0" borderId="0" xfId="0" applyNumberFormat="1" applyFont="1"/>
    <xf numFmtId="0" fontId="14" fillId="0" borderId="7" xfId="0" applyFont="1" applyBorder="1"/>
    <xf numFmtId="10" fontId="14" fillId="8" borderId="7" xfId="0" applyNumberFormat="1" applyFont="1" applyFill="1" applyBorder="1"/>
    <xf numFmtId="2" fontId="14" fillId="0" borderId="0" xfId="0" applyNumberFormat="1" applyFont="1"/>
    <xf numFmtId="0" fontId="17" fillId="0" borderId="6" xfId="0" applyFont="1" applyBorder="1" applyAlignment="1">
      <alignment horizontal="right"/>
    </xf>
    <xf numFmtId="9" fontId="14" fillId="0" borderId="0" xfId="0" applyNumberFormat="1" applyFont="1"/>
    <xf numFmtId="174" fontId="14" fillId="0" borderId="7" xfId="0" applyNumberFormat="1" applyFont="1" applyBorder="1"/>
    <xf numFmtId="10" fontId="14" fillId="0" borderId="7" xfId="0" applyNumberFormat="1" applyFont="1" applyBorder="1"/>
    <xf numFmtId="2" fontId="14" fillId="8" borderId="7" xfId="0" applyNumberFormat="1" applyFont="1" applyFill="1" applyBorder="1"/>
    <xf numFmtId="0" fontId="19" fillId="0" borderId="0" xfId="0" applyFont="1"/>
    <xf numFmtId="0" fontId="19" fillId="0" borderId="0" xfId="0" applyFont="1" applyAlignment="1">
      <alignment vertical="top"/>
    </xf>
    <xf numFmtId="2" fontId="0" fillId="0" borderId="5" xfId="0" applyNumberFormat="1" applyBorder="1"/>
    <xf numFmtId="2" fontId="0" fillId="0" borderId="6" xfId="0" applyNumberFormat="1" applyBorder="1"/>
    <xf numFmtId="0" fontId="12" fillId="4" borderId="0" xfId="0" applyFont="1" applyFill="1"/>
    <xf numFmtId="0" fontId="2" fillId="0" borderId="0" xfId="0" applyFont="1" applyAlignment="1">
      <alignment horizontal="right"/>
    </xf>
    <xf numFmtId="10" fontId="0" fillId="0" borderId="0" xfId="4" applyNumberFormat="1" applyFont="1" applyAlignment="1">
      <alignment horizontal="right"/>
    </xf>
    <xf numFmtId="10" fontId="0" fillId="0" borderId="0" xfId="0" applyNumberFormat="1" applyAlignment="1">
      <alignment horizontal="right"/>
    </xf>
    <xf numFmtId="0" fontId="2" fillId="6" borderId="0" xfId="0" applyFont="1" applyFill="1"/>
    <xf numFmtId="10" fontId="2" fillId="6" borderId="0" xfId="0" applyNumberFormat="1" applyFont="1" applyFill="1"/>
    <xf numFmtId="3" fontId="0" fillId="0" borderId="0" xfId="0" applyNumberFormat="1"/>
    <xf numFmtId="0" fontId="12" fillId="9" borderId="0" xfId="0" applyFont="1" applyFill="1"/>
    <xf numFmtId="17" fontId="12" fillId="9" borderId="0" xfId="0" applyNumberFormat="1" applyFont="1" applyFill="1"/>
    <xf numFmtId="0" fontId="12" fillId="10" borderId="0" xfId="0" applyFont="1" applyFill="1"/>
    <xf numFmtId="17" fontId="12" fillId="10" borderId="0" xfId="0" applyNumberFormat="1" applyFont="1" applyFill="1"/>
    <xf numFmtId="3" fontId="2" fillId="0" borderId="0" xfId="0" applyNumberFormat="1" applyFont="1"/>
    <xf numFmtId="0" fontId="2" fillId="0" borderId="8" xfId="0" applyFont="1" applyBorder="1"/>
    <xf numFmtId="175" fontId="0" fillId="0" borderId="1" xfId="0" applyNumberFormat="1" applyBorder="1"/>
    <xf numFmtId="175" fontId="0" fillId="0" borderId="0" xfId="0" applyNumberFormat="1"/>
    <xf numFmtId="175" fontId="2" fillId="0" borderId="8" xfId="0" applyNumberFormat="1" applyFont="1" applyBorder="1"/>
    <xf numFmtId="0" fontId="2" fillId="0" borderId="5" xfId="0" applyFont="1" applyBorder="1"/>
    <xf numFmtId="175" fontId="2" fillId="0" borderId="5" xfId="0" applyNumberFormat="1" applyFont="1" applyBorder="1"/>
    <xf numFmtId="175" fontId="2" fillId="0" borderId="0" xfId="0" applyNumberFormat="1" applyFont="1"/>
    <xf numFmtId="175" fontId="0" fillId="0" borderId="2" xfId="0" applyNumberFormat="1" applyBorder="1"/>
    <xf numFmtId="0" fontId="3" fillId="9" borderId="0" xfId="0" applyFont="1" applyFill="1"/>
    <xf numFmtId="17" fontId="3" fillId="9" borderId="0" xfId="0" applyNumberFormat="1" applyFont="1" applyFill="1"/>
    <xf numFmtId="0" fontId="0" fillId="0" borderId="1" xfId="0" applyBorder="1"/>
    <xf numFmtId="0" fontId="2" fillId="0" borderId="9" xfId="0" applyFont="1" applyBorder="1"/>
    <xf numFmtId="175" fontId="2" fillId="0" borderId="9" xfId="0" applyNumberFormat="1" applyFont="1" applyBorder="1"/>
    <xf numFmtId="173" fontId="2" fillId="0" borderId="0" xfId="0" applyNumberFormat="1" applyFont="1"/>
    <xf numFmtId="0" fontId="2" fillId="0" borderId="10" xfId="0" applyFont="1" applyBorder="1"/>
    <xf numFmtId="173" fontId="2" fillId="0" borderId="10" xfId="0" applyNumberFormat="1" applyFont="1" applyBorder="1"/>
    <xf numFmtId="0" fontId="0" fillId="0" borderId="10" xfId="0" applyBorder="1"/>
    <xf numFmtId="10" fontId="2" fillId="0" borderId="10" xfId="4" applyNumberFormat="1" applyFont="1" applyBorder="1"/>
    <xf numFmtId="0" fontId="0" fillId="10" borderId="0" xfId="0" applyFill="1"/>
    <xf numFmtId="175" fontId="0" fillId="0" borderId="10" xfId="0" applyNumberFormat="1" applyBorder="1"/>
    <xf numFmtId="173" fontId="0" fillId="0" borderId="1" xfId="0" applyNumberFormat="1" applyBorder="1"/>
    <xf numFmtId="10" fontId="20" fillId="0" borderId="1" xfId="0" applyNumberFormat="1" applyFont="1" applyBorder="1"/>
    <xf numFmtId="2" fontId="0" fillId="0" borderId="1" xfId="0" applyNumberFormat="1" applyBorder="1"/>
    <xf numFmtId="10" fontId="0" fillId="0" borderId="1" xfId="0" applyNumberFormat="1" applyBorder="1"/>
    <xf numFmtId="10" fontId="2" fillId="0" borderId="10" xfId="0" applyNumberFormat="1" applyFont="1" applyBorder="1"/>
    <xf numFmtId="17" fontId="3" fillId="9" borderId="0" xfId="0" applyNumberFormat="1" applyFont="1" applyFill="1" applyAlignment="1">
      <alignment horizontal="right"/>
    </xf>
    <xf numFmtId="17" fontId="3" fillId="9" borderId="0" xfId="0" applyNumberFormat="1" applyFont="1" applyFill="1" applyAlignment="1">
      <alignment horizontal="center"/>
    </xf>
    <xf numFmtId="17" fontId="11" fillId="9" borderId="0" xfId="0" applyNumberFormat="1" applyFont="1" applyFill="1" applyAlignment="1">
      <alignment horizontal="right"/>
    </xf>
    <xf numFmtId="170" fontId="3" fillId="9" borderId="0" xfId="0" applyNumberFormat="1" applyFont="1" applyFill="1" applyAlignment="1">
      <alignment horizontal="right"/>
    </xf>
    <xf numFmtId="0" fontId="3" fillId="9" borderId="0" xfId="0" applyFont="1" applyFill="1" applyAlignment="1">
      <alignment horizontal="right"/>
    </xf>
    <xf numFmtId="176" fontId="12" fillId="9" borderId="0" xfId="0" applyNumberFormat="1" applyFont="1" applyFill="1"/>
    <xf numFmtId="177" fontId="12" fillId="9" borderId="0" xfId="0" applyNumberFormat="1" applyFont="1" applyFill="1"/>
    <xf numFmtId="0" fontId="0" fillId="6" borderId="0" xfId="0" applyFill="1"/>
    <xf numFmtId="10" fontId="0" fillId="6" borderId="0" xfId="0" applyNumberFormat="1" applyFill="1"/>
    <xf numFmtId="10" fontId="20" fillId="6" borderId="0" xfId="0" applyNumberFormat="1" applyFont="1" applyFill="1"/>
    <xf numFmtId="0" fontId="20" fillId="0" borderId="1" xfId="0" applyFont="1" applyBorder="1"/>
    <xf numFmtId="175" fontId="0" fillId="12" borderId="1" xfId="0" applyNumberFormat="1" applyFill="1" applyBorder="1"/>
    <xf numFmtId="10" fontId="20" fillId="12" borderId="1" xfId="0" applyNumberFormat="1" applyFont="1" applyFill="1" applyBorder="1"/>
    <xf numFmtId="10" fontId="0" fillId="12" borderId="1" xfId="0" applyNumberFormat="1" applyFill="1" applyBorder="1"/>
    <xf numFmtId="0" fontId="0" fillId="12" borderId="1" xfId="0" applyFill="1" applyBorder="1"/>
    <xf numFmtId="0" fontId="0" fillId="12" borderId="2" xfId="0" applyFill="1" applyBorder="1"/>
    <xf numFmtId="178" fontId="0" fillId="0" borderId="2" xfId="0" applyNumberFormat="1" applyBorder="1"/>
    <xf numFmtId="0" fontId="2" fillId="12" borderId="10" xfId="0" applyFont="1" applyFill="1" applyBorder="1"/>
    <xf numFmtId="175" fontId="2" fillId="0" borderId="10" xfId="0" applyNumberFormat="1" applyFont="1" applyBorder="1"/>
    <xf numFmtId="2" fontId="2" fillId="0" borderId="10" xfId="0" applyNumberFormat="1" applyFont="1" applyBorder="1"/>
    <xf numFmtId="0" fontId="0" fillId="0" borderId="4" xfId="0" applyBorder="1"/>
    <xf numFmtId="0" fontId="21" fillId="0" borderId="4" xfId="0" applyFont="1" applyBorder="1"/>
    <xf numFmtId="2" fontId="0" fillId="0" borderId="0" xfId="0" applyNumberFormat="1"/>
    <xf numFmtId="0" fontId="3" fillId="9" borderId="0" xfId="0" applyFont="1" applyFill="1" applyAlignment="1">
      <alignment horizontal="left"/>
    </xf>
    <xf numFmtId="0" fontId="0" fillId="0" borderId="0" xfId="0" applyAlignment="1">
      <alignment horizontal="right"/>
    </xf>
    <xf numFmtId="0" fontId="0" fillId="6" borderId="1" xfId="0" applyFill="1" applyBorder="1" applyAlignment="1">
      <alignment horizontal="left"/>
    </xf>
    <xf numFmtId="37" fontId="0" fillId="6" borderId="1" xfId="0" applyNumberFormat="1" applyFill="1" applyBorder="1" applyAlignment="1">
      <alignment horizontal="right"/>
    </xf>
    <xf numFmtId="39" fontId="0" fillId="6" borderId="1" xfId="0" applyNumberFormat="1" applyFill="1" applyBorder="1" applyAlignment="1">
      <alignment horizontal="right"/>
    </xf>
    <xf numFmtId="0" fontId="0" fillId="6" borderId="1" xfId="0" applyFill="1" applyBorder="1" applyAlignment="1">
      <alignment horizontal="right"/>
    </xf>
    <xf numFmtId="179" fontId="0" fillId="6" borderId="1" xfId="0" applyNumberFormat="1" applyFill="1" applyBorder="1" applyAlignment="1">
      <alignment horizontal="right"/>
    </xf>
    <xf numFmtId="0" fontId="0" fillId="0" borderId="1" xfId="0" applyBorder="1" applyAlignment="1">
      <alignment horizontal="left"/>
    </xf>
    <xf numFmtId="37" fontId="0" fillId="0" borderId="1" xfId="0" applyNumberFormat="1" applyBorder="1" applyAlignment="1">
      <alignment horizontal="right"/>
    </xf>
    <xf numFmtId="39" fontId="0" fillId="0" borderId="1" xfId="0" applyNumberFormat="1" applyBorder="1" applyAlignment="1">
      <alignment horizontal="right"/>
    </xf>
    <xf numFmtId="0" fontId="0" fillId="0" borderId="1" xfId="0" applyBorder="1" applyAlignment="1">
      <alignment horizontal="right"/>
    </xf>
    <xf numFmtId="179" fontId="0" fillId="0" borderId="1" xfId="0" applyNumberFormat="1" applyBorder="1" applyAlignment="1">
      <alignment horizontal="right"/>
    </xf>
    <xf numFmtId="0" fontId="12" fillId="9" borderId="4" xfId="0" applyFont="1" applyFill="1" applyBorder="1"/>
    <xf numFmtId="37" fontId="0" fillId="0" borderId="0" xfId="0" applyNumberFormat="1"/>
    <xf numFmtId="0" fontId="2" fillId="6" borderId="8" xfId="0" applyFont="1" applyFill="1" applyBorder="1"/>
    <xf numFmtId="173" fontId="2" fillId="6" borderId="8" xfId="0" applyNumberFormat="1" applyFont="1" applyFill="1" applyBorder="1"/>
    <xf numFmtId="0" fontId="0" fillId="6" borderId="1" xfId="0" applyFill="1" applyBorder="1"/>
    <xf numFmtId="179" fontId="0" fillId="6" borderId="1" xfId="0" applyNumberFormat="1" applyFill="1" applyBorder="1"/>
    <xf numFmtId="0" fontId="2" fillId="6" borderId="1" xfId="0" applyFont="1" applyFill="1" applyBorder="1"/>
    <xf numFmtId="179" fontId="2" fillId="6" borderId="1" xfId="0" applyNumberFormat="1" applyFont="1" applyFill="1" applyBorder="1"/>
    <xf numFmtId="37" fontId="0" fillId="0" borderId="1" xfId="0" applyNumberFormat="1" applyBorder="1"/>
    <xf numFmtId="0" fontId="2" fillId="10" borderId="0" xfId="0" applyFont="1" applyFill="1"/>
    <xf numFmtId="173" fontId="2" fillId="10" borderId="0" xfId="0" applyNumberFormat="1" applyFont="1" applyFill="1"/>
    <xf numFmtId="175" fontId="12" fillId="0" borderId="0" xfId="0" applyNumberFormat="1" applyFont="1"/>
    <xf numFmtId="10" fontId="2" fillId="0" borderId="0" xfId="0" applyNumberFormat="1" applyFont="1"/>
    <xf numFmtId="10" fontId="2" fillId="0" borderId="0" xfId="0" applyNumberFormat="1" applyFont="1" applyAlignment="1">
      <alignment horizontal="left"/>
    </xf>
    <xf numFmtId="0" fontId="0" fillId="0" borderId="0" xfId="0" applyAlignment="1">
      <alignment horizontal="center"/>
    </xf>
    <xf numFmtId="180" fontId="0" fillId="0" borderId="0" xfId="0" applyNumberFormat="1"/>
    <xf numFmtId="0" fontId="1" fillId="0" borderId="0" xfId="3" applyFont="1"/>
    <xf numFmtId="14" fontId="0" fillId="0" borderId="0" xfId="0" applyNumberFormat="1"/>
    <xf numFmtId="10" fontId="0" fillId="0" borderId="1" xfId="4" applyNumberFormat="1" applyFont="1" applyBorder="1"/>
    <xf numFmtId="180" fontId="0" fillId="0" borderId="1" xfId="4" applyNumberFormat="1" applyFont="1" applyBorder="1"/>
    <xf numFmtId="181" fontId="0" fillId="0" borderId="1" xfId="0" applyNumberFormat="1" applyBorder="1" applyAlignment="1">
      <alignment horizontal="left"/>
    </xf>
    <xf numFmtId="180" fontId="0" fillId="0" borderId="1" xfId="0" applyNumberFormat="1" applyBorder="1"/>
    <xf numFmtId="181" fontId="0" fillId="0" borderId="3" xfId="0" applyNumberFormat="1" applyBorder="1" applyAlignment="1">
      <alignment horizontal="left"/>
    </xf>
    <xf numFmtId="180" fontId="0" fillId="0" borderId="3" xfId="0" applyNumberFormat="1" applyBorder="1"/>
    <xf numFmtId="0" fontId="2" fillId="0" borderId="8" xfId="0" applyFont="1" applyBorder="1" applyAlignment="1">
      <alignment horizontal="left"/>
    </xf>
    <xf numFmtId="0" fontId="2" fillId="0" borderId="8" xfId="0" applyFont="1" applyBorder="1" applyAlignment="1">
      <alignment horizontal="right"/>
    </xf>
    <xf numFmtId="0" fontId="12" fillId="9" borderId="0" xfId="0" applyFont="1" applyFill="1" applyAlignment="1">
      <alignment horizontal="right"/>
    </xf>
    <xf numFmtId="0" fontId="12" fillId="0" borderId="0" xfId="0" applyFont="1"/>
    <xf numFmtId="0" fontId="3" fillId="0" borderId="0" xfId="0" applyFont="1"/>
    <xf numFmtId="0" fontId="0" fillId="0" borderId="8" xfId="0" applyBorder="1"/>
    <xf numFmtId="180" fontId="0" fillId="0" borderId="0" xfId="4" applyNumberFormat="1" applyFont="1" applyBorder="1"/>
    <xf numFmtId="43" fontId="22" fillId="0" borderId="0" xfId="0" applyNumberFormat="1" applyFont="1"/>
    <xf numFmtId="0" fontId="17" fillId="0" borderId="0" xfId="0" applyFont="1" applyAlignment="1">
      <alignment horizontal="left"/>
    </xf>
    <xf numFmtId="0" fontId="14" fillId="0" borderId="0" xfId="0" applyFont="1" applyAlignment="1">
      <alignment horizontal="left"/>
    </xf>
    <xf numFmtId="0" fontId="0" fillId="0" borderId="12" xfId="0" applyBorder="1"/>
    <xf numFmtId="17" fontId="2" fillId="0" borderId="0" xfId="0" applyNumberFormat="1" applyFont="1"/>
    <xf numFmtId="10" fontId="2" fillId="5" borderId="0" xfId="4" applyNumberFormat="1" applyFont="1" applyFill="1"/>
    <xf numFmtId="182" fontId="2" fillId="5" borderId="0" xfId="4" applyNumberFormat="1" applyFont="1" applyFill="1"/>
    <xf numFmtId="0" fontId="24" fillId="0" borderId="0" xfId="0" applyFont="1"/>
    <xf numFmtId="0" fontId="3" fillId="9" borderId="0" xfId="0" applyFont="1" applyFill="1" applyAlignment="1">
      <alignment horizontal="center"/>
    </xf>
    <xf numFmtId="0" fontId="12" fillId="9" borderId="0" xfId="0" applyFont="1" applyFill="1" applyAlignment="1">
      <alignment horizontal="center"/>
    </xf>
    <xf numFmtId="0" fontId="3" fillId="9" borderId="11" xfId="0" applyFont="1" applyFill="1" applyBorder="1" applyAlignment="1">
      <alignment horizontal="center"/>
    </xf>
    <xf numFmtId="0" fontId="23" fillId="13" borderId="0" xfId="0" applyFont="1" applyFill="1" applyAlignment="1">
      <alignment horizontal="center"/>
    </xf>
    <xf numFmtId="0" fontId="0" fillId="0" borderId="0" xfId="0" applyAlignment="1">
      <alignment horizontal="left" wrapText="1"/>
    </xf>
    <xf numFmtId="164" fontId="4" fillId="0" borderId="0" xfId="3" applyNumberFormat="1" applyBorder="1" applyAlignment="1" applyProtection="1">
      <alignment horizontal="center"/>
    </xf>
    <xf numFmtId="164" fontId="7" fillId="2" borderId="0" xfId="2" applyNumberFormat="1" applyFont="1" applyBorder="1" applyAlignment="1">
      <alignment horizontal="center"/>
    </xf>
    <xf numFmtId="0" fontId="12" fillId="11" borderId="0" xfId="0" applyFont="1" applyFill="1" applyAlignment="1">
      <alignment horizontal="center"/>
    </xf>
    <xf numFmtId="0" fontId="0" fillId="13" borderId="0" xfId="0" applyFill="1"/>
  </cellXfs>
  <cellStyles count="5">
    <cellStyle name="Accent6" xfId="2" builtinId="49"/>
    <cellStyle name="Comma" xfId="1" builtinId="3"/>
    <cellStyle name="Hyperlink" xfId="3" builtinId="8"/>
    <cellStyle name="Normal" xfId="0" builtinId="0"/>
    <cellStyle name="Per cent" xfId="4" builtinId="5"/>
  </cellStyles>
  <dxfs count="1">
    <dxf>
      <font>
        <b/>
        <i val="0"/>
        <color theme="0"/>
      </font>
      <fill>
        <patternFill>
          <bgColor theme="5"/>
        </patternFill>
      </fill>
    </dxf>
  </dxfs>
  <tableStyles count="0" defaultTableStyle="TableStyleMedium2" defaultPivotStyle="PivotStyleLight16"/>
  <colors>
    <mruColors>
      <color rgb="FF1468B5"/>
      <color rgb="FFDAEBF5"/>
      <color rgb="FF0432FF"/>
      <color rgb="FF0118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rgbClr val="002060"/>
                </a:solidFill>
                <a:latin typeface="+mn-lt"/>
                <a:ea typeface="+mn-ea"/>
                <a:cs typeface="+mn-cs"/>
              </a:defRPr>
            </a:pPr>
            <a:r>
              <a:rPr lang="en-GB" sz="1200" b="1">
                <a:solidFill>
                  <a:srgbClr val="002060"/>
                </a:solidFill>
              </a:rPr>
              <a:t>Football Field Analysis - Valuation Summary</a:t>
            </a:r>
            <a:r>
              <a:rPr lang="en-GB" sz="1200" b="1" baseline="0">
                <a:solidFill>
                  <a:srgbClr val="002060"/>
                </a:solidFill>
              </a:rPr>
              <a:t> (Rs)</a:t>
            </a:r>
            <a:endParaRPr lang="en-GB" sz="1200" b="1">
              <a:solidFill>
                <a:srgbClr val="002060"/>
              </a:solidFill>
            </a:endParaRPr>
          </a:p>
        </c:rich>
      </c:tx>
      <c:overlay val="0"/>
      <c:spPr>
        <a:noFill/>
        <a:ln>
          <a:noFill/>
        </a:ln>
        <a:effectLst/>
      </c:spPr>
      <c:txPr>
        <a:bodyPr rot="0" spcFirstLastPara="1" vertOverflow="ellipsis" vert="horz" wrap="square" anchor="ctr" anchorCtr="1"/>
        <a:lstStyle/>
        <a:p>
          <a:pPr>
            <a:defRPr sz="1200" b="1" i="0" u="none" strike="noStrike" kern="1200" spc="0" baseline="0">
              <a:solidFill>
                <a:srgbClr val="002060"/>
              </a:solidFill>
              <a:latin typeface="+mn-lt"/>
              <a:ea typeface="+mn-ea"/>
              <a:cs typeface="+mn-cs"/>
            </a:defRPr>
          </a:pPr>
          <a:endParaRPr lang="en-US"/>
        </a:p>
      </c:txPr>
    </c:title>
    <c:autoTitleDeleted val="0"/>
    <c:plotArea>
      <c:layout/>
      <c:stockChart>
        <c:ser>
          <c:idx val="0"/>
          <c:order val="0"/>
          <c:spPr>
            <a:ln w="19050" cap="rnd">
              <a:noFill/>
              <a:round/>
            </a:ln>
            <a:effectLst/>
          </c:spPr>
          <c:marker>
            <c:symbol val="none"/>
          </c:marker>
          <c:cat>
            <c:strRef>
              <c:f>'Football Field'!$L$4:$L$8</c:f>
              <c:strCache>
                <c:ptCount val="5"/>
                <c:pt idx="0">
                  <c:v>Comps</c:v>
                </c:pt>
                <c:pt idx="1">
                  <c:v>DCF Bear</c:v>
                </c:pt>
                <c:pt idx="2">
                  <c:v>DCF Base</c:v>
                </c:pt>
                <c:pt idx="3">
                  <c:v>DCF Bull</c:v>
                </c:pt>
                <c:pt idx="4">
                  <c:v>52 W H/L</c:v>
                </c:pt>
              </c:strCache>
            </c:strRef>
          </c:cat>
          <c:val>
            <c:numRef>
              <c:f>'Football Field'!$N$4:$N$8</c:f>
              <c:numCache>
                <c:formatCode>General</c:formatCode>
                <c:ptCount val="5"/>
                <c:pt idx="0" formatCode="0.0">
                  <c:v>921.9</c:v>
                </c:pt>
                <c:pt idx="1">
                  <c:v>-58.9</c:v>
                </c:pt>
                <c:pt idx="2">
                  <c:v>-55.9</c:v>
                </c:pt>
                <c:pt idx="3">
                  <c:v>-37.700000000000003</c:v>
                </c:pt>
                <c:pt idx="4">
                  <c:v>400.1</c:v>
                </c:pt>
              </c:numCache>
            </c:numRef>
          </c:val>
          <c:smooth val="0"/>
          <c:extLst>
            <c:ext xmlns:c16="http://schemas.microsoft.com/office/drawing/2014/chart" uri="{C3380CC4-5D6E-409C-BE32-E72D297353CC}">
              <c16:uniqueId val="{00000000-B730-8040-9D20-B05520CEB11A}"/>
            </c:ext>
          </c:extLst>
        </c:ser>
        <c:ser>
          <c:idx val="1"/>
          <c:order val="1"/>
          <c:spPr>
            <a:ln w="19050" cap="rnd">
              <a:noFill/>
              <a:round/>
            </a:ln>
            <a:effectLst/>
          </c:spPr>
          <c:marker>
            <c:symbol val="none"/>
          </c:marker>
          <c:dLbls>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'Football Field'!$L$4:$L$8</c:f>
              <c:strCache>
                <c:ptCount val="5"/>
                <c:pt idx="0">
                  <c:v>Comps</c:v>
                </c:pt>
                <c:pt idx="1">
                  <c:v>DCF Bear</c:v>
                </c:pt>
                <c:pt idx="2">
                  <c:v>DCF Base</c:v>
                </c:pt>
                <c:pt idx="3">
                  <c:v>DCF Bull</c:v>
                </c:pt>
                <c:pt idx="4">
                  <c:v>52 W H/L</c:v>
                </c:pt>
              </c:strCache>
            </c:strRef>
          </c:cat>
          <c:val>
            <c:numRef>
              <c:f>'Football Field'!$O$4:$O$8</c:f>
              <c:numCache>
                <c:formatCode>General</c:formatCode>
                <c:ptCount val="5"/>
                <c:pt idx="0" formatCode="0.0">
                  <c:v>921.9</c:v>
                </c:pt>
                <c:pt idx="1">
                  <c:v>-58.9</c:v>
                </c:pt>
                <c:pt idx="2">
                  <c:v>-55.9</c:v>
                </c:pt>
                <c:pt idx="3">
                  <c:v>-37.700000000000003</c:v>
                </c:pt>
                <c:pt idx="4">
                  <c:v>400.1</c:v>
                </c:pt>
              </c:numCache>
            </c:numRef>
          </c:val>
          <c:smooth val="0"/>
          <c:extLst>
            <c:ext xmlns:c16="http://schemas.microsoft.com/office/drawing/2014/chart" uri="{C3380CC4-5D6E-409C-BE32-E72D297353CC}">
              <c16:uniqueId val="{00000001-B730-8040-9D20-B05520CEB11A}"/>
            </c:ext>
          </c:extLst>
        </c:ser>
        <c:ser>
          <c:idx val="2"/>
          <c:order val="2"/>
          <c:spPr>
            <a:ln w="19050" cap="rnd">
              <a:noFill/>
              <a:round/>
            </a:ln>
            <a:effectLst/>
          </c:spPr>
          <c:marker>
            <c:symbol val="none"/>
          </c:marker>
          <c:cat>
            <c:strRef>
              <c:f>'Football Field'!$L$4:$L$8</c:f>
              <c:strCache>
                <c:ptCount val="5"/>
                <c:pt idx="0">
                  <c:v>Comps</c:v>
                </c:pt>
                <c:pt idx="1">
                  <c:v>DCF Bear</c:v>
                </c:pt>
                <c:pt idx="2">
                  <c:v>DCF Base</c:v>
                </c:pt>
                <c:pt idx="3">
                  <c:v>DCF Bull</c:v>
                </c:pt>
                <c:pt idx="4">
                  <c:v>52 W H/L</c:v>
                </c:pt>
              </c:strCache>
            </c:strRef>
          </c:cat>
          <c:val>
            <c:numRef>
              <c:f>'Football Field'!$P$4:$P$8</c:f>
              <c:numCache>
                <c:formatCode>General</c:formatCode>
                <c:ptCount val="5"/>
                <c:pt idx="0" formatCode="0.0">
                  <c:v>1512.6</c:v>
                </c:pt>
                <c:pt idx="1">
                  <c:v>-44</c:v>
                </c:pt>
                <c:pt idx="2">
                  <c:v>-36.9</c:v>
                </c:pt>
                <c:pt idx="3">
                  <c:v>30.1</c:v>
                </c:pt>
                <c:pt idx="4">
                  <c:v>818.5</c:v>
                </c:pt>
              </c:numCache>
            </c:numRef>
          </c:val>
          <c:smooth val="0"/>
          <c:extLst>
            <c:ext xmlns:c16="http://schemas.microsoft.com/office/drawing/2014/chart" uri="{C3380CC4-5D6E-409C-BE32-E72D297353CC}">
              <c16:uniqueId val="{00000002-B730-8040-9D20-B05520CEB11A}"/>
            </c:ext>
          </c:extLst>
        </c:ser>
        <c:ser>
          <c:idx val="3"/>
          <c:order val="3"/>
          <c:spPr>
            <a:ln w="19050" cap="rnd">
              <a:noFill/>
              <a:round/>
            </a:ln>
            <a:effectLst/>
          </c:spPr>
          <c:marker>
            <c:symbol val="none"/>
          </c:marker>
          <c:dLbls>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'Football Field'!$L$4:$L$8</c:f>
              <c:strCache>
                <c:ptCount val="5"/>
                <c:pt idx="0">
                  <c:v>Comps</c:v>
                </c:pt>
                <c:pt idx="1">
                  <c:v>DCF Bear</c:v>
                </c:pt>
                <c:pt idx="2">
                  <c:v>DCF Base</c:v>
                </c:pt>
                <c:pt idx="3">
                  <c:v>DCF Bull</c:v>
                </c:pt>
                <c:pt idx="4">
                  <c:v>52 W H/L</c:v>
                </c:pt>
              </c:strCache>
            </c:strRef>
          </c:cat>
          <c:val>
            <c:numRef>
              <c:f>'Football Field'!$Q$4:$Q$8</c:f>
              <c:numCache>
                <c:formatCode>General</c:formatCode>
                <c:ptCount val="5"/>
                <c:pt idx="0" formatCode="0.0">
                  <c:v>1512.6</c:v>
                </c:pt>
                <c:pt idx="1">
                  <c:v>-44</c:v>
                </c:pt>
                <c:pt idx="2">
                  <c:v>-36.9</c:v>
                </c:pt>
                <c:pt idx="3">
                  <c:v>30.1</c:v>
                </c:pt>
                <c:pt idx="4">
                  <c:v>818.5</c:v>
                </c:pt>
              </c:numCache>
            </c:numRef>
          </c:val>
          <c:smooth val="0"/>
          <c:extLst>
            <c:ext xmlns:c16="http://schemas.microsoft.com/office/drawing/2014/chart" uri="{C3380CC4-5D6E-409C-BE32-E72D297353CC}">
              <c16:uniqueId val="{00000003-B730-8040-9D20-B05520CEB11A}"/>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upDownBars>
          <c:gapWidth val="150"/>
          <c:upBars>
            <c:spPr>
              <a:solidFill>
                <a:srgbClr val="002060"/>
              </a:solidFill>
              <a:ln w="9525" cap="flat" cmpd="sng" algn="ctr">
                <a:solidFill>
                  <a:schemeClr val="tx1">
                    <a:lumMod val="65000"/>
                    <a:lumOff val="35000"/>
                  </a:schemeClr>
                </a:solidFill>
                <a:round/>
              </a:ln>
              <a:effectLst/>
            </c:spPr>
          </c:upBars>
          <c:downBars>
            <c:spPr>
              <a:solidFill>
                <a:schemeClr val="dk1">
                  <a:lumMod val="75000"/>
                  <a:lumOff val="25000"/>
                </a:schemeClr>
              </a:solidFill>
              <a:ln w="9525" cap="flat" cmpd="sng" algn="ctr">
                <a:solidFill>
                  <a:schemeClr val="tx1">
                    <a:lumMod val="65000"/>
                    <a:lumOff val="35000"/>
                  </a:schemeClr>
                </a:solidFill>
                <a:round/>
              </a:ln>
              <a:effectLst/>
            </c:spPr>
          </c:downBars>
        </c:upDownBars>
        <c:axId val="2130378815"/>
        <c:axId val="2126666607"/>
      </c:stockChart>
      <c:catAx>
        <c:axId val="2130378815"/>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6666607"/>
        <c:crosses val="autoZero"/>
        <c:auto val="1"/>
        <c:lblAlgn val="ctr"/>
        <c:lblOffset val="100"/>
        <c:noMultiLvlLbl val="0"/>
      </c:catAx>
      <c:valAx>
        <c:axId val="2126666607"/>
        <c:scaling>
          <c:orientation val="minMax"/>
        </c:scaling>
        <c:delete val="0"/>
        <c:axPos val="l"/>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0378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1468B5"/>
            </a:solidFill>
            <a:ln>
              <a:noFill/>
            </a:ln>
            <a:effectLst/>
          </c:spPr>
          <c:invertIfNegative val="0"/>
          <c:dPt>
            <c:idx val="0"/>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6-7E04-AE44-9A52-E510C3962136}"/>
              </c:ext>
            </c:extLst>
          </c:dPt>
          <c:dPt>
            <c:idx val="1"/>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5-7E04-AE44-9A52-E510C3962136}"/>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4-7E04-AE44-9A52-E510C3962136}"/>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Analysis'!$F$80:$I$80</c:f>
              <c:numCache>
                <c:formatCode>mmm\-yy</c:formatCode>
                <c:ptCount val="4"/>
                <c:pt idx="0">
                  <c:v>43921</c:v>
                </c:pt>
                <c:pt idx="1">
                  <c:v>44286</c:v>
                </c:pt>
                <c:pt idx="2">
                  <c:v>44651</c:v>
                </c:pt>
                <c:pt idx="3">
                  <c:v>45016</c:v>
                </c:pt>
              </c:numCache>
            </c:numRef>
          </c:cat>
          <c:val>
            <c:numRef>
              <c:f>'Dupont Analysis'!$F$82:$I$82</c:f>
              <c:numCache>
                <c:formatCode>#,##0.0_);\(#,##0.0\)</c:formatCode>
                <c:ptCount val="4"/>
                <c:pt idx="0">
                  <c:v>261067.97</c:v>
                </c:pt>
                <c:pt idx="1">
                  <c:v>249794.75</c:v>
                </c:pt>
                <c:pt idx="2">
                  <c:v>278453.62</c:v>
                </c:pt>
                <c:pt idx="3">
                  <c:v>345966.97</c:v>
                </c:pt>
              </c:numCache>
            </c:numRef>
          </c:val>
          <c:extLst>
            <c:ext xmlns:c16="http://schemas.microsoft.com/office/drawing/2014/chart" uri="{C3380CC4-5D6E-409C-BE32-E72D297353CC}">
              <c16:uniqueId val="{00000000-7E04-AE44-9A52-E510C3962136}"/>
            </c:ext>
          </c:extLst>
        </c:ser>
        <c:dLbls>
          <c:showLegendKey val="0"/>
          <c:showVal val="0"/>
          <c:showCatName val="0"/>
          <c:showSerName val="0"/>
          <c:showPercent val="0"/>
          <c:showBubbleSize val="0"/>
        </c:dLbls>
        <c:gapWidth val="219"/>
        <c:overlap val="-27"/>
        <c:axId val="861575968"/>
        <c:axId val="906639856"/>
      </c:barChart>
      <c:catAx>
        <c:axId val="861575968"/>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639856"/>
        <c:crosses val="autoZero"/>
        <c:auto val="0"/>
        <c:lblAlgn val="ctr"/>
        <c:lblOffset val="100"/>
        <c:noMultiLvlLbl val="0"/>
      </c:catAx>
      <c:valAx>
        <c:axId val="906639856"/>
        <c:scaling>
          <c:orientation val="minMax"/>
        </c:scaling>
        <c:delete val="1"/>
        <c:axPos val="l"/>
        <c:numFmt formatCode="#,##0.0_);\(#,##0.0\)" sourceLinked="1"/>
        <c:majorTickMark val="none"/>
        <c:minorTickMark val="none"/>
        <c:tickLblPos val="nextTo"/>
        <c:crossAx val="861575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1468B5"/>
            </a:solidFill>
            <a:ln>
              <a:noFill/>
            </a:ln>
            <a:effectLst/>
          </c:spPr>
          <c:invertIfNegative val="0"/>
          <c:dPt>
            <c:idx val="0"/>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9-B6BD-3642-B7A1-F92194C1EC94}"/>
              </c:ext>
            </c:extLst>
          </c:dPt>
          <c:dPt>
            <c:idx val="1"/>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B-B6BD-3642-B7A1-F92194C1EC94}"/>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D-B6BD-3642-B7A1-F92194C1EC94}"/>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Analysis'!$F$80:$I$80</c:f>
              <c:numCache>
                <c:formatCode>mmm\-yy</c:formatCode>
                <c:ptCount val="4"/>
                <c:pt idx="0">
                  <c:v>43921</c:v>
                </c:pt>
                <c:pt idx="1">
                  <c:v>44286</c:v>
                </c:pt>
                <c:pt idx="2">
                  <c:v>44651</c:v>
                </c:pt>
                <c:pt idx="3">
                  <c:v>45016</c:v>
                </c:pt>
              </c:numCache>
            </c:numRef>
          </c:cat>
          <c:val>
            <c:numRef>
              <c:f>'Dupont Analysis'!$F$81:$I$81</c:f>
              <c:numCache>
                <c:formatCode>#,##0.0_);\(#,##0.0\)</c:formatCode>
                <c:ptCount val="4"/>
                <c:pt idx="0">
                  <c:v>-12070.85</c:v>
                </c:pt>
                <c:pt idx="1">
                  <c:v>-13451.39</c:v>
                </c:pt>
                <c:pt idx="2">
                  <c:v>-11441.47</c:v>
                </c:pt>
                <c:pt idx="3">
                  <c:v>2414.29</c:v>
                </c:pt>
              </c:numCache>
            </c:numRef>
          </c:val>
          <c:extLst>
            <c:ext xmlns:c16="http://schemas.microsoft.com/office/drawing/2014/chart" uri="{C3380CC4-5D6E-409C-BE32-E72D297353CC}">
              <c16:uniqueId val="{0000000E-B6BD-3642-B7A1-F92194C1EC94}"/>
            </c:ext>
          </c:extLst>
        </c:ser>
        <c:dLbls>
          <c:showLegendKey val="0"/>
          <c:showVal val="0"/>
          <c:showCatName val="0"/>
          <c:showSerName val="0"/>
          <c:showPercent val="0"/>
          <c:showBubbleSize val="0"/>
        </c:dLbls>
        <c:gapWidth val="219"/>
        <c:overlap val="-27"/>
        <c:axId val="861575968"/>
        <c:axId val="906639856"/>
      </c:barChart>
      <c:catAx>
        <c:axId val="861575968"/>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639856"/>
        <c:crosses val="autoZero"/>
        <c:auto val="0"/>
        <c:lblAlgn val="ctr"/>
        <c:lblOffset val="100"/>
        <c:noMultiLvlLbl val="0"/>
      </c:catAx>
      <c:valAx>
        <c:axId val="906639856"/>
        <c:scaling>
          <c:orientation val="minMax"/>
        </c:scaling>
        <c:delete val="1"/>
        <c:axPos val="l"/>
        <c:numFmt formatCode="#,##0.0_);\(#,##0.0\)" sourceLinked="1"/>
        <c:majorTickMark val="none"/>
        <c:minorTickMark val="none"/>
        <c:tickLblPos val="nextTo"/>
        <c:crossAx val="861575968"/>
        <c:crosses val="autoZero"/>
        <c:crossBetween val="between"/>
      </c:valAx>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1468B5"/>
            </a:solidFill>
            <a:ln>
              <a:noFill/>
            </a:ln>
            <a:effectLst/>
          </c:spPr>
          <c:invertIfNegative val="0"/>
          <c:dPt>
            <c:idx val="0"/>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9-840B-9A49-A421-9DBA18326CFF}"/>
              </c:ext>
            </c:extLst>
          </c:dPt>
          <c:dPt>
            <c:idx val="1"/>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B-840B-9A49-A421-9DBA18326CFF}"/>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D-840B-9A49-A421-9DBA18326CFF}"/>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Analysis'!$F$80:$I$80</c:f>
              <c:numCache>
                <c:formatCode>mmm\-yy</c:formatCode>
                <c:ptCount val="4"/>
                <c:pt idx="0">
                  <c:v>43921</c:v>
                </c:pt>
                <c:pt idx="1">
                  <c:v>44286</c:v>
                </c:pt>
                <c:pt idx="2">
                  <c:v>44651</c:v>
                </c:pt>
                <c:pt idx="3">
                  <c:v>45016</c:v>
                </c:pt>
              </c:numCache>
            </c:numRef>
          </c:cat>
          <c:val>
            <c:numRef>
              <c:f>'Dupont Analysis'!$F$86:$I$86</c:f>
              <c:numCache>
                <c:formatCode>#,##0.0_);\(#,##0.0\)</c:formatCode>
                <c:ptCount val="4"/>
                <c:pt idx="0">
                  <c:v>312941.44</c:v>
                </c:pt>
                <c:pt idx="1">
                  <c:v>330874.65000000002</c:v>
                </c:pt>
                <c:pt idx="2">
                  <c:v>335315.69999999995</c:v>
                </c:pt>
                <c:pt idx="3">
                  <c:v>331867.95999999996</c:v>
                </c:pt>
              </c:numCache>
            </c:numRef>
          </c:val>
          <c:extLst>
            <c:ext xmlns:c16="http://schemas.microsoft.com/office/drawing/2014/chart" uri="{C3380CC4-5D6E-409C-BE32-E72D297353CC}">
              <c16:uniqueId val="{0000000E-840B-9A49-A421-9DBA18326CFF}"/>
            </c:ext>
          </c:extLst>
        </c:ser>
        <c:dLbls>
          <c:showLegendKey val="0"/>
          <c:showVal val="0"/>
          <c:showCatName val="0"/>
          <c:showSerName val="0"/>
          <c:showPercent val="0"/>
          <c:showBubbleSize val="0"/>
        </c:dLbls>
        <c:gapWidth val="219"/>
        <c:overlap val="-27"/>
        <c:axId val="861575968"/>
        <c:axId val="906639856"/>
      </c:barChart>
      <c:catAx>
        <c:axId val="861575968"/>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639856"/>
        <c:crosses val="autoZero"/>
        <c:auto val="0"/>
        <c:lblAlgn val="ctr"/>
        <c:lblOffset val="100"/>
        <c:noMultiLvlLbl val="0"/>
      </c:catAx>
      <c:valAx>
        <c:axId val="906639856"/>
        <c:scaling>
          <c:orientation val="minMax"/>
        </c:scaling>
        <c:delete val="1"/>
        <c:axPos val="l"/>
        <c:numFmt formatCode="#,##0.0_);\(#,##0.0\)" sourceLinked="1"/>
        <c:majorTickMark val="none"/>
        <c:minorTickMark val="none"/>
        <c:tickLblPos val="nextTo"/>
        <c:crossAx val="861575968"/>
        <c:crosses val="autoZero"/>
        <c:crossBetween val="between"/>
      </c:valAx>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1468B5"/>
            </a:solidFill>
            <a:ln>
              <a:noFill/>
            </a:ln>
            <a:effectLst/>
          </c:spPr>
          <c:invertIfNegative val="0"/>
          <c:dPt>
            <c:idx val="0"/>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11-92B3-7C4C-AB45-9B22E8EF80CF}"/>
              </c:ext>
            </c:extLst>
          </c:dPt>
          <c:dPt>
            <c:idx val="1"/>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13-92B3-7C4C-AB45-9B22E8EF80CF}"/>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15-92B3-7C4C-AB45-9B22E8EF80CF}"/>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Analysis'!$F$80:$I$80</c:f>
              <c:numCache>
                <c:formatCode>mmm\-yy</c:formatCode>
                <c:ptCount val="4"/>
                <c:pt idx="0">
                  <c:v>43921</c:v>
                </c:pt>
                <c:pt idx="1">
                  <c:v>44286</c:v>
                </c:pt>
                <c:pt idx="2">
                  <c:v>44651</c:v>
                </c:pt>
                <c:pt idx="3">
                  <c:v>45016</c:v>
                </c:pt>
              </c:numCache>
            </c:numRef>
          </c:cat>
          <c:val>
            <c:numRef>
              <c:f>'Dupont Analysis'!$F$93:$I$93</c:f>
              <c:numCache>
                <c:formatCode>0.00%</c:formatCode>
                <c:ptCount val="4"/>
                <c:pt idx="0">
                  <c:v>-0.1307772922036112</c:v>
                </c:pt>
                <c:pt idx="1">
                  <c:v>-0.15577350140387219</c:v>
                </c:pt>
                <c:pt idx="2">
                  <c:v>-0.15850292167581448</c:v>
                </c:pt>
                <c:pt idx="3">
                  <c:v>3.5713075909571866E-2</c:v>
                </c:pt>
              </c:numCache>
            </c:numRef>
          </c:val>
          <c:extLst>
            <c:ext xmlns:c16="http://schemas.microsoft.com/office/drawing/2014/chart" uri="{C3380CC4-5D6E-409C-BE32-E72D297353CC}">
              <c16:uniqueId val="{00000016-92B3-7C4C-AB45-9B22E8EF80CF}"/>
            </c:ext>
          </c:extLst>
        </c:ser>
        <c:dLbls>
          <c:showLegendKey val="0"/>
          <c:showVal val="0"/>
          <c:showCatName val="0"/>
          <c:showSerName val="0"/>
          <c:showPercent val="0"/>
          <c:showBubbleSize val="0"/>
        </c:dLbls>
        <c:gapWidth val="219"/>
        <c:overlap val="-27"/>
        <c:axId val="861575968"/>
        <c:axId val="906639856"/>
      </c:barChart>
      <c:catAx>
        <c:axId val="861575968"/>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639856"/>
        <c:crosses val="autoZero"/>
        <c:auto val="0"/>
        <c:lblAlgn val="ctr"/>
        <c:lblOffset val="100"/>
        <c:noMultiLvlLbl val="0"/>
      </c:catAx>
      <c:valAx>
        <c:axId val="906639856"/>
        <c:scaling>
          <c:orientation val="minMax"/>
        </c:scaling>
        <c:delete val="1"/>
        <c:axPos val="l"/>
        <c:numFmt formatCode="0.00%" sourceLinked="1"/>
        <c:majorTickMark val="none"/>
        <c:minorTickMark val="none"/>
        <c:tickLblPos val="nextTo"/>
        <c:crossAx val="861575968"/>
        <c:crosses val="autoZero"/>
        <c:crossBetween val="between"/>
      </c:valAx>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1468B5"/>
            </a:solidFill>
            <a:ln>
              <a:noFill/>
            </a:ln>
            <a:effectLst/>
          </c:spPr>
          <c:invertIfNegative val="0"/>
          <c:dPt>
            <c:idx val="0"/>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9-FD9B-B642-8618-67EDD82531D7}"/>
              </c:ext>
            </c:extLst>
          </c:dPt>
          <c:dPt>
            <c:idx val="1"/>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B-FD9B-B642-8618-67EDD82531D7}"/>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D-FD9B-B642-8618-67EDD82531D7}"/>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Analysis'!$F$80:$I$80</c:f>
              <c:numCache>
                <c:formatCode>mmm\-yy</c:formatCode>
                <c:ptCount val="4"/>
                <c:pt idx="0">
                  <c:v>43921</c:v>
                </c:pt>
                <c:pt idx="1">
                  <c:v>44286</c:v>
                </c:pt>
                <c:pt idx="2">
                  <c:v>44651</c:v>
                </c:pt>
                <c:pt idx="3">
                  <c:v>45016</c:v>
                </c:pt>
              </c:numCache>
            </c:numRef>
          </c:cat>
          <c:val>
            <c:numRef>
              <c:f>'Dupont Analysis'!$F$99:$I$99</c:f>
              <c:numCache>
                <c:formatCode>0.00%</c:formatCode>
                <c:ptCount val="4"/>
                <c:pt idx="0">
                  <c:v>-3.8572232555713938E-2</c:v>
                </c:pt>
                <c:pt idx="1">
                  <c:v>-4.0654036203740598E-2</c:v>
                </c:pt>
                <c:pt idx="2">
                  <c:v>-3.4121486109955489E-2</c:v>
                </c:pt>
                <c:pt idx="3">
                  <c:v>7.2748511184990566E-3</c:v>
                </c:pt>
              </c:numCache>
            </c:numRef>
          </c:val>
          <c:extLst>
            <c:ext xmlns:c16="http://schemas.microsoft.com/office/drawing/2014/chart" uri="{C3380CC4-5D6E-409C-BE32-E72D297353CC}">
              <c16:uniqueId val="{0000000E-FD9B-B642-8618-67EDD82531D7}"/>
            </c:ext>
          </c:extLst>
        </c:ser>
        <c:dLbls>
          <c:showLegendKey val="0"/>
          <c:showVal val="0"/>
          <c:showCatName val="0"/>
          <c:showSerName val="0"/>
          <c:showPercent val="0"/>
          <c:showBubbleSize val="0"/>
        </c:dLbls>
        <c:gapWidth val="219"/>
        <c:overlap val="-27"/>
        <c:axId val="861575968"/>
        <c:axId val="906639856"/>
      </c:barChart>
      <c:catAx>
        <c:axId val="861575968"/>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639856"/>
        <c:crosses val="autoZero"/>
        <c:auto val="0"/>
        <c:lblAlgn val="ctr"/>
        <c:lblOffset val="100"/>
        <c:noMultiLvlLbl val="0"/>
      </c:catAx>
      <c:valAx>
        <c:axId val="906639856"/>
        <c:scaling>
          <c:orientation val="minMax"/>
        </c:scaling>
        <c:delete val="1"/>
        <c:axPos val="l"/>
        <c:numFmt formatCode="0.00%" sourceLinked="1"/>
        <c:majorTickMark val="none"/>
        <c:minorTickMark val="none"/>
        <c:tickLblPos val="nextTo"/>
        <c:crossAx val="861575968"/>
        <c:crosses val="autoZero"/>
        <c:crossBetween val="between"/>
      </c:valAx>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1468B5"/>
            </a:solidFill>
            <a:ln>
              <a:noFill/>
            </a:ln>
            <a:effectLst/>
          </c:spPr>
          <c:invertIfNegative val="0"/>
          <c:dPt>
            <c:idx val="0"/>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9-3419-1141-A67A-0DF4816D4062}"/>
              </c:ext>
            </c:extLst>
          </c:dPt>
          <c:dPt>
            <c:idx val="1"/>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B-3419-1141-A67A-0DF4816D4062}"/>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D-3419-1141-A67A-0DF4816D4062}"/>
              </c:ext>
            </c:extLst>
          </c:dPt>
          <c:dLbls>
            <c:numFmt formatCode="#,##0.0\x"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Analysis'!$F$80:$I$80</c:f>
              <c:numCache>
                <c:formatCode>mmm\-yy</c:formatCode>
                <c:ptCount val="4"/>
                <c:pt idx="0">
                  <c:v>43921</c:v>
                </c:pt>
                <c:pt idx="1">
                  <c:v>44286</c:v>
                </c:pt>
                <c:pt idx="2">
                  <c:v>44651</c:v>
                </c:pt>
                <c:pt idx="3">
                  <c:v>45016</c:v>
                </c:pt>
              </c:numCache>
            </c:numRef>
          </c:cat>
          <c:val>
            <c:numRef>
              <c:f>'Dupont Analysis'!$F$91:$I$91</c:f>
              <c:numCache>
                <c:formatCode>0.0\x</c:formatCode>
                <c:ptCount val="4"/>
                <c:pt idx="0">
                  <c:v>3.3904517197628059</c:v>
                </c:pt>
                <c:pt idx="1">
                  <c:v>3.8316860009471676</c:v>
                </c:pt>
                <c:pt idx="2">
                  <c:v>4.645252588502256</c:v>
                </c:pt>
                <c:pt idx="3">
                  <c:v>4.9091143348291872</c:v>
                </c:pt>
              </c:numCache>
            </c:numRef>
          </c:val>
          <c:extLst>
            <c:ext xmlns:c16="http://schemas.microsoft.com/office/drawing/2014/chart" uri="{C3380CC4-5D6E-409C-BE32-E72D297353CC}">
              <c16:uniqueId val="{0000000E-3419-1141-A67A-0DF4816D4062}"/>
            </c:ext>
          </c:extLst>
        </c:ser>
        <c:dLbls>
          <c:showLegendKey val="0"/>
          <c:showVal val="0"/>
          <c:showCatName val="0"/>
          <c:showSerName val="0"/>
          <c:showPercent val="0"/>
          <c:showBubbleSize val="0"/>
        </c:dLbls>
        <c:gapWidth val="219"/>
        <c:overlap val="-27"/>
        <c:axId val="861575968"/>
        <c:axId val="906639856"/>
      </c:barChart>
      <c:catAx>
        <c:axId val="861575968"/>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639856"/>
        <c:crosses val="autoZero"/>
        <c:auto val="0"/>
        <c:lblAlgn val="ctr"/>
        <c:lblOffset val="100"/>
        <c:noMultiLvlLbl val="0"/>
      </c:catAx>
      <c:valAx>
        <c:axId val="906639856"/>
        <c:scaling>
          <c:orientation val="minMax"/>
        </c:scaling>
        <c:delete val="1"/>
        <c:axPos val="l"/>
        <c:numFmt formatCode="0.0\x" sourceLinked="1"/>
        <c:majorTickMark val="none"/>
        <c:minorTickMark val="none"/>
        <c:tickLblPos val="nextTo"/>
        <c:crossAx val="861575968"/>
        <c:crosses val="autoZero"/>
        <c:crossBetween val="between"/>
      </c:valAx>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Daily Returns Distribution</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Calibri" panose="020F0502020204030204"/>
            </a:rPr>
            <a:t>Daily Returns Distribution</a:t>
          </a:r>
        </a:p>
      </cx:txPr>
    </cx:title>
    <cx:plotArea>
      <cx:plotAreaRegion>
        <cx:series layoutId="clusteredColumn" uniqueId="{8EC81AF2-62F6-FD4C-B408-8426EAEDCE2A}">
          <cx:dataId val="0"/>
          <cx:layoutPr>
            <cx:binning intervalClosed="r">
              <cx:binCount val="50"/>
            </cx:binning>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hyperlink" Target="https://listcarbrands.com/tata-motors-logo/" TargetMode="External"/><Relationship Id="rId1" Type="http://schemas.openxmlformats.org/officeDocument/2006/relationships/image" Target="../media/image1.jp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xdr:col>
      <xdr:colOff>169333</xdr:colOff>
      <xdr:row>2</xdr:row>
      <xdr:rowOff>67733</xdr:rowOff>
    </xdr:from>
    <xdr:to>
      <xdr:col>6</xdr:col>
      <xdr:colOff>592666</xdr:colOff>
      <xdr:row>16</xdr:row>
      <xdr:rowOff>84667</xdr:rowOff>
    </xdr:to>
    <xdr:graphicFrame macro="">
      <xdr:nvGraphicFramePr>
        <xdr:cNvPr id="2" name="Chart 1">
          <a:extLst>
            <a:ext uri="{FF2B5EF4-FFF2-40B4-BE49-F238E27FC236}">
              <a16:creationId xmlns:a16="http://schemas.microsoft.com/office/drawing/2014/main" id="{23BE3036-1933-9124-C2F2-695B00D058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67734</xdr:colOff>
      <xdr:row>9</xdr:row>
      <xdr:rowOff>8467</xdr:rowOff>
    </xdr:from>
    <xdr:to>
      <xdr:col>6</xdr:col>
      <xdr:colOff>508000</xdr:colOff>
      <xdr:row>9</xdr:row>
      <xdr:rowOff>8467</xdr:rowOff>
    </xdr:to>
    <xdr:cxnSp macro="">
      <xdr:nvCxnSpPr>
        <xdr:cNvPr id="4" name="Straight Connector 3">
          <a:extLst>
            <a:ext uri="{FF2B5EF4-FFF2-40B4-BE49-F238E27FC236}">
              <a16:creationId xmlns:a16="http://schemas.microsoft.com/office/drawing/2014/main" id="{C7BB2FAE-5E0D-FC42-0F51-0049D02C5749}"/>
            </a:ext>
          </a:extLst>
        </xdr:cNvPr>
        <xdr:cNvCxnSpPr/>
      </xdr:nvCxnSpPr>
      <xdr:spPr>
        <a:xfrm>
          <a:off x="1049867" y="1761067"/>
          <a:ext cx="3759200" cy="0"/>
        </a:xfrm>
        <a:prstGeom prst="line">
          <a:avLst/>
        </a:prstGeom>
        <a:ln w="12700">
          <a:solidFill>
            <a:schemeClr val="accent2">
              <a:lumMod val="75000"/>
            </a:schemeClr>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9</xdr:col>
      <xdr:colOff>0</xdr:colOff>
      <xdr:row>21</xdr:row>
      <xdr:rowOff>127000</xdr:rowOff>
    </xdr:from>
    <xdr:to>
      <xdr:col>14</xdr:col>
      <xdr:colOff>33867</xdr:colOff>
      <xdr:row>35</xdr:row>
      <xdr:rowOff>143933</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C9220E05-563D-DF45-BD0F-74AC53531E8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57900" y="4127500"/>
              <a:ext cx="4161367" cy="2683933"/>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59269</xdr:colOff>
      <xdr:row>2</xdr:row>
      <xdr:rowOff>33867</xdr:rowOff>
    </xdr:from>
    <xdr:to>
      <xdr:col>7</xdr:col>
      <xdr:colOff>749882</xdr:colOff>
      <xdr:row>3</xdr:row>
      <xdr:rowOff>42333</xdr:rowOff>
    </xdr:to>
    <xdr:pic>
      <xdr:nvPicPr>
        <xdr:cNvPr id="5" name="Picture 4" descr="Tata Motors Logo Meaning and History [Tata Motors symbol]">
          <a:extLst>
            <a:ext uri="{FF2B5EF4-FFF2-40B4-BE49-F238E27FC236}">
              <a16:creationId xmlns:a16="http://schemas.microsoft.com/office/drawing/2014/main" id="{6CA8D7B3-4A0B-A40C-1244-8F6FE4FEE77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078136" y="228600"/>
          <a:ext cx="690613" cy="440266"/>
        </a:xfrm>
        <a:prstGeom prst="rect">
          <a:avLst/>
        </a:prstGeom>
      </xdr:spPr>
    </xdr:pic>
    <xdr:clientData/>
  </xdr:twoCellAnchor>
  <xdr:twoCellAnchor>
    <xdr:from>
      <xdr:col>0</xdr:col>
      <xdr:colOff>0</xdr:colOff>
      <xdr:row>20</xdr:row>
      <xdr:rowOff>0</xdr:rowOff>
    </xdr:from>
    <xdr:to>
      <xdr:col>1</xdr:col>
      <xdr:colOff>2133599</xdr:colOff>
      <xdr:row>33</xdr:row>
      <xdr:rowOff>118534</xdr:rowOff>
    </xdr:to>
    <xdr:grpSp>
      <xdr:nvGrpSpPr>
        <xdr:cNvPr id="11" name="Group 10">
          <a:extLst>
            <a:ext uri="{FF2B5EF4-FFF2-40B4-BE49-F238E27FC236}">
              <a16:creationId xmlns:a16="http://schemas.microsoft.com/office/drawing/2014/main" id="{196755DD-F87F-25A5-0DE5-9CD9B696D777}"/>
            </a:ext>
          </a:extLst>
        </xdr:cNvPr>
        <xdr:cNvGrpSpPr/>
      </xdr:nvGrpSpPr>
      <xdr:grpSpPr>
        <a:xfrm>
          <a:off x="0" y="3911600"/>
          <a:ext cx="2285999" cy="2650067"/>
          <a:chOff x="0" y="3750733"/>
          <a:chExt cx="2285999" cy="2650068"/>
        </a:xfrm>
      </xdr:grpSpPr>
      <xdr:graphicFrame macro="">
        <xdr:nvGraphicFramePr>
          <xdr:cNvPr id="2" name="Chart 1">
            <a:extLst>
              <a:ext uri="{FF2B5EF4-FFF2-40B4-BE49-F238E27FC236}">
                <a16:creationId xmlns:a16="http://schemas.microsoft.com/office/drawing/2014/main" id="{43B12908-1857-F799-4CCC-26001A405CEE}"/>
              </a:ext>
            </a:extLst>
          </xdr:cNvPr>
          <xdr:cNvGraphicFramePr/>
        </xdr:nvGraphicFramePr>
        <xdr:xfrm>
          <a:off x="0" y="4114800"/>
          <a:ext cx="2285999" cy="2286001"/>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8" name="TextBox 7">
            <a:extLst>
              <a:ext uri="{FF2B5EF4-FFF2-40B4-BE49-F238E27FC236}">
                <a16:creationId xmlns:a16="http://schemas.microsoft.com/office/drawing/2014/main" id="{8DF75959-9FD6-593B-BBF7-206ADA6ACC55}"/>
              </a:ext>
            </a:extLst>
          </xdr:cNvPr>
          <xdr:cNvSpPr txBox="1"/>
        </xdr:nvSpPr>
        <xdr:spPr>
          <a:xfrm>
            <a:off x="372532" y="3903133"/>
            <a:ext cx="1337733" cy="262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solidFill>
                  <a:srgbClr val="1468B5"/>
                </a:solidFill>
                <a:latin typeface="Calibri" panose="020F0502020204030204" pitchFamily="34" charset="0"/>
                <a:cs typeface="Calibri" panose="020F0502020204030204" pitchFamily="34" charset="0"/>
              </a:rPr>
              <a:t>Revenues (INR Crs.)</a:t>
            </a:r>
          </a:p>
        </xdr:txBody>
      </xdr:sp>
      <xdr:cxnSp macro="">
        <xdr:nvCxnSpPr>
          <xdr:cNvPr id="10" name="Straight Connector 9">
            <a:extLst>
              <a:ext uri="{FF2B5EF4-FFF2-40B4-BE49-F238E27FC236}">
                <a16:creationId xmlns:a16="http://schemas.microsoft.com/office/drawing/2014/main" id="{C5DAF11A-32D9-7FC5-7240-0D61A59B48C8}"/>
              </a:ext>
            </a:extLst>
          </xdr:cNvPr>
          <xdr:cNvCxnSpPr/>
        </xdr:nvCxnSpPr>
        <xdr:spPr>
          <a:xfrm>
            <a:off x="169333" y="3750733"/>
            <a:ext cx="1820333" cy="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0</xdr:colOff>
      <xdr:row>20</xdr:row>
      <xdr:rowOff>0</xdr:rowOff>
    </xdr:from>
    <xdr:to>
      <xdr:col>4</xdr:col>
      <xdr:colOff>626532</xdr:colOff>
      <xdr:row>33</xdr:row>
      <xdr:rowOff>118534</xdr:rowOff>
    </xdr:to>
    <xdr:grpSp>
      <xdr:nvGrpSpPr>
        <xdr:cNvPr id="16" name="Group 15">
          <a:extLst>
            <a:ext uri="{FF2B5EF4-FFF2-40B4-BE49-F238E27FC236}">
              <a16:creationId xmlns:a16="http://schemas.microsoft.com/office/drawing/2014/main" id="{5445D796-F24E-274E-943F-63F205A5180A}"/>
            </a:ext>
          </a:extLst>
        </xdr:cNvPr>
        <xdr:cNvGrpSpPr/>
      </xdr:nvGrpSpPr>
      <xdr:grpSpPr>
        <a:xfrm>
          <a:off x="2870200" y="3911600"/>
          <a:ext cx="2285999" cy="2650067"/>
          <a:chOff x="0" y="3750733"/>
          <a:chExt cx="2285999" cy="2650068"/>
        </a:xfrm>
      </xdr:grpSpPr>
      <xdr:graphicFrame macro="">
        <xdr:nvGraphicFramePr>
          <xdr:cNvPr id="17" name="Chart 16">
            <a:extLst>
              <a:ext uri="{FF2B5EF4-FFF2-40B4-BE49-F238E27FC236}">
                <a16:creationId xmlns:a16="http://schemas.microsoft.com/office/drawing/2014/main" id="{73939950-23B7-4331-8179-1293F5B998DB}"/>
              </a:ext>
            </a:extLst>
          </xdr:cNvPr>
          <xdr:cNvGraphicFramePr/>
        </xdr:nvGraphicFramePr>
        <xdr:xfrm>
          <a:off x="0" y="4114800"/>
          <a:ext cx="2285999" cy="2286001"/>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18" name="TextBox 17">
            <a:extLst>
              <a:ext uri="{FF2B5EF4-FFF2-40B4-BE49-F238E27FC236}">
                <a16:creationId xmlns:a16="http://schemas.microsoft.com/office/drawing/2014/main" id="{97F25B36-3529-8E4D-6A46-45130D4E641B}"/>
              </a:ext>
            </a:extLst>
          </xdr:cNvPr>
          <xdr:cNvSpPr txBox="1"/>
        </xdr:nvSpPr>
        <xdr:spPr>
          <a:xfrm>
            <a:off x="372532" y="3903133"/>
            <a:ext cx="1337733" cy="262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solidFill>
                  <a:srgbClr val="1468B5"/>
                </a:solidFill>
                <a:latin typeface="Calibri" panose="020F0502020204030204" pitchFamily="34" charset="0"/>
                <a:cs typeface="Calibri" panose="020F0502020204030204" pitchFamily="34" charset="0"/>
              </a:rPr>
              <a:t>Net Profit (INR Crs.)</a:t>
            </a:r>
          </a:p>
        </xdr:txBody>
      </xdr:sp>
      <xdr:cxnSp macro="">
        <xdr:nvCxnSpPr>
          <xdr:cNvPr id="19" name="Straight Connector 18">
            <a:extLst>
              <a:ext uri="{FF2B5EF4-FFF2-40B4-BE49-F238E27FC236}">
                <a16:creationId xmlns:a16="http://schemas.microsoft.com/office/drawing/2014/main" id="{EEE34B8A-1279-BD9A-CF6E-FE9D73D71F9D}"/>
              </a:ext>
            </a:extLst>
          </xdr:cNvPr>
          <xdr:cNvCxnSpPr/>
        </xdr:nvCxnSpPr>
        <xdr:spPr>
          <a:xfrm>
            <a:off x="169333" y="3750733"/>
            <a:ext cx="1820333" cy="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0</xdr:colOff>
      <xdr:row>20</xdr:row>
      <xdr:rowOff>0</xdr:rowOff>
    </xdr:from>
    <xdr:to>
      <xdr:col>8</xdr:col>
      <xdr:colOff>626532</xdr:colOff>
      <xdr:row>33</xdr:row>
      <xdr:rowOff>118534</xdr:rowOff>
    </xdr:to>
    <xdr:grpSp>
      <xdr:nvGrpSpPr>
        <xdr:cNvPr id="20" name="Group 19">
          <a:extLst>
            <a:ext uri="{FF2B5EF4-FFF2-40B4-BE49-F238E27FC236}">
              <a16:creationId xmlns:a16="http://schemas.microsoft.com/office/drawing/2014/main" id="{7A7EFD93-EBEF-564C-8194-476827787937}"/>
            </a:ext>
          </a:extLst>
        </xdr:cNvPr>
        <xdr:cNvGrpSpPr/>
      </xdr:nvGrpSpPr>
      <xdr:grpSpPr>
        <a:xfrm>
          <a:off x="6189133" y="3911600"/>
          <a:ext cx="2285999" cy="2650067"/>
          <a:chOff x="0" y="3750733"/>
          <a:chExt cx="2285999" cy="2650068"/>
        </a:xfrm>
      </xdr:grpSpPr>
      <xdr:graphicFrame macro="">
        <xdr:nvGraphicFramePr>
          <xdr:cNvPr id="21" name="Chart 20">
            <a:extLst>
              <a:ext uri="{FF2B5EF4-FFF2-40B4-BE49-F238E27FC236}">
                <a16:creationId xmlns:a16="http://schemas.microsoft.com/office/drawing/2014/main" id="{655F89A7-7D80-6126-9CC5-9666117CDCBC}"/>
              </a:ext>
            </a:extLst>
          </xdr:cNvPr>
          <xdr:cNvGraphicFramePr/>
        </xdr:nvGraphicFramePr>
        <xdr:xfrm>
          <a:off x="0" y="4114800"/>
          <a:ext cx="2285999" cy="2286001"/>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22" name="TextBox 21">
            <a:extLst>
              <a:ext uri="{FF2B5EF4-FFF2-40B4-BE49-F238E27FC236}">
                <a16:creationId xmlns:a16="http://schemas.microsoft.com/office/drawing/2014/main" id="{05FE3E20-5D7C-12C0-FD87-EE76184B725D}"/>
              </a:ext>
            </a:extLst>
          </xdr:cNvPr>
          <xdr:cNvSpPr txBox="1"/>
        </xdr:nvSpPr>
        <xdr:spPr>
          <a:xfrm>
            <a:off x="118532" y="3903133"/>
            <a:ext cx="2032002" cy="262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solidFill>
                  <a:srgbClr val="1468B5"/>
                </a:solidFill>
                <a:latin typeface="Calibri" panose="020F0502020204030204" pitchFamily="34" charset="0"/>
                <a:cs typeface="Calibri" panose="020F0502020204030204" pitchFamily="34" charset="0"/>
              </a:rPr>
              <a:t>Average Total Assets (INR Crs.)</a:t>
            </a:r>
          </a:p>
        </xdr:txBody>
      </xdr:sp>
      <xdr:cxnSp macro="">
        <xdr:nvCxnSpPr>
          <xdr:cNvPr id="23" name="Straight Connector 22">
            <a:extLst>
              <a:ext uri="{FF2B5EF4-FFF2-40B4-BE49-F238E27FC236}">
                <a16:creationId xmlns:a16="http://schemas.microsoft.com/office/drawing/2014/main" id="{B7598561-2FD9-E91F-6A57-854E82E430F1}"/>
              </a:ext>
            </a:extLst>
          </xdr:cNvPr>
          <xdr:cNvCxnSpPr/>
        </xdr:nvCxnSpPr>
        <xdr:spPr>
          <a:xfrm>
            <a:off x="169333" y="3750733"/>
            <a:ext cx="1820333" cy="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0</xdr:colOff>
      <xdr:row>35</xdr:row>
      <xdr:rowOff>0</xdr:rowOff>
    </xdr:from>
    <xdr:to>
      <xdr:col>1</xdr:col>
      <xdr:colOff>2285999</xdr:colOff>
      <xdr:row>48</xdr:row>
      <xdr:rowOff>118534</xdr:rowOff>
    </xdr:to>
    <xdr:grpSp>
      <xdr:nvGrpSpPr>
        <xdr:cNvPr id="48" name="Group 47">
          <a:extLst>
            <a:ext uri="{FF2B5EF4-FFF2-40B4-BE49-F238E27FC236}">
              <a16:creationId xmlns:a16="http://schemas.microsoft.com/office/drawing/2014/main" id="{74349E19-6BBA-A94A-BBC9-5683E168528D}"/>
            </a:ext>
          </a:extLst>
        </xdr:cNvPr>
        <xdr:cNvGrpSpPr/>
      </xdr:nvGrpSpPr>
      <xdr:grpSpPr>
        <a:xfrm>
          <a:off x="152400" y="6832600"/>
          <a:ext cx="2285999" cy="2650067"/>
          <a:chOff x="0" y="3750733"/>
          <a:chExt cx="2285999" cy="2650068"/>
        </a:xfrm>
      </xdr:grpSpPr>
      <xdr:graphicFrame macro="">
        <xdr:nvGraphicFramePr>
          <xdr:cNvPr id="49" name="Chart 48">
            <a:extLst>
              <a:ext uri="{FF2B5EF4-FFF2-40B4-BE49-F238E27FC236}">
                <a16:creationId xmlns:a16="http://schemas.microsoft.com/office/drawing/2014/main" id="{6847E418-589B-CCBF-1EF9-82B53222B06D}"/>
              </a:ext>
            </a:extLst>
          </xdr:cNvPr>
          <xdr:cNvGraphicFramePr/>
        </xdr:nvGraphicFramePr>
        <xdr:xfrm>
          <a:off x="0" y="4114800"/>
          <a:ext cx="2285999" cy="2286001"/>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50" name="TextBox 49">
            <a:extLst>
              <a:ext uri="{FF2B5EF4-FFF2-40B4-BE49-F238E27FC236}">
                <a16:creationId xmlns:a16="http://schemas.microsoft.com/office/drawing/2014/main" id="{BC03317F-1EBA-CBF6-7B2F-06703ED90964}"/>
              </a:ext>
            </a:extLst>
          </xdr:cNvPr>
          <xdr:cNvSpPr txBox="1"/>
        </xdr:nvSpPr>
        <xdr:spPr>
          <a:xfrm>
            <a:off x="423332" y="3903133"/>
            <a:ext cx="1532468" cy="262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solidFill>
                  <a:srgbClr val="1468B5"/>
                </a:solidFill>
                <a:latin typeface="Calibri" panose="020F0502020204030204" pitchFamily="34" charset="0"/>
                <a:cs typeface="Calibri" panose="020F0502020204030204" pitchFamily="34" charset="0"/>
              </a:rPr>
              <a:t> Return on Equity (%)</a:t>
            </a:r>
          </a:p>
        </xdr:txBody>
      </xdr:sp>
      <xdr:cxnSp macro="">
        <xdr:nvCxnSpPr>
          <xdr:cNvPr id="51" name="Straight Connector 50">
            <a:extLst>
              <a:ext uri="{FF2B5EF4-FFF2-40B4-BE49-F238E27FC236}">
                <a16:creationId xmlns:a16="http://schemas.microsoft.com/office/drawing/2014/main" id="{F5F705F4-9F90-EA38-7B1D-E4DBD7697800}"/>
              </a:ext>
            </a:extLst>
          </xdr:cNvPr>
          <xdr:cNvCxnSpPr/>
        </xdr:nvCxnSpPr>
        <xdr:spPr>
          <a:xfrm>
            <a:off x="169333" y="3750733"/>
            <a:ext cx="1820333" cy="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152400</xdr:colOff>
      <xdr:row>35</xdr:row>
      <xdr:rowOff>0</xdr:rowOff>
    </xdr:from>
    <xdr:to>
      <xdr:col>4</xdr:col>
      <xdr:colOff>778932</xdr:colOff>
      <xdr:row>48</xdr:row>
      <xdr:rowOff>118534</xdr:rowOff>
    </xdr:to>
    <xdr:grpSp>
      <xdr:nvGrpSpPr>
        <xdr:cNvPr id="52" name="Group 51">
          <a:extLst>
            <a:ext uri="{FF2B5EF4-FFF2-40B4-BE49-F238E27FC236}">
              <a16:creationId xmlns:a16="http://schemas.microsoft.com/office/drawing/2014/main" id="{4A37599F-7358-F744-AB7E-E39C8D157CBC}"/>
            </a:ext>
          </a:extLst>
        </xdr:cNvPr>
        <xdr:cNvGrpSpPr/>
      </xdr:nvGrpSpPr>
      <xdr:grpSpPr>
        <a:xfrm>
          <a:off x="3022600" y="6832600"/>
          <a:ext cx="2285999" cy="2650067"/>
          <a:chOff x="0" y="3750733"/>
          <a:chExt cx="2285999" cy="2650068"/>
        </a:xfrm>
      </xdr:grpSpPr>
      <xdr:graphicFrame macro="">
        <xdr:nvGraphicFramePr>
          <xdr:cNvPr id="53" name="Chart 52">
            <a:extLst>
              <a:ext uri="{FF2B5EF4-FFF2-40B4-BE49-F238E27FC236}">
                <a16:creationId xmlns:a16="http://schemas.microsoft.com/office/drawing/2014/main" id="{DD454E1A-7062-F220-8D3D-57D2D7B79EB2}"/>
              </a:ext>
            </a:extLst>
          </xdr:cNvPr>
          <xdr:cNvGraphicFramePr/>
        </xdr:nvGraphicFramePr>
        <xdr:xfrm>
          <a:off x="0" y="4114800"/>
          <a:ext cx="2285999" cy="2286001"/>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54" name="TextBox 53">
            <a:extLst>
              <a:ext uri="{FF2B5EF4-FFF2-40B4-BE49-F238E27FC236}">
                <a16:creationId xmlns:a16="http://schemas.microsoft.com/office/drawing/2014/main" id="{6ECBE9EA-65F6-7923-3919-8411326B1B71}"/>
              </a:ext>
            </a:extLst>
          </xdr:cNvPr>
          <xdr:cNvSpPr txBox="1"/>
        </xdr:nvSpPr>
        <xdr:spPr>
          <a:xfrm>
            <a:off x="245532" y="3911600"/>
            <a:ext cx="1769535" cy="262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solidFill>
                  <a:srgbClr val="1468B5"/>
                </a:solidFill>
                <a:latin typeface="Calibri" panose="020F0502020204030204" pitchFamily="34" charset="0"/>
                <a:cs typeface="Calibri" panose="020F0502020204030204" pitchFamily="34" charset="0"/>
              </a:rPr>
              <a:t>Return</a:t>
            </a:r>
            <a:r>
              <a:rPr lang="en-GB" sz="1100" b="1" baseline="0">
                <a:solidFill>
                  <a:srgbClr val="1468B5"/>
                </a:solidFill>
                <a:latin typeface="Calibri" panose="020F0502020204030204" pitchFamily="34" charset="0"/>
                <a:cs typeface="Calibri" panose="020F0502020204030204" pitchFamily="34" charset="0"/>
              </a:rPr>
              <a:t> on Assets</a:t>
            </a:r>
            <a:r>
              <a:rPr lang="en-GB" sz="1100" b="1">
                <a:solidFill>
                  <a:srgbClr val="1468B5"/>
                </a:solidFill>
                <a:latin typeface="Calibri" panose="020F0502020204030204" pitchFamily="34" charset="0"/>
                <a:cs typeface="Calibri" panose="020F0502020204030204" pitchFamily="34" charset="0"/>
              </a:rPr>
              <a:t> (INR Crs.)</a:t>
            </a:r>
          </a:p>
        </xdr:txBody>
      </xdr:sp>
      <xdr:cxnSp macro="">
        <xdr:nvCxnSpPr>
          <xdr:cNvPr id="55" name="Straight Connector 54">
            <a:extLst>
              <a:ext uri="{FF2B5EF4-FFF2-40B4-BE49-F238E27FC236}">
                <a16:creationId xmlns:a16="http://schemas.microsoft.com/office/drawing/2014/main" id="{2EADE292-C5C8-71E4-A6BF-7F8B6213A095}"/>
              </a:ext>
            </a:extLst>
          </xdr:cNvPr>
          <xdr:cNvCxnSpPr/>
        </xdr:nvCxnSpPr>
        <xdr:spPr>
          <a:xfrm>
            <a:off x="169333" y="3750733"/>
            <a:ext cx="1820333" cy="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152400</xdr:colOff>
      <xdr:row>35</xdr:row>
      <xdr:rowOff>0</xdr:rowOff>
    </xdr:from>
    <xdr:to>
      <xdr:col>8</xdr:col>
      <xdr:colOff>778932</xdr:colOff>
      <xdr:row>48</xdr:row>
      <xdr:rowOff>118534</xdr:rowOff>
    </xdr:to>
    <xdr:grpSp>
      <xdr:nvGrpSpPr>
        <xdr:cNvPr id="56" name="Group 55">
          <a:extLst>
            <a:ext uri="{FF2B5EF4-FFF2-40B4-BE49-F238E27FC236}">
              <a16:creationId xmlns:a16="http://schemas.microsoft.com/office/drawing/2014/main" id="{F043834B-E082-5740-B0FB-061138ACE3C0}"/>
            </a:ext>
          </a:extLst>
        </xdr:cNvPr>
        <xdr:cNvGrpSpPr/>
      </xdr:nvGrpSpPr>
      <xdr:grpSpPr>
        <a:xfrm>
          <a:off x="6341533" y="6832600"/>
          <a:ext cx="2285999" cy="2650067"/>
          <a:chOff x="0" y="3750733"/>
          <a:chExt cx="2285999" cy="2650068"/>
        </a:xfrm>
      </xdr:grpSpPr>
      <xdr:graphicFrame macro="">
        <xdr:nvGraphicFramePr>
          <xdr:cNvPr id="57" name="Chart 56">
            <a:extLst>
              <a:ext uri="{FF2B5EF4-FFF2-40B4-BE49-F238E27FC236}">
                <a16:creationId xmlns:a16="http://schemas.microsoft.com/office/drawing/2014/main" id="{5A2A993A-8577-B7BB-FC46-54877922BA33}"/>
              </a:ext>
            </a:extLst>
          </xdr:cNvPr>
          <xdr:cNvGraphicFramePr/>
        </xdr:nvGraphicFramePr>
        <xdr:xfrm>
          <a:off x="0" y="4114800"/>
          <a:ext cx="2285999" cy="2286001"/>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58" name="TextBox 57">
            <a:extLst>
              <a:ext uri="{FF2B5EF4-FFF2-40B4-BE49-F238E27FC236}">
                <a16:creationId xmlns:a16="http://schemas.microsoft.com/office/drawing/2014/main" id="{57F09046-A8ED-973C-97DB-4ACA87C507A6}"/>
              </a:ext>
            </a:extLst>
          </xdr:cNvPr>
          <xdr:cNvSpPr txBox="1"/>
        </xdr:nvSpPr>
        <xdr:spPr>
          <a:xfrm>
            <a:off x="118532" y="3903133"/>
            <a:ext cx="2032002" cy="262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solidFill>
                  <a:srgbClr val="1468B5"/>
                </a:solidFill>
                <a:latin typeface="Calibri" panose="020F0502020204030204" pitchFamily="34" charset="0"/>
                <a:cs typeface="Calibri" panose="020F0502020204030204" pitchFamily="34" charset="0"/>
              </a:rPr>
              <a:t>Financial Leverage (INR Crs.)</a:t>
            </a:r>
          </a:p>
        </xdr:txBody>
      </xdr:sp>
      <xdr:cxnSp macro="">
        <xdr:nvCxnSpPr>
          <xdr:cNvPr id="59" name="Straight Connector 58">
            <a:extLst>
              <a:ext uri="{FF2B5EF4-FFF2-40B4-BE49-F238E27FC236}">
                <a16:creationId xmlns:a16="http://schemas.microsoft.com/office/drawing/2014/main" id="{435BBAAA-7113-E4BC-0E0D-16D0BFBABB5E}"/>
              </a:ext>
            </a:extLst>
          </xdr:cNvPr>
          <xdr:cNvCxnSpPr/>
        </xdr:nvCxnSpPr>
        <xdr:spPr>
          <a:xfrm>
            <a:off x="169333" y="3750733"/>
            <a:ext cx="1820333" cy="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8467</xdr:colOff>
      <xdr:row>48</xdr:row>
      <xdr:rowOff>186268</xdr:rowOff>
    </xdr:from>
    <xdr:to>
      <xdr:col>8</xdr:col>
      <xdr:colOff>804333</xdr:colOff>
      <xdr:row>65</xdr:row>
      <xdr:rowOff>16934</xdr:rowOff>
    </xdr:to>
    <xdr:sp macro="" textlink="">
      <xdr:nvSpPr>
        <xdr:cNvPr id="60" name="TextBox 59">
          <a:extLst>
            <a:ext uri="{FF2B5EF4-FFF2-40B4-BE49-F238E27FC236}">
              <a16:creationId xmlns:a16="http://schemas.microsoft.com/office/drawing/2014/main" id="{29BBB3D1-8AB2-8B19-E221-27D0163E755B}"/>
            </a:ext>
          </a:extLst>
        </xdr:cNvPr>
        <xdr:cNvSpPr txBox="1"/>
      </xdr:nvSpPr>
      <xdr:spPr>
        <a:xfrm>
          <a:off x="160867" y="9550401"/>
          <a:ext cx="8492066" cy="1778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a:solidFill>
                <a:srgbClr val="1468B5"/>
              </a:solidFill>
              <a:latin typeface="Calibri" panose="020F0502020204030204" pitchFamily="34" charset="0"/>
              <a:cs typeface="Calibri" panose="020F0502020204030204" pitchFamily="34" charset="0"/>
            </a:rPr>
            <a:t>Recent Updates</a:t>
          </a:r>
        </a:p>
        <a:p>
          <a:endParaRPr lang="en-GB" sz="1200">
            <a:solidFill>
              <a:srgbClr val="1468B5"/>
            </a:solidFill>
            <a:latin typeface="Calibri" panose="020F0502020204030204" pitchFamily="34" charset="0"/>
            <a:cs typeface="Calibri" panose="020F0502020204030204" pitchFamily="34" charset="0"/>
          </a:endParaRPr>
        </a:p>
        <a:p>
          <a:endParaRPr lang="en-GB" sz="1100">
            <a:solidFill>
              <a:srgbClr val="1468B5"/>
            </a:solidFill>
            <a:latin typeface="Calibri" panose="020F0502020204030204" pitchFamily="34" charset="0"/>
            <a:cs typeface="Calibri" panose="020F0502020204030204" pitchFamily="34" charset="0"/>
          </a:endParaRPr>
        </a:p>
      </xdr:txBody>
    </xdr:sp>
    <xdr:clientData/>
  </xdr:twoCellAnchor>
  <xdr:twoCellAnchor>
    <xdr:from>
      <xdr:col>0</xdr:col>
      <xdr:colOff>143933</xdr:colOff>
      <xdr:row>69</xdr:row>
      <xdr:rowOff>101602</xdr:rowOff>
    </xdr:from>
    <xdr:to>
      <xdr:col>9</xdr:col>
      <xdr:colOff>0</xdr:colOff>
      <xdr:row>71</xdr:row>
      <xdr:rowOff>16934</xdr:rowOff>
    </xdr:to>
    <xdr:sp macro="" textlink="">
      <xdr:nvSpPr>
        <xdr:cNvPr id="3" name="TextBox 2">
          <a:extLst>
            <a:ext uri="{FF2B5EF4-FFF2-40B4-BE49-F238E27FC236}">
              <a16:creationId xmlns:a16="http://schemas.microsoft.com/office/drawing/2014/main" id="{FCC59CDA-60C9-4E45-B1A6-671183370F1F}"/>
            </a:ext>
          </a:extLst>
        </xdr:cNvPr>
        <xdr:cNvSpPr txBox="1"/>
      </xdr:nvSpPr>
      <xdr:spPr>
        <a:xfrm>
          <a:off x="143933" y="12192002"/>
          <a:ext cx="8534400" cy="304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1468B5"/>
              </a:solidFill>
              <a:latin typeface="Calibri" panose="020F0502020204030204" pitchFamily="34" charset="0"/>
              <a:cs typeface="Calibri" panose="020F0502020204030204" pitchFamily="34" charset="0"/>
            </a:rPr>
            <a:t>Dupont Analysis</a:t>
          </a:r>
          <a:r>
            <a:rPr lang="en-GB" sz="1400" b="1" baseline="0">
              <a:solidFill>
                <a:srgbClr val="1468B5"/>
              </a:solidFill>
              <a:latin typeface="Calibri" panose="020F0502020204030204" pitchFamily="34" charset="0"/>
              <a:cs typeface="Calibri" panose="020F0502020204030204" pitchFamily="34" charset="0"/>
            </a:rPr>
            <a:t> - Return on Equity &amp; Return on Asset</a:t>
          </a:r>
          <a:endParaRPr lang="en-GB" sz="1400" b="1">
            <a:solidFill>
              <a:srgbClr val="1468B5"/>
            </a:solidFill>
            <a:latin typeface="Calibri" panose="020F0502020204030204" pitchFamily="34" charset="0"/>
            <a:cs typeface="Calibri" panose="020F0502020204030204" pitchFamily="34" charset="0"/>
          </a:endParaRPr>
        </a:p>
        <a:p>
          <a:endParaRPr lang="en-GB" sz="1100">
            <a:solidFill>
              <a:srgbClr val="1468B5"/>
            </a:solidFill>
            <a:latin typeface="Calibri" panose="020F0502020204030204" pitchFamily="34" charset="0"/>
            <a:cs typeface="Calibri" panose="020F0502020204030204" pitchFamily="34" charset="0"/>
          </a:endParaRPr>
        </a:p>
      </xdr:txBody>
    </xdr:sp>
    <xdr:clientData/>
  </xdr:twoCellAnchor>
  <xdr:twoCellAnchor>
    <xdr:from>
      <xdr:col>1</xdr:col>
      <xdr:colOff>0</xdr:colOff>
      <xdr:row>113</xdr:row>
      <xdr:rowOff>8465</xdr:rowOff>
    </xdr:from>
    <xdr:to>
      <xdr:col>8</xdr:col>
      <xdr:colOff>795866</xdr:colOff>
      <xdr:row>124</xdr:row>
      <xdr:rowOff>135466</xdr:rowOff>
    </xdr:to>
    <xdr:sp macro="" textlink="">
      <xdr:nvSpPr>
        <xdr:cNvPr id="4" name="TextBox 3">
          <a:extLst>
            <a:ext uri="{FF2B5EF4-FFF2-40B4-BE49-F238E27FC236}">
              <a16:creationId xmlns:a16="http://schemas.microsoft.com/office/drawing/2014/main" id="{E9B3C635-0B58-0140-B6C3-ECABC4EBFBC7}"/>
            </a:ext>
          </a:extLst>
        </xdr:cNvPr>
        <xdr:cNvSpPr txBox="1"/>
      </xdr:nvSpPr>
      <xdr:spPr>
        <a:xfrm>
          <a:off x="152400" y="22064132"/>
          <a:ext cx="8492066" cy="226906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1468B5"/>
              </a:solidFill>
              <a:latin typeface="Calibri" panose="020F0502020204030204" pitchFamily="34" charset="0"/>
              <a:cs typeface="Calibri" panose="020F0502020204030204" pitchFamily="34" charset="0"/>
            </a:rPr>
            <a:t>Dupont</a:t>
          </a:r>
          <a:r>
            <a:rPr lang="en-GB" sz="1400" b="1" baseline="0">
              <a:solidFill>
                <a:srgbClr val="1468B5"/>
              </a:solidFill>
              <a:latin typeface="Calibri" panose="020F0502020204030204" pitchFamily="34" charset="0"/>
              <a:cs typeface="Calibri" panose="020F0502020204030204" pitchFamily="34" charset="0"/>
            </a:rPr>
            <a:t> Summary</a:t>
          </a:r>
        </a:p>
        <a:p>
          <a:pPr marL="171450" indent="-171450">
            <a:buFont typeface="Arial" panose="020B0604020202020204" pitchFamily="34" charset="0"/>
            <a:buChar char="•"/>
          </a:pPr>
          <a:r>
            <a:rPr lang="en-GB" sz="1200">
              <a:solidFill>
                <a:schemeClr val="tx1"/>
              </a:solidFill>
              <a:latin typeface="Calibri" panose="020F0502020204030204" pitchFamily="34" charset="0"/>
              <a:cs typeface="Calibri" panose="020F0502020204030204" pitchFamily="34" charset="0"/>
            </a:rPr>
            <a:t>ROE</a:t>
          </a:r>
          <a:r>
            <a:rPr lang="en-GB" sz="1200" baseline="0">
              <a:solidFill>
                <a:schemeClr val="tx1"/>
              </a:solidFill>
              <a:latin typeface="Calibri" panose="020F0502020204030204" pitchFamily="34" charset="0"/>
              <a:cs typeface="Calibri" panose="020F0502020204030204" pitchFamily="34" charset="0"/>
            </a:rPr>
            <a:t> of Tata motors has been decreased to -13.08% during COVID and made a low of -15.85% in FY2022 and has now rose to 3.57% as of 31st March 2023.</a:t>
          </a:r>
        </a:p>
        <a:p>
          <a:pPr marL="171450" indent="-171450">
            <a:buFont typeface="Arial" panose="020B0604020202020204" pitchFamily="34" charset="0"/>
            <a:buChar char="•"/>
          </a:pPr>
          <a:r>
            <a:rPr lang="en-GB" sz="1200" baseline="0">
              <a:solidFill>
                <a:schemeClr val="tx1"/>
              </a:solidFill>
              <a:latin typeface="Calibri" panose="020F0502020204030204" pitchFamily="34" charset="0"/>
              <a:cs typeface="Calibri" panose="020F0502020204030204" pitchFamily="34" charset="0"/>
            </a:rPr>
            <a:t>ROE has decreased significantly in the past 7 years from 7.64% to 3.57%. While to company was able to increase financial leverage from 2.7x in FY2017 to 4.9x in FY2023. The asset efficiency is maintained constant throughout the period, the reason for fall in ROE is decrease in net margins from 2.76% in FY2017 to 0.70% in FY2023.</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GB" sz="1200">
              <a:solidFill>
                <a:schemeClr val="tx1"/>
              </a:solidFill>
              <a:latin typeface="Calibri" panose="020F0502020204030204" pitchFamily="34" charset="0"/>
              <a:cs typeface="Calibri" panose="020F0502020204030204" pitchFamily="34" charset="0"/>
            </a:rPr>
            <a:t>ROA</a:t>
          </a:r>
          <a:r>
            <a:rPr lang="en-GB" sz="1200" baseline="0">
              <a:solidFill>
                <a:schemeClr val="tx1"/>
              </a:solidFill>
              <a:latin typeface="Calibri" panose="020F0502020204030204" pitchFamily="34" charset="0"/>
              <a:cs typeface="Calibri" panose="020F0502020204030204" pitchFamily="34" charset="0"/>
            </a:rPr>
            <a:t> of Tata motors has been increased to -3.86% during COVID and made a low of -4.07% in FY2022 and has now rose to 0.73% as of 31st March 2023.</a:t>
          </a:r>
        </a:p>
        <a:p>
          <a:pPr marL="171450" marR="0" lvl="0" indent="-17145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lang="en-GB" sz="1200" baseline="0">
              <a:solidFill>
                <a:schemeClr val="tx1"/>
              </a:solidFill>
              <a:latin typeface="Calibri" panose="020F0502020204030204" pitchFamily="34" charset="0"/>
              <a:cs typeface="Calibri" panose="020F0502020204030204" pitchFamily="34" charset="0"/>
            </a:rPr>
            <a:t>RO of Tata Motors has decreased from 2.78% in FY2017 to 0.73% in FY2023. While the asset efficiency remains constant, the reason for decrease in ROA is decrease in net margins of the company.</a:t>
          </a:r>
        </a:p>
        <a:p>
          <a:pPr marL="171450" indent="-171450">
            <a:buFont typeface="Arial" panose="020B0604020202020204" pitchFamily="34" charset="0"/>
            <a:buChar char="•"/>
          </a:pPr>
          <a:endParaRPr lang="en-GB" sz="1200">
            <a:solidFill>
              <a:schemeClr val="tx1"/>
            </a:solidFill>
            <a:latin typeface="Calibri" panose="020F0502020204030204" pitchFamily="34" charset="0"/>
            <a:cs typeface="Calibri" panose="020F0502020204030204" pitchFamily="34" charset="0"/>
          </a:endParaRPr>
        </a:p>
        <a:p>
          <a:endParaRPr lang="en-GB" sz="1100">
            <a:solidFill>
              <a:srgbClr val="1468B5"/>
            </a:solidFill>
            <a:latin typeface="Calibri" panose="020F0502020204030204" pitchFamily="34" charset="0"/>
            <a:cs typeface="Calibri" panose="020F0502020204030204" pitchFamily="34" charset="0"/>
          </a:endParaRPr>
        </a:p>
      </xdr:txBody>
    </xdr:sp>
    <xdr:clientData/>
  </xdr:twoCellAnchor>
  <xdr:twoCellAnchor>
    <xdr:from>
      <xdr:col>0</xdr:col>
      <xdr:colOff>152399</xdr:colOff>
      <xdr:row>130</xdr:row>
      <xdr:rowOff>160867</xdr:rowOff>
    </xdr:from>
    <xdr:to>
      <xdr:col>8</xdr:col>
      <xdr:colOff>795865</xdr:colOff>
      <xdr:row>132</xdr:row>
      <xdr:rowOff>118533</xdr:rowOff>
    </xdr:to>
    <xdr:sp macro="" textlink="">
      <xdr:nvSpPr>
        <xdr:cNvPr id="6" name="TextBox 5">
          <a:extLst>
            <a:ext uri="{FF2B5EF4-FFF2-40B4-BE49-F238E27FC236}">
              <a16:creationId xmlns:a16="http://schemas.microsoft.com/office/drawing/2014/main" id="{2F4E6E95-16AC-D345-B580-74080C4D9DDA}"/>
            </a:ext>
          </a:extLst>
        </xdr:cNvPr>
        <xdr:cNvSpPr txBox="1"/>
      </xdr:nvSpPr>
      <xdr:spPr>
        <a:xfrm>
          <a:off x="152399" y="25527000"/>
          <a:ext cx="8492066" cy="3471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700" b="0" baseline="0">
              <a:solidFill>
                <a:srgbClr val="1468B5"/>
              </a:solidFill>
              <a:latin typeface="Calibri" panose="020F0502020204030204" pitchFamily="34" charset="0"/>
              <a:cs typeface="Calibri" panose="020F0502020204030204" pitchFamily="34" charset="0"/>
            </a:rPr>
            <a:t>Disclaimer : </a:t>
          </a:r>
          <a:r>
            <a:rPr lang="en-GB" sz="700" b="0" i="1" baseline="0">
              <a:solidFill>
                <a:schemeClr val="tx1"/>
              </a:solidFill>
              <a:latin typeface="Calibri" panose="020F0502020204030204" pitchFamily="34" charset="0"/>
              <a:cs typeface="Calibri" panose="020F0502020204030204" pitchFamily="34" charset="0"/>
            </a:rPr>
            <a:t>This report is made as a part of educational assignment and is meant for educational purpose only. The author of this report is not liable for any looses due to actions taken basis this report. It is advisable to consult SEBI registered research analyst before making any investments.</a:t>
          </a:r>
          <a:endParaRPr lang="en-GB" sz="600" b="0" i="1">
            <a:solidFill>
              <a:schemeClr val="tx1"/>
            </a:solidFill>
            <a:latin typeface="Calibri" panose="020F0502020204030204" pitchFamily="34" charset="0"/>
            <a:cs typeface="Calibri" panose="020F0502020204030204" pitchFamily="34" charset="0"/>
          </a:endParaRPr>
        </a:p>
        <a:p>
          <a:endParaRPr lang="en-GB" sz="1100">
            <a:solidFill>
              <a:srgbClr val="1468B5"/>
            </a:solidFill>
            <a:latin typeface="Calibri" panose="020F0502020204030204" pitchFamily="34" charset="0"/>
            <a:cs typeface="Calibri" panose="020F0502020204030204"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8.xml.rels><?xml version="1.0" encoding="UTF-8" standalone="yes"?>
<Relationships xmlns="http://schemas.openxmlformats.org/package/2006/relationships"><Relationship Id="rId1" Type="http://schemas.openxmlformats.org/officeDocument/2006/relationships/hyperlink" Target="https://www.screener.in/exce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1ABAA-F107-EC45-8E8A-1905DC3666EF}">
  <sheetPr>
    <tabColor theme="8" tint="-0.249977111117893"/>
  </sheetPr>
  <dimension ref="A1"/>
  <sheetViews>
    <sheetView zoomScale="150" zoomScaleNormal="150" workbookViewId="0"/>
  </sheetViews>
  <sheetFormatPr baseColWidth="10" defaultRowHeight="15" x14ac:dyDescent="0.2"/>
  <sheetData/>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61661-83C1-F945-BBB4-BE861D41598F}">
  <dimension ref="A2:M109"/>
  <sheetViews>
    <sheetView showGridLines="0" tabSelected="1" zoomScale="150" zoomScaleNormal="150" workbookViewId="0">
      <selection activeCell="E10" sqref="E10"/>
    </sheetView>
  </sheetViews>
  <sheetFormatPr baseColWidth="10" defaultRowHeight="15" outlineLevelRow="1" x14ac:dyDescent="0.2"/>
  <cols>
    <col min="1" max="1" width="2" customWidth="1"/>
    <col min="2" max="2" width="26.33203125" customWidth="1"/>
    <col min="3" max="13" width="13" customWidth="1"/>
  </cols>
  <sheetData>
    <row r="2" spans="1:13" x14ac:dyDescent="0.2">
      <c r="B2" s="198" t="str">
        <f>"Historical Financial Statement - " &amp;'Data Sheet'!B1</f>
        <v>Historical Financial Statement - TATA MOTORS LTD</v>
      </c>
      <c r="C2" s="198"/>
      <c r="D2" s="198"/>
      <c r="E2" s="198"/>
      <c r="F2" s="198"/>
      <c r="G2" s="198"/>
      <c r="H2" s="198"/>
      <c r="I2" s="198"/>
      <c r="J2" s="198"/>
      <c r="K2" s="198"/>
      <c r="L2" s="198"/>
      <c r="M2" s="198"/>
    </row>
    <row r="3" spans="1:13" x14ac:dyDescent="0.2">
      <c r="B3" s="107" t="s">
        <v>54</v>
      </c>
      <c r="C3" s="108">
        <f>'Data Sheet'!B16</f>
        <v>41729</v>
      </c>
      <c r="D3" s="108">
        <f>'Data Sheet'!C16</f>
        <v>42094</v>
      </c>
      <c r="E3" s="108">
        <f>'Data Sheet'!D16</f>
        <v>42460</v>
      </c>
      <c r="F3" s="108">
        <f>'Data Sheet'!E16</f>
        <v>42825</v>
      </c>
      <c r="G3" s="108">
        <f>'Data Sheet'!F16</f>
        <v>43190</v>
      </c>
      <c r="H3" s="108">
        <f>'Data Sheet'!G16</f>
        <v>43555</v>
      </c>
      <c r="I3" s="108">
        <f>'Data Sheet'!H16</f>
        <v>43921</v>
      </c>
      <c r="J3" s="108">
        <f>'Data Sheet'!I16</f>
        <v>44286</v>
      </c>
      <c r="K3" s="108">
        <f>'Data Sheet'!J16</f>
        <v>44651</v>
      </c>
      <c r="L3" s="108">
        <f>'Data Sheet'!K16</f>
        <v>45016</v>
      </c>
      <c r="M3" s="124" t="s">
        <v>55</v>
      </c>
    </row>
    <row r="5" spans="1:13" x14ac:dyDescent="0.2">
      <c r="A5" t="s">
        <v>56</v>
      </c>
      <c r="B5" s="9" t="s">
        <v>57</v>
      </c>
      <c r="C5" s="10"/>
      <c r="D5" s="10"/>
      <c r="E5" s="10"/>
      <c r="F5" s="10"/>
      <c r="G5" s="10"/>
      <c r="H5" s="10"/>
      <c r="I5" s="10"/>
      <c r="J5" s="10"/>
      <c r="K5" s="10"/>
      <c r="L5" s="10"/>
      <c r="M5" s="10"/>
    </row>
    <row r="6" spans="1:13" outlineLevel="1" x14ac:dyDescent="0.2"/>
    <row r="7" spans="1:13" outlineLevel="1" x14ac:dyDescent="0.2">
      <c r="B7" t="s">
        <v>12</v>
      </c>
      <c r="C7" s="13">
        <f>IFERROR('Data Sheet'!B17, 0)</f>
        <v>232833.66</v>
      </c>
      <c r="D7" s="13">
        <f>IFERROR('Data Sheet'!C17, 0)</f>
        <v>263158.98</v>
      </c>
      <c r="E7" s="13">
        <f>IFERROR('Data Sheet'!D17, 0)</f>
        <v>273045.59999999998</v>
      </c>
      <c r="F7" s="13">
        <f>IFERROR('Data Sheet'!E17, 0)</f>
        <v>269692.51</v>
      </c>
      <c r="G7" s="13">
        <f>IFERROR('Data Sheet'!F17, 0)</f>
        <v>291550.48</v>
      </c>
      <c r="H7" s="13">
        <f>IFERROR('Data Sheet'!G17, 0)</f>
        <v>301938.40000000002</v>
      </c>
      <c r="I7" s="13">
        <f>IFERROR('Data Sheet'!H17, 0)</f>
        <v>261067.97</v>
      </c>
      <c r="J7" s="13">
        <f>IFERROR('Data Sheet'!I17, 0)</f>
        <v>249794.75</v>
      </c>
      <c r="K7" s="13">
        <f>IFERROR('Data Sheet'!J17, 0)</f>
        <v>278453.62</v>
      </c>
      <c r="L7" s="13">
        <f>IFERROR('Data Sheet'!K17, 0)</f>
        <v>345966.97</v>
      </c>
      <c r="M7" s="13">
        <f>IFERROR(SUM('Data Sheet'!H42:K42), 0)</f>
        <v>401785.26</v>
      </c>
    </row>
    <row r="8" spans="1:13" outlineLevel="1" x14ac:dyDescent="0.2">
      <c r="B8" s="17" t="s">
        <v>58</v>
      </c>
      <c r="C8" s="14" t="s">
        <v>59</v>
      </c>
      <c r="D8" s="12">
        <f>D7/C7 - 1</f>
        <v>0.13024457030826198</v>
      </c>
      <c r="E8" s="12">
        <f t="shared" ref="E8:M8" si="0">E7/D7 - 1</f>
        <v>3.75690010654397E-2</v>
      </c>
      <c r="F8" s="12">
        <f t="shared" si="0"/>
        <v>-1.2280329732469508E-2</v>
      </c>
      <c r="G8" s="12">
        <f t="shared" si="0"/>
        <v>8.104774581985974E-2</v>
      </c>
      <c r="H8" s="12">
        <f t="shared" si="0"/>
        <v>3.5629919045237157E-2</v>
      </c>
      <c r="I8" s="12">
        <f t="shared" si="0"/>
        <v>-0.135360159555724</v>
      </c>
      <c r="J8" s="12">
        <f t="shared" si="0"/>
        <v>-4.3181168490336042E-2</v>
      </c>
      <c r="K8" s="12">
        <f t="shared" si="0"/>
        <v>0.11472967306158344</v>
      </c>
      <c r="L8" s="12">
        <f t="shared" si="0"/>
        <v>0.24245815155859707</v>
      </c>
      <c r="M8" s="12">
        <f t="shared" si="0"/>
        <v>0.16133993947456893</v>
      </c>
    </row>
    <row r="9" spans="1:13" outlineLevel="1" x14ac:dyDescent="0.2"/>
    <row r="10" spans="1:13" outlineLevel="1" x14ac:dyDescent="0.2">
      <c r="B10" t="s">
        <v>60</v>
      </c>
      <c r="C10" s="13">
        <f>IFERROR(SUM('Data Sheet'!B18,'Data Sheet'!B20:B22) -1*'Data Sheet'!B19, 0)</f>
        <v>180131.06000000003</v>
      </c>
      <c r="D10" s="13">
        <f>IFERROR(SUM('Data Sheet'!C18,'Data Sheet'!C20:C22) -1*'Data Sheet'!C19, 0)</f>
        <v>202856.88</v>
      </c>
      <c r="E10" s="13">
        <f>IFERROR(SUM('Data Sheet'!D18,'Data Sheet'!D20:D22) -1*'Data Sheet'!D19, 0)</f>
        <v>205509.07</v>
      </c>
      <c r="F10" s="13">
        <f>IFERROR(SUM('Data Sheet'!E18,'Data Sheet'!E20:E22) -1*'Data Sheet'!E19, 0)</f>
        <v>205454.23999999996</v>
      </c>
      <c r="G10" s="13">
        <f>IFERROR(SUM('Data Sheet'!F18,'Data Sheet'!F20:F22) -1*'Data Sheet'!F19, 0)</f>
        <v>228429.83</v>
      </c>
      <c r="H10" s="13">
        <f>IFERROR(SUM('Data Sheet'!G18,'Data Sheet'!G20:G22) -1*'Data Sheet'!G19, 0)</f>
        <v>242845.53</v>
      </c>
      <c r="I10" s="13">
        <f>IFERROR(SUM('Data Sheet'!H18,'Data Sheet'!H20:H22) -1*'Data Sheet'!H19, 0)</f>
        <v>210376.07000000004</v>
      </c>
      <c r="J10" s="13">
        <f>IFERROR(SUM('Data Sheet'!I18,'Data Sheet'!I20:I22) -1*'Data Sheet'!I19, 0)</f>
        <v>195326.04</v>
      </c>
      <c r="K10" s="13">
        <f>IFERROR(SUM('Data Sheet'!J18,'Data Sheet'!J20:J22) -1*'Data Sheet'!J19, 0)</f>
        <v>223300.00999999998</v>
      </c>
      <c r="L10" s="13">
        <f>IFERROR(SUM('Data Sheet'!K18,'Data Sheet'!K20:K22) -1*'Data Sheet'!K19, 0)</f>
        <v>274403.64</v>
      </c>
      <c r="M10" s="13">
        <f>IFERROR(SUM('Data Sheet'!H43:K43), 0)</f>
        <v>350865.95999999996</v>
      </c>
    </row>
    <row r="11" spans="1:13" outlineLevel="1" x14ac:dyDescent="0.2">
      <c r="B11" s="17" t="s">
        <v>61</v>
      </c>
      <c r="C11" s="14">
        <f>C10/C7</f>
        <v>0.77364698901353024</v>
      </c>
      <c r="D11" s="12">
        <f t="shared" ref="D11:M11" si="1">D10/D7</f>
        <v>0.77085296500237244</v>
      </c>
      <c r="E11" s="12">
        <f t="shared" si="1"/>
        <v>0.75265475803309057</v>
      </c>
      <c r="F11" s="12">
        <f t="shared" si="1"/>
        <v>0.76180921746770036</v>
      </c>
      <c r="G11" s="12">
        <f t="shared" si="1"/>
        <v>0.78350009919380004</v>
      </c>
      <c r="H11" s="12">
        <f t="shared" si="1"/>
        <v>0.80428832503583503</v>
      </c>
      <c r="I11" s="12">
        <f t="shared" si="1"/>
        <v>0.80582872728508226</v>
      </c>
      <c r="J11" s="12">
        <f t="shared" si="1"/>
        <v>0.7819461377791167</v>
      </c>
      <c r="K11" s="12">
        <f t="shared" si="1"/>
        <v>0.80192891728252624</v>
      </c>
      <c r="L11" s="12">
        <f t="shared" si="1"/>
        <v>0.79314982005363122</v>
      </c>
      <c r="M11" s="12">
        <f t="shared" si="1"/>
        <v>0.8732673767076472</v>
      </c>
    </row>
    <row r="12" spans="1:13" outlineLevel="1" x14ac:dyDescent="0.2"/>
    <row r="13" spans="1:13" outlineLevel="1" x14ac:dyDescent="0.2">
      <c r="B13" s="18" t="s">
        <v>62</v>
      </c>
      <c r="C13" s="19">
        <f>C7-C10</f>
        <v>52702.599999999977</v>
      </c>
      <c r="D13" s="19">
        <f t="shared" ref="D13:M13" si="2">D7-D10</f>
        <v>60302.099999999977</v>
      </c>
      <c r="E13" s="19">
        <f t="shared" si="2"/>
        <v>67536.52999999997</v>
      </c>
      <c r="F13" s="19">
        <f t="shared" si="2"/>
        <v>64238.270000000048</v>
      </c>
      <c r="G13" s="19">
        <f t="shared" si="2"/>
        <v>63120.649999999994</v>
      </c>
      <c r="H13" s="19">
        <f t="shared" si="2"/>
        <v>59092.870000000024</v>
      </c>
      <c r="I13" s="19">
        <f t="shared" si="2"/>
        <v>50691.899999999965</v>
      </c>
      <c r="J13" s="19">
        <f t="shared" si="2"/>
        <v>54468.709999999992</v>
      </c>
      <c r="K13" s="19">
        <f t="shared" si="2"/>
        <v>55153.610000000015</v>
      </c>
      <c r="L13" s="19">
        <f t="shared" si="2"/>
        <v>71563.329999999958</v>
      </c>
      <c r="M13" s="19">
        <f t="shared" si="2"/>
        <v>50919.300000000047</v>
      </c>
    </row>
    <row r="14" spans="1:13" outlineLevel="1" x14ac:dyDescent="0.2">
      <c r="B14" s="17" t="s">
        <v>63</v>
      </c>
      <c r="C14" s="14">
        <f>C13/C7</f>
        <v>0.22635301098646982</v>
      </c>
      <c r="D14" s="12">
        <f t="shared" ref="D14:M14" si="3">D13/D7</f>
        <v>0.22914703499762759</v>
      </c>
      <c r="E14" s="12">
        <f t="shared" si="3"/>
        <v>0.24734524196690946</v>
      </c>
      <c r="F14" s="12">
        <f t="shared" si="3"/>
        <v>0.23819078253229964</v>
      </c>
      <c r="G14" s="12">
        <f t="shared" si="3"/>
        <v>0.21649990080619999</v>
      </c>
      <c r="H14" s="12">
        <f t="shared" si="3"/>
        <v>0.19571167496416494</v>
      </c>
      <c r="I14" s="12">
        <f t="shared" si="3"/>
        <v>0.19417127271491774</v>
      </c>
      <c r="J14" s="12">
        <f t="shared" si="3"/>
        <v>0.2180538622208833</v>
      </c>
      <c r="K14" s="12">
        <f t="shared" si="3"/>
        <v>0.19807108271747378</v>
      </c>
      <c r="L14" s="12">
        <f t="shared" si="3"/>
        <v>0.20685017994636876</v>
      </c>
      <c r="M14" s="12">
        <f t="shared" si="3"/>
        <v>0.12673262329235285</v>
      </c>
    </row>
    <row r="15" spans="1:13" outlineLevel="1" x14ac:dyDescent="0.2"/>
    <row r="16" spans="1:13" outlineLevel="1" x14ac:dyDescent="0.2">
      <c r="B16" t="s">
        <v>64</v>
      </c>
      <c r="C16" s="15">
        <f>IFERROR(SUM('Data Sheet'!B23:B24), 0)</f>
        <v>17849.240000000002</v>
      </c>
      <c r="D16" s="15">
        <f>IFERROR(SUM('Data Sheet'!C23:C24), 0)</f>
        <v>21063.449999999997</v>
      </c>
      <c r="E16" s="15">
        <f>IFERROR(SUM('Data Sheet'!D23:D24), 0)</f>
        <v>29141.280000000002</v>
      </c>
      <c r="F16" s="15">
        <f>IFERROR(SUM('Data Sheet'!E23:E24), 0)</f>
        <v>34649.58</v>
      </c>
      <c r="G16" s="15">
        <f>IFERROR(SUM('Data Sheet'!F23:F24), 0)</f>
        <v>31662.97</v>
      </c>
      <c r="H16" s="15">
        <f>IFERROR(SUM('Data Sheet'!G23:G24), 0)</f>
        <v>34428.54</v>
      </c>
      <c r="I16" s="15">
        <f>IFERROR(SUM('Data Sheet'!H23:H24), 0)</f>
        <v>32704.83</v>
      </c>
      <c r="J16" s="15">
        <f>IFERROR(SUM('Data Sheet'!I23:I24), 0)</f>
        <v>22181.280000000002</v>
      </c>
      <c r="K16" s="15">
        <f>IFERROR(SUM('Data Sheet'!J23:J24), 0)</f>
        <v>30433.52</v>
      </c>
      <c r="L16" s="15">
        <f>IFERROR(SUM('Data Sheet'!K23:K24), 0)</f>
        <v>39747.53</v>
      </c>
      <c r="M16" s="15"/>
    </row>
    <row r="17" spans="2:13" outlineLevel="1" x14ac:dyDescent="0.2">
      <c r="B17" s="17" t="s">
        <v>65</v>
      </c>
      <c r="C17" s="14">
        <f>C16/C7</f>
        <v>7.6660908908102038E-2</v>
      </c>
      <c r="D17" s="12">
        <f t="shared" ref="D17:M17" si="4">D16/D7</f>
        <v>8.0040779911823637E-2</v>
      </c>
      <c r="E17" s="12">
        <f t="shared" si="4"/>
        <v>0.10672678849247161</v>
      </c>
      <c r="F17" s="12">
        <f t="shared" si="4"/>
        <v>0.12847809529452636</v>
      </c>
      <c r="G17" s="12">
        <f t="shared" si="4"/>
        <v>0.10860201636437025</v>
      </c>
      <c r="H17" s="12">
        <f t="shared" si="4"/>
        <v>0.11402504616835751</v>
      </c>
      <c r="I17" s="12">
        <f t="shared" si="4"/>
        <v>0.12527323822987554</v>
      </c>
      <c r="J17" s="12">
        <f t="shared" si="4"/>
        <v>8.8798023177028354E-2</v>
      </c>
      <c r="K17" s="12">
        <f t="shared" si="4"/>
        <v>0.10929475436519734</v>
      </c>
      <c r="L17" s="12">
        <f t="shared" si="4"/>
        <v>0.11488822184383672</v>
      </c>
      <c r="M17" s="12">
        <f t="shared" si="4"/>
        <v>0</v>
      </c>
    </row>
    <row r="18" spans="2:13" outlineLevel="1" x14ac:dyDescent="0.2"/>
    <row r="19" spans="2:13" outlineLevel="1" x14ac:dyDescent="0.2">
      <c r="B19" s="18" t="s">
        <v>66</v>
      </c>
      <c r="C19" s="19">
        <f>C13-C16</f>
        <v>34853.359999999971</v>
      </c>
      <c r="D19" s="19">
        <f t="shared" ref="D19:M19" si="5">D13-D16</f>
        <v>39238.64999999998</v>
      </c>
      <c r="E19" s="19">
        <f t="shared" si="5"/>
        <v>38395.249999999971</v>
      </c>
      <c r="F19" s="19">
        <f t="shared" si="5"/>
        <v>29588.690000000046</v>
      </c>
      <c r="G19" s="19">
        <f t="shared" si="5"/>
        <v>31457.679999999993</v>
      </c>
      <c r="H19" s="19">
        <f t="shared" si="5"/>
        <v>24664.330000000024</v>
      </c>
      <c r="I19" s="19">
        <f t="shared" si="5"/>
        <v>17987.069999999963</v>
      </c>
      <c r="J19" s="19">
        <f t="shared" si="5"/>
        <v>32287.429999999989</v>
      </c>
      <c r="K19" s="19">
        <f t="shared" si="5"/>
        <v>24720.090000000015</v>
      </c>
      <c r="L19" s="19">
        <f t="shared" si="5"/>
        <v>31815.799999999959</v>
      </c>
      <c r="M19" s="19">
        <f t="shared" si="5"/>
        <v>50919.300000000047</v>
      </c>
    </row>
    <row r="20" spans="2:13" outlineLevel="1" x14ac:dyDescent="0.2">
      <c r="B20" s="17" t="s">
        <v>67</v>
      </c>
      <c r="C20" s="14">
        <f>C19/C7</f>
        <v>0.14969210207836775</v>
      </c>
      <c r="D20" s="12">
        <f t="shared" ref="D20:M20" si="6">D19/D7</f>
        <v>0.14910625508580397</v>
      </c>
      <c r="E20" s="12">
        <f t="shared" si="6"/>
        <v>0.14061845347443788</v>
      </c>
      <c r="F20" s="12">
        <f t="shared" si="6"/>
        <v>0.10971268723777329</v>
      </c>
      <c r="G20" s="12">
        <f t="shared" si="6"/>
        <v>0.10789788444182975</v>
      </c>
      <c r="H20" s="12">
        <f t="shared" si="6"/>
        <v>8.1686628795807431E-2</v>
      </c>
      <c r="I20" s="12">
        <f t="shared" si="6"/>
        <v>6.8898034485042198E-2</v>
      </c>
      <c r="J20" s="12">
        <f t="shared" si="6"/>
        <v>0.12925583904385496</v>
      </c>
      <c r="K20" s="12">
        <f t="shared" si="6"/>
        <v>8.877632835227646E-2</v>
      </c>
      <c r="L20" s="12">
        <f t="shared" si="6"/>
        <v>9.1961958102532049E-2</v>
      </c>
      <c r="M20" s="12">
        <f t="shared" si="6"/>
        <v>0.12673262329235285</v>
      </c>
    </row>
    <row r="21" spans="2:13" outlineLevel="1" x14ac:dyDescent="0.2"/>
    <row r="22" spans="2:13" outlineLevel="1" x14ac:dyDescent="0.2">
      <c r="B22" t="s">
        <v>22</v>
      </c>
      <c r="C22" s="15">
        <f>IFERROR('Data Sheet'!B27, 0)</f>
        <v>4749.4399999999996</v>
      </c>
      <c r="D22" s="15">
        <f>IFERROR('Data Sheet'!C27, 0)</f>
        <v>4861.49</v>
      </c>
      <c r="E22" s="15">
        <f>IFERROR('Data Sheet'!D27, 0)</f>
        <v>4889.08</v>
      </c>
      <c r="F22" s="15">
        <f>IFERROR('Data Sheet'!E27, 0)</f>
        <v>4238.01</v>
      </c>
      <c r="G22" s="15">
        <f>IFERROR('Data Sheet'!F27, 0)</f>
        <v>4681.79</v>
      </c>
      <c r="H22" s="15">
        <f>IFERROR('Data Sheet'!G27, 0)</f>
        <v>5758.6</v>
      </c>
      <c r="I22" s="15">
        <f>IFERROR('Data Sheet'!H27, 0)</f>
        <v>7243.33</v>
      </c>
      <c r="J22" s="15">
        <f>IFERROR('Data Sheet'!I27, 0)</f>
        <v>8097.17</v>
      </c>
      <c r="K22" s="15">
        <f>IFERROR('Data Sheet'!J27, 0)</f>
        <v>9311.86</v>
      </c>
      <c r="L22" s="15">
        <f>IFERROR('Data Sheet'!K27, 0)</f>
        <v>10225.48</v>
      </c>
      <c r="M22" s="15">
        <f>IFERROR(SUM('Data Sheet'!H46:K46), 0)</f>
        <v>10584.58</v>
      </c>
    </row>
    <row r="23" spans="2:13" outlineLevel="1" x14ac:dyDescent="0.2">
      <c r="B23" s="17" t="s">
        <v>68</v>
      </c>
      <c r="C23" s="14">
        <f>C22/C7</f>
        <v>2.0398425210512945E-2</v>
      </c>
      <c r="D23" s="12">
        <f t="shared" ref="D23:M23" si="7">D22/D7</f>
        <v>1.8473585814932098E-2</v>
      </c>
      <c r="E23" s="12">
        <f t="shared" si="7"/>
        <v>1.7905727101993223E-2</v>
      </c>
      <c r="F23" s="12">
        <f t="shared" si="7"/>
        <v>1.5714229512714312E-2</v>
      </c>
      <c r="G23" s="12">
        <f t="shared" si="7"/>
        <v>1.605824830060304E-2</v>
      </c>
      <c r="H23" s="12">
        <f t="shared" si="7"/>
        <v>1.9072102124141878E-2</v>
      </c>
      <c r="I23" s="12">
        <f t="shared" si="7"/>
        <v>2.7744996829752802E-2</v>
      </c>
      <c r="J23" s="12">
        <f t="shared" si="7"/>
        <v>3.2415292955516477E-2</v>
      </c>
      <c r="K23" s="12">
        <f t="shared" si="7"/>
        <v>3.3441332168710897E-2</v>
      </c>
      <c r="L23" s="12">
        <f t="shared" si="7"/>
        <v>2.9556231914277829E-2</v>
      </c>
      <c r="M23" s="12">
        <f t="shared" si="7"/>
        <v>2.6343873341695013E-2</v>
      </c>
    </row>
    <row r="24" spans="2:13" outlineLevel="1" x14ac:dyDescent="0.2"/>
    <row r="25" spans="2:13" outlineLevel="1" x14ac:dyDescent="0.2">
      <c r="B25" t="s">
        <v>69</v>
      </c>
      <c r="C25" s="15">
        <f>IFERROR('Data Sheet'!B26, 0)</f>
        <v>11078.16</v>
      </c>
      <c r="D25" s="15">
        <f>IFERROR('Data Sheet'!C26, 0)</f>
        <v>13388.63</v>
      </c>
      <c r="E25" s="15">
        <f>IFERROR('Data Sheet'!D26, 0)</f>
        <v>16710.78</v>
      </c>
      <c r="F25" s="15">
        <f>IFERROR('Data Sheet'!E26, 0)</f>
        <v>17904.990000000002</v>
      </c>
      <c r="G25" s="15">
        <f>IFERROR('Data Sheet'!F26, 0)</f>
        <v>21553.59</v>
      </c>
      <c r="H25" s="15">
        <f>IFERROR('Data Sheet'!G26, 0)</f>
        <v>23590.63</v>
      </c>
      <c r="I25" s="15">
        <f>IFERROR('Data Sheet'!H26, 0)</f>
        <v>21425.43</v>
      </c>
      <c r="J25" s="15">
        <f>IFERROR('Data Sheet'!I26, 0)</f>
        <v>23546.71</v>
      </c>
      <c r="K25" s="15">
        <f>IFERROR('Data Sheet'!J26, 0)</f>
        <v>24835.69</v>
      </c>
      <c r="L25" s="15">
        <f>IFERROR('Data Sheet'!K26, 0)</f>
        <v>24860.36</v>
      </c>
      <c r="M25" s="15">
        <f>IFERROR(SUM('Data Sheet'!H45:K45), 0)</f>
        <v>26391.58</v>
      </c>
    </row>
    <row r="26" spans="2:13" outlineLevel="1" x14ac:dyDescent="0.2">
      <c r="B26" s="17" t="s">
        <v>70</v>
      </c>
      <c r="C26" s="14">
        <f>C25/C7</f>
        <v>4.757971849946438E-2</v>
      </c>
      <c r="D26" s="12">
        <f t="shared" ref="D26:M26" si="8">D25/D7</f>
        <v>5.0876584184966822E-2</v>
      </c>
      <c r="E26" s="12">
        <f t="shared" si="8"/>
        <v>6.1201425695927715E-2</v>
      </c>
      <c r="F26" s="12">
        <f t="shared" si="8"/>
        <v>6.63903865924938E-2</v>
      </c>
      <c r="G26" s="12">
        <f t="shared" si="8"/>
        <v>7.3927472182518786E-2</v>
      </c>
      <c r="H26" s="12">
        <f t="shared" si="8"/>
        <v>7.8130605447998658E-2</v>
      </c>
      <c r="I26" s="12">
        <f t="shared" si="8"/>
        <v>8.206839774331566E-2</v>
      </c>
      <c r="J26" s="12">
        <f t="shared" si="8"/>
        <v>9.4264230933596482E-2</v>
      </c>
      <c r="K26" s="12">
        <f t="shared" si="8"/>
        <v>8.9191478279219347E-2</v>
      </c>
      <c r="L26" s="12">
        <f t="shared" si="8"/>
        <v>7.1857611147098821E-2</v>
      </c>
      <c r="M26" s="12">
        <f t="shared" si="8"/>
        <v>6.5685784490949223E-2</v>
      </c>
    </row>
    <row r="27" spans="2:13" outlineLevel="1" x14ac:dyDescent="0.2"/>
    <row r="28" spans="2:13" outlineLevel="1" x14ac:dyDescent="0.2">
      <c r="B28" s="18" t="s">
        <v>71</v>
      </c>
      <c r="C28" s="19">
        <f>C19-SUM(C22,C25)</f>
        <v>19025.759999999973</v>
      </c>
      <c r="D28" s="19">
        <f t="shared" ref="D28:M28" si="9">D19-SUM(D22,D25)</f>
        <v>20988.529999999981</v>
      </c>
      <c r="E28" s="19">
        <f t="shared" si="9"/>
        <v>16795.38999999997</v>
      </c>
      <c r="F28" s="19">
        <f t="shared" si="9"/>
        <v>7445.690000000046</v>
      </c>
      <c r="G28" s="19">
        <f t="shared" si="9"/>
        <v>5222.299999999992</v>
      </c>
      <c r="H28" s="19">
        <f t="shared" si="9"/>
        <v>-4684.8999999999796</v>
      </c>
      <c r="I28" s="19">
        <f t="shared" si="9"/>
        <v>-10681.690000000039</v>
      </c>
      <c r="J28" s="19">
        <f t="shared" si="9"/>
        <v>643.549999999992</v>
      </c>
      <c r="K28" s="19">
        <f t="shared" si="9"/>
        <v>-9427.4599999999882</v>
      </c>
      <c r="L28" s="19">
        <f t="shared" si="9"/>
        <v>-3270.0400000000373</v>
      </c>
      <c r="M28" s="19">
        <f t="shared" si="9"/>
        <v>13943.140000000043</v>
      </c>
    </row>
    <row r="29" spans="2:13" outlineLevel="1" x14ac:dyDescent="0.2">
      <c r="B29" s="17" t="s">
        <v>72</v>
      </c>
      <c r="C29" s="14">
        <f>C28/C7</f>
        <v>8.1713958368390432E-2</v>
      </c>
      <c r="D29" s="12">
        <f t="shared" ref="D29:M29" si="10">D28/D7</f>
        <v>7.9756085085905037E-2</v>
      </c>
      <c r="E29" s="12">
        <f t="shared" si="10"/>
        <v>6.1511300676516931E-2</v>
      </c>
      <c r="F29" s="12">
        <f t="shared" si="10"/>
        <v>2.7608071132565179E-2</v>
      </c>
      <c r="G29" s="12">
        <f t="shared" si="10"/>
        <v>1.7912163958707913E-2</v>
      </c>
      <c r="H29" s="12">
        <f t="shared" si="10"/>
        <v>-1.5516078776333117E-2</v>
      </c>
      <c r="I29" s="12">
        <f t="shared" si="10"/>
        <v>-4.0915360088026265E-2</v>
      </c>
      <c r="J29" s="12">
        <f t="shared" si="10"/>
        <v>2.5763151547420113E-3</v>
      </c>
      <c r="K29" s="12">
        <f t="shared" si="10"/>
        <v>-3.3856482095653805E-2</v>
      </c>
      <c r="L29" s="12">
        <f t="shared" si="10"/>
        <v>-9.4518849588445895E-3</v>
      </c>
      <c r="M29" s="12">
        <f t="shared" si="10"/>
        <v>3.4702965459708607E-2</v>
      </c>
    </row>
    <row r="30" spans="2:13" outlineLevel="1" x14ac:dyDescent="0.2"/>
    <row r="31" spans="2:13" outlineLevel="1" x14ac:dyDescent="0.2">
      <c r="B31" t="s">
        <v>24</v>
      </c>
      <c r="C31" s="15">
        <f>IFERROR('Data Sheet'!B29, 0)</f>
        <v>4764.79</v>
      </c>
      <c r="D31" s="15">
        <f>IFERROR('Data Sheet'!C29, 0)</f>
        <v>7642.91</v>
      </c>
      <c r="E31" s="15">
        <f>IFERROR('Data Sheet'!D29, 0)</f>
        <v>3025.05</v>
      </c>
      <c r="F31" s="15">
        <f>IFERROR('Data Sheet'!E29, 0)</f>
        <v>3251.23</v>
      </c>
      <c r="G31" s="15">
        <f>IFERROR('Data Sheet'!F29, 0)</f>
        <v>4341.93</v>
      </c>
      <c r="H31" s="15">
        <f>IFERROR('Data Sheet'!G29, 0)</f>
        <v>-2437.4499999999998</v>
      </c>
      <c r="I31" s="15">
        <f>IFERROR('Data Sheet'!H29, 0)</f>
        <v>395.25</v>
      </c>
      <c r="J31" s="15">
        <f>IFERROR('Data Sheet'!I29, 0)</f>
        <v>2541.86</v>
      </c>
      <c r="K31" s="15">
        <f>IFERROR('Data Sheet'!J29, 0)</f>
        <v>4231.29</v>
      </c>
      <c r="L31" s="15">
        <f>IFERROR('Data Sheet'!K29, 0)</f>
        <v>704.06</v>
      </c>
      <c r="M31" s="15">
        <f>IFERROR(SUM('Data Sheet'!H48:K48), 0)</f>
        <v>3408.03</v>
      </c>
    </row>
    <row r="32" spans="2:13" outlineLevel="1" x14ac:dyDescent="0.2">
      <c r="B32" s="17" t="s">
        <v>73</v>
      </c>
      <c r="C32" s="14">
        <f>C31/C28</f>
        <v>0.25043887865714731</v>
      </c>
      <c r="D32" s="12">
        <f t="shared" ref="D32:M32" si="11">D31/D28</f>
        <v>0.3641469888553418</v>
      </c>
      <c r="E32" s="12">
        <f t="shared" si="11"/>
        <v>0.18011192356950362</v>
      </c>
      <c r="F32" s="12">
        <f t="shared" si="11"/>
        <v>0.43665932908836924</v>
      </c>
      <c r="G32" s="12">
        <f t="shared" si="11"/>
        <v>0.8314210213890445</v>
      </c>
      <c r="H32" s="12">
        <f t="shared" si="11"/>
        <v>0.52027791414971725</v>
      </c>
      <c r="I32" s="12">
        <f t="shared" si="11"/>
        <v>-3.7002571690434617E-2</v>
      </c>
      <c r="J32" s="12">
        <f t="shared" si="11"/>
        <v>3.9497474943672315</v>
      </c>
      <c r="K32" s="12">
        <f t="shared" si="11"/>
        <v>-0.4488260888935095</v>
      </c>
      <c r="L32" s="12">
        <f t="shared" si="11"/>
        <v>-0.21530623478611635</v>
      </c>
      <c r="M32" s="12">
        <f t="shared" si="11"/>
        <v>0.2444234225576154</v>
      </c>
    </row>
    <row r="33" spans="1:13" outlineLevel="1" x14ac:dyDescent="0.2"/>
    <row r="34" spans="1:13" outlineLevel="1" x14ac:dyDescent="0.2">
      <c r="B34" s="18" t="s">
        <v>74</v>
      </c>
      <c r="C34" s="19">
        <f>C28-C31</f>
        <v>14260.969999999972</v>
      </c>
      <c r="D34" s="19">
        <f t="shared" ref="D34:M34" si="12">D28-D31</f>
        <v>13345.619999999981</v>
      </c>
      <c r="E34" s="19">
        <f t="shared" si="12"/>
        <v>13770.339999999971</v>
      </c>
      <c r="F34" s="19">
        <f t="shared" si="12"/>
        <v>4194.4600000000464</v>
      </c>
      <c r="G34" s="19">
        <f t="shared" si="12"/>
        <v>880.36999999999171</v>
      </c>
      <c r="H34" s="19">
        <f t="shared" si="12"/>
        <v>-2247.4499999999798</v>
      </c>
      <c r="I34" s="19">
        <f t="shared" si="12"/>
        <v>-11076.940000000039</v>
      </c>
      <c r="J34" s="19">
        <f t="shared" si="12"/>
        <v>-1898.3100000000081</v>
      </c>
      <c r="K34" s="19">
        <f t="shared" si="12"/>
        <v>-13658.749999999989</v>
      </c>
      <c r="L34" s="19">
        <f t="shared" si="12"/>
        <v>-3974.1000000000372</v>
      </c>
      <c r="M34" s="19">
        <f t="shared" si="12"/>
        <v>10535.110000000042</v>
      </c>
    </row>
    <row r="35" spans="1:13" outlineLevel="1" x14ac:dyDescent="0.2">
      <c r="B35" s="17" t="s">
        <v>75</v>
      </c>
      <c r="C35" s="14">
        <f>C34/C7</f>
        <v>6.124960626397391E-2</v>
      </c>
      <c r="D35" s="12">
        <f t="shared" ref="D35:M35" si="13">D34/D7</f>
        <v>5.0713146858982282E-2</v>
      </c>
      <c r="E35" s="12">
        <f t="shared" si="13"/>
        <v>5.0432381990407359E-2</v>
      </c>
      <c r="F35" s="12">
        <f t="shared" si="13"/>
        <v>1.5552749314395296E-2</v>
      </c>
      <c r="G35" s="12">
        <f t="shared" si="13"/>
        <v>3.01961430487095E-3</v>
      </c>
      <c r="H35" s="12">
        <f t="shared" si="13"/>
        <v>-7.4434056747998256E-3</v>
      </c>
      <c r="I35" s="12">
        <f t="shared" si="13"/>
        <v>-4.2429333632923408E-2</v>
      </c>
      <c r="J35" s="12">
        <f t="shared" si="13"/>
        <v>-7.5994791724005731E-3</v>
      </c>
      <c r="K35" s="12">
        <f t="shared" si="13"/>
        <v>-4.9052154538339235E-2</v>
      </c>
      <c r="L35" s="12">
        <f t="shared" si="13"/>
        <v>-1.1486934720964945E-2</v>
      </c>
      <c r="M35" s="12">
        <f t="shared" si="13"/>
        <v>2.6220747869147919E-2</v>
      </c>
    </row>
    <row r="36" spans="1:13" outlineLevel="1" x14ac:dyDescent="0.2"/>
    <row r="37" spans="1:13" outlineLevel="1" x14ac:dyDescent="0.2">
      <c r="B37" t="s">
        <v>76</v>
      </c>
      <c r="C37">
        <f>IFERROR('Data Sheet'!B93, 0)</f>
        <v>288.74</v>
      </c>
      <c r="D37">
        <f>IFERROR('Data Sheet'!C93, 0)</f>
        <v>288.74</v>
      </c>
      <c r="E37">
        <f>IFERROR('Data Sheet'!D93, 0)</f>
        <v>288.72000000000003</v>
      </c>
      <c r="F37">
        <f>IFERROR('Data Sheet'!E93, 0)</f>
        <v>288.73</v>
      </c>
      <c r="G37">
        <f>IFERROR('Data Sheet'!F93, 0)</f>
        <v>288.73</v>
      </c>
      <c r="H37">
        <f>IFERROR('Data Sheet'!G93, 0)</f>
        <v>288.73</v>
      </c>
      <c r="I37">
        <f>IFERROR('Data Sheet'!H93, 0)</f>
        <v>308.89999999999998</v>
      </c>
      <c r="J37">
        <f>IFERROR('Data Sheet'!I93, 0)</f>
        <v>332.03</v>
      </c>
      <c r="K37">
        <f>IFERROR('Data Sheet'!J93, 0)</f>
        <v>332.07</v>
      </c>
      <c r="L37">
        <f>IFERROR('Data Sheet'!K93, 0)</f>
        <v>332.13</v>
      </c>
      <c r="M37">
        <f>L37</f>
        <v>332.13</v>
      </c>
    </row>
    <row r="38" spans="1:13" outlineLevel="1" x14ac:dyDescent="0.2"/>
    <row r="39" spans="1:13" outlineLevel="1" x14ac:dyDescent="0.2">
      <c r="B39" t="s">
        <v>77</v>
      </c>
      <c r="C39" s="15">
        <f>C34/C37</f>
        <v>49.390351180993186</v>
      </c>
      <c r="D39" s="15">
        <f t="shared" ref="D39:M39" si="14">D34/D37</f>
        <v>46.220198102098706</v>
      </c>
      <c r="E39" s="15">
        <f t="shared" si="14"/>
        <v>47.694444444444336</v>
      </c>
      <c r="F39" s="15">
        <f t="shared" si="14"/>
        <v>14.527274616423808</v>
      </c>
      <c r="G39" s="15">
        <f t="shared" si="14"/>
        <v>3.049111626779315</v>
      </c>
      <c r="H39" s="15">
        <f t="shared" si="14"/>
        <v>-7.7839157690575265</v>
      </c>
      <c r="I39" s="15">
        <f t="shared" si="14"/>
        <v>-35.859307219164904</v>
      </c>
      <c r="J39" s="15">
        <f t="shared" si="14"/>
        <v>-5.7172845827184542</v>
      </c>
      <c r="K39" s="15">
        <f t="shared" si="14"/>
        <v>-41.132140813683833</v>
      </c>
      <c r="L39" s="15">
        <f t="shared" si="14"/>
        <v>-11.965495438533218</v>
      </c>
      <c r="M39" s="15">
        <f t="shared" si="14"/>
        <v>31.719838617408975</v>
      </c>
    </row>
    <row r="40" spans="1:13" outlineLevel="1" x14ac:dyDescent="0.2">
      <c r="B40" s="17" t="s">
        <v>78</v>
      </c>
      <c r="C40" s="14" t="s">
        <v>59</v>
      </c>
      <c r="D40" s="12">
        <f>IFERROR(D39/C39-1, 0)</f>
        <v>-6.4185676009415493E-2</v>
      </c>
      <c r="E40" s="12">
        <f t="shared" ref="E40:M40" si="15">IFERROR(E39/D39-1, 0)</f>
        <v>3.189614936502605E-2</v>
      </c>
      <c r="F40" s="12">
        <f t="shared" si="15"/>
        <v>-0.69540950134463697</v>
      </c>
      <c r="G40" s="12">
        <f t="shared" si="15"/>
        <v>-0.79011124197155724</v>
      </c>
      <c r="H40" s="12">
        <f t="shared" si="15"/>
        <v>-3.5528470983790919</v>
      </c>
      <c r="I40" s="12">
        <f t="shared" si="15"/>
        <v>3.6068467700681115</v>
      </c>
      <c r="J40" s="12">
        <f t="shared" si="15"/>
        <v>-0.84056344011958861</v>
      </c>
      <c r="K40" s="12">
        <f t="shared" si="15"/>
        <v>6.194349033807641</v>
      </c>
      <c r="L40" s="12">
        <f t="shared" si="15"/>
        <v>-0.70909621522659627</v>
      </c>
      <c r="M40" s="12">
        <f t="shared" si="15"/>
        <v>-3.6509423517274211</v>
      </c>
    </row>
    <row r="41" spans="1:13" outlineLevel="1" x14ac:dyDescent="0.2"/>
    <row r="42" spans="1:13" outlineLevel="1" x14ac:dyDescent="0.2">
      <c r="B42" t="s">
        <v>79</v>
      </c>
      <c r="C42" s="13">
        <f>IFERROR('Data Sheet'!B31/HistoricalFS!C37, 0)</f>
        <v>2.2296183417607534</v>
      </c>
      <c r="D42" s="13">
        <f>IFERROR('Data Sheet'!C31/HistoricalFS!D37, 0)</f>
        <v>0</v>
      </c>
      <c r="E42" s="13">
        <f>IFERROR('Data Sheet'!D31/HistoricalFS!E37, 0)</f>
        <v>0.23524522028262676</v>
      </c>
      <c r="F42" s="13">
        <f>IFERROR('Data Sheet'!E31/HistoricalFS!F37, 0)</f>
        <v>0</v>
      </c>
      <c r="G42" s="13">
        <f>IFERROR('Data Sheet'!F31/HistoricalFS!G37, 0)</f>
        <v>0</v>
      </c>
      <c r="H42" s="13">
        <f>IFERROR('Data Sheet'!G31/HistoricalFS!H37, 0)</f>
        <v>0</v>
      </c>
      <c r="I42" s="13">
        <f>IFERROR('Data Sheet'!H31/HistoricalFS!I37, 0)</f>
        <v>0</v>
      </c>
      <c r="J42" s="13">
        <f>IFERROR('Data Sheet'!I31/HistoricalFS!J37, 0)</f>
        <v>0</v>
      </c>
      <c r="K42" s="13">
        <f>IFERROR('Data Sheet'!J31/HistoricalFS!K37, 0)</f>
        <v>0</v>
      </c>
      <c r="L42" s="13">
        <f>IFERROR('Data Sheet'!K31/HistoricalFS!L37, 0)</f>
        <v>2.3063860536536898</v>
      </c>
      <c r="M42" s="13">
        <f>IFERROR('Data Sheet'!L31/HistoricalFS!M37, 0)</f>
        <v>0</v>
      </c>
    </row>
    <row r="43" spans="1:13" outlineLevel="1" x14ac:dyDescent="0.2">
      <c r="B43" s="17" t="s">
        <v>80</v>
      </c>
      <c r="C43" s="14">
        <f>C42/C39</f>
        <v>4.5142791829728357E-2</v>
      </c>
      <c r="D43" s="12">
        <f t="shared" ref="D43:M43" si="16">D42/D39</f>
        <v>0</v>
      </c>
      <c r="E43" s="12">
        <f t="shared" si="16"/>
        <v>4.9323400874633563E-3</v>
      </c>
      <c r="F43" s="12">
        <f t="shared" si="16"/>
        <v>0</v>
      </c>
      <c r="G43" s="12">
        <f t="shared" si="16"/>
        <v>0</v>
      </c>
      <c r="H43" s="12">
        <f t="shared" si="16"/>
        <v>0</v>
      </c>
      <c r="I43" s="12">
        <f t="shared" si="16"/>
        <v>0</v>
      </c>
      <c r="J43" s="12">
        <f t="shared" si="16"/>
        <v>0</v>
      </c>
      <c r="K43" s="12">
        <f t="shared" si="16"/>
        <v>0</v>
      </c>
      <c r="L43" s="12">
        <f t="shared" si="16"/>
        <v>-0.19275307616818721</v>
      </c>
      <c r="M43" s="12">
        <f t="shared" si="16"/>
        <v>0</v>
      </c>
    </row>
    <row r="44" spans="1:13" outlineLevel="1" x14ac:dyDescent="0.2"/>
    <row r="45" spans="1:13" outlineLevel="1" x14ac:dyDescent="0.2">
      <c r="B45" t="s">
        <v>81</v>
      </c>
      <c r="C45" s="11">
        <f>IFERROR(IF(C39&gt;C42,1-C43,0), 0)</f>
        <v>0.95485720817027164</v>
      </c>
      <c r="D45" s="11">
        <f t="shared" ref="D45:M45" si="17">IFERROR(IF(D39&gt;D42,1-D43,0), 0)</f>
        <v>1</v>
      </c>
      <c r="E45" s="11">
        <f t="shared" si="17"/>
        <v>0.99506765991253665</v>
      </c>
      <c r="F45" s="11">
        <f t="shared" si="17"/>
        <v>1</v>
      </c>
      <c r="G45" s="11">
        <f t="shared" si="17"/>
        <v>1</v>
      </c>
      <c r="H45" s="11">
        <f t="shared" si="17"/>
        <v>0</v>
      </c>
      <c r="I45" s="11">
        <f t="shared" si="17"/>
        <v>0</v>
      </c>
      <c r="J45" s="11">
        <f t="shared" si="17"/>
        <v>0</v>
      </c>
      <c r="K45" s="11">
        <f t="shared" si="17"/>
        <v>0</v>
      </c>
      <c r="L45" s="11">
        <f t="shared" si="17"/>
        <v>0</v>
      </c>
      <c r="M45" s="11">
        <f t="shared" si="17"/>
        <v>1</v>
      </c>
    </row>
    <row r="47" spans="1:13" x14ac:dyDescent="0.2">
      <c r="A47" t="s">
        <v>56</v>
      </c>
      <c r="B47" s="9" t="s">
        <v>82</v>
      </c>
      <c r="C47" s="10"/>
      <c r="D47" s="10"/>
      <c r="E47" s="10"/>
      <c r="F47" s="10"/>
      <c r="G47" s="10"/>
      <c r="H47" s="10"/>
      <c r="I47" s="10"/>
      <c r="J47" s="10"/>
      <c r="K47" s="10"/>
      <c r="L47" s="10"/>
      <c r="M47" s="10"/>
    </row>
    <row r="48" spans="1:13" outlineLevel="1" x14ac:dyDescent="0.2"/>
    <row r="49" spans="2:13" outlineLevel="1" x14ac:dyDescent="0.2">
      <c r="B49" t="s">
        <v>31</v>
      </c>
      <c r="C49" s="13">
        <f>IFERROR('Data Sheet'!B57, 0)</f>
        <v>643.78</v>
      </c>
      <c r="D49" s="13">
        <f>IFERROR('Data Sheet'!C57, 0)</f>
        <v>643.78</v>
      </c>
      <c r="E49" s="13">
        <f>IFERROR('Data Sheet'!D57, 0)</f>
        <v>679.18</v>
      </c>
      <c r="F49" s="13">
        <f>IFERROR('Data Sheet'!E57, 0)</f>
        <v>679.22</v>
      </c>
      <c r="G49" s="13">
        <f>IFERROR('Data Sheet'!F57, 0)</f>
        <v>679.22</v>
      </c>
      <c r="H49" s="13">
        <f>IFERROR('Data Sheet'!G57, 0)</f>
        <v>679.22</v>
      </c>
      <c r="I49" s="13">
        <f>IFERROR('Data Sheet'!H57, 0)</f>
        <v>719.54</v>
      </c>
      <c r="J49" s="13">
        <f>IFERROR('Data Sheet'!I57, 0)</f>
        <v>765.81</v>
      </c>
      <c r="K49" s="13">
        <f>IFERROR('Data Sheet'!J57, 0)</f>
        <v>765.88</v>
      </c>
      <c r="L49" s="13">
        <f>IFERROR('Data Sheet'!K57, 0)</f>
        <v>766.02</v>
      </c>
      <c r="M49" s="13"/>
    </row>
    <row r="50" spans="2:13" outlineLevel="1" x14ac:dyDescent="0.2">
      <c r="B50" t="s">
        <v>32</v>
      </c>
      <c r="C50" s="13">
        <f>IFERROR('Data Sheet'!B58, 0)</f>
        <v>64959.67</v>
      </c>
      <c r="D50" s="13">
        <f>IFERROR('Data Sheet'!C58, 0)</f>
        <v>55618.14</v>
      </c>
      <c r="E50" s="13">
        <f>IFERROR('Data Sheet'!D58, 0)</f>
        <v>78273.23</v>
      </c>
      <c r="F50" s="13">
        <f>IFERROR('Data Sheet'!E58, 0)</f>
        <v>57382.67</v>
      </c>
      <c r="G50" s="13">
        <f>IFERROR('Data Sheet'!F58, 0)</f>
        <v>94748.69</v>
      </c>
      <c r="H50" s="13">
        <f>IFERROR('Data Sheet'!G58, 0)</f>
        <v>59500.34</v>
      </c>
      <c r="I50" s="13">
        <f>IFERROR('Data Sheet'!H58, 0)</f>
        <v>61491.49</v>
      </c>
      <c r="J50" s="13">
        <f>IFERROR('Data Sheet'!I58, 0)</f>
        <v>54480.91</v>
      </c>
      <c r="K50" s="13">
        <f>IFERROR('Data Sheet'!J58, 0)</f>
        <v>43795.360000000001</v>
      </c>
      <c r="L50" s="13">
        <f>IFERROR('Data Sheet'!K58, 0)</f>
        <v>44555.77</v>
      </c>
      <c r="M50" s="13"/>
    </row>
    <row r="51" spans="2:13" outlineLevel="1" x14ac:dyDescent="0.2">
      <c r="B51" t="s">
        <v>33</v>
      </c>
      <c r="C51" s="13">
        <f>IFERROR('Data Sheet'!B59, 0)</f>
        <v>60642.28</v>
      </c>
      <c r="D51" s="13">
        <f>IFERROR('Data Sheet'!C59, 0)</f>
        <v>73610.39</v>
      </c>
      <c r="E51" s="13">
        <f>IFERROR('Data Sheet'!D59, 0)</f>
        <v>69359.960000000006</v>
      </c>
      <c r="F51" s="13">
        <f>IFERROR('Data Sheet'!E59, 0)</f>
        <v>78603.98</v>
      </c>
      <c r="G51" s="13">
        <f>IFERROR('Data Sheet'!F59, 0)</f>
        <v>88950.47</v>
      </c>
      <c r="H51" s="13">
        <f>IFERROR('Data Sheet'!G59, 0)</f>
        <v>106175.34</v>
      </c>
      <c r="I51" s="13">
        <f>IFERROR('Data Sheet'!H59, 0)</f>
        <v>124787.64</v>
      </c>
      <c r="J51" s="13">
        <f>IFERROR('Data Sheet'!I59, 0)</f>
        <v>142130.57</v>
      </c>
      <c r="K51" s="13">
        <f>IFERROR('Data Sheet'!J59, 0)</f>
        <v>146449.03</v>
      </c>
      <c r="L51" s="13">
        <f>IFERROR('Data Sheet'!K59, 0)</f>
        <v>134113.44</v>
      </c>
    </row>
    <row r="52" spans="2:13" outlineLevel="1" x14ac:dyDescent="0.2">
      <c r="B52" t="s">
        <v>34</v>
      </c>
      <c r="C52" s="13">
        <f>IFERROR('Data Sheet'!B60, 0)</f>
        <v>92180.26</v>
      </c>
      <c r="D52" s="13">
        <f>IFERROR('Data Sheet'!C60, 0)</f>
        <v>107442.48</v>
      </c>
      <c r="E52" s="13">
        <f>IFERROR('Data Sheet'!D60, 0)</f>
        <v>114871.75</v>
      </c>
      <c r="F52" s="13">
        <f>IFERROR('Data Sheet'!E60, 0)</f>
        <v>135914.49</v>
      </c>
      <c r="G52" s="13">
        <f>IFERROR('Data Sheet'!F60, 0)</f>
        <v>142813.43</v>
      </c>
      <c r="H52" s="13">
        <f>IFERROR('Data Sheet'!G60, 0)</f>
        <v>139348.59</v>
      </c>
      <c r="I52" s="13">
        <f>IFERROR('Data Sheet'!H60, 0)</f>
        <v>133180.72</v>
      </c>
      <c r="J52" s="13">
        <f>IFERROR('Data Sheet'!I60, 0)</f>
        <v>144192.62</v>
      </c>
      <c r="K52" s="13">
        <f>IFERROR('Data Sheet'!J60, 0)</f>
        <v>138051.22</v>
      </c>
      <c r="L52" s="13">
        <f>IFERROR('Data Sheet'!K60, 0)</f>
        <v>155239.20000000001</v>
      </c>
    </row>
    <row r="53" spans="2:13" outlineLevel="1" x14ac:dyDescent="0.2">
      <c r="B53" s="18" t="s">
        <v>83</v>
      </c>
      <c r="C53" s="21">
        <f>SUM(C49:C52)</f>
        <v>218425.99</v>
      </c>
      <c r="D53" s="21">
        <f t="shared" ref="D53:L53" si="18">SUM(D49:D52)</f>
        <v>237314.78999999998</v>
      </c>
      <c r="E53" s="21">
        <f t="shared" si="18"/>
        <v>263184.12</v>
      </c>
      <c r="F53" s="21">
        <f t="shared" si="18"/>
        <v>272580.36</v>
      </c>
      <c r="G53" s="21">
        <f t="shared" si="18"/>
        <v>327191.81</v>
      </c>
      <c r="H53" s="21">
        <f t="shared" si="18"/>
        <v>305703.49</v>
      </c>
      <c r="I53" s="21">
        <f t="shared" si="18"/>
        <v>320179.39</v>
      </c>
      <c r="J53" s="21">
        <f t="shared" si="18"/>
        <v>341569.91000000003</v>
      </c>
      <c r="K53" s="21">
        <f t="shared" si="18"/>
        <v>329061.49</v>
      </c>
      <c r="L53" s="21">
        <f t="shared" si="18"/>
        <v>334674.43</v>
      </c>
    </row>
    <row r="54" spans="2:13" outlineLevel="1" x14ac:dyDescent="0.2"/>
    <row r="55" spans="2:13" outlineLevel="1" x14ac:dyDescent="0.2">
      <c r="B55" t="s">
        <v>116</v>
      </c>
      <c r="C55" s="13">
        <f>IFERROR('Data Sheet'!B62, 0)</f>
        <v>69091.67</v>
      </c>
      <c r="D55" s="13">
        <f>IFERROR('Data Sheet'!C62, 0)</f>
        <v>88479.49</v>
      </c>
      <c r="E55" s="13">
        <f>IFERROR('Data Sheet'!D62, 0)</f>
        <v>107231.76</v>
      </c>
      <c r="F55" s="13">
        <f>IFERROR('Data Sheet'!E62, 0)</f>
        <v>95944.08</v>
      </c>
      <c r="G55" s="13">
        <f>IFERROR('Data Sheet'!F62, 0)</f>
        <v>121413.86</v>
      </c>
      <c r="H55" s="13">
        <f>IFERROR('Data Sheet'!G62, 0)</f>
        <v>111234.47</v>
      </c>
      <c r="I55" s="13">
        <f>IFERROR('Data Sheet'!H62, 0)</f>
        <v>127107.14</v>
      </c>
      <c r="J55" s="13">
        <f>IFERROR('Data Sheet'!I62, 0)</f>
        <v>138707.60999999999</v>
      </c>
      <c r="K55" s="13">
        <f>IFERROR('Data Sheet'!J62, 0)</f>
        <v>138855.45000000001</v>
      </c>
      <c r="L55" s="13">
        <f>IFERROR('Data Sheet'!K62, 0)</f>
        <v>132079.76</v>
      </c>
    </row>
    <row r="56" spans="2:13" outlineLevel="1" x14ac:dyDescent="0.2">
      <c r="B56" t="s">
        <v>37</v>
      </c>
      <c r="C56" s="13">
        <f>IFERROR('Data Sheet'!B63, 0)</f>
        <v>33262.559999999998</v>
      </c>
      <c r="D56" s="13">
        <f>IFERROR('Data Sheet'!C63, 0)</f>
        <v>28640.09</v>
      </c>
      <c r="E56" s="13">
        <f>IFERROR('Data Sheet'!D63, 0)</f>
        <v>25918.94</v>
      </c>
      <c r="F56" s="13">
        <f>IFERROR('Data Sheet'!E63, 0)</f>
        <v>33698.839999999997</v>
      </c>
      <c r="G56" s="13">
        <f>IFERROR('Data Sheet'!F63, 0)</f>
        <v>40033.5</v>
      </c>
      <c r="H56" s="13">
        <f>IFERROR('Data Sheet'!G63, 0)</f>
        <v>31883.84</v>
      </c>
      <c r="I56" s="13">
        <f>IFERROR('Data Sheet'!H63, 0)</f>
        <v>35622.29</v>
      </c>
      <c r="J56" s="13">
        <f>IFERROR('Data Sheet'!I63, 0)</f>
        <v>20963.93</v>
      </c>
      <c r="K56" s="13">
        <f>IFERROR('Data Sheet'!J63, 0)</f>
        <v>10251.09</v>
      </c>
      <c r="L56" s="13">
        <f>IFERROR('Data Sheet'!K63, 0)</f>
        <v>14274.5</v>
      </c>
    </row>
    <row r="57" spans="2:13" outlineLevel="1" x14ac:dyDescent="0.2">
      <c r="B57" t="s">
        <v>38</v>
      </c>
      <c r="C57" s="13">
        <f>IFERROR('Data Sheet'!B64, 0)</f>
        <v>10686.67</v>
      </c>
      <c r="D57" s="13">
        <f>IFERROR('Data Sheet'!C64, 0)</f>
        <v>15336.74</v>
      </c>
      <c r="E57" s="13">
        <f>IFERROR('Data Sheet'!D64, 0)</f>
        <v>23767.02</v>
      </c>
      <c r="F57" s="13">
        <f>IFERROR('Data Sheet'!E64, 0)</f>
        <v>20337.919999999998</v>
      </c>
      <c r="G57" s="13">
        <f>IFERROR('Data Sheet'!F64, 0)</f>
        <v>20812.75</v>
      </c>
      <c r="H57" s="13">
        <f>IFERROR('Data Sheet'!G64, 0)</f>
        <v>15770.72</v>
      </c>
      <c r="I57" s="13">
        <f>IFERROR('Data Sheet'!H64, 0)</f>
        <v>16308.48</v>
      </c>
      <c r="J57" s="13">
        <f>IFERROR('Data Sheet'!I64, 0)</f>
        <v>24620.28</v>
      </c>
      <c r="K57" s="13">
        <f>IFERROR('Data Sheet'!J64, 0)</f>
        <v>29379.53</v>
      </c>
      <c r="L57" s="13">
        <f>IFERROR('Data Sheet'!K64, 0)</f>
        <v>26379.16</v>
      </c>
    </row>
    <row r="58" spans="2:13" outlineLevel="1" x14ac:dyDescent="0.2">
      <c r="B58" t="s">
        <v>39</v>
      </c>
      <c r="C58" s="13">
        <f>IFERROR('Data Sheet'!B65-SUM('Data Sheet'!B67:B69), 0)</f>
        <v>37828.179999999993</v>
      </c>
      <c r="D58" s="13">
        <f>IFERROR('Data Sheet'!C65-SUM('Data Sheet'!C67:C69), 0)</f>
        <v>30891.17</v>
      </c>
      <c r="E58" s="13">
        <f>IFERROR('Data Sheet'!D65-SUM('Data Sheet'!D67:D69), 0)</f>
        <v>29579.359999999986</v>
      </c>
      <c r="F58" s="13">
        <f>IFERROR('Data Sheet'!E65-SUM('Data Sheet'!E67:E69), 0)</f>
        <v>37360.780000000013</v>
      </c>
      <c r="G58" s="13">
        <f>IFERROR('Data Sheet'!F65-SUM('Data Sheet'!F67:F69), 0)</f>
        <v>48286.860000000015</v>
      </c>
      <c r="H58" s="13">
        <f>IFERROR('Data Sheet'!G65-SUM('Data Sheet'!G67:G69), 0)</f>
        <v>56155.739999999991</v>
      </c>
      <c r="I58" s="13">
        <f>IFERROR('Data Sheet'!H65-SUM('Data Sheet'!H67:H69), 0)</f>
        <v>58784.94</v>
      </c>
      <c r="J58" s="13">
        <f>IFERROR('Data Sheet'!I65-SUM('Data Sheet'!I67:I69), 0)</f>
        <v>61717.959999999992</v>
      </c>
      <c r="K58" s="13">
        <f>IFERROR('Data Sheet'!J65-SUM('Data Sheet'!J67:J69), 0)</f>
        <v>62223.770000000019</v>
      </c>
      <c r="L58" s="13">
        <f>IFERROR('Data Sheet'!K65-SUM('Data Sheet'!K67:K69), 0)</f>
        <v>68432.090000000011</v>
      </c>
    </row>
    <row r="59" spans="2:13" outlineLevel="1" x14ac:dyDescent="0.2">
      <c r="B59" s="18" t="s">
        <v>84</v>
      </c>
      <c r="C59" s="21">
        <f>SUM(C55:C58)</f>
        <v>150869.07999999999</v>
      </c>
      <c r="D59" s="21">
        <f t="shared" ref="D59:L59" si="19">SUM(D55:D58)</f>
        <v>163347.49</v>
      </c>
      <c r="E59" s="21">
        <f t="shared" si="19"/>
        <v>186497.07999999996</v>
      </c>
      <c r="F59" s="21">
        <f t="shared" si="19"/>
        <v>187341.62</v>
      </c>
      <c r="G59" s="21">
        <f t="shared" si="19"/>
        <v>230546.97</v>
      </c>
      <c r="H59" s="21">
        <f t="shared" si="19"/>
        <v>215044.77</v>
      </c>
      <c r="I59" s="21">
        <f t="shared" si="19"/>
        <v>237822.85</v>
      </c>
      <c r="J59" s="21">
        <f t="shared" si="19"/>
        <v>246009.77999999997</v>
      </c>
      <c r="K59" s="21">
        <f t="shared" si="19"/>
        <v>240709.84000000003</v>
      </c>
      <c r="L59" s="21">
        <f t="shared" si="19"/>
        <v>241165.51</v>
      </c>
    </row>
    <row r="60" spans="2:13" outlineLevel="1" x14ac:dyDescent="0.2"/>
    <row r="61" spans="2:13" outlineLevel="1" x14ac:dyDescent="0.2">
      <c r="B61" t="s">
        <v>40</v>
      </c>
      <c r="C61" s="13">
        <f>IFERROR('Data Sheet'!B67, 0)</f>
        <v>10574.23</v>
      </c>
      <c r="D61" s="13">
        <f>IFERROR('Data Sheet'!C67, 0)</f>
        <v>12579.2</v>
      </c>
      <c r="E61" s="13">
        <f>IFERROR('Data Sheet'!D67, 0)</f>
        <v>13570.91</v>
      </c>
      <c r="F61" s="13">
        <f>IFERROR('Data Sheet'!E67, 0)</f>
        <v>14075.55</v>
      </c>
      <c r="G61" s="13">
        <f>IFERROR('Data Sheet'!F67, 0)</f>
        <v>19893.3</v>
      </c>
      <c r="H61" s="13">
        <f>IFERROR('Data Sheet'!G67, 0)</f>
        <v>18996.169999999998</v>
      </c>
      <c r="I61" s="13">
        <f>IFERROR('Data Sheet'!H67, 0)</f>
        <v>11172.69</v>
      </c>
      <c r="J61" s="13">
        <f>IFERROR('Data Sheet'!I67, 0)</f>
        <v>12679.08</v>
      </c>
      <c r="K61" s="13">
        <f>IFERROR('Data Sheet'!J67, 0)</f>
        <v>12442.12</v>
      </c>
      <c r="L61" s="13">
        <f>IFERROR('Data Sheet'!K67, 0)</f>
        <v>15737.97</v>
      </c>
    </row>
    <row r="62" spans="2:13" outlineLevel="1" x14ac:dyDescent="0.2">
      <c r="B62" t="s">
        <v>41</v>
      </c>
      <c r="C62" s="13">
        <f>IFERROR('Data Sheet'!B68, 0)</f>
        <v>27270.89</v>
      </c>
      <c r="D62" s="13">
        <f>IFERROR('Data Sheet'!C68, 0)</f>
        <v>29272.34</v>
      </c>
      <c r="E62" s="13">
        <f>IFERROR('Data Sheet'!D68, 0)</f>
        <v>32655.73</v>
      </c>
      <c r="F62" s="13">
        <f>IFERROR('Data Sheet'!E68, 0)</f>
        <v>35085.31</v>
      </c>
      <c r="G62" s="13">
        <f>IFERROR('Data Sheet'!F68, 0)</f>
        <v>42137.63</v>
      </c>
      <c r="H62" s="13">
        <f>IFERROR('Data Sheet'!G68, 0)</f>
        <v>39013.730000000003</v>
      </c>
      <c r="I62" s="13">
        <f>IFERROR('Data Sheet'!H68, 0)</f>
        <v>37456.879999999997</v>
      </c>
      <c r="J62" s="13">
        <f>IFERROR('Data Sheet'!I68, 0)</f>
        <v>36088.589999999997</v>
      </c>
      <c r="K62" s="13">
        <f>IFERROR('Data Sheet'!J68, 0)</f>
        <v>35240.339999999997</v>
      </c>
      <c r="L62" s="13">
        <f>IFERROR('Data Sheet'!K68, 0)</f>
        <v>40755.39</v>
      </c>
    </row>
    <row r="63" spans="2:13" outlineLevel="1" x14ac:dyDescent="0.2">
      <c r="B63" t="s">
        <v>42</v>
      </c>
      <c r="C63" s="13">
        <f>IFERROR('Data Sheet'!B69, 0)</f>
        <v>29711.79</v>
      </c>
      <c r="D63" s="13">
        <f>IFERROR('Data Sheet'!C69, 0)</f>
        <v>32115.759999999998</v>
      </c>
      <c r="E63" s="13">
        <f>IFERROR('Data Sheet'!D69, 0)</f>
        <v>30460.400000000001</v>
      </c>
      <c r="F63" s="13">
        <f>IFERROR('Data Sheet'!E69, 0)</f>
        <v>36077.879999999997</v>
      </c>
      <c r="G63" s="13">
        <f>IFERROR('Data Sheet'!F69, 0)</f>
        <v>34613.910000000003</v>
      </c>
      <c r="H63" s="13">
        <f>IFERROR('Data Sheet'!G69, 0)</f>
        <v>32648.82</v>
      </c>
      <c r="I63" s="13">
        <f>IFERROR('Data Sheet'!H69, 0)</f>
        <v>33726.97</v>
      </c>
      <c r="J63" s="13">
        <f>IFERROR('Data Sheet'!I69, 0)</f>
        <v>46792.46</v>
      </c>
      <c r="K63" s="13">
        <f>IFERROR('Data Sheet'!J69, 0)</f>
        <v>40669.19</v>
      </c>
      <c r="L63" s="13">
        <f>IFERROR('Data Sheet'!K69, 0)</f>
        <v>37015.56</v>
      </c>
    </row>
    <row r="64" spans="2:13" outlineLevel="1" x14ac:dyDescent="0.2">
      <c r="B64" s="18" t="s">
        <v>85</v>
      </c>
      <c r="C64" s="21">
        <f>SUM(C61:C63)</f>
        <v>67556.91</v>
      </c>
      <c r="D64" s="21">
        <f t="shared" ref="D64:L64" si="20">SUM(D61:D63)</f>
        <v>73967.3</v>
      </c>
      <c r="E64" s="21">
        <f t="shared" si="20"/>
        <v>76687.040000000008</v>
      </c>
      <c r="F64" s="21">
        <f t="shared" si="20"/>
        <v>85238.739999999991</v>
      </c>
      <c r="G64" s="21">
        <f t="shared" si="20"/>
        <v>96644.84</v>
      </c>
      <c r="H64" s="21">
        <f t="shared" si="20"/>
        <v>90658.72</v>
      </c>
      <c r="I64" s="21">
        <f t="shared" si="20"/>
        <v>82356.540000000008</v>
      </c>
      <c r="J64" s="21">
        <f t="shared" si="20"/>
        <v>95560.13</v>
      </c>
      <c r="K64" s="21">
        <f t="shared" si="20"/>
        <v>88351.65</v>
      </c>
      <c r="L64" s="21">
        <f t="shared" si="20"/>
        <v>93508.92</v>
      </c>
    </row>
    <row r="65" spans="1:13" outlineLevel="1" x14ac:dyDescent="0.2"/>
    <row r="66" spans="1:13" outlineLevel="1" x14ac:dyDescent="0.2">
      <c r="B66" s="18" t="s">
        <v>86</v>
      </c>
      <c r="C66" s="19">
        <f>C59+C64</f>
        <v>218425.99</v>
      </c>
      <c r="D66" s="19">
        <f t="shared" ref="D66:L66" si="21">D59+D64</f>
        <v>237314.78999999998</v>
      </c>
      <c r="E66" s="19">
        <f t="shared" si="21"/>
        <v>263184.12</v>
      </c>
      <c r="F66" s="19">
        <f t="shared" si="21"/>
        <v>272580.36</v>
      </c>
      <c r="G66" s="19">
        <f t="shared" si="21"/>
        <v>327191.81</v>
      </c>
      <c r="H66" s="19">
        <f t="shared" si="21"/>
        <v>305703.49</v>
      </c>
      <c r="I66" s="19">
        <f t="shared" si="21"/>
        <v>320179.39</v>
      </c>
      <c r="J66" s="19">
        <f t="shared" si="21"/>
        <v>341569.91</v>
      </c>
      <c r="K66" s="19">
        <f t="shared" si="21"/>
        <v>329061.49</v>
      </c>
      <c r="L66" s="19">
        <f t="shared" si="21"/>
        <v>334674.43</v>
      </c>
    </row>
    <row r="67" spans="1:13" outlineLevel="1" x14ac:dyDescent="0.2"/>
    <row r="68" spans="1:13" outlineLevel="1" x14ac:dyDescent="0.2">
      <c r="B68" s="16" t="s">
        <v>87</v>
      </c>
      <c r="C68" s="16" t="b">
        <f>C66=C53</f>
        <v>1</v>
      </c>
      <c r="D68" s="16" t="b">
        <f t="shared" ref="D68:L68" si="22">D66=D53</f>
        <v>1</v>
      </c>
      <c r="E68" s="16" t="b">
        <f t="shared" si="22"/>
        <v>1</v>
      </c>
      <c r="F68" s="16" t="b">
        <f t="shared" si="22"/>
        <v>1</v>
      </c>
      <c r="G68" s="16" t="b">
        <f t="shared" si="22"/>
        <v>1</v>
      </c>
      <c r="H68" s="16" t="b">
        <f t="shared" si="22"/>
        <v>1</v>
      </c>
      <c r="I68" s="16" t="b">
        <f t="shared" si="22"/>
        <v>1</v>
      </c>
      <c r="J68" s="16" t="b">
        <f t="shared" si="22"/>
        <v>1</v>
      </c>
      <c r="K68" s="16" t="b">
        <f t="shared" si="22"/>
        <v>1</v>
      </c>
      <c r="L68" s="16" t="b">
        <f t="shared" si="22"/>
        <v>1</v>
      </c>
    </row>
    <row r="70" spans="1:13" x14ac:dyDescent="0.2">
      <c r="A70" t="s">
        <v>56</v>
      </c>
      <c r="B70" s="9" t="s">
        <v>88</v>
      </c>
      <c r="C70" s="10"/>
      <c r="D70" s="10"/>
      <c r="E70" s="10"/>
      <c r="F70" s="10"/>
      <c r="G70" s="10"/>
      <c r="H70" s="10"/>
      <c r="I70" s="10"/>
      <c r="J70" s="10"/>
      <c r="K70" s="10"/>
      <c r="L70" s="10"/>
      <c r="M70" s="10"/>
    </row>
    <row r="71" spans="1:13" outlineLevel="1" x14ac:dyDescent="0.2"/>
    <row r="72" spans="1:13" outlineLevel="1" x14ac:dyDescent="0.2">
      <c r="B72" t="s">
        <v>123</v>
      </c>
      <c r="C72" s="13">
        <f>IFERROR('Data Sheet'!B82, 0)</f>
        <v>36151.160000000003</v>
      </c>
      <c r="D72" s="13">
        <f>IFERROR('Data Sheet'!C82, 0)</f>
        <v>35531.26</v>
      </c>
      <c r="E72" s="13">
        <f>IFERROR('Data Sheet'!D82, 0)</f>
        <v>37899.54</v>
      </c>
      <c r="F72" s="13">
        <f>IFERROR('Data Sheet'!E82, 0)</f>
        <v>30199.25</v>
      </c>
      <c r="G72" s="13">
        <f>IFERROR('Data Sheet'!F82, 0)</f>
        <v>23857.42</v>
      </c>
      <c r="H72" s="13">
        <f>IFERROR('Data Sheet'!G82, 0)</f>
        <v>18890.75</v>
      </c>
      <c r="I72" s="13">
        <f>IFERROR('Data Sheet'!H82, 0)</f>
        <v>26632.94</v>
      </c>
      <c r="J72" s="13">
        <f>IFERROR('Data Sheet'!I82, 0)</f>
        <v>29000.51</v>
      </c>
      <c r="K72" s="13">
        <f>IFERROR('Data Sheet'!J82, 0)</f>
        <v>14282.83</v>
      </c>
      <c r="L72" s="13">
        <f>IFERROR('Data Sheet'!K82, 0)</f>
        <v>35388.01</v>
      </c>
    </row>
    <row r="73" spans="1:13" outlineLevel="1" x14ac:dyDescent="0.2">
      <c r="C73" s="13"/>
      <c r="D73" s="13"/>
      <c r="E73" s="13"/>
      <c r="F73" s="13"/>
      <c r="G73" s="13"/>
      <c r="H73" s="13"/>
      <c r="I73" s="13"/>
      <c r="J73" s="13"/>
      <c r="K73" s="13"/>
      <c r="L73" s="13"/>
    </row>
    <row r="74" spans="1:13" outlineLevel="1" x14ac:dyDescent="0.2">
      <c r="B74" t="s">
        <v>124</v>
      </c>
      <c r="C74" s="13">
        <f>IFERROR('Data Sheet'!B83, 0)</f>
        <v>-27990.91</v>
      </c>
      <c r="D74" s="13">
        <f>IFERROR('Data Sheet'!C83, 0)</f>
        <v>-36232.35</v>
      </c>
      <c r="E74" s="13">
        <f>IFERROR('Data Sheet'!D83, 0)</f>
        <v>-36693.9</v>
      </c>
      <c r="F74" s="13">
        <f>IFERROR('Data Sheet'!E83, 0)</f>
        <v>-39571.4</v>
      </c>
      <c r="G74" s="13">
        <f>IFERROR('Data Sheet'!F83, 0)</f>
        <v>-25139.14</v>
      </c>
      <c r="H74" s="13">
        <f>IFERROR('Data Sheet'!G83, 0)</f>
        <v>-20878.07</v>
      </c>
      <c r="I74" s="13">
        <f>IFERROR('Data Sheet'!H83, 0)</f>
        <v>-33114.550000000003</v>
      </c>
      <c r="J74" s="13">
        <f>IFERROR('Data Sheet'!I83, 0)</f>
        <v>-25672.5</v>
      </c>
      <c r="K74" s="13">
        <f>IFERROR('Data Sheet'!J83, 0)</f>
        <v>-4443.66</v>
      </c>
      <c r="L74" s="13">
        <f>IFERROR('Data Sheet'!K83, 0)</f>
        <v>-15417.17</v>
      </c>
    </row>
    <row r="75" spans="1:13" outlineLevel="1" x14ac:dyDescent="0.2">
      <c r="C75" s="13"/>
      <c r="D75" s="13"/>
      <c r="E75" s="13"/>
      <c r="F75" s="13"/>
      <c r="G75" s="13"/>
      <c r="H75" s="13"/>
      <c r="I75" s="13"/>
      <c r="J75" s="13"/>
      <c r="K75" s="13"/>
      <c r="L75" s="13"/>
    </row>
    <row r="76" spans="1:13" outlineLevel="1" x14ac:dyDescent="0.2">
      <c r="B76" t="s">
        <v>125</v>
      </c>
      <c r="C76" s="13">
        <f>IFERROR('Data Sheet'!B84, 0)</f>
        <v>-3883.24</v>
      </c>
      <c r="D76" s="13">
        <f>IFERROR('Data Sheet'!C84, 0)</f>
        <v>5201.4399999999996</v>
      </c>
      <c r="E76" s="13">
        <f>IFERROR('Data Sheet'!D84, 0)</f>
        <v>-3795.12</v>
      </c>
      <c r="F76" s="13">
        <f>IFERROR('Data Sheet'!E84, 0)</f>
        <v>6205.3</v>
      </c>
      <c r="G76" s="13">
        <f>IFERROR('Data Sheet'!F84, 0)</f>
        <v>2011.71</v>
      </c>
      <c r="H76" s="13">
        <f>IFERROR('Data Sheet'!G84, 0)</f>
        <v>8830.3700000000008</v>
      </c>
      <c r="I76" s="13">
        <f>IFERROR('Data Sheet'!H84, 0)</f>
        <v>3389.61</v>
      </c>
      <c r="J76" s="13">
        <f>IFERROR('Data Sheet'!I84, 0)</f>
        <v>9904.2000000000007</v>
      </c>
      <c r="K76" s="13">
        <f>IFERROR('Data Sheet'!J84, 0)</f>
        <v>-3380.17</v>
      </c>
      <c r="L76" s="13">
        <f>IFERROR('Data Sheet'!K84, 0)</f>
        <v>-26242.9</v>
      </c>
    </row>
    <row r="77" spans="1:13" outlineLevel="1" x14ac:dyDescent="0.2">
      <c r="C77" s="13"/>
      <c r="D77" s="13"/>
      <c r="E77" s="13"/>
      <c r="F77" s="13"/>
      <c r="G77" s="13"/>
      <c r="H77" s="13"/>
      <c r="I77" s="13"/>
      <c r="J77" s="13"/>
      <c r="K77" s="13"/>
      <c r="L77" s="13"/>
    </row>
    <row r="78" spans="1:13" outlineLevel="1" x14ac:dyDescent="0.2">
      <c r="B78" s="18" t="s">
        <v>50</v>
      </c>
      <c r="C78" s="21">
        <f>C72+C74+C76</f>
        <v>4277.0100000000039</v>
      </c>
      <c r="D78" s="21">
        <f t="shared" ref="D78:L78" si="23">D72+D74+D76</f>
        <v>4500.3500000000031</v>
      </c>
      <c r="E78" s="21">
        <f t="shared" si="23"/>
        <v>-2589.4800000000005</v>
      </c>
      <c r="F78" s="21">
        <f t="shared" si="23"/>
        <v>-3166.8500000000013</v>
      </c>
      <c r="G78" s="21">
        <f t="shared" si="23"/>
        <v>729.98999999999887</v>
      </c>
      <c r="H78" s="21">
        <f t="shared" si="23"/>
        <v>6843.0500000000011</v>
      </c>
      <c r="I78" s="21">
        <f t="shared" si="23"/>
        <v>-3092.0000000000041</v>
      </c>
      <c r="J78" s="21">
        <f t="shared" si="23"/>
        <v>13232.21</v>
      </c>
      <c r="K78" s="21">
        <f t="shared" si="23"/>
        <v>6459</v>
      </c>
      <c r="L78" s="21">
        <f t="shared" si="23"/>
        <v>-6272.0599999999977</v>
      </c>
    </row>
    <row r="79" spans="1:13" x14ac:dyDescent="0.2">
      <c r="C79" s="13"/>
      <c r="D79" s="13"/>
      <c r="E79" s="13"/>
      <c r="F79" s="13"/>
      <c r="G79" s="13"/>
      <c r="H79" s="13"/>
      <c r="I79" s="13"/>
      <c r="J79" s="13"/>
      <c r="K79" s="13"/>
      <c r="L79" s="13"/>
    </row>
    <row r="80" spans="1:13" x14ac:dyDescent="0.2">
      <c r="C80" s="13"/>
      <c r="D80" s="13"/>
      <c r="E80" s="13"/>
      <c r="F80" s="13"/>
      <c r="G80" s="13"/>
      <c r="H80" s="13"/>
      <c r="I80" s="13"/>
      <c r="J80" s="13"/>
      <c r="K80" s="13"/>
      <c r="L80" s="13"/>
    </row>
    <row r="81" spans="2:12" x14ac:dyDescent="0.2">
      <c r="B81" s="8"/>
      <c r="C81" s="46"/>
      <c r="D81" s="46"/>
      <c r="E81" s="46"/>
      <c r="F81" s="46"/>
      <c r="G81" s="46"/>
      <c r="H81" s="46"/>
      <c r="I81" s="46"/>
      <c r="J81" s="46"/>
      <c r="K81" s="46"/>
      <c r="L81" s="46"/>
    </row>
    <row r="83" spans="2:12" x14ac:dyDescent="0.2">
      <c r="B83" s="8"/>
    </row>
    <row r="84" spans="2:12" x14ac:dyDescent="0.2">
      <c r="C84" s="13"/>
      <c r="D84" s="13"/>
      <c r="E84" s="13"/>
      <c r="F84" s="13"/>
      <c r="G84" s="13"/>
      <c r="H84" s="13"/>
      <c r="I84" s="13"/>
      <c r="J84" s="13"/>
      <c r="K84" s="13"/>
      <c r="L84" s="13"/>
    </row>
    <row r="85" spans="2:12" x14ac:dyDescent="0.2">
      <c r="C85" s="13"/>
      <c r="D85" s="13"/>
      <c r="E85" s="13"/>
      <c r="F85" s="13"/>
      <c r="G85" s="13"/>
      <c r="H85" s="13"/>
      <c r="I85" s="13"/>
      <c r="J85" s="13"/>
      <c r="K85" s="13"/>
      <c r="L85" s="13"/>
    </row>
    <row r="86" spans="2:12" x14ac:dyDescent="0.2">
      <c r="C86" s="13"/>
      <c r="D86" s="13"/>
      <c r="E86" s="13"/>
      <c r="F86" s="13"/>
      <c r="G86" s="13"/>
      <c r="H86" s="13"/>
      <c r="I86" s="13"/>
      <c r="J86" s="13"/>
      <c r="K86" s="13"/>
      <c r="L86" s="13"/>
    </row>
    <row r="87" spans="2:12" x14ac:dyDescent="0.2">
      <c r="C87" s="13"/>
      <c r="D87" s="13"/>
      <c r="E87" s="13"/>
      <c r="F87" s="13"/>
      <c r="G87" s="13"/>
      <c r="H87" s="13"/>
      <c r="I87" s="13"/>
      <c r="J87" s="13"/>
      <c r="K87" s="13"/>
      <c r="L87" s="13"/>
    </row>
    <row r="88" spans="2:12" x14ac:dyDescent="0.2">
      <c r="C88" s="13"/>
      <c r="D88" s="13"/>
      <c r="E88" s="13"/>
      <c r="F88" s="13"/>
      <c r="G88" s="13"/>
      <c r="H88" s="13"/>
      <c r="I88" s="13"/>
      <c r="J88" s="13"/>
      <c r="K88" s="13"/>
      <c r="L88" s="13"/>
    </row>
    <row r="89" spans="2:12" x14ac:dyDescent="0.2">
      <c r="C89" s="13"/>
      <c r="D89" s="13"/>
      <c r="E89" s="13"/>
      <c r="F89" s="13"/>
      <c r="G89" s="13"/>
      <c r="H89" s="13"/>
      <c r="I89" s="13"/>
      <c r="J89" s="13"/>
      <c r="K89" s="13"/>
      <c r="L89" s="13"/>
    </row>
    <row r="90" spans="2:12" x14ac:dyDescent="0.2">
      <c r="C90" s="13"/>
      <c r="D90" s="13"/>
      <c r="E90" s="13"/>
      <c r="F90" s="13"/>
      <c r="G90" s="13"/>
      <c r="H90" s="13"/>
      <c r="I90" s="13"/>
      <c r="J90" s="13"/>
      <c r="K90" s="13"/>
      <c r="L90" s="13"/>
    </row>
    <row r="91" spans="2:12" x14ac:dyDescent="0.2">
      <c r="C91" s="13"/>
      <c r="D91" s="13"/>
      <c r="E91" s="13"/>
      <c r="F91" s="13"/>
      <c r="G91" s="13"/>
      <c r="H91" s="13"/>
      <c r="I91" s="13"/>
      <c r="J91" s="13"/>
      <c r="K91" s="13"/>
      <c r="L91" s="13"/>
    </row>
    <row r="92" spans="2:12" x14ac:dyDescent="0.2">
      <c r="C92" s="13"/>
      <c r="D92" s="13"/>
      <c r="E92" s="13"/>
      <c r="F92" s="13"/>
      <c r="G92" s="13"/>
      <c r="H92" s="13"/>
      <c r="I92" s="13"/>
      <c r="J92" s="13"/>
      <c r="K92" s="13"/>
      <c r="L92" s="13"/>
    </row>
    <row r="93" spans="2:12" x14ac:dyDescent="0.2">
      <c r="C93" s="13"/>
      <c r="D93" s="13"/>
      <c r="E93" s="13"/>
      <c r="F93" s="13"/>
      <c r="G93" s="13"/>
      <c r="H93" s="13"/>
      <c r="I93" s="13"/>
      <c r="J93" s="13"/>
      <c r="K93" s="13"/>
      <c r="L93" s="13"/>
    </row>
    <row r="94" spans="2:12" x14ac:dyDescent="0.2">
      <c r="C94" s="13"/>
      <c r="D94" s="13"/>
      <c r="E94" s="13"/>
      <c r="F94" s="13"/>
      <c r="G94" s="13"/>
      <c r="H94" s="13"/>
      <c r="I94" s="13"/>
      <c r="J94" s="13"/>
      <c r="K94" s="13"/>
      <c r="L94" s="13"/>
    </row>
    <row r="95" spans="2:12" x14ac:dyDescent="0.2">
      <c r="C95" s="13"/>
      <c r="D95" s="13"/>
      <c r="E95" s="13"/>
      <c r="F95" s="13"/>
      <c r="G95" s="13"/>
      <c r="H95" s="13"/>
      <c r="I95" s="13"/>
      <c r="J95" s="13"/>
      <c r="K95" s="13"/>
      <c r="L95" s="13"/>
    </row>
    <row r="96" spans="2:12" x14ac:dyDescent="0.2">
      <c r="B96" s="8"/>
      <c r="C96" s="46"/>
      <c r="D96" s="46"/>
      <c r="E96" s="46"/>
      <c r="F96" s="46"/>
      <c r="G96" s="46"/>
      <c r="H96" s="46"/>
      <c r="I96" s="46"/>
      <c r="J96" s="46"/>
      <c r="K96" s="46"/>
      <c r="L96" s="46"/>
    </row>
    <row r="98" spans="2:12" x14ac:dyDescent="0.2">
      <c r="B98" s="8"/>
    </row>
    <row r="99" spans="2:12" x14ac:dyDescent="0.2">
      <c r="C99" s="13"/>
      <c r="D99" s="13"/>
      <c r="E99" s="13"/>
      <c r="F99" s="13"/>
      <c r="G99" s="13"/>
      <c r="H99" s="13"/>
      <c r="I99" s="13"/>
      <c r="J99" s="13"/>
      <c r="K99" s="13"/>
      <c r="L99" s="13"/>
    </row>
    <row r="100" spans="2:12" x14ac:dyDescent="0.2">
      <c r="C100" s="13"/>
      <c r="D100" s="13"/>
      <c r="E100" s="13"/>
      <c r="F100" s="13"/>
      <c r="G100" s="13"/>
      <c r="H100" s="13"/>
      <c r="I100" s="13"/>
      <c r="J100" s="13"/>
      <c r="K100" s="13"/>
      <c r="L100" s="13"/>
    </row>
    <row r="101" spans="2:12" x14ac:dyDescent="0.2">
      <c r="C101" s="13"/>
      <c r="D101" s="13"/>
      <c r="E101" s="13"/>
      <c r="F101" s="13"/>
      <c r="G101" s="13"/>
      <c r="H101" s="13"/>
      <c r="I101" s="13"/>
      <c r="J101" s="13"/>
      <c r="K101" s="13"/>
      <c r="L101" s="13"/>
    </row>
    <row r="102" spans="2:12" x14ac:dyDescent="0.2">
      <c r="C102" s="13"/>
      <c r="D102" s="13"/>
      <c r="E102" s="13"/>
      <c r="F102" s="13"/>
      <c r="G102" s="13"/>
      <c r="H102" s="13"/>
      <c r="I102" s="13"/>
      <c r="J102" s="13"/>
      <c r="K102" s="13"/>
      <c r="L102" s="13"/>
    </row>
    <row r="103" spans="2:12" x14ac:dyDescent="0.2">
      <c r="C103" s="13"/>
      <c r="D103" s="13"/>
      <c r="E103" s="13"/>
      <c r="F103" s="13"/>
      <c r="G103" s="13"/>
      <c r="H103" s="13"/>
      <c r="I103" s="13"/>
      <c r="J103" s="13"/>
      <c r="K103" s="13"/>
      <c r="L103" s="13"/>
    </row>
    <row r="104" spans="2:12" x14ac:dyDescent="0.2">
      <c r="C104" s="13"/>
      <c r="D104" s="13"/>
      <c r="E104" s="13"/>
      <c r="F104" s="13"/>
      <c r="G104" s="13"/>
      <c r="H104" s="13"/>
      <c r="I104" s="13"/>
      <c r="J104" s="13"/>
      <c r="K104" s="13"/>
      <c r="L104" s="13"/>
    </row>
    <row r="105" spans="2:12" x14ac:dyDescent="0.2">
      <c r="C105" s="13"/>
      <c r="D105" s="13"/>
      <c r="E105" s="13"/>
      <c r="F105" s="13"/>
      <c r="G105" s="13"/>
      <c r="H105" s="13"/>
      <c r="I105" s="13"/>
      <c r="J105" s="13"/>
      <c r="K105" s="13"/>
      <c r="L105" s="13"/>
    </row>
    <row r="106" spans="2:12" x14ac:dyDescent="0.2">
      <c r="C106" s="13"/>
      <c r="D106" s="13"/>
      <c r="E106" s="13"/>
      <c r="F106" s="13"/>
      <c r="G106" s="13"/>
      <c r="H106" s="13"/>
      <c r="I106" s="13"/>
      <c r="J106" s="13"/>
      <c r="K106" s="13"/>
      <c r="L106" s="13"/>
    </row>
    <row r="107" spans="2:12" x14ac:dyDescent="0.2">
      <c r="B107" s="8"/>
      <c r="C107" s="46"/>
      <c r="D107" s="46"/>
      <c r="E107" s="46"/>
      <c r="F107" s="46"/>
      <c r="G107" s="46"/>
      <c r="H107" s="46"/>
      <c r="I107" s="46"/>
      <c r="J107" s="46"/>
      <c r="K107" s="46"/>
      <c r="L107" s="46"/>
    </row>
    <row r="109" spans="2:12" x14ac:dyDescent="0.2">
      <c r="B109" s="8"/>
      <c r="C109" s="47"/>
      <c r="D109" s="47"/>
      <c r="E109" s="47"/>
      <c r="F109" s="47"/>
      <c r="G109" s="47"/>
      <c r="H109" s="47"/>
      <c r="I109" s="47"/>
      <c r="J109" s="47"/>
      <c r="K109" s="47"/>
      <c r="L109" s="47"/>
    </row>
  </sheetData>
  <mergeCells count="1">
    <mergeCell ref="B2:M2"/>
  </mergeCells>
  <pageMargins left="0.7" right="0.7" top="0.75" bottom="0.75" header="0.3" footer="0.3"/>
  <pageSetup paperSize="9" scale="72" orientation="landscape" horizontalDpi="0" verticalDpi="0"/>
  <rowBreaks count="1" manualBreakCount="1">
    <brk id="46" max="16383" man="1"/>
  </rowBreaks>
  <ignoredErrors>
    <ignoredError sqref="M7 M10 C16:L16 M22 M25 M31" formulaRange="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084B5-9254-1440-A5AE-B8C212134C87}">
  <dimension ref="B2:O40"/>
  <sheetViews>
    <sheetView showGridLines="0" zoomScale="150" zoomScaleNormal="150" workbookViewId="0">
      <selection activeCell="C7" sqref="C7"/>
    </sheetView>
  </sheetViews>
  <sheetFormatPr baseColWidth="10" defaultRowHeight="15" x14ac:dyDescent="0.2"/>
  <cols>
    <col min="1" max="1" width="2" customWidth="1"/>
    <col min="2" max="2" width="26.6640625" customWidth="1"/>
    <col min="13" max="13" width="15.5" customWidth="1"/>
  </cols>
  <sheetData>
    <row r="2" spans="2:15" x14ac:dyDescent="0.2">
      <c r="B2" s="198" t="str">
        <f>"Ratio Analysis - " &amp;'Data Sheet'!B1</f>
        <v>Ratio Analysis - TATA MOTORS LTD</v>
      </c>
      <c r="C2" s="198"/>
      <c r="D2" s="198"/>
      <c r="E2" s="198"/>
      <c r="F2" s="198"/>
      <c r="G2" s="198"/>
      <c r="H2" s="198"/>
      <c r="I2" s="198"/>
      <c r="J2" s="198"/>
      <c r="K2" s="198"/>
      <c r="L2" s="198"/>
      <c r="M2" s="198"/>
      <c r="N2" s="198"/>
      <c r="O2" s="198"/>
    </row>
    <row r="3" spans="2:15" x14ac:dyDescent="0.2">
      <c r="B3" s="107" t="s">
        <v>54</v>
      </c>
      <c r="C3" s="108">
        <f>'Data Sheet'!B16</f>
        <v>41729</v>
      </c>
      <c r="D3" s="108">
        <f>'Data Sheet'!C16</f>
        <v>42094</v>
      </c>
      <c r="E3" s="108">
        <f>'Data Sheet'!D16</f>
        <v>42460</v>
      </c>
      <c r="F3" s="108">
        <f>'Data Sheet'!E16</f>
        <v>42825</v>
      </c>
      <c r="G3" s="108">
        <f>'Data Sheet'!F16</f>
        <v>43190</v>
      </c>
      <c r="H3" s="108">
        <f>'Data Sheet'!G16</f>
        <v>43555</v>
      </c>
      <c r="I3" s="108">
        <f>'Data Sheet'!H16</f>
        <v>43921</v>
      </c>
      <c r="J3" s="108">
        <f>'Data Sheet'!I16</f>
        <v>44286</v>
      </c>
      <c r="K3" s="108">
        <f>'Data Sheet'!J16</f>
        <v>44651</v>
      </c>
      <c r="L3" s="108">
        <f>'Data Sheet'!K16</f>
        <v>45016</v>
      </c>
      <c r="M3" s="125" t="s">
        <v>120</v>
      </c>
      <c r="N3" s="124" t="s">
        <v>118</v>
      </c>
      <c r="O3" s="126" t="s">
        <v>119</v>
      </c>
    </row>
    <row r="5" spans="2:15" x14ac:dyDescent="0.2">
      <c r="B5" s="20" t="s">
        <v>58</v>
      </c>
      <c r="C5" s="23">
        <v>0</v>
      </c>
      <c r="D5" s="24">
        <f>IFERROR(HistoricalFS!D8, 0)</f>
        <v>0.13024457030826198</v>
      </c>
      <c r="E5" s="24">
        <f>IFERROR(HistoricalFS!E8, 0)</f>
        <v>3.75690010654397E-2</v>
      </c>
      <c r="F5" s="24">
        <f>IFERROR(HistoricalFS!F8, 0)</f>
        <v>-1.2280329732469508E-2</v>
      </c>
      <c r="G5" s="24">
        <f>IFERROR(HistoricalFS!G8, 0)</f>
        <v>8.104774581985974E-2</v>
      </c>
      <c r="H5" s="24">
        <f>IFERROR(HistoricalFS!H8, 0)</f>
        <v>3.5629919045237157E-2</v>
      </c>
      <c r="I5" s="24">
        <f>IFERROR(HistoricalFS!I8, 0)</f>
        <v>-0.135360159555724</v>
      </c>
      <c r="J5" s="24">
        <f>IFERROR(HistoricalFS!J8, 0)</f>
        <v>-4.3181168490336042E-2</v>
      </c>
      <c r="K5" s="24">
        <f>IFERROR(HistoricalFS!K8, 0)</f>
        <v>0.11472967306158344</v>
      </c>
      <c r="L5" s="24">
        <f>IFERROR(HistoricalFS!L8, 0)</f>
        <v>0.24245815155859707</v>
      </c>
      <c r="M5" s="20"/>
      <c r="N5" s="36">
        <f>IFERROR(AVERAGE(D5:L5), 0)</f>
        <v>5.0095267008938835E-2</v>
      </c>
      <c r="O5" s="36">
        <f>IFERROR(MEDIAN(C5:L5), 0)</f>
        <v>3.6599460055338429E-2</v>
      </c>
    </row>
    <row r="6" spans="2:15" x14ac:dyDescent="0.2">
      <c r="B6" t="s">
        <v>89</v>
      </c>
      <c r="C6" s="25">
        <v>0</v>
      </c>
      <c r="D6" s="26">
        <f>IFERROR(HistoricalFS!D19/HistoricalFS!C19 - 1, 0)</f>
        <v>0.12582115468924693</v>
      </c>
      <c r="E6" s="26">
        <f>IFERROR(HistoricalFS!E19/HistoricalFS!D19 - 1, 0)</f>
        <v>-2.1494113584437979E-2</v>
      </c>
      <c r="F6" s="26">
        <f>IFERROR(HistoricalFS!F19/HistoricalFS!E19 - 1, 0)</f>
        <v>-0.22936587208052905</v>
      </c>
      <c r="G6" s="26">
        <f>IFERROR(HistoricalFS!G19/HistoricalFS!F19 - 1, 0)</f>
        <v>6.3165689322506102E-2</v>
      </c>
      <c r="H6" s="26">
        <f>IFERROR(HistoricalFS!H19/HistoricalFS!G19 - 1, 0)</f>
        <v>-0.21595203460649259</v>
      </c>
      <c r="I6" s="26">
        <f>IFERROR(HistoricalFS!I19/HistoricalFS!H19 - 1, 0)</f>
        <v>-0.27072537547138131</v>
      </c>
      <c r="J6" s="26">
        <f>IFERROR(HistoricalFS!J19/HistoricalFS!I19 - 1, 0)</f>
        <v>0.79503554497758966</v>
      </c>
      <c r="K6" s="26">
        <f>IFERROR(HistoricalFS!K19/HistoricalFS!J19 - 1, 0)</f>
        <v>-0.234374182150762</v>
      </c>
      <c r="L6" s="26">
        <f>IFERROR(HistoricalFS!L19/HistoricalFS!K19 - 1, 0)</f>
        <v>0.28704223973294352</v>
      </c>
      <c r="N6" s="11">
        <f t="shared" ref="N6:N9" si="0">IFERROR(AVERAGE(D6:L6), 0)</f>
        <v>3.3239227869853699E-2</v>
      </c>
      <c r="O6" s="11">
        <f t="shared" ref="O6:O9" si="1">IFERROR(MEDIAN(C6:L6), 0)</f>
        <v>-1.074705679221899E-2</v>
      </c>
    </row>
    <row r="7" spans="2:15" x14ac:dyDescent="0.2">
      <c r="B7" t="s">
        <v>90</v>
      </c>
      <c r="C7" s="25">
        <v>0</v>
      </c>
      <c r="D7" s="26">
        <f>IFERROR(HistoricalFS!D28/HistoricalFS!C28 -1, 0)</f>
        <v>0.103163815795007</v>
      </c>
      <c r="E7" s="26">
        <f>IFERROR(HistoricalFS!E28/HistoricalFS!D28 -1, 0)</f>
        <v>-0.19978245260625749</v>
      </c>
      <c r="F7" s="26">
        <f>IFERROR(HistoricalFS!F28/HistoricalFS!E28 -1, 0)</f>
        <v>-0.55668251823863213</v>
      </c>
      <c r="G7" s="26">
        <f>IFERROR(HistoricalFS!G28/HistoricalFS!F28 -1, 0)</f>
        <v>-0.29861436616351744</v>
      </c>
      <c r="H7" s="26">
        <f>IFERROR(HistoricalFS!H28/HistoricalFS!G28 -1, 0)</f>
        <v>-1.897095149646705</v>
      </c>
      <c r="I7" s="26">
        <f>IFERROR(HistoricalFS!I28/HistoricalFS!H28 -1, 0)</f>
        <v>1.2800251873039095</v>
      </c>
      <c r="J7" s="26">
        <f>IFERROR(HistoricalFS!J28/HistoricalFS!I28 -1, 0)</f>
        <v>-1.0602479570180365</v>
      </c>
      <c r="K7" s="26">
        <f>IFERROR(HistoricalFS!K28/HistoricalFS!J28 -1, 0)</f>
        <v>-15.64914925025267</v>
      </c>
      <c r="L7" s="26">
        <f>IFERROR(HistoricalFS!L28/HistoricalFS!K28 -1, 0)</f>
        <v>-0.65313668793078505</v>
      </c>
      <c r="N7" s="11">
        <f t="shared" si="0"/>
        <v>-2.1035021531952989</v>
      </c>
      <c r="O7" s="11">
        <f t="shared" si="1"/>
        <v>-0.42764844220107479</v>
      </c>
    </row>
    <row r="8" spans="2:15" x14ac:dyDescent="0.2">
      <c r="B8" t="s">
        <v>91</v>
      </c>
      <c r="C8" s="25">
        <v>0</v>
      </c>
      <c r="D8" s="26">
        <f>IFERROR(HistoricalFS!D34/HistoricalFS!C34 -1, 0)</f>
        <v>-6.4185676009415382E-2</v>
      </c>
      <c r="E8" s="26">
        <f>IFERROR(HistoricalFS!E34/HistoricalFS!D34 -1, 0)</f>
        <v>3.1824673563310757E-2</v>
      </c>
      <c r="F8" s="26">
        <f>IFERROR(HistoricalFS!F34/HistoricalFS!E34 -1, 0)</f>
        <v>-0.69539895165986787</v>
      </c>
      <c r="G8" s="26">
        <f>IFERROR(HistoricalFS!G34/HistoricalFS!F34 -1, 0)</f>
        <v>-0.79011124197155724</v>
      </c>
      <c r="H8" s="26">
        <f>IFERROR(HistoricalFS!H34/HistoricalFS!G34 -1, 0)</f>
        <v>-3.5528470983790919</v>
      </c>
      <c r="I8" s="26">
        <f>IFERROR(HistoricalFS!I34/HistoricalFS!H34 -1, 0)</f>
        <v>3.9286702707513577</v>
      </c>
      <c r="J8" s="26">
        <f>IFERROR(HistoricalFS!J34/HistoricalFS!I34 -1, 0)</f>
        <v>-0.82862505348950144</v>
      </c>
      <c r="K8" s="26">
        <f>IFERROR(HistoricalFS!K34/HistoricalFS!J34 -1, 0)</f>
        <v>6.1952157445306248</v>
      </c>
      <c r="L8" s="26">
        <f>IFERROR(HistoricalFS!L34/HistoricalFS!K34 -1, 0)</f>
        <v>-0.7090436533357708</v>
      </c>
      <c r="N8" s="11">
        <f t="shared" si="0"/>
        <v>0.39061100155556538</v>
      </c>
      <c r="O8" s="11">
        <f t="shared" si="1"/>
        <v>-0.37979231383464163</v>
      </c>
    </row>
    <row r="9" spans="2:15" x14ac:dyDescent="0.2">
      <c r="B9" s="27" t="s">
        <v>92</v>
      </c>
      <c r="C9" s="28">
        <v>0</v>
      </c>
      <c r="D9" s="29">
        <f>IFERROR(HistoricalFS!D42/HistoricalFS!C42 - 1, 0)</f>
        <v>-1</v>
      </c>
      <c r="E9" s="29">
        <f>IFERROR(HistoricalFS!E42/HistoricalFS!D42 - 1, 0)</f>
        <v>0</v>
      </c>
      <c r="F9" s="29">
        <f>IFERROR(HistoricalFS!F42/HistoricalFS!E42 - 1, 0)</f>
        <v>-1</v>
      </c>
      <c r="G9" s="29">
        <f>IFERROR(HistoricalFS!G42/HistoricalFS!F42 - 1, 0)</f>
        <v>0</v>
      </c>
      <c r="H9" s="29">
        <f>IFERROR(HistoricalFS!H42/HistoricalFS!G42 - 1, 0)</f>
        <v>0</v>
      </c>
      <c r="I9" s="29">
        <f>IFERROR(HistoricalFS!I42/HistoricalFS!H42 - 1, 0)</f>
        <v>0</v>
      </c>
      <c r="J9" s="29">
        <f>IFERROR(HistoricalFS!J42/HistoricalFS!I42 - 1, 0)</f>
        <v>0</v>
      </c>
      <c r="K9" s="29">
        <f>IFERROR(HistoricalFS!K42/HistoricalFS!J42 - 1, 0)</f>
        <v>0</v>
      </c>
      <c r="L9" s="29">
        <f>IFERROR(HistoricalFS!L42/HistoricalFS!K42 - 1, 0)</f>
        <v>0</v>
      </c>
      <c r="M9" s="27"/>
      <c r="N9" s="37">
        <f t="shared" si="0"/>
        <v>-0.22222222222222221</v>
      </c>
      <c r="O9" s="37">
        <f t="shared" si="1"/>
        <v>0</v>
      </c>
    </row>
    <row r="11" spans="2:15" x14ac:dyDescent="0.2">
      <c r="B11" s="20" t="s">
        <v>93</v>
      </c>
      <c r="C11" s="24">
        <f>IFERROR(HistoricalFS!C14, 0)</f>
        <v>0.22635301098646982</v>
      </c>
      <c r="D11" s="24">
        <f>IFERROR(HistoricalFS!D14, 0)</f>
        <v>0.22914703499762759</v>
      </c>
      <c r="E11" s="24">
        <f>IFERROR(HistoricalFS!E14, 0)</f>
        <v>0.24734524196690946</v>
      </c>
      <c r="F11" s="24">
        <f>IFERROR(HistoricalFS!F14, 0)</f>
        <v>0.23819078253229964</v>
      </c>
      <c r="G11" s="24">
        <f>IFERROR(HistoricalFS!G14, 0)</f>
        <v>0.21649990080619999</v>
      </c>
      <c r="H11" s="24">
        <f>IFERROR(HistoricalFS!H14, 0)</f>
        <v>0.19571167496416494</v>
      </c>
      <c r="I11" s="24">
        <f>IFERROR(HistoricalFS!I14, 0)</f>
        <v>0.19417127271491774</v>
      </c>
      <c r="J11" s="24">
        <f>IFERROR(HistoricalFS!J14, 0)</f>
        <v>0.2180538622208833</v>
      </c>
      <c r="K11" s="24">
        <f>IFERROR(HistoricalFS!K14, 0)</f>
        <v>0.19807108271747378</v>
      </c>
      <c r="L11" s="24">
        <f>IFERROR(HistoricalFS!L14, 0)</f>
        <v>0.20685017994636876</v>
      </c>
      <c r="M11" s="20"/>
      <c r="N11" s="36">
        <f>IFERROR(AVERAGE(C11:L11), 0)</f>
        <v>0.21703940438533151</v>
      </c>
      <c r="O11" s="36">
        <f t="shared" ref="O11:O15" si="2">IFERROR(MEDIAN(C11:L11), 0)</f>
        <v>0.21727688151354163</v>
      </c>
    </row>
    <row r="12" spans="2:15" x14ac:dyDescent="0.2">
      <c r="B12" t="s">
        <v>94</v>
      </c>
      <c r="C12" s="26">
        <f>IFERROR(HistoricalFS!C20, 0)</f>
        <v>0.14969210207836775</v>
      </c>
      <c r="D12" s="26">
        <f>IFERROR(HistoricalFS!D20, 0)</f>
        <v>0.14910625508580397</v>
      </c>
      <c r="E12" s="26">
        <f>IFERROR(HistoricalFS!E20, 0)</f>
        <v>0.14061845347443788</v>
      </c>
      <c r="F12" s="26">
        <f>IFERROR(HistoricalFS!F20, 0)</f>
        <v>0.10971268723777329</v>
      </c>
      <c r="G12" s="26">
        <f>IFERROR(HistoricalFS!G20, 0)</f>
        <v>0.10789788444182975</v>
      </c>
      <c r="H12" s="26">
        <f>IFERROR(HistoricalFS!H20, 0)</f>
        <v>8.1686628795807431E-2</v>
      </c>
      <c r="I12" s="26">
        <f>IFERROR(HistoricalFS!I20, 0)</f>
        <v>6.8898034485042198E-2</v>
      </c>
      <c r="J12" s="26">
        <f>IFERROR(HistoricalFS!J20, 0)</f>
        <v>0.12925583904385496</v>
      </c>
      <c r="K12" s="26">
        <f>IFERROR(HistoricalFS!K20, 0)</f>
        <v>8.877632835227646E-2</v>
      </c>
      <c r="L12" s="26">
        <f>IFERROR(HistoricalFS!L20, 0)</f>
        <v>9.1961958102532049E-2</v>
      </c>
      <c r="N12" s="11">
        <f t="shared" ref="N12:N40" si="3">IFERROR(AVERAGE(C12:L12), 0)</f>
        <v>0.11176061710977256</v>
      </c>
      <c r="O12" s="11">
        <f t="shared" si="2"/>
        <v>0.10880528583980152</v>
      </c>
    </row>
    <row r="13" spans="2:15" x14ac:dyDescent="0.2">
      <c r="B13" t="s">
        <v>97</v>
      </c>
      <c r="C13" s="26">
        <f>IFERROR((HistoricalFS!C19-HistoricalFS!C25)/HistoricalFS!C7, 0)</f>
        <v>0.10211238357890337</v>
      </c>
      <c r="D13" s="26">
        <f>IFERROR((HistoricalFS!D19-HistoricalFS!D25)/HistoricalFS!D7, 0)</f>
        <v>9.8229670900837146E-2</v>
      </c>
      <c r="E13" s="26">
        <f>IFERROR((HistoricalFS!E19-HistoricalFS!E25)/HistoricalFS!E7, 0)</f>
        <v>7.941702777851016E-2</v>
      </c>
      <c r="F13" s="26">
        <f>IFERROR((HistoricalFS!F19-HistoricalFS!F25)/HistoricalFS!F7, 0)</f>
        <v>4.3322300645279484E-2</v>
      </c>
      <c r="G13" s="26">
        <f>IFERROR((HistoricalFS!G19-HistoricalFS!G25)/HistoricalFS!G7, 0)</f>
        <v>3.3970412259310953E-2</v>
      </c>
      <c r="H13" s="26">
        <f>IFERROR((HistoricalFS!H19-HistoricalFS!H25)/HistoricalFS!H7, 0)</f>
        <v>3.5560233478087663E-3</v>
      </c>
      <c r="I13" s="26">
        <f>IFERROR((HistoricalFS!I19-HistoricalFS!I25)/HistoricalFS!I7, 0)</f>
        <v>-1.3170363258273456E-2</v>
      </c>
      <c r="J13" s="26">
        <f>IFERROR((HistoricalFS!J19-HistoricalFS!J25)/HistoricalFS!J7, 0)</f>
        <v>3.4991608110258483E-2</v>
      </c>
      <c r="K13" s="26">
        <f>IFERROR((HistoricalFS!K19-HistoricalFS!K25)/HistoricalFS!K7, 0)</f>
        <v>-4.1514992694289269E-4</v>
      </c>
      <c r="L13" s="26">
        <f>IFERROR((HistoricalFS!L19-HistoricalFS!L25)/HistoricalFS!L7, 0)</f>
        <v>2.0104346955433228E-2</v>
      </c>
      <c r="N13" s="11">
        <f t="shared" si="3"/>
        <v>4.0211826039112518E-2</v>
      </c>
      <c r="O13" s="11">
        <f t="shared" si="2"/>
        <v>3.4481010184784722E-2</v>
      </c>
    </row>
    <row r="14" spans="2:15" x14ac:dyDescent="0.2">
      <c r="B14" t="s">
        <v>95</v>
      </c>
      <c r="C14" s="26">
        <f>IFERROR(HistoricalFS!C29, 0)</f>
        <v>8.1713958368390432E-2</v>
      </c>
      <c r="D14" s="26">
        <f>IFERROR(HistoricalFS!D29, 0)</f>
        <v>7.9756085085905037E-2</v>
      </c>
      <c r="E14" s="26">
        <f>IFERROR(HistoricalFS!E29, 0)</f>
        <v>6.1511300676516931E-2</v>
      </c>
      <c r="F14" s="26">
        <f>IFERROR(HistoricalFS!F29, 0)</f>
        <v>2.7608071132565179E-2</v>
      </c>
      <c r="G14" s="26">
        <f>IFERROR(HistoricalFS!G29, 0)</f>
        <v>1.7912163958707913E-2</v>
      </c>
      <c r="H14" s="26">
        <f>IFERROR(HistoricalFS!H29, 0)</f>
        <v>-1.5516078776333117E-2</v>
      </c>
      <c r="I14" s="26">
        <f>IFERROR(HistoricalFS!I29, 0)</f>
        <v>-4.0915360088026265E-2</v>
      </c>
      <c r="J14" s="26">
        <f>IFERROR(HistoricalFS!J29, 0)</f>
        <v>2.5763151547420113E-3</v>
      </c>
      <c r="K14" s="26">
        <f>IFERROR(HistoricalFS!K29, 0)</f>
        <v>-3.3856482095653805E-2</v>
      </c>
      <c r="L14" s="26">
        <f>IFERROR(HistoricalFS!L29, 0)</f>
        <v>-9.4518849588445895E-3</v>
      </c>
      <c r="N14" s="11">
        <f t="shared" si="3"/>
        <v>1.7133808845796978E-2</v>
      </c>
      <c r="O14" s="11">
        <f t="shared" si="2"/>
        <v>1.0244239556724962E-2</v>
      </c>
    </row>
    <row r="15" spans="2:15" x14ac:dyDescent="0.2">
      <c r="B15" s="27" t="s">
        <v>96</v>
      </c>
      <c r="C15" s="29">
        <f>IFERROR(HistoricalFS!C35, 0)</f>
        <v>6.124960626397391E-2</v>
      </c>
      <c r="D15" s="29">
        <f>IFERROR(HistoricalFS!D35, 0)</f>
        <v>5.0713146858982282E-2</v>
      </c>
      <c r="E15" s="29">
        <f>IFERROR(HistoricalFS!E35, 0)</f>
        <v>5.0432381990407359E-2</v>
      </c>
      <c r="F15" s="29">
        <f>IFERROR(HistoricalFS!F35, 0)</f>
        <v>1.5552749314395296E-2</v>
      </c>
      <c r="G15" s="29">
        <f>IFERROR(HistoricalFS!G35, 0)</f>
        <v>3.01961430487095E-3</v>
      </c>
      <c r="H15" s="29">
        <f>IFERROR(HistoricalFS!H35, 0)</f>
        <v>-7.4434056747998256E-3</v>
      </c>
      <c r="I15" s="29">
        <f>IFERROR(HistoricalFS!I35, 0)</f>
        <v>-4.2429333632923408E-2</v>
      </c>
      <c r="J15" s="29">
        <f>IFERROR(HistoricalFS!J35, 0)</f>
        <v>-7.5994791724005731E-3</v>
      </c>
      <c r="K15" s="29">
        <f>IFERROR(HistoricalFS!K35, 0)</f>
        <v>-4.9052154538339235E-2</v>
      </c>
      <c r="L15" s="29">
        <f>IFERROR(HistoricalFS!L35, 0)</f>
        <v>-1.1486934720964945E-2</v>
      </c>
      <c r="M15" s="27"/>
      <c r="N15" s="37">
        <f t="shared" si="3"/>
        <v>6.2956190993201811E-3</v>
      </c>
      <c r="O15" s="37">
        <f t="shared" si="2"/>
        <v>-2.2118956849644378E-3</v>
      </c>
    </row>
    <row r="17" spans="2:15" x14ac:dyDescent="0.2">
      <c r="B17" s="20" t="s">
        <v>98</v>
      </c>
      <c r="C17" s="24">
        <f>IFERROR(HistoricalFS!C17, 0)</f>
        <v>7.6660908908102038E-2</v>
      </c>
      <c r="D17" s="24">
        <f>IFERROR(HistoricalFS!D17, 0)</f>
        <v>8.0040779911823637E-2</v>
      </c>
      <c r="E17" s="24">
        <f>IFERROR(HistoricalFS!E17, 0)</f>
        <v>0.10672678849247161</v>
      </c>
      <c r="F17" s="24">
        <f>IFERROR(HistoricalFS!F17, 0)</f>
        <v>0.12847809529452636</v>
      </c>
      <c r="G17" s="24">
        <f>IFERROR(HistoricalFS!G17, 0)</f>
        <v>0.10860201636437025</v>
      </c>
      <c r="H17" s="24">
        <f>IFERROR(HistoricalFS!H17, 0)</f>
        <v>0.11402504616835751</v>
      </c>
      <c r="I17" s="24">
        <f>IFERROR(HistoricalFS!I17, 0)</f>
        <v>0.12527323822987554</v>
      </c>
      <c r="J17" s="24">
        <f>IFERROR(HistoricalFS!J17, 0)</f>
        <v>8.8798023177028354E-2</v>
      </c>
      <c r="K17" s="24">
        <f>IFERROR(HistoricalFS!K17, 0)</f>
        <v>0.10929475436519734</v>
      </c>
      <c r="L17" s="24">
        <f>IFERROR(HistoricalFS!L17, 0)</f>
        <v>0.11488822184383672</v>
      </c>
      <c r="M17" s="20"/>
      <c r="N17" s="36">
        <f t="shared" si="3"/>
        <v>0.10527878727555892</v>
      </c>
      <c r="O17" s="36">
        <f t="shared" ref="O17:O19" si="4">IFERROR(MEDIAN(C17:L17), 0)</f>
        <v>0.1089483853647838</v>
      </c>
    </row>
    <row r="18" spans="2:15" x14ac:dyDescent="0.2">
      <c r="B18" t="s">
        <v>70</v>
      </c>
      <c r="C18" s="26">
        <f>IFERROR(HistoricalFS!C26, 0)</f>
        <v>4.757971849946438E-2</v>
      </c>
      <c r="D18" s="26">
        <f>IFERROR(HistoricalFS!D26, 0)</f>
        <v>5.0876584184966822E-2</v>
      </c>
      <c r="E18" s="26">
        <f>IFERROR(HistoricalFS!E26, 0)</f>
        <v>6.1201425695927715E-2</v>
      </c>
      <c r="F18" s="26">
        <f>IFERROR(HistoricalFS!F26, 0)</f>
        <v>6.63903865924938E-2</v>
      </c>
      <c r="G18" s="26">
        <f>IFERROR(HistoricalFS!G26, 0)</f>
        <v>7.3927472182518786E-2</v>
      </c>
      <c r="H18" s="26">
        <f>IFERROR(HistoricalFS!H26, 0)</f>
        <v>7.8130605447998658E-2</v>
      </c>
      <c r="I18" s="26">
        <f>IFERROR(HistoricalFS!I26, 0)</f>
        <v>8.206839774331566E-2</v>
      </c>
      <c r="J18" s="26">
        <f>IFERROR(HistoricalFS!J26, 0)</f>
        <v>9.4264230933596482E-2</v>
      </c>
      <c r="K18" s="26">
        <f>IFERROR(HistoricalFS!K26, 0)</f>
        <v>8.9191478279219347E-2</v>
      </c>
      <c r="L18" s="26">
        <f>IFERROR(HistoricalFS!L26, 0)</f>
        <v>7.1857611147098821E-2</v>
      </c>
      <c r="N18" s="11">
        <f t="shared" si="3"/>
        <v>7.1548791070660034E-2</v>
      </c>
      <c r="O18" s="11">
        <f t="shared" si="4"/>
        <v>7.2892541664808796E-2</v>
      </c>
    </row>
    <row r="19" spans="2:15" x14ac:dyDescent="0.2">
      <c r="B19" s="27" t="s">
        <v>99</v>
      </c>
      <c r="C19" s="29">
        <f>C13</f>
        <v>0.10211238357890337</v>
      </c>
      <c r="D19" s="29">
        <f t="shared" ref="D19:L19" si="5">D13</f>
        <v>9.8229670900837146E-2</v>
      </c>
      <c r="E19" s="29">
        <f t="shared" si="5"/>
        <v>7.941702777851016E-2</v>
      </c>
      <c r="F19" s="29">
        <f t="shared" si="5"/>
        <v>4.3322300645279484E-2</v>
      </c>
      <c r="G19" s="29">
        <f t="shared" si="5"/>
        <v>3.3970412259310953E-2</v>
      </c>
      <c r="H19" s="29">
        <f t="shared" si="5"/>
        <v>3.5560233478087663E-3</v>
      </c>
      <c r="I19" s="29">
        <f t="shared" si="5"/>
        <v>-1.3170363258273456E-2</v>
      </c>
      <c r="J19" s="29">
        <f t="shared" si="5"/>
        <v>3.4991608110258483E-2</v>
      </c>
      <c r="K19" s="29">
        <f t="shared" si="5"/>
        <v>-4.1514992694289269E-4</v>
      </c>
      <c r="L19" s="29">
        <f t="shared" si="5"/>
        <v>2.0104346955433228E-2</v>
      </c>
      <c r="M19" s="27"/>
      <c r="N19" s="37">
        <f t="shared" si="3"/>
        <v>4.0211826039112518E-2</v>
      </c>
      <c r="O19" s="37">
        <f t="shared" si="4"/>
        <v>3.4481010184784722E-2</v>
      </c>
    </row>
    <row r="21" spans="2:15" x14ac:dyDescent="0.2">
      <c r="B21" s="20" t="s">
        <v>100</v>
      </c>
      <c r="C21" s="24">
        <f>IFERROR((HistoricalFS!C19-HistoricalFS!C25)/SUM(HistoricalFS!C49:C51), 0)</f>
        <v>0.18832478532145183</v>
      </c>
      <c r="D21" s="24">
        <f>IFERROR((HistoricalFS!D19-HistoricalFS!D25)/SUM(HistoricalFS!D49:D51), 0)</f>
        <v>0.19904181268509033</v>
      </c>
      <c r="E21" s="24">
        <f>IFERROR((HistoricalFS!E19-HistoricalFS!E25)/SUM(HistoricalFS!E49:E51), 0)</f>
        <v>0.1462081011853561</v>
      </c>
      <c r="F21" s="24">
        <f>IFERROR((HistoricalFS!F19-HistoricalFS!F25)/SUM(HistoricalFS!F49:F51), 0)</f>
        <v>8.5490986154773282E-2</v>
      </c>
      <c r="G21" s="24">
        <f>IFERROR((HistoricalFS!G19-HistoricalFS!G25)/SUM(HistoricalFS!G49:G51), 0)</f>
        <v>5.3716113570365424E-2</v>
      </c>
      <c r="H21" s="24">
        <f>IFERROR((HistoricalFS!H19-HistoricalFS!H25)/SUM(HistoricalFS!H49:H51), 0)</f>
        <v>6.4542733637543747E-3</v>
      </c>
      <c r="I21" s="24">
        <f>IFERROR((HistoricalFS!I19-HistoricalFS!I25)/SUM(HistoricalFS!I49:I51), 0)</f>
        <v>-1.8387082646096023E-2</v>
      </c>
      <c r="J21" s="24">
        <f>IFERROR((HistoricalFS!J19-HistoricalFS!J25)/SUM(HistoricalFS!J49:J51), 0)</f>
        <v>4.4284324706251613E-2</v>
      </c>
      <c r="K21" s="24">
        <f>IFERROR((HistoricalFS!K19-HistoricalFS!K25)/SUM(HistoricalFS!K49:K51), 0)</f>
        <v>-6.0520306054739361E-4</v>
      </c>
      <c r="L21" s="24">
        <f>IFERROR((HistoricalFS!L19-HistoricalFS!L25)/SUM(HistoricalFS!L49:L51), 0)</f>
        <v>3.8762956416083731E-2</v>
      </c>
      <c r="M21" s="20"/>
      <c r="N21" s="36">
        <f t="shared" si="3"/>
        <v>7.4329106769648337E-2</v>
      </c>
      <c r="O21" s="36">
        <f t="shared" ref="O21:O25" si="6">IFERROR(MEDIAN(C21:L21), 0)</f>
        <v>4.9000219138308515E-2</v>
      </c>
    </row>
    <row r="22" spans="2:15" x14ac:dyDescent="0.2">
      <c r="B22" t="s">
        <v>101</v>
      </c>
      <c r="C22" s="26">
        <f>IFERROR(HistoricalFS!C45, 0)</f>
        <v>0.95485720817027164</v>
      </c>
      <c r="D22" s="26">
        <f>IFERROR(HistoricalFS!D45, 0)</f>
        <v>1</v>
      </c>
      <c r="E22" s="26">
        <f>IFERROR(HistoricalFS!E45, 0)</f>
        <v>0.99506765991253665</v>
      </c>
      <c r="F22" s="26">
        <f>IFERROR(HistoricalFS!F45, 0)</f>
        <v>1</v>
      </c>
      <c r="G22" s="26">
        <f>IFERROR(HistoricalFS!G45, 0)</f>
        <v>1</v>
      </c>
      <c r="H22" s="26">
        <f>IFERROR(HistoricalFS!H45, 0)</f>
        <v>0</v>
      </c>
      <c r="I22" s="26">
        <f>IFERROR(HistoricalFS!I45, 0)</f>
        <v>0</v>
      </c>
      <c r="J22" s="26">
        <f>IFERROR(HistoricalFS!J45, 0)</f>
        <v>0</v>
      </c>
      <c r="K22" s="26">
        <f>IFERROR(HistoricalFS!K45, 0)</f>
        <v>0</v>
      </c>
      <c r="L22" s="26">
        <f>IFERROR(HistoricalFS!L45, 0)</f>
        <v>0</v>
      </c>
      <c r="N22" s="11">
        <f t="shared" si="3"/>
        <v>0.49499248680828084</v>
      </c>
      <c r="O22" s="11">
        <f t="shared" si="6"/>
        <v>0.47742860408513582</v>
      </c>
    </row>
    <row r="23" spans="2:15" x14ac:dyDescent="0.2">
      <c r="B23" t="s">
        <v>102</v>
      </c>
      <c r="C23" s="26">
        <f>IFERROR(HistoricalFS!C34/SUM(HistoricalFS!C49:C50), 0)</f>
        <v>0.21738140295975247</v>
      </c>
      <c r="D23" s="26">
        <f>IFERROR(HistoricalFS!D34/SUM(HistoricalFS!D49:D50), 0)</f>
        <v>0.2372052002491202</v>
      </c>
      <c r="E23" s="26">
        <f>IFERROR(HistoricalFS!E34/SUM(HistoricalFS!E49:E50), 0)</f>
        <v>0.17441316864171685</v>
      </c>
      <c r="F23" s="26">
        <f>IFERROR(HistoricalFS!F34/SUM(HistoricalFS!F49:F50), 0)</f>
        <v>7.2241189530689517E-2</v>
      </c>
      <c r="G23" s="26">
        <f>IFERROR(HistoricalFS!G34/SUM(HistoricalFS!G49:G50), 0)</f>
        <v>9.2254980749341738E-3</v>
      </c>
      <c r="H23" s="26">
        <f>IFERROR(HistoricalFS!H34/SUM(HistoricalFS!H49:H50), 0)</f>
        <v>-3.7345736658758885E-2</v>
      </c>
      <c r="I23" s="26">
        <f>IFERROR(HistoricalFS!I34/SUM(HistoricalFS!I49:I50), 0)</f>
        <v>-0.1780542775131683</v>
      </c>
      <c r="J23" s="26">
        <f>IFERROR(HistoricalFS!J34/SUM(HistoricalFS!J49:J50), 0)</f>
        <v>-3.4360591904822733E-2</v>
      </c>
      <c r="K23" s="26">
        <f>IFERROR(HistoricalFS!K34/SUM(HistoricalFS!K49:K50), 0)</f>
        <v>-0.30651638060341208</v>
      </c>
      <c r="L23" s="26">
        <f>IFERROR(HistoricalFS!L34/SUM(HistoricalFS!L49:L50), 0)</f>
        <v>-8.7686298356707396E-2</v>
      </c>
      <c r="N23" s="11">
        <f t="shared" si="3"/>
        <v>6.6503174419343929E-3</v>
      </c>
      <c r="O23" s="11">
        <f t="shared" si="6"/>
        <v>-1.2567546914944279E-2</v>
      </c>
    </row>
    <row r="24" spans="2:15" x14ac:dyDescent="0.2">
      <c r="B24" t="s">
        <v>103</v>
      </c>
      <c r="C24" s="26">
        <f>IFERROR(C22*C23, 0)</f>
        <v>0.20756819953828606</v>
      </c>
      <c r="D24" s="26">
        <f t="shared" ref="D24:L24" si="7">IFERROR(D22*D23, 0)</f>
        <v>0.2372052002491202</v>
      </c>
      <c r="E24" s="26">
        <f t="shared" si="7"/>
        <v>0.17355290357824379</v>
      </c>
      <c r="F24" s="26">
        <f t="shared" si="7"/>
        <v>7.2241189530689517E-2</v>
      </c>
      <c r="G24" s="26">
        <f t="shared" si="7"/>
        <v>9.2254980749341738E-3</v>
      </c>
      <c r="H24" s="26">
        <f t="shared" si="7"/>
        <v>0</v>
      </c>
      <c r="I24" s="26">
        <f t="shared" si="7"/>
        <v>0</v>
      </c>
      <c r="J24" s="26">
        <f t="shared" si="7"/>
        <v>0</v>
      </c>
      <c r="K24" s="26">
        <f t="shared" si="7"/>
        <v>0</v>
      </c>
      <c r="L24" s="26">
        <f t="shared" si="7"/>
        <v>0</v>
      </c>
      <c r="N24" s="11">
        <f t="shared" si="3"/>
        <v>6.9979299097127384E-2</v>
      </c>
      <c r="O24" s="11">
        <f t="shared" si="6"/>
        <v>4.6127490374670869E-3</v>
      </c>
    </row>
    <row r="25" spans="2:15" x14ac:dyDescent="0.2">
      <c r="B25" s="27" t="s">
        <v>104</v>
      </c>
      <c r="C25" s="30">
        <f>IFERROR((HistoricalFS!C19-HistoricalFS!C25)/HistoricalFS!C22, 0)</f>
        <v>5.0058954318824904</v>
      </c>
      <c r="D25" s="30">
        <f>IFERROR((HistoricalFS!D19-HistoricalFS!D25)/HistoricalFS!D22, 0)</f>
        <v>5.3173039541375138</v>
      </c>
      <c r="E25" s="30">
        <f>IFERROR((HistoricalFS!E19-HistoricalFS!E25)/HistoricalFS!E22, 0)</f>
        <v>4.4352863933500721</v>
      </c>
      <c r="F25" s="30">
        <f>IFERROR((HistoricalFS!F19-HistoricalFS!F25)/HistoricalFS!F22, 0)</f>
        <v>2.7568835373205922</v>
      </c>
      <c r="G25" s="30">
        <f>IFERROR((HistoricalFS!G19-HistoricalFS!G25)/HistoricalFS!G22, 0)</f>
        <v>2.1154494328024094</v>
      </c>
      <c r="H25" s="30">
        <f>IFERROR((HistoricalFS!H19-HistoricalFS!H25)/HistoricalFS!H22, 0)</f>
        <v>0.18645156808947008</v>
      </c>
      <c r="I25" s="30">
        <f>IFERROR((HistoricalFS!I19-HistoricalFS!I25)/HistoricalFS!I22, 0)</f>
        <v>-0.47469326953211261</v>
      </c>
      <c r="J25" s="30">
        <f>IFERROR((HistoricalFS!J19-HistoricalFS!J25)/HistoricalFS!J22, 0)</f>
        <v>1.079478385658198</v>
      </c>
      <c r="K25" s="30">
        <f>IFERROR((HistoricalFS!K19-HistoricalFS!K25)/HistoricalFS!K22, 0)</f>
        <v>-1.2414275987824557E-2</v>
      </c>
      <c r="L25" s="30">
        <f>IFERROR((HistoricalFS!L19-HistoricalFS!L25)/HistoricalFS!L22, 0)</f>
        <v>0.68020669934320532</v>
      </c>
      <c r="M25" s="27"/>
      <c r="N25" s="30">
        <f t="shared" si="3"/>
        <v>2.1089847857064017</v>
      </c>
      <c r="O25" s="30">
        <f t="shared" si="6"/>
        <v>1.5974639092303038</v>
      </c>
    </row>
    <row r="27" spans="2:15" x14ac:dyDescent="0.2">
      <c r="B27" s="20" t="s">
        <v>105</v>
      </c>
      <c r="C27" s="31">
        <f>IFERROR(HistoricalFS!C7/HistoricalFS!C61, 0)</f>
        <v>22.018970648453838</v>
      </c>
      <c r="D27" s="31">
        <f>IFERROR(HistoricalFS!D7/HistoricalFS!D61, 0)</f>
        <v>20.92016821419486</v>
      </c>
      <c r="E27" s="31">
        <f>IFERROR(HistoricalFS!E7/HistoricalFS!E61, 0)</f>
        <v>20.119918266350599</v>
      </c>
      <c r="F27" s="31">
        <f>IFERROR(HistoricalFS!F7/HistoricalFS!F61, 0)</f>
        <v>19.160353236640844</v>
      </c>
      <c r="G27" s="31">
        <f>IFERROR(HistoricalFS!G7/HistoricalFS!G61, 0)</f>
        <v>14.655712224718874</v>
      </c>
      <c r="H27" s="31">
        <f>IFERROR(HistoricalFS!H7/HistoricalFS!H61, 0)</f>
        <v>15.894698773489607</v>
      </c>
      <c r="I27" s="31">
        <f>IFERROR(HistoricalFS!I7/HistoricalFS!I61, 0)</f>
        <v>23.366617170976728</v>
      </c>
      <c r="J27" s="31">
        <f>IFERROR(HistoricalFS!J7/HistoricalFS!J61, 0)</f>
        <v>19.701330853658153</v>
      </c>
      <c r="K27" s="31">
        <f>IFERROR(HistoricalFS!K7/HistoricalFS!K61, 0)</f>
        <v>22.379917570317598</v>
      </c>
      <c r="L27" s="31">
        <f>IFERROR(HistoricalFS!L7/HistoricalFS!L61, 0)</f>
        <v>21.982947610142858</v>
      </c>
      <c r="M27" s="20"/>
      <c r="N27" s="31">
        <f t="shared" si="3"/>
        <v>20.020063456894395</v>
      </c>
      <c r="O27" s="31">
        <f t="shared" ref="O27:O31" si="8">IFERROR(MEDIAN(C27:L27), 0)</f>
        <v>20.520043240272727</v>
      </c>
    </row>
    <row r="28" spans="2:15" x14ac:dyDescent="0.2">
      <c r="B28" t="s">
        <v>106</v>
      </c>
      <c r="C28" s="32">
        <f>IFERROR(HistoricalFS!C7/HistoricalFS!C52, 0)</f>
        <v>2.5258516302731193</v>
      </c>
      <c r="D28" s="32">
        <f>IFERROR(HistoricalFS!D7/HistoricalFS!D52, 0)</f>
        <v>2.4493010585757142</v>
      </c>
      <c r="E28" s="32">
        <f>IFERROR(HistoricalFS!E7/HistoricalFS!E52, 0)</f>
        <v>2.3769603927858673</v>
      </c>
      <c r="F28" s="32">
        <f>IFERROR(HistoricalFS!F7/HistoricalFS!F52, 0)</f>
        <v>1.9842807783040648</v>
      </c>
      <c r="G28" s="32">
        <f>IFERROR(HistoricalFS!G7/HistoricalFS!G52, 0)</f>
        <v>2.0414780318629697</v>
      </c>
      <c r="H28" s="32">
        <f>IFERROR(HistoricalFS!H7/HistoricalFS!H52, 0)</f>
        <v>2.1667847518227492</v>
      </c>
      <c r="I28" s="32">
        <f>IFERROR(HistoricalFS!I7/HistoricalFS!I52, 0)</f>
        <v>1.9602534811345065</v>
      </c>
      <c r="J28" s="32">
        <f>IFERROR(HistoricalFS!J7/HistoricalFS!J52, 0)</f>
        <v>1.7323684804395676</v>
      </c>
      <c r="K28" s="32">
        <f>IFERROR(HistoricalFS!K7/HistoricalFS!K52, 0)</f>
        <v>2.0170312149360217</v>
      </c>
      <c r="L28" s="32">
        <f>IFERROR(HistoricalFS!L7/HistoricalFS!L52, 0)</f>
        <v>2.2286057258733614</v>
      </c>
      <c r="N28" s="32">
        <f t="shared" si="3"/>
        <v>2.1482915546007941</v>
      </c>
      <c r="O28" s="32">
        <f t="shared" si="8"/>
        <v>2.1041313918428592</v>
      </c>
    </row>
    <row r="29" spans="2:15" x14ac:dyDescent="0.2">
      <c r="B29" t="s">
        <v>107</v>
      </c>
      <c r="C29" s="32">
        <f>IFERROR(HistoricalFS!C7/HistoricalFS!C62, 0)</f>
        <v>8.5378093637574715</v>
      </c>
      <c r="D29" s="32">
        <f>IFERROR(HistoricalFS!D7/HistoricalFS!D62, 0)</f>
        <v>8.9900219797938927</v>
      </c>
      <c r="E29" s="32">
        <f>IFERROR(HistoricalFS!E7/HistoricalFS!E62, 0)</f>
        <v>8.3613381173839922</v>
      </c>
      <c r="F29" s="32">
        <f>IFERROR(HistoricalFS!F7/HistoricalFS!F62, 0)</f>
        <v>7.6867643466738649</v>
      </c>
      <c r="G29" s="32">
        <f>IFERROR(HistoricalFS!G7/HistoricalFS!G62, 0)</f>
        <v>6.9190051742350009</v>
      </c>
      <c r="H29" s="32">
        <f>IFERROR(HistoricalFS!H7/HistoricalFS!H62, 0)</f>
        <v>7.7392856309817084</v>
      </c>
      <c r="I29" s="32">
        <f>IFERROR(HistoricalFS!I7/HistoricalFS!I62, 0)</f>
        <v>6.9698269049637886</v>
      </c>
      <c r="J29" s="32">
        <f>IFERROR(HistoricalFS!J7/HistoricalFS!J62, 0)</f>
        <v>6.9217098811563442</v>
      </c>
      <c r="K29" s="32">
        <f>IFERROR(HistoricalFS!K7/HistoricalFS!K62, 0)</f>
        <v>7.9015588385356104</v>
      </c>
      <c r="L29" s="32">
        <f>IFERROR(HistoricalFS!L7/HistoricalFS!L62, 0)</f>
        <v>8.4888641723217457</v>
      </c>
      <c r="N29" s="32">
        <f t="shared" si="3"/>
        <v>7.8516184409803413</v>
      </c>
      <c r="O29" s="32">
        <f t="shared" si="8"/>
        <v>7.8204222347586594</v>
      </c>
    </row>
    <row r="30" spans="2:15" x14ac:dyDescent="0.2">
      <c r="B30" t="s">
        <v>108</v>
      </c>
      <c r="C30" s="32">
        <f>IFERROR(HistoricalFS!C7/HistoricalFS!C55, 0)</f>
        <v>3.3699237549186467</v>
      </c>
      <c r="D30" s="32">
        <f>IFERROR(HistoricalFS!D7/HistoricalFS!D55, 0)</f>
        <v>2.9742370802544178</v>
      </c>
      <c r="E30" s="32">
        <f>IFERROR(HistoricalFS!E7/HistoricalFS!E55, 0)</f>
        <v>2.546312771514708</v>
      </c>
      <c r="F30" s="32">
        <f>IFERROR(HistoricalFS!F7/HistoricalFS!F55, 0)</f>
        <v>2.8109343484246239</v>
      </c>
      <c r="G30" s="32">
        <f>IFERROR(HistoricalFS!G7/HistoricalFS!G55, 0)</f>
        <v>2.4012948768781421</v>
      </c>
      <c r="H30" s="32">
        <f>IFERROR(HistoricalFS!H7/HistoricalFS!H55, 0)</f>
        <v>2.7144319562092578</v>
      </c>
      <c r="I30" s="32">
        <f>IFERROR(HistoricalFS!I7/HistoricalFS!I55, 0)</f>
        <v>2.0539205744067566</v>
      </c>
      <c r="J30" s="32">
        <f>IFERROR(HistoricalFS!J7/HistoricalFS!J55, 0)</f>
        <v>1.8008727134726064</v>
      </c>
      <c r="K30" s="32">
        <f>IFERROR(HistoricalFS!K7/HistoricalFS!K55, 0)</f>
        <v>2.0053488717943728</v>
      </c>
      <c r="L30" s="32">
        <f>IFERROR(HistoricalFS!L7/HistoricalFS!L55, 0)</f>
        <v>2.6193791539294131</v>
      </c>
      <c r="N30" s="32">
        <f t="shared" si="3"/>
        <v>2.5296656101802943</v>
      </c>
      <c r="O30" s="32">
        <f t="shared" si="8"/>
        <v>2.5828459627220606</v>
      </c>
    </row>
    <row r="31" spans="2:15" x14ac:dyDescent="0.2">
      <c r="B31" s="27" t="s">
        <v>109</v>
      </c>
      <c r="C31" s="30">
        <f>IFERROR(HistoricalFS!C7/SUM(HistoricalFS!C49:C50), 0)</f>
        <v>3.549106944832932</v>
      </c>
      <c r="D31" s="30">
        <f>IFERROR(HistoricalFS!D7/SUM(HistoricalFS!D49:D50), 0)</f>
        <v>4.6773906756114965</v>
      </c>
      <c r="E31" s="30">
        <f>IFERROR(HistoricalFS!E7/SUM(HistoricalFS!E49:E50), 0)</f>
        <v>3.4583567493379874</v>
      </c>
      <c r="F31" s="30">
        <f>IFERROR(HistoricalFS!F7/SUM(HistoricalFS!F49:F50), 0)</f>
        <v>4.6449144180459854</v>
      </c>
      <c r="G31" s="30">
        <f>IFERROR(HistoricalFS!G7/SUM(HistoricalFS!G49:G50), 0)</f>
        <v>3.0551908765475422</v>
      </c>
      <c r="H31" s="30">
        <f>IFERROR(HistoricalFS!H7/SUM(HistoricalFS!H49:H50), 0)</f>
        <v>5.0172915853821474</v>
      </c>
      <c r="I31" s="30">
        <f>IFERROR(HistoricalFS!I7/SUM(HistoricalFS!I49:I50), 0)</f>
        <v>4.196490075795241</v>
      </c>
      <c r="J31" s="30">
        <f>IFERROR(HistoricalFS!J7/SUM(HistoricalFS!J49:J50), 0)</f>
        <v>4.5214403678625628</v>
      </c>
      <c r="K31" s="30">
        <f>IFERROR(HistoricalFS!K7/SUM(HistoricalFS!K49:K50), 0)</f>
        <v>6.2487852671963351</v>
      </c>
      <c r="L31" s="30">
        <f>IFERROR(HistoricalFS!L7/SUM(HistoricalFS!L49:L50), 0)</f>
        <v>7.6335680916398054</v>
      </c>
      <c r="M31" s="27"/>
      <c r="N31" s="30">
        <f t="shared" si="3"/>
        <v>4.700253505225203</v>
      </c>
      <c r="O31" s="30">
        <f t="shared" si="8"/>
        <v>4.5831773929542745</v>
      </c>
    </row>
    <row r="32" spans="2:15" x14ac:dyDescent="0.2">
      <c r="C32" s="22"/>
      <c r="D32" s="22"/>
      <c r="E32" s="22"/>
      <c r="F32" s="22"/>
      <c r="G32" s="22"/>
      <c r="H32" s="22"/>
      <c r="I32" s="22"/>
      <c r="J32" s="22"/>
      <c r="K32" s="22"/>
      <c r="L32" s="22"/>
    </row>
    <row r="33" spans="2:15" x14ac:dyDescent="0.2">
      <c r="B33" s="20" t="s">
        <v>110</v>
      </c>
      <c r="C33" s="33">
        <f>IFERROR(365/C27, 0)</f>
        <v>16.576615039251624</v>
      </c>
      <c r="D33" s="33">
        <f t="shared" ref="D33:L33" si="9">IFERROR(365/D27, 0)</f>
        <v>17.447278447423685</v>
      </c>
      <c r="E33" s="33">
        <f t="shared" si="9"/>
        <v>18.141226776772818</v>
      </c>
      <c r="F33" s="33">
        <f t="shared" si="9"/>
        <v>19.049753180019717</v>
      </c>
      <c r="G33" s="33">
        <f t="shared" si="9"/>
        <v>24.904964999543136</v>
      </c>
      <c r="H33" s="33">
        <f t="shared" si="9"/>
        <v>22.963631157878556</v>
      </c>
      <c r="I33" s="33">
        <f t="shared" si="9"/>
        <v>15.620575170519771</v>
      </c>
      <c r="J33" s="33">
        <f t="shared" si="9"/>
        <v>18.52666719376608</v>
      </c>
      <c r="K33" s="33">
        <f t="shared" si="9"/>
        <v>16.309264717046954</v>
      </c>
      <c r="L33" s="33">
        <f t="shared" si="9"/>
        <v>16.603778823163378</v>
      </c>
      <c r="M33" s="20"/>
      <c r="N33" s="33">
        <f t="shared" si="3"/>
        <v>18.614375550538572</v>
      </c>
      <c r="O33" s="33">
        <f t="shared" ref="O33:O36" si="10">IFERROR(MEDIAN(C33:L33), 0)</f>
        <v>17.794252612098251</v>
      </c>
    </row>
    <row r="34" spans="2:15" x14ac:dyDescent="0.2">
      <c r="B34" t="s">
        <v>111</v>
      </c>
      <c r="C34" s="34">
        <f>IFERROR(365/C28, 0)</f>
        <v>144.50571665626009</v>
      </c>
      <c r="D34" s="34">
        <f t="shared" ref="D34:L34" si="11">IFERROR(365/D28, 0)</f>
        <v>149.02210519283818</v>
      </c>
      <c r="E34" s="34">
        <f t="shared" si="11"/>
        <v>153.55745981623585</v>
      </c>
      <c r="F34" s="34">
        <f t="shared" si="11"/>
        <v>183.94574194885871</v>
      </c>
      <c r="G34" s="34">
        <f t="shared" si="11"/>
        <v>178.79202925682029</v>
      </c>
      <c r="H34" s="34">
        <f t="shared" si="11"/>
        <v>168.45235766633192</v>
      </c>
      <c r="I34" s="34">
        <f t="shared" si="11"/>
        <v>186.20040903524091</v>
      </c>
      <c r="J34" s="34">
        <f t="shared" si="11"/>
        <v>210.69420514242194</v>
      </c>
      <c r="K34" s="34">
        <f t="shared" si="11"/>
        <v>180.95902398395825</v>
      </c>
      <c r="L34" s="34">
        <f t="shared" si="11"/>
        <v>163.77953074537726</v>
      </c>
      <c r="N34" s="34">
        <f t="shared" si="3"/>
        <v>171.99085794443434</v>
      </c>
      <c r="O34" s="34">
        <f t="shared" si="10"/>
        <v>173.6221934615761</v>
      </c>
    </row>
    <row r="35" spans="2:15" x14ac:dyDescent="0.2">
      <c r="B35" t="s">
        <v>112</v>
      </c>
      <c r="C35" s="34">
        <f>IFERROR(365/C29, 0)</f>
        <v>42.751013105235728</v>
      </c>
      <c r="D35" s="34">
        <f t="shared" ref="D35:L35" si="12">IFERROR(365/D29, 0)</f>
        <v>40.600568143256986</v>
      </c>
      <c r="E35" s="34">
        <f t="shared" si="12"/>
        <v>43.653299851746382</v>
      </c>
      <c r="F35" s="34">
        <f t="shared" si="12"/>
        <v>47.484218786795374</v>
      </c>
      <c r="G35" s="34">
        <f t="shared" si="12"/>
        <v>52.753248596949661</v>
      </c>
      <c r="H35" s="34">
        <f t="shared" si="12"/>
        <v>47.161975588398164</v>
      </c>
      <c r="I35" s="34">
        <f t="shared" si="12"/>
        <v>52.368588915752468</v>
      </c>
      <c r="J35" s="34">
        <f t="shared" si="12"/>
        <v>52.732634893247351</v>
      </c>
      <c r="K35" s="34">
        <f t="shared" si="12"/>
        <v>46.193416698982041</v>
      </c>
      <c r="L35" s="34">
        <f t="shared" si="12"/>
        <v>42.997507392107408</v>
      </c>
      <c r="N35" s="34">
        <f t="shared" si="3"/>
        <v>46.869647197247154</v>
      </c>
      <c r="O35" s="34">
        <f t="shared" si="10"/>
        <v>46.677696143690099</v>
      </c>
    </row>
    <row r="36" spans="2:15" x14ac:dyDescent="0.2">
      <c r="B36" s="27" t="s">
        <v>117</v>
      </c>
      <c r="C36" s="35">
        <f>IFERROR(SUM(C33,C35)-C34, 0)</f>
        <v>-85.178088511772742</v>
      </c>
      <c r="D36" s="35">
        <f t="shared" ref="D36:L36" si="13">IFERROR(SUM(D33,D35)-D34, 0)</f>
        <v>-90.974258602157505</v>
      </c>
      <c r="E36" s="35">
        <f t="shared" si="13"/>
        <v>-91.762933187716641</v>
      </c>
      <c r="F36" s="35">
        <f t="shared" si="13"/>
        <v>-117.41176998204362</v>
      </c>
      <c r="G36" s="35">
        <f t="shared" si="13"/>
        <v>-101.13381566032749</v>
      </c>
      <c r="H36" s="35">
        <f t="shared" si="13"/>
        <v>-98.326750920055204</v>
      </c>
      <c r="I36" s="35">
        <f t="shared" si="13"/>
        <v>-118.21124494896867</v>
      </c>
      <c r="J36" s="35">
        <f t="shared" si="13"/>
        <v>-139.43490305540851</v>
      </c>
      <c r="K36" s="35">
        <f t="shared" si="13"/>
        <v>-118.45634256792925</v>
      </c>
      <c r="L36" s="35">
        <f t="shared" si="13"/>
        <v>-104.17824453010647</v>
      </c>
      <c r="M36" s="27"/>
      <c r="N36" s="35">
        <f t="shared" si="3"/>
        <v>-106.50683519664862</v>
      </c>
      <c r="O36" s="35">
        <f t="shared" si="10"/>
        <v>-102.65603009521698</v>
      </c>
    </row>
    <row r="38" spans="2:15" x14ac:dyDescent="0.2">
      <c r="B38" s="20" t="s">
        <v>113</v>
      </c>
      <c r="C38" s="24">
        <f>IFERROR(HistoricalFS!C72/HistoricalFS!C7, 0)</f>
        <v>0.15526603842416944</v>
      </c>
      <c r="D38" s="24">
        <f>IFERROR(HistoricalFS!D72/HistoricalFS!D7, 0)</f>
        <v>0.13501823118481462</v>
      </c>
      <c r="E38" s="24">
        <f>IFERROR(HistoricalFS!E72/HistoricalFS!E7, 0)</f>
        <v>0.13880296917437968</v>
      </c>
      <c r="F38" s="24">
        <f>IFERROR(HistoricalFS!F72/HistoricalFS!F7, 0)</f>
        <v>0.11197659883101685</v>
      </c>
      <c r="G38" s="24">
        <f>IFERROR(HistoricalFS!G72/HistoricalFS!G7, 0)</f>
        <v>8.1829465689783804E-2</v>
      </c>
      <c r="H38" s="24">
        <f>IFERROR(HistoricalFS!H72/HistoricalFS!H7, 0)</f>
        <v>6.2564913902968283E-2</v>
      </c>
      <c r="I38" s="24">
        <f>IFERROR(HistoricalFS!I72/HistoricalFS!I7, 0)</f>
        <v>0.10201534872316967</v>
      </c>
      <c r="J38" s="24">
        <f>IFERROR(HistoricalFS!J72/HistoricalFS!J7, 0)</f>
        <v>0.11609735592921788</v>
      </c>
      <c r="K38" s="24">
        <f>IFERROR(HistoricalFS!K72/HistoricalFS!K7, 0)</f>
        <v>5.1293389541856201E-2</v>
      </c>
      <c r="L38" s="24">
        <f>IFERROR(HistoricalFS!L72/HistoricalFS!L7, 0)</f>
        <v>0.1022872501383586</v>
      </c>
      <c r="M38" s="20"/>
      <c r="N38" s="36">
        <f t="shared" si="3"/>
        <v>0.10571515615397349</v>
      </c>
      <c r="O38" s="36">
        <f t="shared" ref="O38:O40" si="14">IFERROR(MEDIAN(C38:L38), 0)</f>
        <v>0.10713192448468772</v>
      </c>
    </row>
    <row r="39" spans="2:15" x14ac:dyDescent="0.2">
      <c r="B39" t="s">
        <v>114</v>
      </c>
      <c r="C39" s="26">
        <f>IFERROR(HistoricalFS!C72/HistoricalFS!C66, 0)</f>
        <v>0.16550759367051515</v>
      </c>
      <c r="D39" s="26">
        <f>IFERROR(HistoricalFS!D72/HistoricalFS!D66, 0)</f>
        <v>0.14972206325615023</v>
      </c>
      <c r="E39" s="26">
        <f>IFERROR(HistoricalFS!E72/HistoricalFS!E66, 0)</f>
        <v>0.14400390114722728</v>
      </c>
      <c r="F39" s="26">
        <f>IFERROR(HistoricalFS!F72/HistoricalFS!F66, 0)</f>
        <v>0.11079026383265471</v>
      </c>
      <c r="G39" s="26">
        <f>IFERROR(HistoricalFS!G72/HistoricalFS!G66, 0)</f>
        <v>7.2915700426609081E-2</v>
      </c>
      <c r="H39" s="26">
        <f>IFERROR(HistoricalFS!H72/HistoricalFS!H66, 0)</f>
        <v>6.1794355046453676E-2</v>
      </c>
      <c r="I39" s="26">
        <f>IFERROR(HistoricalFS!I72/HistoricalFS!I66, 0)</f>
        <v>8.3181306579414735E-2</v>
      </c>
      <c r="J39" s="26">
        <f>IFERROR(HistoricalFS!J72/HistoricalFS!J66, 0)</f>
        <v>8.4903585330452558E-2</v>
      </c>
      <c r="K39" s="26">
        <f>IFERROR(HistoricalFS!K72/HistoricalFS!K66, 0)</f>
        <v>4.3404744809245228E-2</v>
      </c>
      <c r="L39" s="26">
        <f>IFERROR(HistoricalFS!L72/HistoricalFS!L66, 0)</f>
        <v>0.10573861289612117</v>
      </c>
      <c r="N39" s="11">
        <f t="shared" si="3"/>
        <v>0.10219621269948438</v>
      </c>
      <c r="O39" s="11">
        <f t="shared" si="14"/>
        <v>9.5321099113286872E-2</v>
      </c>
    </row>
    <row r="40" spans="2:15" x14ac:dyDescent="0.2">
      <c r="B40" s="27" t="s">
        <v>115</v>
      </c>
      <c r="C40" s="29">
        <f>IFERROR(HistoricalFS!C72/HistoricalFS!C51, 0)</f>
        <v>0.59613787608249569</v>
      </c>
      <c r="D40" s="29">
        <f>IFERROR(HistoricalFS!D72/HistoricalFS!D51, 0)</f>
        <v>0.48269354366958256</v>
      </c>
      <c r="E40" s="29">
        <f>IFERROR(HistoricalFS!E72/HistoricalFS!E51, 0)</f>
        <v>0.54641813518923599</v>
      </c>
      <c r="F40" s="29">
        <f>IFERROR(HistoricalFS!F72/HistoricalFS!F51, 0)</f>
        <v>0.38419492244540293</v>
      </c>
      <c r="G40" s="29">
        <f>IFERROR(HistoricalFS!G72/HistoricalFS!G51, 0)</f>
        <v>0.26821016235214945</v>
      </c>
      <c r="H40" s="29">
        <f>IFERROR(HistoricalFS!H72/HistoricalFS!H51, 0)</f>
        <v>0.17792031558363741</v>
      </c>
      <c r="I40" s="29">
        <f>IFERROR(HistoricalFS!I72/HistoricalFS!I51, 0)</f>
        <v>0.21342610534184314</v>
      </c>
      <c r="J40" s="29">
        <f>IFERROR(HistoricalFS!J72/HistoricalFS!J51, 0)</f>
        <v>0.20404132622559662</v>
      </c>
      <c r="K40" s="29">
        <f>IFERROR(HistoricalFS!K72/HistoricalFS!K51, 0)</f>
        <v>9.7527651770721868E-2</v>
      </c>
      <c r="L40" s="29">
        <f>IFERROR(HistoricalFS!L72/HistoricalFS!L51, 0)</f>
        <v>0.26386624636576322</v>
      </c>
      <c r="M40" s="27"/>
      <c r="N40" s="37">
        <f t="shared" si="3"/>
        <v>0.32344362850264285</v>
      </c>
      <c r="O40" s="37">
        <f t="shared" si="14"/>
        <v>0.26603820435895631</v>
      </c>
    </row>
  </sheetData>
  <mergeCells count="1">
    <mergeCell ref="B2:O2"/>
  </mergeCells>
  <pageMargins left="0.7" right="0.7" top="0.75" bottom="0.75" header="0.3" footer="0.3"/>
  <pageSetup paperSize="9" scale="70" orientation="landscape" horizontalDpi="0" verticalDpi="0"/>
  <extLst>
    <ext xmlns:x14="http://schemas.microsoft.com/office/spreadsheetml/2009/9/main" uri="{05C60535-1F16-4fd2-B633-F4F36F0B64E0}">
      <x14:sparklineGroups xmlns:xm="http://schemas.microsoft.com/office/excel/2006/main">
        <x14:sparklineGroup displayEmptyCellsAs="gap" high="1" low="1" xr2:uid="{C583B191-3FEA-AA46-BCA7-34FABD0F270A}">
          <x14:colorSeries theme="4" tint="-0.499984740745262"/>
          <x14:colorNegative rgb="FF0070C0"/>
          <x14:colorAxis rgb="FF000000"/>
          <x14:colorMarkers rgb="FF0070C0"/>
          <x14:colorFirst rgb="FF0070C0"/>
          <x14:colorLast rgb="FF0070C0"/>
          <x14:colorHigh rgb="FF00B050"/>
          <x14:colorLow rgb="FFFF0000"/>
          <x14:sparklines>
            <x14:sparkline>
              <xm:f>'Ratio Analysis'!D5:L5</xm:f>
              <xm:sqref>M5</xm:sqref>
            </x14:sparkline>
            <x14:sparkline>
              <xm:f>'Ratio Analysis'!D6:L6</xm:f>
              <xm:sqref>M6</xm:sqref>
            </x14:sparkline>
            <x14:sparkline>
              <xm:f>'Ratio Analysis'!D7:L7</xm:f>
              <xm:sqref>M7</xm:sqref>
            </x14:sparkline>
            <x14:sparkline>
              <xm:f>'Ratio Analysis'!D8:L8</xm:f>
              <xm:sqref>M8</xm:sqref>
            </x14:sparkline>
            <x14:sparkline>
              <xm:f>'Ratio Analysis'!D9:L9</xm:f>
              <xm:sqref>M9</xm:sqref>
            </x14:sparkline>
          </x14:sparklines>
        </x14:sparklineGroup>
        <x14:sparklineGroup displayEmptyCellsAs="gap" high="1" low="1" xr2:uid="{04418E4A-EF77-5940-967D-FDB30C86E6F3}">
          <x14:colorSeries theme="4" tint="-0.499984740745262"/>
          <x14:colorNegative rgb="FF0070C0"/>
          <x14:colorAxis rgb="FF000000"/>
          <x14:colorMarkers rgb="FF0070C0"/>
          <x14:colorFirst rgb="FF0070C0"/>
          <x14:colorLast rgb="FF0070C0"/>
          <x14:colorHigh rgb="FF00B050"/>
          <x14:colorLow rgb="FFFF0000"/>
          <x14:sparklines>
            <x14:sparkline>
              <xm:f>'Ratio Analysis'!C11:L11</xm:f>
              <xm:sqref>M11</xm:sqref>
            </x14:sparkline>
            <x14:sparkline>
              <xm:f>'Ratio Analysis'!C12:L12</xm:f>
              <xm:sqref>M12</xm:sqref>
            </x14:sparkline>
            <x14:sparkline>
              <xm:f>'Ratio Analysis'!C13:L13</xm:f>
              <xm:sqref>M13</xm:sqref>
            </x14:sparkline>
            <x14:sparkline>
              <xm:f>'Ratio Analysis'!C14:L14</xm:f>
              <xm:sqref>M14</xm:sqref>
            </x14:sparkline>
            <x14:sparkline>
              <xm:f>'Ratio Analysis'!C15:L15</xm:f>
              <xm:sqref>M15</xm:sqref>
            </x14:sparkline>
            <x14:sparkline>
              <xm:f>'Ratio Analysis'!C16:L16</xm:f>
              <xm:sqref>M16</xm:sqref>
            </x14:sparkline>
            <x14:sparkline>
              <xm:f>'Ratio Analysis'!C17:L17</xm:f>
              <xm:sqref>M17</xm:sqref>
            </x14:sparkline>
            <x14:sparkline>
              <xm:f>'Ratio Analysis'!C18:L18</xm:f>
              <xm:sqref>M18</xm:sqref>
            </x14:sparkline>
            <x14:sparkline>
              <xm:f>'Ratio Analysis'!C19:L19</xm:f>
              <xm:sqref>M19</xm:sqref>
            </x14:sparkline>
            <x14:sparkline>
              <xm:f>'Ratio Analysis'!C20:L20</xm:f>
              <xm:sqref>M20</xm:sqref>
            </x14:sparkline>
            <x14:sparkline>
              <xm:f>'Ratio Analysis'!C21:L21</xm:f>
              <xm:sqref>M21</xm:sqref>
            </x14:sparkline>
            <x14:sparkline>
              <xm:f>'Ratio Analysis'!C22:L22</xm:f>
              <xm:sqref>M22</xm:sqref>
            </x14:sparkline>
            <x14:sparkline>
              <xm:f>'Ratio Analysis'!C23:L23</xm:f>
              <xm:sqref>M23</xm:sqref>
            </x14:sparkline>
            <x14:sparkline>
              <xm:f>'Ratio Analysis'!C24:L24</xm:f>
              <xm:sqref>M24</xm:sqref>
            </x14:sparkline>
            <x14:sparkline>
              <xm:f>'Ratio Analysis'!C25:L25</xm:f>
              <xm:sqref>M25</xm:sqref>
            </x14:sparkline>
            <x14:sparkline>
              <xm:f>'Ratio Analysis'!C26:L26</xm:f>
              <xm:sqref>M26</xm:sqref>
            </x14:sparkline>
            <x14:sparkline>
              <xm:f>'Ratio Analysis'!C27:L27</xm:f>
              <xm:sqref>M27</xm:sqref>
            </x14:sparkline>
            <x14:sparkline>
              <xm:f>'Ratio Analysis'!C28:L28</xm:f>
              <xm:sqref>M28</xm:sqref>
            </x14:sparkline>
            <x14:sparkline>
              <xm:f>'Ratio Analysis'!C29:L29</xm:f>
              <xm:sqref>M29</xm:sqref>
            </x14:sparkline>
            <x14:sparkline>
              <xm:f>'Ratio Analysis'!C30:L30</xm:f>
              <xm:sqref>M30</xm:sqref>
            </x14:sparkline>
            <x14:sparkline>
              <xm:f>'Ratio Analysis'!C31:L31</xm:f>
              <xm:sqref>M31</xm:sqref>
            </x14:sparkline>
            <x14:sparkline>
              <xm:f>'Ratio Analysis'!C32:L32</xm:f>
              <xm:sqref>M32</xm:sqref>
            </x14:sparkline>
            <x14:sparkline>
              <xm:f>'Ratio Analysis'!C33:L33</xm:f>
              <xm:sqref>M33</xm:sqref>
            </x14:sparkline>
            <x14:sparkline>
              <xm:f>'Ratio Analysis'!C34:L34</xm:f>
              <xm:sqref>M34</xm:sqref>
            </x14:sparkline>
            <x14:sparkline>
              <xm:f>'Ratio Analysis'!C35:L35</xm:f>
              <xm:sqref>M35</xm:sqref>
            </x14:sparkline>
            <x14:sparkline>
              <xm:f>'Ratio Analysis'!C36:L36</xm:f>
              <xm:sqref>M36</xm:sqref>
            </x14:sparkline>
            <x14:sparkline>
              <xm:f>'Ratio Analysis'!C37:L37</xm:f>
              <xm:sqref>M37</xm:sqref>
            </x14:sparkline>
            <x14:sparkline>
              <xm:f>'Ratio Analysis'!C38:L38</xm:f>
              <xm:sqref>M38</xm:sqref>
            </x14:sparkline>
            <x14:sparkline>
              <xm:f>'Ratio Analysis'!C39:L39</xm:f>
              <xm:sqref>M39</xm:sqref>
            </x14:sparkline>
            <x14:sparkline>
              <xm:f>'Ratio Analysis'!C40:L40</xm:f>
              <xm:sqref>M40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CDE70-CE5F-C54D-9943-CD5DCC7279FD}">
  <dimension ref="B2:O18"/>
  <sheetViews>
    <sheetView showGridLines="0" zoomScale="150" zoomScaleNormal="150" workbookViewId="0">
      <selection activeCell="L2" sqref="L2:O3"/>
    </sheetView>
  </sheetViews>
  <sheetFormatPr baseColWidth="10" defaultRowHeight="15" x14ac:dyDescent="0.2"/>
  <cols>
    <col min="1" max="1" width="2" customWidth="1"/>
    <col min="4" max="4" width="11.1640625" bestFit="1" customWidth="1"/>
    <col min="6" max="6" width="2.83203125" customWidth="1"/>
    <col min="10" max="10" width="12.83203125" bestFit="1" customWidth="1"/>
    <col min="11" max="11" width="2.83203125" customWidth="1"/>
  </cols>
  <sheetData>
    <row r="2" spans="2:15" x14ac:dyDescent="0.2">
      <c r="B2" s="198" t="str">
        <f>'Data Sheet'!$B$1&amp;" - "&amp;'Data Sheet'!A17&amp;" Forecast"</f>
        <v>TATA MOTORS LTD - Sales Forecast</v>
      </c>
      <c r="C2" s="198"/>
      <c r="D2" s="198"/>
      <c r="E2" s="198"/>
      <c r="G2" s="198" t="str">
        <f>'Data Sheet'!$B$1&amp;" - "&amp;HistoricalFS!B19&amp;" Forecast"</f>
        <v>TATA MOTORS LTD - EBITDA Forecast</v>
      </c>
      <c r="H2" s="198"/>
      <c r="I2" s="198"/>
      <c r="J2" s="198"/>
      <c r="L2" s="198" t="str">
        <f>'Data Sheet'!$B$1&amp;" - "&amp;HistoricalFS!B39&amp;" Forecast"</f>
        <v>TATA MOTORS LTD - Earning per shares Forecast</v>
      </c>
      <c r="M2" s="198"/>
      <c r="N2" s="198"/>
      <c r="O2" s="198"/>
    </row>
    <row r="3" spans="2:15" x14ac:dyDescent="0.2">
      <c r="B3" s="107" t="s">
        <v>121</v>
      </c>
      <c r="C3" s="127" t="s">
        <v>122</v>
      </c>
      <c r="D3" s="128" t="s">
        <v>12</v>
      </c>
      <c r="E3" s="128" t="s">
        <v>58</v>
      </c>
      <c r="G3" s="107" t="s">
        <v>121</v>
      </c>
      <c r="H3" s="127" t="s">
        <v>122</v>
      </c>
      <c r="I3" s="128" t="s">
        <v>66</v>
      </c>
      <c r="J3" s="128" t="s">
        <v>89</v>
      </c>
      <c r="L3" s="107" t="s">
        <v>121</v>
      </c>
      <c r="M3" s="127" t="s">
        <v>122</v>
      </c>
      <c r="N3" s="128" t="s">
        <v>126</v>
      </c>
      <c r="O3" s="128" t="s">
        <v>127</v>
      </c>
    </row>
    <row r="4" spans="2:15" x14ac:dyDescent="0.2">
      <c r="B4" s="38">
        <v>1</v>
      </c>
      <c r="C4" s="40">
        <f>'Data Sheet'!$B$16</f>
        <v>41729</v>
      </c>
      <c r="D4" s="41">
        <f t="array" ref="D4:D13">TRANSPOSE(HistoricalFS!C7:L7)</f>
        <v>232833.66</v>
      </c>
      <c r="G4" s="38">
        <v>1</v>
      </c>
      <c r="H4" s="40">
        <f>'Data Sheet'!$B$16</f>
        <v>41729</v>
      </c>
      <c r="I4" s="41">
        <f t="array" ref="I4:I13">TRANSPOSE(HistoricalFS!C19:L19)</f>
        <v>34853.359999999971</v>
      </c>
      <c r="L4" s="38">
        <v>1</v>
      </c>
      <c r="M4" s="40">
        <f>'Data Sheet'!$B$16</f>
        <v>41729</v>
      </c>
      <c r="N4" s="41">
        <f t="array" ref="N4:N13">TRANSPOSE(HistoricalFS!C39:L39)</f>
        <v>49.390351180993186</v>
      </c>
    </row>
    <row r="5" spans="2:15" x14ac:dyDescent="0.2">
      <c r="B5" s="38">
        <f>B4+1</f>
        <v>2</v>
      </c>
      <c r="C5" s="40">
        <f>C4+365</f>
        <v>42094</v>
      </c>
      <c r="D5" s="41">
        <v>263158.98</v>
      </c>
      <c r="E5" s="39">
        <f>IFERROR(D5/D4-1, 0)</f>
        <v>0.13024457030826198</v>
      </c>
      <c r="G5" s="38">
        <f>G4+1</f>
        <v>2</v>
      </c>
      <c r="H5" s="40">
        <f>H4+365</f>
        <v>42094</v>
      </c>
      <c r="I5" s="41">
        <v>39238.64999999998</v>
      </c>
      <c r="J5" s="39">
        <f>IFERROR(I5/I4-1, 0)</f>
        <v>0.12582115468924693</v>
      </c>
      <c r="L5" s="38">
        <f>L4+1</f>
        <v>2</v>
      </c>
      <c r="M5" s="40">
        <f>M4+365</f>
        <v>42094</v>
      </c>
      <c r="N5" s="41">
        <v>46.220198102098706</v>
      </c>
      <c r="O5" s="39">
        <f>IFERROR(N5/N4-1, 0)</f>
        <v>-6.4185676009415493E-2</v>
      </c>
    </row>
    <row r="6" spans="2:15" x14ac:dyDescent="0.2">
      <c r="B6" s="38">
        <f t="shared" ref="B6:B18" si="0">B5+1</f>
        <v>3</v>
      </c>
      <c r="C6" s="40">
        <f t="shared" ref="C6:C18" si="1">C5+365</f>
        <v>42459</v>
      </c>
      <c r="D6" s="41">
        <v>273045.59999999998</v>
      </c>
      <c r="E6" s="39">
        <f t="shared" ref="E6:E18" si="2">IFERROR(D6/D5-1, 0)</f>
        <v>3.75690010654397E-2</v>
      </c>
      <c r="G6" s="38">
        <f t="shared" ref="G6:G18" si="3">G5+1</f>
        <v>3</v>
      </c>
      <c r="H6" s="40">
        <f t="shared" ref="H6:H18" si="4">H5+365</f>
        <v>42459</v>
      </c>
      <c r="I6" s="41">
        <v>38395.249999999971</v>
      </c>
      <c r="J6" s="39">
        <f t="shared" ref="J6:J18" si="5">IFERROR(I6/I5-1, 0)</f>
        <v>-2.1494113584437979E-2</v>
      </c>
      <c r="L6" s="38">
        <f t="shared" ref="L6:L18" si="6">L5+1</f>
        <v>3</v>
      </c>
      <c r="M6" s="40">
        <f t="shared" ref="M6:M18" si="7">M5+365</f>
        <v>42459</v>
      </c>
      <c r="N6" s="41">
        <v>47.694444444444336</v>
      </c>
      <c r="O6" s="39">
        <f t="shared" ref="O6:O18" si="8">IFERROR(N6/N5-1, 0)</f>
        <v>3.189614936502605E-2</v>
      </c>
    </row>
    <row r="7" spans="2:15" x14ac:dyDescent="0.2">
      <c r="B7" s="38">
        <f t="shared" si="0"/>
        <v>4</v>
      </c>
      <c r="C7" s="40">
        <f t="shared" si="1"/>
        <v>42824</v>
      </c>
      <c r="D7" s="41">
        <v>269692.51</v>
      </c>
      <c r="E7" s="39">
        <f t="shared" si="2"/>
        <v>-1.2280329732469508E-2</v>
      </c>
      <c r="G7" s="38">
        <f t="shared" si="3"/>
        <v>4</v>
      </c>
      <c r="H7" s="40">
        <f t="shared" si="4"/>
        <v>42824</v>
      </c>
      <c r="I7" s="41">
        <v>29588.690000000046</v>
      </c>
      <c r="J7" s="39">
        <f t="shared" si="5"/>
        <v>-0.22936587208052905</v>
      </c>
      <c r="L7" s="38">
        <f t="shared" si="6"/>
        <v>4</v>
      </c>
      <c r="M7" s="40">
        <f t="shared" si="7"/>
        <v>42824</v>
      </c>
      <c r="N7" s="41">
        <v>14.527274616423808</v>
      </c>
      <c r="O7" s="39">
        <f t="shared" si="8"/>
        <v>-0.69540950134463697</v>
      </c>
    </row>
    <row r="8" spans="2:15" x14ac:dyDescent="0.2">
      <c r="B8" s="38">
        <f t="shared" si="0"/>
        <v>5</v>
      </c>
      <c r="C8" s="40">
        <f t="shared" si="1"/>
        <v>43189</v>
      </c>
      <c r="D8" s="41">
        <v>291550.48</v>
      </c>
      <c r="E8" s="39">
        <f t="shared" si="2"/>
        <v>8.104774581985974E-2</v>
      </c>
      <c r="G8" s="38">
        <f t="shared" si="3"/>
        <v>5</v>
      </c>
      <c r="H8" s="40">
        <f t="shared" si="4"/>
        <v>43189</v>
      </c>
      <c r="I8" s="41">
        <v>31457.679999999993</v>
      </c>
      <c r="J8" s="39">
        <f t="shared" si="5"/>
        <v>6.3165689322506102E-2</v>
      </c>
      <c r="L8" s="38">
        <f t="shared" si="6"/>
        <v>5</v>
      </c>
      <c r="M8" s="40">
        <f t="shared" si="7"/>
        <v>43189</v>
      </c>
      <c r="N8" s="41">
        <v>3.049111626779315</v>
      </c>
      <c r="O8" s="39">
        <f t="shared" si="8"/>
        <v>-0.79011124197155724</v>
      </c>
    </row>
    <row r="9" spans="2:15" x14ac:dyDescent="0.2">
      <c r="B9" s="38">
        <f t="shared" si="0"/>
        <v>6</v>
      </c>
      <c r="C9" s="40">
        <f t="shared" si="1"/>
        <v>43554</v>
      </c>
      <c r="D9" s="41">
        <v>301938.40000000002</v>
      </c>
      <c r="E9" s="39">
        <f t="shared" si="2"/>
        <v>3.5629919045237157E-2</v>
      </c>
      <c r="G9" s="38">
        <f t="shared" si="3"/>
        <v>6</v>
      </c>
      <c r="H9" s="40">
        <f t="shared" si="4"/>
        <v>43554</v>
      </c>
      <c r="I9" s="41">
        <v>24664.330000000024</v>
      </c>
      <c r="J9" s="39">
        <f t="shared" si="5"/>
        <v>-0.21595203460649259</v>
      </c>
      <c r="L9" s="38">
        <f t="shared" si="6"/>
        <v>6</v>
      </c>
      <c r="M9" s="40">
        <f t="shared" si="7"/>
        <v>43554</v>
      </c>
      <c r="N9" s="41">
        <v>-7.7839157690575265</v>
      </c>
      <c r="O9" s="39">
        <f t="shared" si="8"/>
        <v>-3.5528470983790919</v>
      </c>
    </row>
    <row r="10" spans="2:15" x14ac:dyDescent="0.2">
      <c r="B10" s="38">
        <f t="shared" si="0"/>
        <v>7</v>
      </c>
      <c r="C10" s="40">
        <f t="shared" si="1"/>
        <v>43919</v>
      </c>
      <c r="D10" s="41">
        <v>261067.97</v>
      </c>
      <c r="E10" s="39">
        <f t="shared" si="2"/>
        <v>-0.135360159555724</v>
      </c>
      <c r="G10" s="38">
        <f t="shared" si="3"/>
        <v>7</v>
      </c>
      <c r="H10" s="40">
        <f t="shared" si="4"/>
        <v>43919</v>
      </c>
      <c r="I10" s="41">
        <v>17987.069999999963</v>
      </c>
      <c r="J10" s="39">
        <f t="shared" si="5"/>
        <v>-0.27072537547138131</v>
      </c>
      <c r="L10" s="38">
        <f t="shared" si="6"/>
        <v>7</v>
      </c>
      <c r="M10" s="40">
        <f t="shared" si="7"/>
        <v>43919</v>
      </c>
      <c r="N10" s="41">
        <v>-35.859307219164904</v>
      </c>
      <c r="O10" s="39">
        <f t="shared" si="8"/>
        <v>3.6068467700681115</v>
      </c>
    </row>
    <row r="11" spans="2:15" x14ac:dyDescent="0.2">
      <c r="B11" s="38">
        <f t="shared" si="0"/>
        <v>8</v>
      </c>
      <c r="C11" s="40">
        <f t="shared" si="1"/>
        <v>44284</v>
      </c>
      <c r="D11" s="41">
        <v>249794.75</v>
      </c>
      <c r="E11" s="39">
        <f t="shared" si="2"/>
        <v>-4.3181168490336042E-2</v>
      </c>
      <c r="G11" s="38">
        <f t="shared" si="3"/>
        <v>8</v>
      </c>
      <c r="H11" s="40">
        <f t="shared" si="4"/>
        <v>44284</v>
      </c>
      <c r="I11" s="41">
        <v>32287.429999999989</v>
      </c>
      <c r="J11" s="39">
        <f t="shared" si="5"/>
        <v>0.79503554497758966</v>
      </c>
      <c r="L11" s="38">
        <f t="shared" si="6"/>
        <v>8</v>
      </c>
      <c r="M11" s="40">
        <f t="shared" si="7"/>
        <v>44284</v>
      </c>
      <c r="N11" s="41">
        <v>-5.7172845827184542</v>
      </c>
      <c r="O11" s="39">
        <f t="shared" si="8"/>
        <v>-0.84056344011958861</v>
      </c>
    </row>
    <row r="12" spans="2:15" x14ac:dyDescent="0.2">
      <c r="B12" s="38">
        <f t="shared" si="0"/>
        <v>9</v>
      </c>
      <c r="C12" s="40">
        <f t="shared" si="1"/>
        <v>44649</v>
      </c>
      <c r="D12" s="41">
        <v>278453.62</v>
      </c>
      <c r="E12" s="39">
        <f t="shared" si="2"/>
        <v>0.11472967306158344</v>
      </c>
      <c r="G12" s="38">
        <f t="shared" si="3"/>
        <v>9</v>
      </c>
      <c r="H12" s="40">
        <f t="shared" si="4"/>
        <v>44649</v>
      </c>
      <c r="I12" s="41">
        <v>24720.090000000015</v>
      </c>
      <c r="J12" s="39">
        <f t="shared" si="5"/>
        <v>-0.234374182150762</v>
      </c>
      <c r="L12" s="38">
        <f t="shared" si="6"/>
        <v>9</v>
      </c>
      <c r="M12" s="40">
        <f t="shared" si="7"/>
        <v>44649</v>
      </c>
      <c r="N12" s="41">
        <v>-41.132140813683833</v>
      </c>
      <c r="O12" s="39">
        <f t="shared" si="8"/>
        <v>6.194349033807641</v>
      </c>
    </row>
    <row r="13" spans="2:15" x14ac:dyDescent="0.2">
      <c r="B13" s="38">
        <f t="shared" si="0"/>
        <v>10</v>
      </c>
      <c r="C13" s="40">
        <f t="shared" si="1"/>
        <v>45014</v>
      </c>
      <c r="D13" s="41">
        <v>345966.97</v>
      </c>
      <c r="E13" s="39">
        <f t="shared" si="2"/>
        <v>0.24245815155859707</v>
      </c>
      <c r="G13" s="38">
        <f t="shared" si="3"/>
        <v>10</v>
      </c>
      <c r="H13" s="40">
        <f t="shared" si="4"/>
        <v>45014</v>
      </c>
      <c r="I13" s="41">
        <v>31815.799999999959</v>
      </c>
      <c r="J13" s="39">
        <f t="shared" si="5"/>
        <v>0.28704223973294352</v>
      </c>
      <c r="L13" s="38">
        <f t="shared" si="6"/>
        <v>10</v>
      </c>
      <c r="M13" s="40">
        <f t="shared" si="7"/>
        <v>45014</v>
      </c>
      <c r="N13" s="41">
        <v>-11.965495438533218</v>
      </c>
      <c r="O13" s="39">
        <f t="shared" si="8"/>
        <v>-0.70909621522659627</v>
      </c>
    </row>
    <row r="14" spans="2:15" x14ac:dyDescent="0.2">
      <c r="B14" s="42">
        <f t="shared" si="0"/>
        <v>11</v>
      </c>
      <c r="C14" s="43">
        <f t="shared" si="1"/>
        <v>45379</v>
      </c>
      <c r="D14" s="44">
        <f>FORECAST(B14,$D$4:$D$13,$B$4:$B$13)</f>
        <v>309867.70466666657</v>
      </c>
      <c r="E14" s="45">
        <f t="shared" si="2"/>
        <v>-0.10434309764696148</v>
      </c>
      <c r="G14" s="42">
        <f t="shared" si="3"/>
        <v>11</v>
      </c>
      <c r="H14" s="43">
        <f t="shared" si="4"/>
        <v>45379</v>
      </c>
      <c r="I14" s="44">
        <f>FORECAST(G14,I4:I13,G4:G13)</f>
        <v>23797.325999999983</v>
      </c>
      <c r="J14" s="45">
        <f t="shared" si="5"/>
        <v>-0.25202804895680719</v>
      </c>
      <c r="L14" s="42">
        <f t="shared" si="6"/>
        <v>11</v>
      </c>
      <c r="M14" s="43">
        <f t="shared" si="7"/>
        <v>45379</v>
      </c>
      <c r="N14" s="44">
        <f>FORECAST(L14,$N$4:$N$13,$L$4:$L$13)</f>
        <v>-47.24835671939627</v>
      </c>
      <c r="O14" s="45">
        <f t="shared" si="8"/>
        <v>2.9487171226725386</v>
      </c>
    </row>
    <row r="15" spans="2:15" x14ac:dyDescent="0.2">
      <c r="B15" s="42">
        <f t="shared" si="0"/>
        <v>12</v>
      </c>
      <c r="C15" s="43">
        <f t="shared" si="1"/>
        <v>45744</v>
      </c>
      <c r="D15" s="44">
        <f t="shared" ref="D15:D18" si="9">FORECAST(B15,$D$4:$D$13,$B$4:$B$13)</f>
        <v>315889.05206060596</v>
      </c>
      <c r="E15" s="45">
        <f t="shared" si="2"/>
        <v>1.9431994051838153E-2</v>
      </c>
      <c r="G15" s="42">
        <f t="shared" si="3"/>
        <v>12</v>
      </c>
      <c r="H15" s="43">
        <f t="shared" si="4"/>
        <v>45744</v>
      </c>
      <c r="I15" s="44">
        <f t="shared" ref="I15:I18" si="10">FORECAST(G15,I5:I14,G5:G14)</f>
        <v>22276.595733333321</v>
      </c>
      <c r="J15" s="45">
        <f t="shared" si="5"/>
        <v>-6.3903409427876978E-2</v>
      </c>
      <c r="L15" s="42">
        <f t="shared" si="6"/>
        <v>12</v>
      </c>
      <c r="M15" s="43">
        <f t="shared" si="7"/>
        <v>45744</v>
      </c>
      <c r="N15" s="44">
        <f t="shared" ref="N15:N18" si="11">FORECAST(L15,$N$4:$N$13,$L$4:$L$13)</f>
        <v>-56.90120768924254</v>
      </c>
      <c r="O15" s="45">
        <f t="shared" si="8"/>
        <v>0.20430024745989961</v>
      </c>
    </row>
    <row r="16" spans="2:15" x14ac:dyDescent="0.2">
      <c r="B16" s="42">
        <f t="shared" si="0"/>
        <v>13</v>
      </c>
      <c r="C16" s="43">
        <f t="shared" si="1"/>
        <v>46109</v>
      </c>
      <c r="D16" s="44">
        <f t="shared" si="9"/>
        <v>321910.39945454535</v>
      </c>
      <c r="E16" s="45">
        <f t="shared" si="2"/>
        <v>1.90615893607613E-2</v>
      </c>
      <c r="G16" s="42">
        <f t="shared" si="3"/>
        <v>13</v>
      </c>
      <c r="H16" s="43">
        <f t="shared" si="4"/>
        <v>46109</v>
      </c>
      <c r="I16" s="44">
        <f t="shared" si="10"/>
        <v>22054.052959999979</v>
      </c>
      <c r="J16" s="45">
        <f t="shared" si="5"/>
        <v>-9.9899812339971916E-3</v>
      </c>
      <c r="L16" s="42">
        <f t="shared" si="6"/>
        <v>13</v>
      </c>
      <c r="M16" s="43">
        <f t="shared" si="7"/>
        <v>46109</v>
      </c>
      <c r="N16" s="44">
        <f t="shared" si="11"/>
        <v>-66.554058659088795</v>
      </c>
      <c r="O16" s="45">
        <f t="shared" si="8"/>
        <v>0.16964228637402323</v>
      </c>
    </row>
    <row r="17" spans="2:15" x14ac:dyDescent="0.2">
      <c r="B17" s="42">
        <f t="shared" si="0"/>
        <v>14</v>
      </c>
      <c r="C17" s="43">
        <f t="shared" si="1"/>
        <v>46474</v>
      </c>
      <c r="D17" s="44">
        <f t="shared" si="9"/>
        <v>327931.74684848473</v>
      </c>
      <c r="E17" s="45">
        <f t="shared" si="2"/>
        <v>1.8705041539950784E-2</v>
      </c>
      <c r="G17" s="42">
        <f t="shared" si="3"/>
        <v>14</v>
      </c>
      <c r="H17" s="43">
        <f t="shared" si="4"/>
        <v>46474</v>
      </c>
      <c r="I17" s="44">
        <f t="shared" si="10"/>
        <v>22648.39002844441</v>
      </c>
      <c r="J17" s="45">
        <f t="shared" si="5"/>
        <v>2.694910860703903E-2</v>
      </c>
      <c r="L17" s="42">
        <f t="shared" si="6"/>
        <v>14</v>
      </c>
      <c r="M17" s="43">
        <f t="shared" si="7"/>
        <v>46474</v>
      </c>
      <c r="N17" s="44">
        <f t="shared" si="11"/>
        <v>-76.206909628935051</v>
      </c>
      <c r="O17" s="45">
        <f t="shared" si="8"/>
        <v>0.14503775072969249</v>
      </c>
    </row>
    <row r="18" spans="2:15" x14ac:dyDescent="0.2">
      <c r="B18" s="42">
        <f t="shared" si="0"/>
        <v>15</v>
      </c>
      <c r="C18" s="43">
        <f t="shared" si="1"/>
        <v>46839</v>
      </c>
      <c r="D18" s="44">
        <f t="shared" si="9"/>
        <v>333953.09424242418</v>
      </c>
      <c r="E18" s="45">
        <f t="shared" si="2"/>
        <v>1.8361587287007985E-2</v>
      </c>
      <c r="G18" s="42">
        <f t="shared" si="3"/>
        <v>15</v>
      </c>
      <c r="H18" s="43">
        <f t="shared" si="4"/>
        <v>46839</v>
      </c>
      <c r="I18" s="44">
        <f t="shared" si="10"/>
        <v>22221.459060266632</v>
      </c>
      <c r="J18" s="45">
        <f t="shared" si="5"/>
        <v>-1.8850389261293565E-2</v>
      </c>
      <c r="L18" s="42">
        <f t="shared" si="6"/>
        <v>15</v>
      </c>
      <c r="M18" s="43">
        <f t="shared" si="7"/>
        <v>46839</v>
      </c>
      <c r="N18" s="44">
        <f t="shared" si="11"/>
        <v>-85.859760598781293</v>
      </c>
      <c r="O18" s="45">
        <f t="shared" si="8"/>
        <v>0.12666634845642855</v>
      </c>
    </row>
  </sheetData>
  <mergeCells count="3">
    <mergeCell ref="B2:E2"/>
    <mergeCell ref="G2:J2"/>
    <mergeCell ref="L2:O2"/>
  </mergeCells>
  <pageMargins left="0.7" right="0.7" top="0.75" bottom="0.75" header="0.3" footer="0.3"/>
  <pageSetup paperSize="9" scale="88" orientation="landscape"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B2237-D1AA-6D42-8D30-9522D0197D6C}">
  <dimension ref="A2:M39"/>
  <sheetViews>
    <sheetView showGridLines="0" zoomScale="150" zoomScaleNormal="150" workbookViewId="0">
      <selection activeCell="B14" sqref="B14"/>
    </sheetView>
  </sheetViews>
  <sheetFormatPr baseColWidth="10" defaultRowHeight="15" x14ac:dyDescent="0.2"/>
  <cols>
    <col min="1" max="1" width="2" customWidth="1"/>
    <col min="2" max="2" width="21.33203125" bestFit="1" customWidth="1"/>
  </cols>
  <sheetData>
    <row r="2" spans="1:13" x14ac:dyDescent="0.2">
      <c r="A2" t="s">
        <v>56</v>
      </c>
      <c r="B2" s="199" t="str">
        <f>"Common Size Income Statement - "&amp;'Data Sheet'!$B$1</f>
        <v>Common Size Income Statement - TATA MOTORS LTD</v>
      </c>
      <c r="C2" s="199"/>
      <c r="D2" s="199"/>
      <c r="E2" s="199"/>
      <c r="F2" s="199"/>
      <c r="G2" s="199"/>
      <c r="H2" s="199"/>
      <c r="I2" s="199"/>
      <c r="J2" s="199"/>
      <c r="K2" s="199"/>
      <c r="L2" s="199"/>
    </row>
    <row r="4" spans="1:13" x14ac:dyDescent="0.2">
      <c r="B4" s="51" t="s">
        <v>128</v>
      </c>
      <c r="C4" s="49">
        <f>'Data Sheet'!B16</f>
        <v>41729</v>
      </c>
      <c r="D4" s="49">
        <f>'Data Sheet'!C16</f>
        <v>42094</v>
      </c>
      <c r="E4" s="49">
        <f>'Data Sheet'!D16</f>
        <v>42460</v>
      </c>
      <c r="F4" s="49">
        <f>'Data Sheet'!E16</f>
        <v>42825</v>
      </c>
      <c r="G4" s="49">
        <f>'Data Sheet'!F16</f>
        <v>43190</v>
      </c>
      <c r="H4" s="49">
        <f>'Data Sheet'!G16</f>
        <v>43555</v>
      </c>
      <c r="I4" s="49">
        <f>'Data Sheet'!H16</f>
        <v>43921</v>
      </c>
      <c r="J4" s="49">
        <f>'Data Sheet'!I16</f>
        <v>44286</v>
      </c>
      <c r="K4" s="49">
        <f>'Data Sheet'!J16</f>
        <v>44651</v>
      </c>
      <c r="L4" s="49">
        <f>'Data Sheet'!K16</f>
        <v>45016</v>
      </c>
      <c r="M4" s="48"/>
    </row>
    <row r="5" spans="1:13" x14ac:dyDescent="0.2">
      <c r="B5" s="38"/>
    </row>
    <row r="6" spans="1:13" x14ac:dyDescent="0.2">
      <c r="B6" s="53" t="str">
        <f>'Data Sheet'!A17</f>
        <v>Sales</v>
      </c>
      <c r="C6" s="55">
        <f>'Data Sheet'!B17/'Data Sheet'!B$17</f>
        <v>1</v>
      </c>
      <c r="D6" s="55">
        <f>'Data Sheet'!C17/'Data Sheet'!C$17</f>
        <v>1</v>
      </c>
      <c r="E6" s="55">
        <f>'Data Sheet'!D17/'Data Sheet'!D$17</f>
        <v>1</v>
      </c>
      <c r="F6" s="55">
        <f>'Data Sheet'!E17/'Data Sheet'!E$17</f>
        <v>1</v>
      </c>
      <c r="G6" s="55">
        <f>'Data Sheet'!F17/'Data Sheet'!F$17</f>
        <v>1</v>
      </c>
      <c r="H6" s="55">
        <f>'Data Sheet'!G17/'Data Sheet'!G$17</f>
        <v>1</v>
      </c>
      <c r="I6" s="55">
        <f>'Data Sheet'!H17/'Data Sheet'!H$17</f>
        <v>1</v>
      </c>
      <c r="J6" s="55">
        <f>'Data Sheet'!I17/'Data Sheet'!I$17</f>
        <v>1</v>
      </c>
      <c r="K6" s="55">
        <f>'Data Sheet'!J17/'Data Sheet'!J$17</f>
        <v>1</v>
      </c>
      <c r="L6" s="55">
        <f>'Data Sheet'!K17/'Data Sheet'!K$17</f>
        <v>1</v>
      </c>
    </row>
    <row r="7" spans="1:13" x14ac:dyDescent="0.2">
      <c r="B7" s="54" t="str">
        <f>'Data Sheet'!A18</f>
        <v>Raw Material Cost</v>
      </c>
      <c r="C7" s="39">
        <f>'Data Sheet'!B18/'Data Sheet'!B$17</f>
        <v>0.62889098595108628</v>
      </c>
      <c r="D7" s="39">
        <f>'Data Sheet'!C18/'Data Sheet'!C$17</f>
        <v>0.62034880968150885</v>
      </c>
      <c r="E7" s="39">
        <f>'Data Sheet'!D18/'Data Sheet'!D$17</f>
        <v>0.60844785632875986</v>
      </c>
      <c r="F7" s="39">
        <f>'Data Sheet'!E18/'Data Sheet'!E$17</f>
        <v>0.64256170851760019</v>
      </c>
      <c r="G7" s="39">
        <f>'Data Sheet'!F18/'Data Sheet'!F$17</f>
        <v>0.6444735745247272</v>
      </c>
      <c r="H7" s="39">
        <f>'Data Sheet'!G18/'Data Sheet'!G$17</f>
        <v>0.64340246222408271</v>
      </c>
      <c r="I7" s="39">
        <f>'Data Sheet'!H18/'Data Sheet'!H$17</f>
        <v>0.63163558516963991</v>
      </c>
      <c r="J7" s="39">
        <f>'Data Sheet'!I18/'Data Sheet'!I$17</f>
        <v>0.6149343010611712</v>
      </c>
      <c r="K7" s="39">
        <f>'Data Sheet'!J18/'Data Sheet'!J$17</f>
        <v>0.64389656704768283</v>
      </c>
      <c r="L7" s="39">
        <f>'Data Sheet'!K18/'Data Sheet'!K$17</f>
        <v>0.66842005177546293</v>
      </c>
    </row>
    <row r="8" spans="1:13" x14ac:dyDescent="0.2">
      <c r="B8" s="54" t="str">
        <f>'Data Sheet'!A19</f>
        <v>Change in Inventory</v>
      </c>
      <c r="C8" s="39">
        <f>'Data Sheet'!B19/'Data Sheet'!B$17</f>
        <v>1.220004014883415E-2</v>
      </c>
      <c r="D8" s="39">
        <f>'Data Sheet'!C19/'Data Sheet'!C$17</f>
        <v>1.2655277809634314E-2</v>
      </c>
      <c r="E8" s="39">
        <f>'Data Sheet'!D19/'Data Sheet'!D$17</f>
        <v>1.0075203555743071E-2</v>
      </c>
      <c r="F8" s="39">
        <f>'Data Sheet'!E19/'Data Sheet'!E$17</f>
        <v>2.7438359337454348E-2</v>
      </c>
      <c r="G8" s="39">
        <f>'Data Sheet'!F19/'Data Sheet'!F$17</f>
        <v>7.0196420187680708E-3</v>
      </c>
      <c r="H8" s="39">
        <f>'Data Sheet'!G19/'Data Sheet'!G$17</f>
        <v>-6.8003274840166073E-3</v>
      </c>
      <c r="I8" s="39">
        <f>'Data Sheet'!H19/'Data Sheet'!H$17</f>
        <v>-8.5463950250197294E-3</v>
      </c>
      <c r="J8" s="39">
        <f>'Data Sheet'!I19/'Data Sheet'!I$17</f>
        <v>-1.8752035421080705E-2</v>
      </c>
      <c r="K8" s="39">
        <f>'Data Sheet'!J19/'Data Sheet'!J$17</f>
        <v>-5.7118668451859233E-3</v>
      </c>
      <c r="L8" s="39">
        <f>'Data Sheet'!K19/'Data Sheet'!K$17</f>
        <v>1.3821030371772196E-2</v>
      </c>
    </row>
    <row r="9" spans="1:13" x14ac:dyDescent="0.2">
      <c r="B9" s="54" t="str">
        <f>'Data Sheet'!A20</f>
        <v>Power and Fuel</v>
      </c>
      <c r="C9" s="39">
        <f>'Data Sheet'!B20/'Data Sheet'!B$17</f>
        <v>4.847623835831984E-3</v>
      </c>
      <c r="D9" s="39">
        <f>'Data Sheet'!C20/'Data Sheet'!C$17</f>
        <v>4.2626324209038965E-3</v>
      </c>
      <c r="E9" s="39">
        <f>'Data Sheet'!D20/'Data Sheet'!D$17</f>
        <v>4.1884212746881849E-3</v>
      </c>
      <c r="F9" s="39">
        <f>'Data Sheet'!E20/'Data Sheet'!E$17</f>
        <v>4.3005272931013168E-3</v>
      </c>
      <c r="G9" s="39">
        <f>'Data Sheet'!F20/'Data Sheet'!F$17</f>
        <v>4.4866329837632236E-3</v>
      </c>
      <c r="H9" s="39">
        <f>'Data Sheet'!G20/'Data Sheet'!G$17</f>
        <v>5.252495210943689E-3</v>
      </c>
      <c r="I9" s="39">
        <f>'Data Sheet'!H20/'Data Sheet'!H$17</f>
        <v>4.8452899066859867E-3</v>
      </c>
      <c r="J9" s="39">
        <f>'Data Sheet'!I20/'Data Sheet'!I$17</f>
        <v>4.4551376680254488E-3</v>
      </c>
      <c r="K9" s="39">
        <f>'Data Sheet'!J20/'Data Sheet'!J$17</f>
        <v>7.8228108508698862E-3</v>
      </c>
      <c r="L9" s="39">
        <f>'Data Sheet'!K20/'Data Sheet'!K$17</f>
        <v>7.2646530389880865E-3</v>
      </c>
    </row>
    <row r="10" spans="1:13" x14ac:dyDescent="0.2">
      <c r="B10" s="54" t="str">
        <f>'Data Sheet'!A21</f>
        <v>Other Mfr. Exp</v>
      </c>
      <c r="C10" s="39">
        <f>'Data Sheet'!B21/'Data Sheet'!B$17</f>
        <v>5.9295722104785023E-2</v>
      </c>
      <c r="D10" s="39">
        <f>'Data Sheet'!C21/'Data Sheet'!C$17</f>
        <v>6.1457792548063536E-2</v>
      </c>
      <c r="E10" s="39">
        <f>'Data Sheet'!D21/'Data Sheet'!D$17</f>
        <v>4.4320545725695638E-2</v>
      </c>
      <c r="F10" s="39">
        <f>'Data Sheet'!E21/'Data Sheet'!E$17</f>
        <v>3.7329067833585743E-2</v>
      </c>
      <c r="G10" s="39">
        <f>'Data Sheet'!F21/'Data Sheet'!F$17</f>
        <v>3.7632110912662539E-2</v>
      </c>
      <c r="H10" s="39">
        <f>'Data Sheet'!G21/'Data Sheet'!G$17</f>
        <v>3.8731542592793759E-2</v>
      </c>
      <c r="I10" s="39">
        <f>'Data Sheet'!H21/'Data Sheet'!H$17</f>
        <v>4.4208831899217663E-2</v>
      </c>
      <c r="J10" s="39">
        <f>'Data Sheet'!I21/'Data Sheet'!I$17</f>
        <v>3.3119871414431248E-2</v>
      </c>
      <c r="K10" s="39">
        <f>'Data Sheet'!J21/'Data Sheet'!J$17</f>
        <v>3.3856194794666339E-2</v>
      </c>
      <c r="L10" s="39">
        <f>'Data Sheet'!K21/'Data Sheet'!K$17</f>
        <v>3.4008940217616732E-2</v>
      </c>
    </row>
    <row r="11" spans="1:13" x14ac:dyDescent="0.2">
      <c r="B11" s="54" t="str">
        <f>'Data Sheet'!A22</f>
        <v>Employee Cost</v>
      </c>
      <c r="C11" s="39">
        <f>'Data Sheet'!B22/'Data Sheet'!B$17</f>
        <v>9.2812697270660938E-2</v>
      </c>
      <c r="D11" s="39">
        <f>'Data Sheet'!C22/'Data Sheet'!C$17</f>
        <v>9.7439008161530352E-2</v>
      </c>
      <c r="E11" s="39">
        <f>'Data Sheet'!D22/'Data Sheet'!D$17</f>
        <v>0.10577313825968997</v>
      </c>
      <c r="F11" s="39">
        <f>'Data Sheet'!E22/'Data Sheet'!E$17</f>
        <v>0.10505627316086753</v>
      </c>
      <c r="G11" s="39">
        <f>'Data Sheet'!F22/'Data Sheet'!F$17</f>
        <v>0.10392742279141506</v>
      </c>
      <c r="H11" s="39">
        <f>'Data Sheet'!G22/'Data Sheet'!G$17</f>
        <v>0.11010149752399827</v>
      </c>
      <c r="I11" s="39">
        <f>'Data Sheet'!H22/'Data Sheet'!H$17</f>
        <v>0.11659262528451882</v>
      </c>
      <c r="J11" s="39">
        <f>'Data Sheet'!I22/'Data Sheet'!I$17</f>
        <v>0.11068479221440802</v>
      </c>
      <c r="K11" s="39">
        <f>'Data Sheet'!J22/'Data Sheet'!J$17</f>
        <v>0.11064147774412127</v>
      </c>
      <c r="L11" s="39">
        <f>'Data Sheet'!K22/'Data Sheet'!K$17</f>
        <v>9.7277205393335675E-2</v>
      </c>
    </row>
    <row r="12" spans="1:13" x14ac:dyDescent="0.2">
      <c r="B12" s="54" t="str">
        <f>'Data Sheet'!A23</f>
        <v>Selling and admin</v>
      </c>
      <c r="C12" s="39">
        <f>'Data Sheet'!B23/'Data Sheet'!B$17</f>
        <v>9.6024732850052696E-2</v>
      </c>
      <c r="D12" s="39">
        <f>'Data Sheet'!C23/'Data Sheet'!C$17</f>
        <v>8.96910681140351E-2</v>
      </c>
      <c r="E12" s="39">
        <f>'Data Sheet'!D23/'Data Sheet'!D$17</f>
        <v>8.0542956927341092E-2</v>
      </c>
      <c r="F12" s="39">
        <f>'Data Sheet'!E23/'Data Sheet'!E$17</f>
        <v>0.1113838126242364</v>
      </c>
      <c r="G12" s="39">
        <f>'Data Sheet'!F23/'Data Sheet'!F$17</f>
        <v>0.10634377964323709</v>
      </c>
      <c r="H12" s="39">
        <f>'Data Sheet'!G23/'Data Sheet'!G$17</f>
        <v>0.1083658123643763</v>
      </c>
      <c r="I12" s="39">
        <f>'Data Sheet'!H23/'Data Sheet'!H$17</f>
        <v>0.11203335284677013</v>
      </c>
      <c r="J12" s="39">
        <f>'Data Sheet'!I23/'Data Sheet'!I$17</f>
        <v>9.2138805959692913E-2</v>
      </c>
      <c r="K12" s="39">
        <f>'Data Sheet'!J23/'Data Sheet'!J$17</f>
        <v>0.10488425325553319</v>
      </c>
      <c r="L12" s="39">
        <f>'Data Sheet'!K23/'Data Sheet'!K$17</f>
        <v>0.10070091373173573</v>
      </c>
    </row>
    <row r="13" spans="1:13" x14ac:dyDescent="0.2">
      <c r="B13" s="54" t="str">
        <f>'Data Sheet'!A24</f>
        <v>Other Expenses</v>
      </c>
      <c r="C13" s="39">
        <f>'Data Sheet'!B24/'Data Sheet'!B$17</f>
        <v>-1.9363823941950662E-2</v>
      </c>
      <c r="D13" s="39">
        <f>'Data Sheet'!C24/'Data Sheet'!C$17</f>
        <v>-9.6502882022114541E-3</v>
      </c>
      <c r="E13" s="39">
        <f>'Data Sheet'!D24/'Data Sheet'!D$17</f>
        <v>2.6183831565130516E-2</v>
      </c>
      <c r="F13" s="39">
        <f>'Data Sheet'!E24/'Data Sheet'!E$17</f>
        <v>1.7094282670289951E-2</v>
      </c>
      <c r="G13" s="39">
        <f>'Data Sheet'!F24/'Data Sheet'!F$17</f>
        <v>2.2582367211331639E-3</v>
      </c>
      <c r="H13" s="39">
        <f>'Data Sheet'!G24/'Data Sheet'!G$17</f>
        <v>5.6592338039812094E-3</v>
      </c>
      <c r="I13" s="39">
        <f>'Data Sheet'!H24/'Data Sheet'!H$17</f>
        <v>1.3239885383105405E-2</v>
      </c>
      <c r="J13" s="39">
        <f>'Data Sheet'!I24/'Data Sheet'!I$17</f>
        <v>-3.3407827826645677E-3</v>
      </c>
      <c r="K13" s="39">
        <f>'Data Sheet'!J24/'Data Sheet'!J$17</f>
        <v>4.4105011096641517E-3</v>
      </c>
      <c r="L13" s="39">
        <f>'Data Sheet'!K24/'Data Sheet'!K$17</f>
        <v>1.4187308112100993E-2</v>
      </c>
    </row>
    <row r="14" spans="1:13" x14ac:dyDescent="0.2">
      <c r="B14" s="54" t="str">
        <f>'Data Sheet'!A25</f>
        <v>Other Income</v>
      </c>
      <c r="C14" s="39">
        <f>'Data Sheet'!B25/'Data Sheet'!B$17</f>
        <v>-6.7339919838050905E-4</v>
      </c>
      <c r="D14" s="39">
        <f>'Data Sheet'!C25/'Data Sheet'!C$17</f>
        <v>2.7133028103392101E-3</v>
      </c>
      <c r="E14" s="39">
        <f>'Data Sheet'!D25/'Data Sheet'!D$17</f>
        <v>-9.7771947249836663E-3</v>
      </c>
      <c r="F14" s="39">
        <f>'Data Sheet'!E25/'Data Sheet'!E$17</f>
        <v>6.9304853887117582E-3</v>
      </c>
      <c r="G14" s="39">
        <f>'Data Sheet'!F25/'Data Sheet'!F$17</f>
        <v>2.034889464081829E-2</v>
      </c>
      <c r="H14" s="39">
        <f>'Data Sheet'!G25/'Data Sheet'!G$17</f>
        <v>-8.8383094035074702E-2</v>
      </c>
      <c r="I14" s="39">
        <f>'Data Sheet'!H25/'Data Sheet'!H$17</f>
        <v>3.8959202846676288E-4</v>
      </c>
      <c r="J14" s="39">
        <f>'Data Sheet'!I25/'Data Sheet'!I$17</f>
        <v>-4.4507860953843105E-2</v>
      </c>
      <c r="K14" s="39">
        <f>'Data Sheet'!J25/'Data Sheet'!J$17</f>
        <v>8.7053994844814731E-3</v>
      </c>
      <c r="L14" s="39">
        <f>'Data Sheet'!K25/'Data Sheet'!K$17</f>
        <v>1.8289578337492739E-2</v>
      </c>
    </row>
    <row r="15" spans="1:13" x14ac:dyDescent="0.2">
      <c r="B15" s="54" t="str">
        <f>'Data Sheet'!A26</f>
        <v>Depreciation</v>
      </c>
      <c r="C15" s="39">
        <f>'Data Sheet'!B26/'Data Sheet'!B$17</f>
        <v>4.757971849946438E-2</v>
      </c>
      <c r="D15" s="39">
        <f>'Data Sheet'!C26/'Data Sheet'!C$17</f>
        <v>5.0876584184966822E-2</v>
      </c>
      <c r="E15" s="39">
        <f>'Data Sheet'!D26/'Data Sheet'!D$17</f>
        <v>6.1201425695927715E-2</v>
      </c>
      <c r="F15" s="39">
        <f>'Data Sheet'!E26/'Data Sheet'!E$17</f>
        <v>6.63903865924938E-2</v>
      </c>
      <c r="G15" s="39">
        <f>'Data Sheet'!F26/'Data Sheet'!F$17</f>
        <v>7.3927472182518786E-2</v>
      </c>
      <c r="H15" s="39">
        <f>'Data Sheet'!G26/'Data Sheet'!G$17</f>
        <v>7.8130605447998658E-2</v>
      </c>
      <c r="I15" s="39">
        <f>'Data Sheet'!H26/'Data Sheet'!H$17</f>
        <v>8.206839774331566E-2</v>
      </c>
      <c r="J15" s="39">
        <f>'Data Sheet'!I26/'Data Sheet'!I$17</f>
        <v>9.4264230933596482E-2</v>
      </c>
      <c r="K15" s="39">
        <f>'Data Sheet'!J26/'Data Sheet'!J$17</f>
        <v>8.9191478279219347E-2</v>
      </c>
      <c r="L15" s="39">
        <f>'Data Sheet'!K26/'Data Sheet'!K$17</f>
        <v>7.1857611147098821E-2</v>
      </c>
    </row>
    <row r="16" spans="1:13" x14ac:dyDescent="0.2">
      <c r="B16" s="54" t="str">
        <f>'Data Sheet'!A27</f>
        <v>Interest</v>
      </c>
      <c r="C16" s="39">
        <f>'Data Sheet'!B27/'Data Sheet'!B$17</f>
        <v>2.0398425210512945E-2</v>
      </c>
      <c r="D16" s="39">
        <f>'Data Sheet'!C27/'Data Sheet'!C$17</f>
        <v>1.8473585814932098E-2</v>
      </c>
      <c r="E16" s="39">
        <f>'Data Sheet'!D27/'Data Sheet'!D$17</f>
        <v>1.7905727101993223E-2</v>
      </c>
      <c r="F16" s="39">
        <f>'Data Sheet'!E27/'Data Sheet'!E$17</f>
        <v>1.5714229512714312E-2</v>
      </c>
      <c r="G16" s="39">
        <f>'Data Sheet'!F27/'Data Sheet'!F$17</f>
        <v>1.605824830060304E-2</v>
      </c>
      <c r="H16" s="39">
        <f>'Data Sheet'!G27/'Data Sheet'!G$17</f>
        <v>1.9072102124141878E-2</v>
      </c>
      <c r="I16" s="39">
        <f>'Data Sheet'!H27/'Data Sheet'!H$17</f>
        <v>2.7744996829752802E-2</v>
      </c>
      <c r="J16" s="39">
        <f>'Data Sheet'!I27/'Data Sheet'!I$17</f>
        <v>3.2415292955516477E-2</v>
      </c>
      <c r="K16" s="39">
        <f>'Data Sheet'!J27/'Data Sheet'!J$17</f>
        <v>3.3441332168710897E-2</v>
      </c>
      <c r="L16" s="39">
        <f>'Data Sheet'!K27/'Data Sheet'!K$17</f>
        <v>2.9556231914277829E-2</v>
      </c>
    </row>
    <row r="17" spans="1:12" x14ac:dyDescent="0.2">
      <c r="B17" s="54" t="str">
        <f>'Data Sheet'!A28</f>
        <v>Profit before tax</v>
      </c>
      <c r="C17" s="39">
        <f>'Data Sheet'!B28/'Data Sheet'!B$17</f>
        <v>8.1040559170010046E-2</v>
      </c>
      <c r="D17" s="39">
        <f>'Data Sheet'!C28/'Data Sheet'!C$17</f>
        <v>8.246938789624432E-2</v>
      </c>
      <c r="E17" s="39">
        <f>'Data Sheet'!D28/'Data Sheet'!D$17</f>
        <v>5.1734105951533375E-2</v>
      </c>
      <c r="F17" s="39">
        <f>'Data Sheet'!E28/'Data Sheet'!E$17</f>
        <v>3.453855652127677E-2</v>
      </c>
      <c r="G17" s="39">
        <f>'Data Sheet'!F28/'Data Sheet'!F$17</f>
        <v>3.8261058599526235E-2</v>
      </c>
      <c r="H17" s="39">
        <f>'Data Sheet'!G28/'Data Sheet'!G$17</f>
        <v>-0.10389917281140788</v>
      </c>
      <c r="I17" s="39">
        <f>'Data Sheet'!H28/'Data Sheet'!H$17</f>
        <v>-4.0525768059559354E-2</v>
      </c>
      <c r="J17" s="39">
        <f>'Data Sheet'!I28/'Data Sheet'!I$17</f>
        <v>-4.1931545799101064E-2</v>
      </c>
      <c r="K17" s="39">
        <f>'Data Sheet'!J28/'Data Sheet'!J$17</f>
        <v>-2.5151082611172375E-2</v>
      </c>
      <c r="L17" s="39">
        <f>'Data Sheet'!K28/'Data Sheet'!K$17</f>
        <v>8.8376933786482575E-3</v>
      </c>
    </row>
    <row r="18" spans="1:12" x14ac:dyDescent="0.2">
      <c r="B18" s="54" t="str">
        <f>'Data Sheet'!A29</f>
        <v>Tax</v>
      </c>
      <c r="C18" s="39">
        <f>'Data Sheet'!B29/'Data Sheet'!B$17</f>
        <v>2.0464352104416519E-2</v>
      </c>
      <c r="D18" s="39">
        <f>'Data Sheet'!C29/'Data Sheet'!C$17</f>
        <v>2.9042938226922752E-2</v>
      </c>
      <c r="E18" s="39">
        <f>'Data Sheet'!D29/'Data Sheet'!D$17</f>
        <v>1.1078918686109574E-2</v>
      </c>
      <c r="F18" s="39">
        <f>'Data Sheet'!E29/'Data Sheet'!E$17</f>
        <v>1.2055321818169885E-2</v>
      </c>
      <c r="G18" s="39">
        <f>'Data Sheet'!F29/'Data Sheet'!F$17</f>
        <v>1.4892549653836963E-2</v>
      </c>
      <c r="H18" s="39">
        <f>'Data Sheet'!G29/'Data Sheet'!G$17</f>
        <v>-8.0726731015332912E-3</v>
      </c>
      <c r="I18" s="39">
        <f>'Data Sheet'!H29/'Data Sheet'!H$17</f>
        <v>1.5139735448971392E-3</v>
      </c>
      <c r="J18" s="39">
        <f>'Data Sheet'!I29/'Data Sheet'!I$17</f>
        <v>1.0175794327142584E-2</v>
      </c>
      <c r="K18" s="39">
        <f>'Data Sheet'!J29/'Data Sheet'!J$17</f>
        <v>1.5195672442685429E-2</v>
      </c>
      <c r="L18" s="39">
        <f>'Data Sheet'!K29/'Data Sheet'!K$17</f>
        <v>2.0350497621203548E-3</v>
      </c>
    </row>
    <row r="19" spans="1:12" x14ac:dyDescent="0.2">
      <c r="B19" s="54" t="str">
        <f>'Data Sheet'!A30</f>
        <v>Net profit</v>
      </c>
      <c r="C19" s="39">
        <f>'Data Sheet'!B30/'Data Sheet'!B$17</f>
        <v>6.0090194862718736E-2</v>
      </c>
      <c r="D19" s="39">
        <f>'Data Sheet'!C30/'Data Sheet'!C$17</f>
        <v>5.3147682818956064E-2</v>
      </c>
      <c r="E19" s="39">
        <f>'Data Sheet'!D30/'Data Sheet'!D$17</f>
        <v>4.2407971415763523E-2</v>
      </c>
      <c r="F19" s="39">
        <f>'Data Sheet'!E30/'Data Sheet'!E$17</f>
        <v>2.764021885516954E-2</v>
      </c>
      <c r="G19" s="39">
        <f>'Data Sheet'!F30/'Data Sheet'!F$17</f>
        <v>3.0831401821049997E-2</v>
      </c>
      <c r="H19" s="39">
        <f>'Data Sheet'!G30/'Data Sheet'!G$17</f>
        <v>-9.5470566181711222E-2</v>
      </c>
      <c r="I19" s="39">
        <f>'Data Sheet'!H30/'Data Sheet'!H$17</f>
        <v>-4.6236426475450051E-2</v>
      </c>
      <c r="J19" s="39">
        <f>'Data Sheet'!I30/'Data Sheet'!I$17</f>
        <v>-5.3849770661713266E-2</v>
      </c>
      <c r="K19" s="39">
        <f>'Data Sheet'!J30/'Data Sheet'!J$17</f>
        <v>-4.1089320368684734E-2</v>
      </c>
      <c r="L19" s="39">
        <f>'Data Sheet'!K30/'Data Sheet'!K$17</f>
        <v>6.9783829363826268E-3</v>
      </c>
    </row>
    <row r="20" spans="1:12" x14ac:dyDescent="0.2">
      <c r="B20" s="54" t="str">
        <f>'Data Sheet'!A31</f>
        <v>Dividend Amount</v>
      </c>
      <c r="C20" s="39">
        <f>'Data Sheet'!B31/'Data Sheet'!B$17</f>
        <v>2.7649782252274005E-3</v>
      </c>
      <c r="D20" s="39">
        <f>'Data Sheet'!C31/'Data Sheet'!C$17</f>
        <v>0</v>
      </c>
      <c r="E20" s="39">
        <f>'Data Sheet'!D31/'Data Sheet'!D$17</f>
        <v>2.487496593975512E-4</v>
      </c>
      <c r="F20" s="39">
        <f>'Data Sheet'!E31/'Data Sheet'!E$17</f>
        <v>0</v>
      </c>
      <c r="G20" s="39">
        <f>'Data Sheet'!F31/'Data Sheet'!F$17</f>
        <v>0</v>
      </c>
      <c r="H20" s="39">
        <f>'Data Sheet'!G31/'Data Sheet'!G$17</f>
        <v>0</v>
      </c>
      <c r="I20" s="39">
        <f>'Data Sheet'!H31/'Data Sheet'!H$17</f>
        <v>0</v>
      </c>
      <c r="J20" s="39">
        <f>'Data Sheet'!I31/'Data Sheet'!I$17</f>
        <v>0</v>
      </c>
      <c r="K20" s="39">
        <f>'Data Sheet'!J31/'Data Sheet'!J$17</f>
        <v>0</v>
      </c>
      <c r="L20" s="39">
        <f>'Data Sheet'!K31/'Data Sheet'!K$17</f>
        <v>2.2141420032091505E-3</v>
      </c>
    </row>
    <row r="21" spans="1:12" x14ac:dyDescent="0.2">
      <c r="B21" s="50"/>
    </row>
    <row r="22" spans="1:12" x14ac:dyDescent="0.2">
      <c r="A22" t="s">
        <v>56</v>
      </c>
      <c r="B22" s="199" t="str">
        <f>"Common Size Balance Sheet - "&amp;'Data Sheet'!$B$1</f>
        <v>Common Size Balance Sheet - TATA MOTORS LTD</v>
      </c>
      <c r="C22" s="199"/>
      <c r="D22" s="199"/>
      <c r="E22" s="199"/>
      <c r="F22" s="199"/>
      <c r="G22" s="199"/>
      <c r="H22" s="199"/>
      <c r="I22" s="199"/>
      <c r="J22" s="199"/>
      <c r="K22" s="199"/>
      <c r="L22" s="199"/>
    </row>
    <row r="23" spans="1:12" x14ac:dyDescent="0.2">
      <c r="B23" s="50"/>
    </row>
    <row r="24" spans="1:12" x14ac:dyDescent="0.2">
      <c r="B24" s="51" t="s">
        <v>128</v>
      </c>
      <c r="C24" s="49">
        <f>'Data Sheet'!B56</f>
        <v>41729</v>
      </c>
      <c r="D24" s="49">
        <f>'Data Sheet'!C56</f>
        <v>42094</v>
      </c>
      <c r="E24" s="49">
        <f>'Data Sheet'!D56</f>
        <v>42460</v>
      </c>
      <c r="F24" s="49">
        <f>'Data Sheet'!E56</f>
        <v>42825</v>
      </c>
      <c r="G24" s="49">
        <f>'Data Sheet'!F56</f>
        <v>43190</v>
      </c>
      <c r="H24" s="49">
        <f>'Data Sheet'!G56</f>
        <v>43555</v>
      </c>
      <c r="I24" s="49">
        <f>'Data Sheet'!H56</f>
        <v>43921</v>
      </c>
      <c r="J24" s="49">
        <f>'Data Sheet'!I56</f>
        <v>44286</v>
      </c>
      <c r="K24" s="49">
        <f>'Data Sheet'!J56</f>
        <v>44651</v>
      </c>
      <c r="L24" s="49">
        <f>'Data Sheet'!K56</f>
        <v>45016</v>
      </c>
    </row>
    <row r="25" spans="1:12" x14ac:dyDescent="0.2">
      <c r="B25" s="52"/>
    </row>
    <row r="26" spans="1:12" x14ac:dyDescent="0.2">
      <c r="B26" s="53" t="s">
        <v>83</v>
      </c>
      <c r="C26" s="55">
        <f>'Data Sheet'!B61/'Data Sheet'!B$61</f>
        <v>1</v>
      </c>
      <c r="D26" s="55">
        <f>'Data Sheet'!C61/'Data Sheet'!C$61</f>
        <v>1</v>
      </c>
      <c r="E26" s="55">
        <f>'Data Sheet'!D61/'Data Sheet'!D$61</f>
        <v>1</v>
      </c>
      <c r="F26" s="55">
        <f>'Data Sheet'!E61/'Data Sheet'!E$61</f>
        <v>1</v>
      </c>
      <c r="G26" s="55">
        <f>'Data Sheet'!F61/'Data Sheet'!F$61</f>
        <v>1</v>
      </c>
      <c r="H26" s="55">
        <f>'Data Sheet'!G61/'Data Sheet'!G$61</f>
        <v>1</v>
      </c>
      <c r="I26" s="55">
        <f>'Data Sheet'!H61/'Data Sheet'!H$61</f>
        <v>1</v>
      </c>
      <c r="J26" s="55">
        <f>'Data Sheet'!I61/'Data Sheet'!I$61</f>
        <v>1</v>
      </c>
      <c r="K26" s="55">
        <f>'Data Sheet'!J61/'Data Sheet'!J$61</f>
        <v>1</v>
      </c>
      <c r="L26" s="55">
        <f>'Data Sheet'!K61/'Data Sheet'!K$61</f>
        <v>1</v>
      </c>
    </row>
    <row r="27" spans="1:12" x14ac:dyDescent="0.2">
      <c r="B27" s="54" t="str">
        <f>'Data Sheet'!A57</f>
        <v>Equity Share Capital</v>
      </c>
      <c r="C27" s="39">
        <f>'Data Sheet'!B57/'Data Sheet'!B$61</f>
        <v>2.9473598814866307E-3</v>
      </c>
      <c r="D27" s="39">
        <f>'Data Sheet'!C57/'Data Sheet'!C$61</f>
        <v>2.7127681338360746E-3</v>
      </c>
      <c r="E27" s="39">
        <f>'Data Sheet'!D57/'Data Sheet'!D$61</f>
        <v>2.5806268250531225E-3</v>
      </c>
      <c r="F27" s="39">
        <f>'Data Sheet'!E57/'Data Sheet'!E$61</f>
        <v>2.491815624573979E-3</v>
      </c>
      <c r="G27" s="39">
        <f>'Data Sheet'!F57/'Data Sheet'!F$61</f>
        <v>2.0759077068585549E-3</v>
      </c>
      <c r="H27" s="39">
        <f>'Data Sheet'!G57/'Data Sheet'!G$61</f>
        <v>2.2218261230841693E-3</v>
      </c>
      <c r="I27" s="39">
        <f>'Data Sheet'!H57/'Data Sheet'!H$61</f>
        <v>2.2473026761653833E-3</v>
      </c>
      <c r="J27" s="39">
        <f>'Data Sheet'!I57/'Data Sheet'!I$61</f>
        <v>2.2420300429859294E-3</v>
      </c>
      <c r="K27" s="39">
        <f>'Data Sheet'!J57/'Data Sheet'!J$61</f>
        <v>2.3274677325505334E-3</v>
      </c>
      <c r="L27" s="39">
        <f>'Data Sheet'!K57/'Data Sheet'!K$61</f>
        <v>2.2888512875034999E-3</v>
      </c>
    </row>
    <row r="28" spans="1:12" x14ac:dyDescent="0.2">
      <c r="B28" s="54" t="str">
        <f>'Data Sheet'!A58</f>
        <v>Reserves</v>
      </c>
      <c r="C28" s="39">
        <f>'Data Sheet'!B58/'Data Sheet'!B$61</f>
        <v>0.29739899542174447</v>
      </c>
      <c r="D28" s="39">
        <f>'Data Sheet'!C58/'Data Sheet'!C$61</f>
        <v>0.23436440687072221</v>
      </c>
      <c r="E28" s="39">
        <f>'Data Sheet'!D58/'Data Sheet'!D$61</f>
        <v>0.2974086354450261</v>
      </c>
      <c r="F28" s="39">
        <f>'Data Sheet'!E58/'Data Sheet'!E$61</f>
        <v>0.21051652437468349</v>
      </c>
      <c r="G28" s="39">
        <f>'Data Sheet'!F58/'Data Sheet'!F$61</f>
        <v>0.28958148432871839</v>
      </c>
      <c r="H28" s="39">
        <f>'Data Sheet'!G58/'Data Sheet'!G$61</f>
        <v>0.19463415350606564</v>
      </c>
      <c r="I28" s="39">
        <f>'Data Sheet'!H58/'Data Sheet'!H$61</f>
        <v>0.19205324240264182</v>
      </c>
      <c r="J28" s="39">
        <f>'Data Sheet'!I58/'Data Sheet'!I$61</f>
        <v>0.15950149121742019</v>
      </c>
      <c r="K28" s="39">
        <f>'Data Sheet'!J58/'Data Sheet'!J$61</f>
        <v>0.13309172094249011</v>
      </c>
      <c r="L28" s="39">
        <f>'Data Sheet'!K58/'Data Sheet'!K$61</f>
        <v>0.13313168263258116</v>
      </c>
    </row>
    <row r="29" spans="1:12" x14ac:dyDescent="0.2">
      <c r="B29" s="54" t="str">
        <f>'Data Sheet'!A59</f>
        <v>Borrowings</v>
      </c>
      <c r="C29" s="39">
        <f>'Data Sheet'!B59/'Data Sheet'!B$61</f>
        <v>0.27763307837130552</v>
      </c>
      <c r="D29" s="39">
        <f>'Data Sheet'!C59/'Data Sheet'!C$61</f>
        <v>0.31018037266029647</v>
      </c>
      <c r="E29" s="39">
        <f>'Data Sheet'!D59/'Data Sheet'!D$61</f>
        <v>0.2635415844998551</v>
      </c>
      <c r="F29" s="39">
        <f>'Data Sheet'!E59/'Data Sheet'!E$61</f>
        <v>0.2883699324485447</v>
      </c>
      <c r="G29" s="39">
        <f>'Data Sheet'!F59/'Data Sheet'!F$61</f>
        <v>0.27186031948660327</v>
      </c>
      <c r="H29" s="39">
        <f>'Data Sheet'!G59/'Data Sheet'!G$61</f>
        <v>0.34731477877468786</v>
      </c>
      <c r="I29" s="39">
        <f>'Data Sheet'!H59/'Data Sheet'!H$61</f>
        <v>0.38974288757311953</v>
      </c>
      <c r="J29" s="39">
        <f>'Data Sheet'!I59/'Data Sheet'!I$61</f>
        <v>0.41610975041683274</v>
      </c>
      <c r="K29" s="39">
        <f>'Data Sheet'!J59/'Data Sheet'!J$61</f>
        <v>0.445050649956031</v>
      </c>
      <c r="L29" s="39">
        <f>'Data Sheet'!K59/'Data Sheet'!K$61</f>
        <v>0.40072807474416255</v>
      </c>
    </row>
    <row r="30" spans="1:12" x14ac:dyDescent="0.2">
      <c r="B30" s="54" t="str">
        <f>'Data Sheet'!A60</f>
        <v>Other Liabilities</v>
      </c>
      <c r="C30" s="39">
        <f>'Data Sheet'!B60/'Data Sheet'!B$61</f>
        <v>0.42202056632546336</v>
      </c>
      <c r="D30" s="39">
        <f>'Data Sheet'!C60/'Data Sheet'!C$61</f>
        <v>0.45274245233514521</v>
      </c>
      <c r="E30" s="39">
        <f>'Data Sheet'!D60/'Data Sheet'!D$61</f>
        <v>0.43646915323006569</v>
      </c>
      <c r="F30" s="39">
        <f>'Data Sheet'!E60/'Data Sheet'!E$61</f>
        <v>0.4986217275521978</v>
      </c>
      <c r="G30" s="39">
        <f>'Data Sheet'!F60/'Data Sheet'!F$61</f>
        <v>0.43648228847781978</v>
      </c>
      <c r="H30" s="39">
        <f>'Data Sheet'!G60/'Data Sheet'!G$61</f>
        <v>0.45582924159616234</v>
      </c>
      <c r="I30" s="39">
        <f>'Data Sheet'!H60/'Data Sheet'!H$61</f>
        <v>0.41595656734807318</v>
      </c>
      <c r="J30" s="39">
        <f>'Data Sheet'!I60/'Data Sheet'!I$61</f>
        <v>0.42214672832276123</v>
      </c>
      <c r="K30" s="39">
        <f>'Data Sheet'!J60/'Data Sheet'!J$61</f>
        <v>0.41953016136892834</v>
      </c>
      <c r="L30" s="39">
        <f>'Data Sheet'!K60/'Data Sheet'!K$61</f>
        <v>0.46385139133575282</v>
      </c>
    </row>
    <row r="31" spans="1:12" x14ac:dyDescent="0.2">
      <c r="B31" s="54"/>
    </row>
    <row r="32" spans="1:12" x14ac:dyDescent="0.2">
      <c r="B32" s="52" t="s">
        <v>86</v>
      </c>
      <c r="C32" s="55">
        <f>'Data Sheet'!B77/'Data Sheet'!B$77</f>
        <v>1</v>
      </c>
      <c r="D32" s="55">
        <f>'Data Sheet'!C77/'Data Sheet'!C$77</f>
        <v>1</v>
      </c>
      <c r="E32" s="55">
        <f>'Data Sheet'!D77/'Data Sheet'!D$77</f>
        <v>1</v>
      </c>
      <c r="F32" s="55">
        <f>'Data Sheet'!E77/'Data Sheet'!E$77</f>
        <v>1</v>
      </c>
      <c r="G32" s="55">
        <f>'Data Sheet'!F77/'Data Sheet'!F$77</f>
        <v>1</v>
      </c>
      <c r="H32" s="55">
        <f>'Data Sheet'!G77/'Data Sheet'!G$77</f>
        <v>1</v>
      </c>
      <c r="I32" s="55">
        <f>'Data Sheet'!H77/'Data Sheet'!H$77</f>
        <v>1</v>
      </c>
      <c r="J32" s="55">
        <f>'Data Sheet'!I77/'Data Sheet'!I$77</f>
        <v>1</v>
      </c>
      <c r="K32" s="55">
        <f>'Data Sheet'!J77/'Data Sheet'!J$77</f>
        <v>1</v>
      </c>
      <c r="L32" s="55">
        <f>'Data Sheet'!K77/'Data Sheet'!K$77</f>
        <v>1</v>
      </c>
    </row>
    <row r="33" spans="2:12" x14ac:dyDescent="0.2">
      <c r="B33" s="54" t="str">
        <f>'Data Sheet'!A62</f>
        <v>Net Block</v>
      </c>
      <c r="C33" s="39">
        <f>'Data Sheet'!B62/'Data Sheet'!B$77</f>
        <v>0.31631615816414521</v>
      </c>
      <c r="D33" s="39">
        <f>'Data Sheet'!C62/'Data Sheet'!C$77</f>
        <v>0.37283597031605153</v>
      </c>
      <c r="E33" s="39">
        <f>'Data Sheet'!D62/'Data Sheet'!D$77</f>
        <v>0.40744008415097382</v>
      </c>
      <c r="F33" s="39">
        <f>'Data Sheet'!E62/'Data Sheet'!E$77</f>
        <v>0.35198456704657666</v>
      </c>
      <c r="G33" s="39">
        <f>'Data Sheet'!F62/'Data Sheet'!F$77</f>
        <v>0.37107854258332446</v>
      </c>
      <c r="H33" s="39">
        <f>'Data Sheet'!G62/'Data Sheet'!G$77</f>
        <v>0.36386391925064382</v>
      </c>
      <c r="I33" s="39">
        <f>'Data Sheet'!H62/'Data Sheet'!H$77</f>
        <v>0.39698726392101624</v>
      </c>
      <c r="J33" s="39">
        <f>'Data Sheet'!I62/'Data Sheet'!I$77</f>
        <v>0.40608849298230043</v>
      </c>
      <c r="K33" s="39">
        <f>'Data Sheet'!J62/'Data Sheet'!J$77</f>
        <v>0.42197417266906562</v>
      </c>
      <c r="L33" s="39">
        <f>'Data Sheet'!K62/'Data Sheet'!K$77</f>
        <v>0.39465148263642374</v>
      </c>
    </row>
    <row r="34" spans="2:12" x14ac:dyDescent="0.2">
      <c r="B34" s="54" t="str">
        <f>'Data Sheet'!A63</f>
        <v>Capital Work in Progress</v>
      </c>
      <c r="C34" s="39">
        <f>'Data Sheet'!B63/'Data Sheet'!B$77</f>
        <v>0.15228297694793555</v>
      </c>
      <c r="D34" s="39">
        <f>'Data Sheet'!C63/'Data Sheet'!C$77</f>
        <v>0.12068396579918175</v>
      </c>
      <c r="E34" s="39">
        <f>'Data Sheet'!D63/'Data Sheet'!D$77</f>
        <v>9.8482157662096018E-2</v>
      </c>
      <c r="F34" s="39">
        <f>'Data Sheet'!E63/'Data Sheet'!E$77</f>
        <v>0.12362900980833688</v>
      </c>
      <c r="G34" s="39">
        <f>'Data Sheet'!F63/'Data Sheet'!F$77</f>
        <v>0.12235483522646853</v>
      </c>
      <c r="H34" s="39">
        <f>'Data Sheet'!G63/'Data Sheet'!G$77</f>
        <v>0.1042966176146697</v>
      </c>
      <c r="I34" s="39">
        <f>'Data Sheet'!H63/'Data Sheet'!H$77</f>
        <v>0.11125728611076434</v>
      </c>
      <c r="J34" s="39">
        <f>'Data Sheet'!I63/'Data Sheet'!I$77</f>
        <v>6.137522476731045E-2</v>
      </c>
      <c r="K34" s="39">
        <f>'Data Sheet'!J63/'Data Sheet'!J$77</f>
        <v>3.1152505873598278E-2</v>
      </c>
      <c r="L34" s="39">
        <f>'Data Sheet'!K63/'Data Sheet'!K$77</f>
        <v>4.2651899041106903E-2</v>
      </c>
    </row>
    <row r="35" spans="2:12" x14ac:dyDescent="0.2">
      <c r="B35" s="54" t="str">
        <f>'Data Sheet'!A64</f>
        <v>Investments</v>
      </c>
      <c r="C35" s="39">
        <f>'Data Sheet'!B64/'Data Sheet'!B$77</f>
        <v>4.8925816932316527E-2</v>
      </c>
      <c r="D35" s="39">
        <f>'Data Sheet'!C64/'Data Sheet'!C$77</f>
        <v>6.4626144877021785E-2</v>
      </c>
      <c r="E35" s="39">
        <f>'Data Sheet'!D64/'Data Sheet'!D$77</f>
        <v>9.0305676497502971E-2</v>
      </c>
      <c r="F35" s="39">
        <f>'Data Sheet'!E64/'Data Sheet'!E$77</f>
        <v>7.4612565630187005E-2</v>
      </c>
      <c r="G35" s="39">
        <f>'Data Sheet'!F64/'Data Sheet'!F$77</f>
        <v>6.3610241344366172E-2</v>
      </c>
      <c r="H35" s="39">
        <f>'Data Sheet'!G64/'Data Sheet'!G$77</f>
        <v>5.1588289031309388E-2</v>
      </c>
      <c r="I35" s="39">
        <f>'Data Sheet'!H64/'Data Sheet'!H$77</f>
        <v>5.0935445907370862E-2</v>
      </c>
      <c r="J35" s="39">
        <f>'Data Sheet'!I64/'Data Sheet'!I$77</f>
        <v>7.207976838475029E-2</v>
      </c>
      <c r="K35" s="39">
        <f>'Data Sheet'!J64/'Data Sheet'!J$77</f>
        <v>8.928279635517361E-2</v>
      </c>
      <c r="L35" s="39">
        <f>'Data Sheet'!K64/'Data Sheet'!K$77</f>
        <v>7.8820362822460022E-2</v>
      </c>
    </row>
    <row r="36" spans="2:12" x14ac:dyDescent="0.2">
      <c r="B36" s="54" t="str">
        <f>'Data Sheet'!A65</f>
        <v>Other Assets</v>
      </c>
      <c r="C36" s="39">
        <f>'Data Sheet'!B75/'Data Sheet'!B$77</f>
        <v>0.17318534300794514</v>
      </c>
      <c r="D36" s="39">
        <f>'Data Sheet'!C75/'Data Sheet'!C$77</f>
        <v>0.13016959457099153</v>
      </c>
      <c r="E36" s="39">
        <f>'Data Sheet'!D75/'Data Sheet'!D$77</f>
        <v>0.11239036762552386</v>
      </c>
      <c r="F36" s="39">
        <f>'Data Sheet'!E75/'Data Sheet'!E$77</f>
        <v>0.13706335995740859</v>
      </c>
      <c r="G36" s="39">
        <f>'Data Sheet'!F75/'Data Sheet'!F$77</f>
        <v>0.14757967199729119</v>
      </c>
      <c r="H36" s="39">
        <f>'Data Sheet'!G75/'Data Sheet'!G$77</f>
        <v>0.1836934867835496</v>
      </c>
      <c r="I36" s="39">
        <f>'Data Sheet'!H75/'Data Sheet'!H$77</f>
        <v>0.1836000124805035</v>
      </c>
      <c r="J36" s="39">
        <f>'Data Sheet'!I75/'Data Sheet'!I$77</f>
        <v>0.18068910109792749</v>
      </c>
      <c r="K36" s="39">
        <f>'Data Sheet'!J75/'Data Sheet'!J$77</f>
        <v>0.18909465826584576</v>
      </c>
      <c r="L36" s="39">
        <f>'Data Sheet'!K75/'Data Sheet'!K$77</f>
        <v>0.20447361335612049</v>
      </c>
    </row>
    <row r="37" spans="2:12" x14ac:dyDescent="0.2">
      <c r="B37" s="54" t="str">
        <f>'Data Sheet'!A67</f>
        <v>Receivables</v>
      </c>
      <c r="C37" s="39">
        <f>'Data Sheet'!B67/'Data Sheet'!B$77</f>
        <v>4.8411043026518961E-2</v>
      </c>
      <c r="D37" s="39">
        <f>'Data Sheet'!C67/'Data Sheet'!C$77</f>
        <v>5.3006388687363314E-2</v>
      </c>
      <c r="E37" s="39">
        <f>'Data Sheet'!D67/'Data Sheet'!D$77</f>
        <v>5.1564319306195219E-2</v>
      </c>
      <c r="F37" s="39">
        <f>'Data Sheet'!E67/'Data Sheet'!E$77</f>
        <v>5.1638166447501938E-2</v>
      </c>
      <c r="G37" s="39">
        <f>'Data Sheet'!F67/'Data Sheet'!F$77</f>
        <v>6.0800115993123419E-2</v>
      </c>
      <c r="H37" s="39">
        <f>'Data Sheet'!G67/'Data Sheet'!G$77</f>
        <v>6.2139198999658127E-2</v>
      </c>
      <c r="I37" s="39">
        <f>'Data Sheet'!H67/'Data Sheet'!H$77</f>
        <v>3.4895094278241959E-2</v>
      </c>
      <c r="J37" s="39">
        <f>'Data Sheet'!I67/'Data Sheet'!I$77</f>
        <v>3.7120014464974392E-2</v>
      </c>
      <c r="K37" s="39">
        <f>'Data Sheet'!J67/'Data Sheet'!J$77</f>
        <v>3.7810927070195913E-2</v>
      </c>
      <c r="L37" s="39">
        <f>'Data Sheet'!K67/'Data Sheet'!K$77</f>
        <v>4.7024715930643397E-2</v>
      </c>
    </row>
    <row r="38" spans="2:12" x14ac:dyDescent="0.2">
      <c r="B38" s="54" t="str">
        <f>'Data Sheet'!A68</f>
        <v>Inventory</v>
      </c>
      <c r="C38" s="39">
        <f>'Data Sheet'!B68/'Data Sheet'!B$77</f>
        <v>0.12485185485481834</v>
      </c>
      <c r="D38" s="39">
        <f>'Data Sheet'!C68/'Data Sheet'!C$77</f>
        <v>0.1233481486762793</v>
      </c>
      <c r="E38" s="39">
        <f>'Data Sheet'!D68/'Data Sheet'!D$77</f>
        <v>0.12407940874244236</v>
      </c>
      <c r="F38" s="39">
        <f>'Data Sheet'!E68/'Data Sheet'!E$77</f>
        <v>0.12871547311772571</v>
      </c>
      <c r="G38" s="39">
        <f>'Data Sheet'!F68/'Data Sheet'!F$77</f>
        <v>0.12878571135383859</v>
      </c>
      <c r="H38" s="39">
        <f>'Data Sheet'!G68/'Data Sheet'!G$77</f>
        <v>0.12761951131143451</v>
      </c>
      <c r="I38" s="39">
        <f>'Data Sheet'!H68/'Data Sheet'!H$77</f>
        <v>0.11698716772494318</v>
      </c>
      <c r="J38" s="39">
        <f>'Data Sheet'!I68/'Data Sheet'!I$77</f>
        <v>0.1056550619461767</v>
      </c>
      <c r="K38" s="39">
        <f>'Data Sheet'!J68/'Data Sheet'!J$77</f>
        <v>0.1070934797019244</v>
      </c>
      <c r="L38" s="39">
        <f>'Data Sheet'!K68/'Data Sheet'!K$77</f>
        <v>0.12177622891596469</v>
      </c>
    </row>
    <row r="39" spans="2:12" x14ac:dyDescent="0.2">
      <c r="B39" s="54" t="str">
        <f>'Data Sheet'!A69</f>
        <v>Cash &amp; Bank</v>
      </c>
      <c r="C39" s="39">
        <f>'Data Sheet'!B69/'Data Sheet'!B$77</f>
        <v>0.13602680706632028</v>
      </c>
      <c r="D39" s="39">
        <f>'Data Sheet'!C69/'Data Sheet'!C$77</f>
        <v>0.13532978707311077</v>
      </c>
      <c r="E39" s="39">
        <f>'Data Sheet'!D69/'Data Sheet'!D$77</f>
        <v>0.11573798601526566</v>
      </c>
      <c r="F39" s="39">
        <f>'Data Sheet'!E69/'Data Sheet'!E$77</f>
        <v>0.13235685799226327</v>
      </c>
      <c r="G39" s="39">
        <f>'Data Sheet'!F69/'Data Sheet'!F$77</f>
        <v>0.10579088150158772</v>
      </c>
      <c r="H39" s="39">
        <f>'Data Sheet'!G69/'Data Sheet'!G$77</f>
        <v>0.10679897700873484</v>
      </c>
      <c r="I39" s="39">
        <f>'Data Sheet'!H69/'Data Sheet'!H$77</f>
        <v>0.10533772957715985</v>
      </c>
      <c r="J39" s="39">
        <f>'Data Sheet'!I69/'Data Sheet'!I$77</f>
        <v>0.13699233635656022</v>
      </c>
      <c r="K39" s="39">
        <f>'Data Sheet'!J69/'Data Sheet'!J$77</f>
        <v>0.12359146006419652</v>
      </c>
      <c r="L39" s="39">
        <f>'Data Sheet'!K69/'Data Sheet'!K$77</f>
        <v>0.11060169729728082</v>
      </c>
    </row>
  </sheetData>
  <mergeCells count="2">
    <mergeCell ref="B2:L2"/>
    <mergeCell ref="B22:L22"/>
  </mergeCells>
  <pageMargins left="0.7" right="0.7" top="0.75" bottom="0.75" header="0.3" footer="0.3"/>
  <pageSetup paperSize="9" scale="86" orientation="landscape"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23FA42-9269-1840-94F0-C81405C6FE12}">
  <sheetPr>
    <tabColor theme="8" tint="-0.249977111117893"/>
  </sheetPr>
  <dimension ref="A1"/>
  <sheetViews>
    <sheetView workbookViewId="0"/>
  </sheetViews>
  <sheetFormatPr baseColWidth="10" defaultRowHeight="15" x14ac:dyDescent="0.2"/>
  <sheetData/>
  <pageMargins left="0.7" right="0.7" top="0.75" bottom="0.75" header="0.3" footer="0.3"/>
  <pageSetup paperSize="9"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1FA55-D51A-054C-BA11-916422043BFD}">
  <dimension ref="A1:K41"/>
  <sheetViews>
    <sheetView showGridLines="0" zoomScale="150" zoomScaleNormal="150" workbookViewId="0">
      <selection activeCell="G12" sqref="G12"/>
    </sheetView>
  </sheetViews>
  <sheetFormatPr baseColWidth="10" defaultRowHeight="15" x14ac:dyDescent="0.2"/>
  <cols>
    <col min="1" max="1" width="2" customWidth="1"/>
    <col min="2" max="2" width="18.83203125" customWidth="1"/>
    <col min="3" max="3" width="9.6640625" bestFit="1" customWidth="1"/>
    <col min="4" max="4" width="8" bestFit="1" customWidth="1"/>
    <col min="5" max="5" width="9.6640625" bestFit="1" customWidth="1"/>
    <col min="6" max="6" width="10.1640625" bestFit="1" customWidth="1"/>
    <col min="7" max="7" width="8.6640625" customWidth="1"/>
    <col min="8" max="8" width="7" bestFit="1" customWidth="1"/>
  </cols>
  <sheetData>
    <row r="1" spans="1:11" x14ac:dyDescent="0.2">
      <c r="A1" s="60"/>
      <c r="B1" s="60"/>
      <c r="C1" s="60"/>
      <c r="D1" s="60"/>
      <c r="E1" s="60"/>
      <c r="F1" s="60"/>
      <c r="G1" s="60"/>
      <c r="H1" s="60"/>
      <c r="I1" s="60"/>
      <c r="J1" s="60"/>
      <c r="K1" s="60"/>
    </row>
    <row r="2" spans="1:11" ht="19" x14ac:dyDescent="0.25">
      <c r="A2" s="60"/>
      <c r="B2" s="61" t="s">
        <v>130</v>
      </c>
      <c r="C2" s="61"/>
      <c r="D2" s="61"/>
      <c r="E2" s="62"/>
      <c r="F2" s="62"/>
      <c r="G2" s="62"/>
      <c r="H2" s="62"/>
      <c r="I2" s="62"/>
      <c r="J2" s="62"/>
      <c r="K2" s="62"/>
    </row>
    <row r="3" spans="1:11" x14ac:dyDescent="0.2">
      <c r="A3" s="60"/>
      <c r="B3" s="60"/>
      <c r="C3" s="60"/>
      <c r="D3" s="60"/>
      <c r="E3" s="60"/>
      <c r="F3" s="60"/>
      <c r="G3" s="60"/>
      <c r="H3" s="60"/>
      <c r="I3" s="60"/>
      <c r="J3" s="60"/>
      <c r="K3" s="60"/>
    </row>
    <row r="4" spans="1:11" x14ac:dyDescent="0.2">
      <c r="A4" s="60"/>
      <c r="B4" s="63" t="s">
        <v>131</v>
      </c>
      <c r="C4" s="63"/>
      <c r="D4" s="63"/>
      <c r="E4" s="60"/>
      <c r="F4" s="60"/>
      <c r="G4" s="60"/>
      <c r="H4" s="60"/>
      <c r="I4" s="60"/>
      <c r="J4" s="60"/>
      <c r="K4" s="60"/>
    </row>
    <row r="5" spans="1:11" x14ac:dyDescent="0.2">
      <c r="A5" s="60"/>
      <c r="B5" s="60"/>
      <c r="C5" s="60"/>
      <c r="D5" s="60"/>
      <c r="E5" s="60"/>
      <c r="F5" s="60"/>
      <c r="G5" s="60"/>
      <c r="H5" s="60"/>
      <c r="I5" s="60"/>
      <c r="J5" s="60"/>
      <c r="K5" s="60"/>
    </row>
    <row r="6" spans="1:11" x14ac:dyDescent="0.2">
      <c r="A6" s="60"/>
      <c r="B6" s="64" t="s">
        <v>132</v>
      </c>
      <c r="C6" s="60"/>
      <c r="D6" s="60"/>
      <c r="E6" s="60"/>
      <c r="F6" s="60"/>
      <c r="G6" s="60"/>
      <c r="H6" s="60"/>
      <c r="I6" s="60"/>
      <c r="J6" s="60"/>
      <c r="K6" s="60"/>
    </row>
    <row r="7" spans="1:11" x14ac:dyDescent="0.2">
      <c r="A7" s="60"/>
      <c r="B7" s="65"/>
      <c r="C7" s="65"/>
      <c r="D7" s="65"/>
      <c r="E7" s="65"/>
      <c r="F7" s="65"/>
      <c r="G7" s="65"/>
      <c r="H7" s="65" t="s">
        <v>133</v>
      </c>
      <c r="I7" s="65" t="s">
        <v>133</v>
      </c>
      <c r="J7" s="65" t="s">
        <v>134</v>
      </c>
      <c r="K7" s="65" t="s">
        <v>135</v>
      </c>
    </row>
    <row r="8" spans="1:11" ht="17" x14ac:dyDescent="0.2">
      <c r="A8" s="60"/>
      <c r="B8" s="66" t="s">
        <v>136</v>
      </c>
      <c r="C8" s="66"/>
      <c r="D8" s="66" t="s">
        <v>137</v>
      </c>
      <c r="E8" s="66" t="s">
        <v>138</v>
      </c>
      <c r="F8" s="66" t="s">
        <v>139</v>
      </c>
      <c r="G8" s="66" t="s">
        <v>168</v>
      </c>
      <c r="H8" s="66" t="s">
        <v>140</v>
      </c>
      <c r="I8" s="66" t="s">
        <v>141</v>
      </c>
      <c r="J8" s="66" t="s">
        <v>169</v>
      </c>
      <c r="K8" s="66" t="s">
        <v>170</v>
      </c>
    </row>
    <row r="9" spans="1:11" x14ac:dyDescent="0.2">
      <c r="A9" s="60"/>
      <c r="B9" s="60"/>
      <c r="C9" s="60"/>
      <c r="D9" s="60"/>
      <c r="E9" s="60"/>
      <c r="F9" s="60"/>
      <c r="G9" s="60"/>
      <c r="H9" s="60"/>
      <c r="I9" s="60"/>
      <c r="J9" s="60"/>
      <c r="K9" s="60"/>
    </row>
    <row r="10" spans="1:11" x14ac:dyDescent="0.2">
      <c r="A10" s="60"/>
      <c r="B10" s="56" t="s">
        <v>172</v>
      </c>
      <c r="C10" s="56"/>
      <c r="D10" s="56" t="s">
        <v>142</v>
      </c>
      <c r="E10" s="67">
        <f>'Beta Comps'!F4</f>
        <v>127864.3</v>
      </c>
      <c r="F10" s="67">
        <f>'Beta Comps'!E4</f>
        <v>285543.07</v>
      </c>
      <c r="G10" s="57">
        <v>0.3</v>
      </c>
      <c r="H10" s="68">
        <f>E10/F10</f>
        <v>0.44779339242938027</v>
      </c>
      <c r="I10" s="68">
        <f>E10/SUM(E10:F10)</f>
        <v>0.30929371191423122</v>
      </c>
      <c r="J10" s="58">
        <v>0.92</v>
      </c>
      <c r="K10" s="69">
        <f>J10/(1+H10*(1-G10))</f>
        <v>0.7004425256623098</v>
      </c>
    </row>
    <row r="11" spans="1:11" x14ac:dyDescent="0.2">
      <c r="A11" s="60"/>
      <c r="B11" s="56" t="s">
        <v>173</v>
      </c>
      <c r="C11" s="56"/>
      <c r="D11" s="56" t="s">
        <v>142</v>
      </c>
      <c r="E11" s="67">
        <f>'Beta Comps'!F3</f>
        <v>392.5</v>
      </c>
      <c r="F11" s="67">
        <f>'Beta Comps'!E3</f>
        <v>323908.53999999998</v>
      </c>
      <c r="G11" s="57">
        <v>0.3</v>
      </c>
      <c r="H11" s="68">
        <f t="shared" ref="H11:H14" si="0">E11/F11</f>
        <v>1.2117618139984826E-3</v>
      </c>
      <c r="I11" s="68">
        <f t="shared" ref="I11:I14" si="1">E11/SUM(E11:F11)</f>
        <v>1.2102952244618149E-3</v>
      </c>
      <c r="J11" s="58">
        <v>0.53</v>
      </c>
      <c r="K11" s="69">
        <f t="shared" ref="K11:K14" si="2">J11/(1+H11*(1-G11))</f>
        <v>0.52955081737865017</v>
      </c>
    </row>
    <row r="12" spans="1:11" x14ac:dyDescent="0.2">
      <c r="A12" s="60"/>
      <c r="B12" s="56" t="s">
        <v>174</v>
      </c>
      <c r="C12" s="56"/>
      <c r="D12" s="56" t="s">
        <v>142</v>
      </c>
      <c r="E12" s="67">
        <f>'Beta Comps'!F5</f>
        <v>99711.679999999993</v>
      </c>
      <c r="F12" s="67">
        <f>'Beta Comps'!E5</f>
        <v>215055.88</v>
      </c>
      <c r="G12" s="57">
        <v>0.3</v>
      </c>
      <c r="H12" s="68">
        <f t="shared" si="0"/>
        <v>0.46365474870996315</v>
      </c>
      <c r="I12" s="68">
        <f t="shared" si="1"/>
        <v>0.31677876843471414</v>
      </c>
      <c r="J12" s="58">
        <v>1.1100000000000001</v>
      </c>
      <c r="K12" s="69">
        <f t="shared" si="2"/>
        <v>0.83801519329603658</v>
      </c>
    </row>
    <row r="13" spans="1:11" x14ac:dyDescent="0.2">
      <c r="A13" s="60"/>
      <c r="B13" s="56" t="s">
        <v>175</v>
      </c>
      <c r="C13" s="56"/>
      <c r="D13" s="56" t="s">
        <v>142</v>
      </c>
      <c r="E13" s="67">
        <f>'Beta Comps'!F6</f>
        <v>125.04</v>
      </c>
      <c r="F13" s="67">
        <f>'Beta Comps'!E6</f>
        <v>192484.36</v>
      </c>
      <c r="G13" s="57">
        <v>0.3</v>
      </c>
      <c r="H13" s="68">
        <f t="shared" si="0"/>
        <v>6.4961122036096865E-4</v>
      </c>
      <c r="I13" s="68">
        <f t="shared" si="1"/>
        <v>6.4918949957790226E-4</v>
      </c>
      <c r="J13" s="58">
        <v>0.51</v>
      </c>
      <c r="K13" s="69">
        <f t="shared" si="2"/>
        <v>0.50976819420288388</v>
      </c>
    </row>
    <row r="14" spans="1:11" x14ac:dyDescent="0.2">
      <c r="A14" s="60"/>
      <c r="B14" s="56" t="s">
        <v>176</v>
      </c>
      <c r="C14" s="56"/>
      <c r="D14" s="56" t="s">
        <v>142</v>
      </c>
      <c r="E14" s="67">
        <f>'Beta Comps'!F7</f>
        <v>416.16</v>
      </c>
      <c r="F14" s="67">
        <f>'Beta Comps'!E7</f>
        <v>113438.88</v>
      </c>
      <c r="G14" s="57">
        <v>0.3</v>
      </c>
      <c r="H14" s="68">
        <f t="shared" si="0"/>
        <v>3.6685834697944833E-3</v>
      </c>
      <c r="I14" s="68">
        <f t="shared" si="1"/>
        <v>3.6551741582981304E-3</v>
      </c>
      <c r="J14" s="58">
        <v>0.97</v>
      </c>
      <c r="K14" s="69">
        <f t="shared" si="2"/>
        <v>0.96751541226625193</v>
      </c>
    </row>
    <row r="15" spans="1:11" x14ac:dyDescent="0.2">
      <c r="A15" s="60"/>
      <c r="B15" s="60"/>
      <c r="C15" s="60"/>
      <c r="D15" s="60"/>
      <c r="E15" s="60"/>
      <c r="F15" s="60"/>
      <c r="G15" s="60"/>
      <c r="H15" s="60"/>
      <c r="I15" s="60"/>
      <c r="J15" s="60"/>
      <c r="K15" s="60"/>
    </row>
    <row r="16" spans="1:11" x14ac:dyDescent="0.2">
      <c r="A16" s="60"/>
      <c r="B16" s="60"/>
      <c r="C16" s="60"/>
      <c r="D16" s="60"/>
      <c r="E16" s="60"/>
      <c r="F16" s="70" t="s">
        <v>143</v>
      </c>
      <c r="G16" s="71">
        <f>AVERAGE(G10:G14)</f>
        <v>0.3</v>
      </c>
      <c r="H16" s="71">
        <f t="shared" ref="H16:K16" si="3">AVERAGE(H10:H14)</f>
        <v>0.18339561952869948</v>
      </c>
      <c r="I16" s="71">
        <f t="shared" si="3"/>
        <v>0.12631742784625663</v>
      </c>
      <c r="J16" s="85">
        <f t="shared" si="3"/>
        <v>0.80800000000000005</v>
      </c>
      <c r="K16" s="85">
        <f t="shared" si="3"/>
        <v>0.70905842856122647</v>
      </c>
    </row>
    <row r="17" spans="1:11" x14ac:dyDescent="0.2">
      <c r="A17" s="60"/>
      <c r="B17" s="60"/>
      <c r="C17" s="60"/>
      <c r="D17" s="60"/>
      <c r="E17" s="60"/>
      <c r="F17" s="72" t="s">
        <v>119</v>
      </c>
      <c r="G17" s="73">
        <f>MEDIAN(G10:G14)</f>
        <v>0.3</v>
      </c>
      <c r="H17" s="73">
        <f t="shared" ref="H17:K17" si="4">MEDIAN(H10:H14)</f>
        <v>3.6685834697944833E-3</v>
      </c>
      <c r="I17" s="73">
        <f t="shared" si="4"/>
        <v>3.6551741582981304E-3</v>
      </c>
      <c r="J17" s="86">
        <f t="shared" si="4"/>
        <v>0.92</v>
      </c>
      <c r="K17" s="86">
        <f t="shared" si="4"/>
        <v>0.7004425256623098</v>
      </c>
    </row>
    <row r="18" spans="1:11" x14ac:dyDescent="0.2">
      <c r="A18" s="60"/>
      <c r="B18" s="60"/>
      <c r="C18" s="60"/>
      <c r="D18" s="60"/>
      <c r="E18" s="60"/>
      <c r="F18" s="60"/>
      <c r="G18" s="60"/>
      <c r="H18" s="60"/>
      <c r="I18" s="60"/>
      <c r="J18" s="60"/>
      <c r="K18" s="60"/>
    </row>
    <row r="19" spans="1:11" x14ac:dyDescent="0.2">
      <c r="A19" s="60"/>
      <c r="B19" s="60"/>
      <c r="C19" s="60"/>
      <c r="D19" s="60"/>
      <c r="E19" s="60"/>
      <c r="F19" s="60"/>
      <c r="G19" s="60"/>
      <c r="H19" s="60"/>
      <c r="I19" s="60"/>
      <c r="J19" s="60"/>
      <c r="K19" s="60"/>
    </row>
    <row r="20" spans="1:11" x14ac:dyDescent="0.2">
      <c r="A20" s="60"/>
      <c r="B20" s="72" t="s">
        <v>144</v>
      </c>
      <c r="C20" s="72"/>
      <c r="D20" s="66"/>
      <c r="E20" s="66"/>
      <c r="F20" s="60"/>
      <c r="G20" s="72" t="s">
        <v>145</v>
      </c>
      <c r="H20" s="72"/>
      <c r="I20" s="66"/>
      <c r="J20" s="66"/>
      <c r="K20" s="66"/>
    </row>
    <row r="21" spans="1:11" x14ac:dyDescent="0.2">
      <c r="A21" s="60"/>
      <c r="B21" s="60"/>
      <c r="C21" s="60"/>
      <c r="D21" s="60"/>
      <c r="E21" s="60"/>
      <c r="F21" s="60"/>
      <c r="G21" s="60"/>
      <c r="H21" s="60"/>
      <c r="I21" s="60"/>
      <c r="J21" s="60"/>
      <c r="K21" s="60"/>
    </row>
    <row r="22" spans="1:11" x14ac:dyDescent="0.2">
      <c r="A22" s="60"/>
      <c r="B22" s="60" t="s">
        <v>146</v>
      </c>
      <c r="C22" s="60"/>
      <c r="D22" s="60"/>
      <c r="E22" s="59">
        <f>10225/127864</f>
        <v>7.9967778264405931E-2</v>
      </c>
      <c r="F22" s="60"/>
      <c r="G22" s="60" t="s">
        <v>147</v>
      </c>
      <c r="H22" s="60"/>
      <c r="I22" s="60"/>
      <c r="J22" s="60"/>
      <c r="K22" s="59">
        <v>7.1760000000000004E-2</v>
      </c>
    </row>
    <row r="23" spans="1:11" x14ac:dyDescent="0.2">
      <c r="A23" s="60"/>
      <c r="B23" s="60" t="s">
        <v>148</v>
      </c>
      <c r="C23" s="60"/>
      <c r="D23" s="60"/>
      <c r="E23" s="11">
        <f>G10</f>
        <v>0.3</v>
      </c>
      <c r="F23" s="60"/>
      <c r="G23" s="60" t="s">
        <v>149</v>
      </c>
      <c r="H23" s="60"/>
      <c r="I23" s="60"/>
      <c r="J23" s="60"/>
      <c r="K23" s="74">
        <f>Rm!G7-WACC!K22</f>
        <v>9.617478260869565E-2</v>
      </c>
    </row>
    <row r="24" spans="1:11" ht="17" x14ac:dyDescent="0.2">
      <c r="A24" s="60"/>
      <c r="B24" s="75" t="s">
        <v>150</v>
      </c>
      <c r="C24" s="75"/>
      <c r="D24" s="75"/>
      <c r="E24" s="76">
        <f>E22*(1-E23)</f>
        <v>5.5977444785084145E-2</v>
      </c>
      <c r="F24" s="60"/>
      <c r="G24" s="60" t="s">
        <v>171</v>
      </c>
      <c r="H24" s="60"/>
      <c r="I24" s="60"/>
      <c r="J24" s="60"/>
      <c r="K24" s="77">
        <f>K33</f>
        <v>0.70224126797213993</v>
      </c>
    </row>
    <row r="25" spans="1:11" x14ac:dyDescent="0.2">
      <c r="A25" s="60"/>
      <c r="B25" s="60"/>
      <c r="C25" s="60"/>
      <c r="D25" s="60"/>
      <c r="E25" s="60"/>
      <c r="F25" s="60"/>
      <c r="G25" s="75" t="s">
        <v>145</v>
      </c>
      <c r="H25" s="75"/>
      <c r="I25" s="75"/>
      <c r="J25" s="75"/>
      <c r="K25" s="76">
        <f>K22+(K24*K23)</f>
        <v>0.13929790128607533</v>
      </c>
    </row>
    <row r="26" spans="1:11" x14ac:dyDescent="0.2">
      <c r="A26" s="60"/>
      <c r="B26" s="60"/>
      <c r="C26" s="60"/>
      <c r="D26" s="60"/>
      <c r="E26" s="60"/>
      <c r="F26" s="60"/>
      <c r="G26" s="60"/>
      <c r="H26" s="60"/>
      <c r="I26" s="60"/>
      <c r="J26" s="60"/>
      <c r="K26" s="60"/>
    </row>
    <row r="27" spans="1:11" x14ac:dyDescent="0.2">
      <c r="A27" s="60"/>
      <c r="B27" s="60"/>
      <c r="C27" s="60"/>
      <c r="D27" s="60"/>
      <c r="E27" s="60"/>
      <c r="F27" s="60"/>
      <c r="G27" s="60"/>
      <c r="H27" s="60"/>
      <c r="I27" s="60"/>
      <c r="J27" s="60"/>
      <c r="K27" s="60"/>
    </row>
    <row r="28" spans="1:11" x14ac:dyDescent="0.2">
      <c r="A28" s="60"/>
      <c r="B28" s="72" t="s">
        <v>151</v>
      </c>
      <c r="C28" s="72"/>
      <c r="D28" s="66"/>
      <c r="E28" s="66"/>
      <c r="F28" s="60"/>
      <c r="G28" s="72" t="s">
        <v>152</v>
      </c>
      <c r="H28" s="72"/>
      <c r="I28" s="66"/>
      <c r="J28" s="66"/>
      <c r="K28" s="72"/>
    </row>
    <row r="29" spans="1:11" x14ac:dyDescent="0.2">
      <c r="A29" s="60"/>
      <c r="B29" s="60"/>
      <c r="C29" s="60"/>
      <c r="D29" s="60"/>
      <c r="E29" s="60"/>
      <c r="F29" s="60"/>
      <c r="G29" s="60"/>
      <c r="H29" s="60"/>
      <c r="I29" s="60"/>
      <c r="J29" s="60"/>
      <c r="K29" s="60"/>
    </row>
    <row r="30" spans="1:11" x14ac:dyDescent="0.2">
      <c r="A30" s="60"/>
      <c r="B30" s="60"/>
      <c r="C30" s="60"/>
      <c r="D30" s="78" t="s">
        <v>153</v>
      </c>
      <c r="E30" s="78" t="s">
        <v>154</v>
      </c>
      <c r="F30" s="60"/>
      <c r="G30" s="60" t="s">
        <v>155</v>
      </c>
      <c r="H30" s="60"/>
      <c r="I30" s="60"/>
      <c r="J30" s="60"/>
      <c r="K30" s="77">
        <f>K17</f>
        <v>0.7004425256623098</v>
      </c>
    </row>
    <row r="31" spans="1:11" x14ac:dyDescent="0.2">
      <c r="A31" s="60"/>
      <c r="B31" s="60" t="s">
        <v>138</v>
      </c>
      <c r="C31" s="67">
        <f>E10</f>
        <v>127864.3</v>
      </c>
      <c r="D31" s="74">
        <f>C31/$C$33</f>
        <v>0.30929371191423122</v>
      </c>
      <c r="E31" s="11">
        <f>I17</f>
        <v>3.6551741582981304E-3</v>
      </c>
      <c r="F31" s="60"/>
      <c r="G31" s="60" t="s">
        <v>156</v>
      </c>
      <c r="H31" s="60"/>
      <c r="I31" s="60"/>
      <c r="J31" s="60"/>
      <c r="K31" s="74">
        <f>E35</f>
        <v>3.6685834697944828E-3</v>
      </c>
    </row>
    <row r="32" spans="1:11" x14ac:dyDescent="0.2">
      <c r="A32" s="60"/>
      <c r="B32" s="60" t="s">
        <v>9</v>
      </c>
      <c r="C32" s="67">
        <f>F10</f>
        <v>285543.07</v>
      </c>
      <c r="D32" s="74">
        <f>C32/$C$33</f>
        <v>0.69070628808576884</v>
      </c>
      <c r="E32" s="74">
        <f>E33-E31</f>
        <v>0.99634482584170192</v>
      </c>
      <c r="F32" s="60"/>
      <c r="G32" s="60" t="s">
        <v>148</v>
      </c>
      <c r="H32" s="60"/>
      <c r="I32" s="60"/>
      <c r="J32" s="60"/>
      <c r="K32" s="79">
        <f>G17</f>
        <v>0.3</v>
      </c>
    </row>
    <row r="33" spans="1:11" x14ac:dyDescent="0.2">
      <c r="A33" s="60"/>
      <c r="B33" s="75" t="s">
        <v>157</v>
      </c>
      <c r="C33" s="80">
        <f>SUM(C31:C32)</f>
        <v>413407.37</v>
      </c>
      <c r="D33" s="81">
        <f>SUM(D31:D32)</f>
        <v>1</v>
      </c>
      <c r="E33" s="81">
        <f>D33</f>
        <v>1</v>
      </c>
      <c r="F33" s="60"/>
      <c r="G33" s="75" t="s">
        <v>152</v>
      </c>
      <c r="H33" s="75"/>
      <c r="I33" s="75"/>
      <c r="J33" s="75"/>
      <c r="K33" s="82">
        <f>K30*(1+K31*(1-K32))</f>
        <v>0.70224126797213993</v>
      </c>
    </row>
    <row r="34" spans="1:11" x14ac:dyDescent="0.2">
      <c r="A34" s="60"/>
      <c r="B34" s="60"/>
      <c r="C34" s="60"/>
      <c r="D34" s="60"/>
      <c r="E34" s="60"/>
      <c r="F34" s="60"/>
      <c r="G34" s="60"/>
      <c r="H34" s="60"/>
      <c r="I34" s="60"/>
      <c r="J34" s="60"/>
      <c r="K34" s="60"/>
    </row>
    <row r="35" spans="1:11" x14ac:dyDescent="0.2">
      <c r="A35" s="60"/>
      <c r="B35" s="60" t="s">
        <v>158</v>
      </c>
      <c r="C35" s="60"/>
      <c r="D35" s="68">
        <f>D31/D32</f>
        <v>0.44779339242938021</v>
      </c>
      <c r="E35" s="68">
        <f>E31/E32</f>
        <v>3.6685834697944828E-3</v>
      </c>
      <c r="F35" s="60"/>
      <c r="G35" s="72" t="s">
        <v>159</v>
      </c>
      <c r="H35" s="72"/>
      <c r="I35" s="72"/>
      <c r="J35" s="72"/>
      <c r="K35" s="72"/>
    </row>
    <row r="36" spans="1:11" x14ac:dyDescent="0.2">
      <c r="A36" s="60"/>
      <c r="B36" s="60"/>
      <c r="C36" s="60"/>
      <c r="D36" s="60"/>
      <c r="E36" s="60"/>
      <c r="F36" s="60"/>
      <c r="G36" s="60"/>
      <c r="H36" s="60"/>
      <c r="I36" s="60"/>
      <c r="J36" s="60"/>
      <c r="K36" s="60"/>
    </row>
    <row r="37" spans="1:11" x14ac:dyDescent="0.2">
      <c r="A37" s="60"/>
      <c r="B37" s="83" t="s">
        <v>160</v>
      </c>
      <c r="C37" s="60"/>
      <c r="D37" s="60"/>
      <c r="E37" s="60"/>
      <c r="F37" s="60"/>
      <c r="G37" s="60"/>
      <c r="H37" s="60"/>
      <c r="I37" s="60"/>
      <c r="J37" s="78" t="s">
        <v>161</v>
      </c>
      <c r="K37" s="78" t="s">
        <v>162</v>
      </c>
    </row>
    <row r="38" spans="1:11" x14ac:dyDescent="0.2">
      <c r="A38" s="60"/>
      <c r="B38" s="84" t="s">
        <v>163</v>
      </c>
      <c r="C38" s="84"/>
      <c r="D38" s="84"/>
      <c r="E38" s="60"/>
      <c r="F38" s="60"/>
      <c r="G38" s="60" t="s">
        <v>164</v>
      </c>
      <c r="H38" s="60"/>
      <c r="I38" s="60"/>
      <c r="J38" s="74">
        <f>E24</f>
        <v>5.5977444785084145E-2</v>
      </c>
      <c r="K38" s="74">
        <f>E31</f>
        <v>3.6551741582981304E-3</v>
      </c>
    </row>
    <row r="39" spans="1:11" x14ac:dyDescent="0.2">
      <c r="A39" s="60"/>
      <c r="B39" s="84" t="s">
        <v>165</v>
      </c>
      <c r="C39" s="84"/>
      <c r="D39" s="84"/>
      <c r="E39" s="60"/>
      <c r="F39" s="60"/>
      <c r="G39" s="60" t="s">
        <v>140</v>
      </c>
      <c r="H39" s="60"/>
      <c r="I39" s="60"/>
      <c r="J39" s="74">
        <f>K25</f>
        <v>0.13929790128607533</v>
      </c>
      <c r="K39" s="74">
        <f>E32</f>
        <v>0.99634482584170192</v>
      </c>
    </row>
    <row r="40" spans="1:11" x14ac:dyDescent="0.2">
      <c r="A40" s="60"/>
      <c r="B40" s="84" t="s">
        <v>166</v>
      </c>
      <c r="C40" s="84"/>
      <c r="D40" s="84"/>
      <c r="E40" s="84"/>
      <c r="F40" s="60"/>
      <c r="G40" s="75" t="s">
        <v>159</v>
      </c>
      <c r="H40" s="75"/>
      <c r="I40" s="75"/>
      <c r="J40" s="75"/>
      <c r="K40" s="76">
        <f>SUMPRODUCT(J38:J39,K38:K39)</f>
        <v>0.13899335050661529</v>
      </c>
    </row>
    <row r="41" spans="1:11" x14ac:dyDescent="0.2">
      <c r="A41" s="60"/>
      <c r="B41" s="84" t="s">
        <v>167</v>
      </c>
      <c r="C41" s="84"/>
      <c r="D41" s="84"/>
      <c r="E41" s="84"/>
      <c r="F41" s="60"/>
      <c r="G41" s="60"/>
      <c r="H41" s="60"/>
      <c r="I41" s="60"/>
      <c r="J41" s="60"/>
      <c r="K41" s="60"/>
    </row>
  </sheetData>
  <pageMargins left="0.25" right="0.25" top="0.75" bottom="0.75" header="0.3" footer="0.3"/>
  <pageSetup paperSize="9" scale="80"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9E85E-83D4-2849-AF58-CA3F759B9926}">
  <dimension ref="A2:K63"/>
  <sheetViews>
    <sheetView showGridLines="0" topLeftCell="A22" zoomScale="150" zoomScaleNormal="150" workbookViewId="0">
      <selection activeCell="K34" sqref="K34"/>
    </sheetView>
  </sheetViews>
  <sheetFormatPr baseColWidth="10" defaultRowHeight="15" x14ac:dyDescent="0.2"/>
  <cols>
    <col min="1" max="1" width="2" customWidth="1"/>
    <col min="7" max="7" width="11" bestFit="1" customWidth="1"/>
    <col min="8" max="8" width="11" customWidth="1"/>
    <col min="9" max="11" width="11" bestFit="1" customWidth="1"/>
  </cols>
  <sheetData>
    <row r="2" spans="1:11" x14ac:dyDescent="0.2">
      <c r="A2" t="s">
        <v>56</v>
      </c>
      <c r="B2" s="94" t="s">
        <v>220</v>
      </c>
      <c r="C2" s="94"/>
      <c r="D2" s="94"/>
      <c r="E2" s="94"/>
      <c r="F2" s="94"/>
      <c r="G2" s="95">
        <f>'Raw FS'!J$4</f>
        <v>43525</v>
      </c>
      <c r="H2" s="95">
        <f>'Raw FS'!K$4</f>
        <v>43891</v>
      </c>
      <c r="I2" s="95">
        <f>'Raw FS'!L$4</f>
        <v>44256</v>
      </c>
      <c r="J2" s="95">
        <f>'Raw FS'!M$4</f>
        <v>44621</v>
      </c>
      <c r="K2" s="95">
        <f>'Raw FS'!N$4</f>
        <v>44986</v>
      </c>
    </row>
    <row r="4" spans="1:11" x14ac:dyDescent="0.2">
      <c r="B4" s="8" t="s">
        <v>221</v>
      </c>
    </row>
    <row r="5" spans="1:11" x14ac:dyDescent="0.2">
      <c r="B5" s="109" t="str">
        <f>'Raw FS'!B38</f>
        <v>Inventories</v>
      </c>
      <c r="C5" s="109"/>
      <c r="D5" s="109"/>
      <c r="E5" s="109"/>
      <c r="F5" s="109"/>
      <c r="G5" s="100">
        <f>'Raw FS'!J38</f>
        <v>39014</v>
      </c>
      <c r="H5" s="100">
        <f>'Raw FS'!K38</f>
        <v>37457</v>
      </c>
      <c r="I5" s="100">
        <f>'Raw FS'!L38</f>
        <v>36089</v>
      </c>
      <c r="J5" s="100">
        <f>'Raw FS'!M38</f>
        <v>35240</v>
      </c>
      <c r="K5" s="100">
        <f>'Raw FS'!N38</f>
        <v>40755</v>
      </c>
    </row>
    <row r="6" spans="1:11" x14ac:dyDescent="0.2">
      <c r="B6" s="109" t="str">
        <f>'Raw FS'!B39</f>
        <v>Trade receivables</v>
      </c>
      <c r="C6" s="109"/>
      <c r="D6" s="109"/>
      <c r="E6" s="109"/>
      <c r="F6" s="109"/>
      <c r="G6" s="100">
        <f>'Raw FS'!J39</f>
        <v>18996</v>
      </c>
      <c r="H6" s="100">
        <f>'Raw FS'!K39</f>
        <v>11173</v>
      </c>
      <c r="I6" s="100">
        <f>'Raw FS'!L39</f>
        <v>12679</v>
      </c>
      <c r="J6" s="100">
        <f>'Raw FS'!M39</f>
        <v>12442</v>
      </c>
      <c r="K6" s="100">
        <f>'Raw FS'!N39</f>
        <v>15738</v>
      </c>
    </row>
    <row r="7" spans="1:11" x14ac:dyDescent="0.2">
      <c r="B7" s="109" t="str">
        <f>'Raw FS'!B41</f>
        <v>Short term loans</v>
      </c>
      <c r="C7" s="109"/>
      <c r="D7" s="109"/>
      <c r="E7" s="109"/>
      <c r="F7" s="109"/>
      <c r="G7" s="100">
        <f>'Raw FS'!J41</f>
        <v>974</v>
      </c>
      <c r="H7" s="100">
        <f>'Raw FS'!K41</f>
        <v>39</v>
      </c>
      <c r="I7" s="100">
        <f>'Raw FS'!L41</f>
        <v>142</v>
      </c>
      <c r="J7" s="100">
        <f>'Raw FS'!M41</f>
        <v>47</v>
      </c>
      <c r="K7" s="100">
        <f>'Raw FS'!N41</f>
        <v>50</v>
      </c>
    </row>
    <row r="8" spans="1:11" x14ac:dyDescent="0.2">
      <c r="B8" s="20" t="str">
        <f>'Raw FS'!B42</f>
        <v>Other asset items</v>
      </c>
      <c r="C8" s="20"/>
      <c r="D8" s="20"/>
      <c r="E8" s="20"/>
      <c r="F8" s="20"/>
      <c r="G8" s="106">
        <f>'Raw FS'!J42</f>
        <v>55182</v>
      </c>
      <c r="H8" s="106">
        <f>'Raw FS'!K42</f>
        <v>58746</v>
      </c>
      <c r="I8" s="106">
        <f>'Raw FS'!L42</f>
        <v>61576</v>
      </c>
      <c r="J8" s="106">
        <f>'Raw FS'!M42</f>
        <v>62177</v>
      </c>
      <c r="K8" s="106">
        <f>'Raw FS'!N42</f>
        <v>68382</v>
      </c>
    </row>
    <row r="9" spans="1:11" x14ac:dyDescent="0.2">
      <c r="B9" s="110" t="s">
        <v>85</v>
      </c>
      <c r="C9" s="110"/>
      <c r="D9" s="110"/>
      <c r="E9" s="110"/>
      <c r="F9" s="110"/>
      <c r="G9" s="111">
        <f>SUM(G5:G8)</f>
        <v>114166</v>
      </c>
      <c r="H9" s="111">
        <f t="shared" ref="H9:K9" si="0">SUM(H5:H8)</f>
        <v>107415</v>
      </c>
      <c r="I9" s="111">
        <f t="shared" si="0"/>
        <v>110486</v>
      </c>
      <c r="J9" s="111">
        <f t="shared" si="0"/>
        <v>109906</v>
      </c>
      <c r="K9" s="111">
        <f t="shared" si="0"/>
        <v>124925</v>
      </c>
    </row>
    <row r="11" spans="1:11" x14ac:dyDescent="0.2">
      <c r="B11" s="8" t="s">
        <v>222</v>
      </c>
    </row>
    <row r="12" spans="1:11" x14ac:dyDescent="0.2">
      <c r="B12" s="109" t="str">
        <f>'Raw FS'!B15</f>
        <v>Trade Payables</v>
      </c>
      <c r="C12" s="109"/>
      <c r="D12" s="109"/>
      <c r="E12" s="109"/>
      <c r="F12" s="109"/>
      <c r="G12" s="100">
        <f>'Raw FS'!J15</f>
        <v>71691</v>
      </c>
      <c r="H12" s="100">
        <f>'Raw FS'!K15</f>
        <v>66398</v>
      </c>
      <c r="I12" s="100">
        <f>'Raw FS'!L15</f>
        <v>76040</v>
      </c>
      <c r="J12" s="100">
        <f>'Raw FS'!M15</f>
        <v>69750</v>
      </c>
      <c r="K12" s="100">
        <f>'Raw FS'!N15</f>
        <v>79252</v>
      </c>
    </row>
    <row r="13" spans="1:11" x14ac:dyDescent="0.2">
      <c r="B13" s="109" t="str">
        <f>'Raw FS'!B16</f>
        <v>Advance from Customers</v>
      </c>
      <c r="C13" s="109"/>
      <c r="D13" s="109"/>
      <c r="E13" s="109"/>
      <c r="F13" s="109"/>
      <c r="G13" s="100">
        <f>'Raw FS'!J16</f>
        <v>0</v>
      </c>
      <c r="H13" s="100">
        <f>'Raw FS'!K16</f>
        <v>0</v>
      </c>
      <c r="I13" s="100">
        <f>'Raw FS'!L16</f>
        <v>0</v>
      </c>
      <c r="J13" s="100">
        <f>'Raw FS'!M16</f>
        <v>0</v>
      </c>
      <c r="K13" s="100">
        <f>'Raw FS'!N16</f>
        <v>0</v>
      </c>
    </row>
    <row r="14" spans="1:11" x14ac:dyDescent="0.2">
      <c r="B14" s="109" t="str">
        <f>'Raw FS'!B17</f>
        <v>Other liability items</v>
      </c>
      <c r="C14" s="109"/>
      <c r="D14" s="109"/>
      <c r="E14" s="109"/>
      <c r="F14" s="109"/>
      <c r="G14" s="100">
        <f>'Raw FS'!J17</f>
        <v>67135</v>
      </c>
      <c r="H14" s="100">
        <f>'Raw FS'!K17</f>
        <v>65969</v>
      </c>
      <c r="I14" s="100">
        <f>'Raw FS'!L17</f>
        <v>66579</v>
      </c>
      <c r="J14" s="100">
        <f>'Raw FS'!M17</f>
        <v>64030</v>
      </c>
      <c r="K14" s="100">
        <f>'Raw FS'!N17</f>
        <v>68710</v>
      </c>
    </row>
    <row r="15" spans="1:11" x14ac:dyDescent="0.2">
      <c r="B15" s="110" t="s">
        <v>223</v>
      </c>
      <c r="C15" s="110"/>
      <c r="D15" s="110"/>
      <c r="E15" s="110"/>
      <c r="F15" s="110"/>
      <c r="G15" s="111">
        <f>SUM(G12:G14)</f>
        <v>138826</v>
      </c>
      <c r="H15" s="111">
        <f>SUM(H12:H14)</f>
        <v>132367</v>
      </c>
      <c r="I15" s="111">
        <f>SUM(I12:I14)</f>
        <v>142619</v>
      </c>
      <c r="J15" s="111">
        <f>SUM(J12:J14)</f>
        <v>133780</v>
      </c>
      <c r="K15" s="111">
        <f>SUM(K12:K14)</f>
        <v>147962</v>
      </c>
    </row>
    <row r="17" spans="1:11" ht="16" thickBot="1" x14ac:dyDescent="0.25">
      <c r="A17" t="s">
        <v>56</v>
      </c>
      <c r="B17" s="113" t="s">
        <v>224</v>
      </c>
      <c r="C17" s="113"/>
      <c r="D17" s="113"/>
      <c r="E17" s="113"/>
      <c r="F17" s="113"/>
      <c r="G17" s="114">
        <f>G9-G15</f>
        <v>-24660</v>
      </c>
      <c r="H17" s="114">
        <f t="shared" ref="H17:K17" si="1">H9-H15</f>
        <v>-24952</v>
      </c>
      <c r="I17" s="114">
        <f t="shared" si="1"/>
        <v>-32133</v>
      </c>
      <c r="J17" s="114">
        <f t="shared" si="1"/>
        <v>-23874</v>
      </c>
      <c r="K17" s="114">
        <f t="shared" si="1"/>
        <v>-23037</v>
      </c>
    </row>
    <row r="19" spans="1:11" x14ac:dyDescent="0.2">
      <c r="B19" s="8" t="s">
        <v>225</v>
      </c>
    </row>
    <row r="20" spans="1:11" x14ac:dyDescent="0.2">
      <c r="B20" s="109" t="str">
        <f>'Raw FS'!B21</f>
        <v>Land</v>
      </c>
      <c r="C20" s="109"/>
      <c r="D20" s="109"/>
      <c r="E20" s="109"/>
      <c r="F20" s="109"/>
      <c r="G20" s="100">
        <f>'Raw FS'!J21</f>
        <v>7286</v>
      </c>
      <c r="H20" s="100">
        <f>'Raw FS'!K21</f>
        <v>7675</v>
      </c>
      <c r="I20" s="100">
        <f>'Raw FS'!L21</f>
        <v>7819</v>
      </c>
      <c r="J20" s="100">
        <f>'Raw FS'!M21</f>
        <v>7760</v>
      </c>
      <c r="K20" s="100">
        <f>'Raw FS'!N21</f>
        <v>8045</v>
      </c>
    </row>
    <row r="21" spans="1:11" x14ac:dyDescent="0.2">
      <c r="B21" s="109" t="str">
        <f>'Raw FS'!B22</f>
        <v>Building</v>
      </c>
      <c r="C21" s="109"/>
      <c r="D21" s="109"/>
      <c r="E21" s="109"/>
      <c r="F21" s="109"/>
      <c r="G21" s="100">
        <f>'Raw FS'!J22</f>
        <v>22938</v>
      </c>
      <c r="H21" s="100">
        <f>'Raw FS'!K22</f>
        <v>32665</v>
      </c>
      <c r="I21" s="100">
        <f>'Raw FS'!L22</f>
        <v>35537</v>
      </c>
      <c r="J21" s="100">
        <f>'Raw FS'!M22</f>
        <v>36466</v>
      </c>
      <c r="K21" s="100">
        <f>'Raw FS'!N22</f>
        <v>38781</v>
      </c>
    </row>
    <row r="22" spans="1:11" x14ac:dyDescent="0.2">
      <c r="B22" s="109" t="str">
        <f>'Raw FS'!B23</f>
        <v>Plant Machinery</v>
      </c>
      <c r="C22" s="109"/>
      <c r="D22" s="109"/>
      <c r="E22" s="109"/>
      <c r="F22" s="109"/>
      <c r="G22" s="100">
        <f>'Raw FS'!J23</f>
        <v>109415</v>
      </c>
      <c r="H22" s="100">
        <f>'Raw FS'!K23</f>
        <v>124158</v>
      </c>
      <c r="I22" s="100">
        <f>'Raw FS'!L23</f>
        <v>138868</v>
      </c>
      <c r="J22" s="100">
        <f>'Raw FS'!M23</f>
        <v>148585</v>
      </c>
      <c r="K22" s="100">
        <f>'Raw FS'!N23</f>
        <v>153672</v>
      </c>
    </row>
    <row r="23" spans="1:11" x14ac:dyDescent="0.2">
      <c r="B23" s="109" t="str">
        <f>'Raw FS'!B24</f>
        <v>Equipments</v>
      </c>
      <c r="C23" s="109"/>
      <c r="D23" s="109"/>
      <c r="E23" s="109"/>
      <c r="F23" s="109"/>
      <c r="G23" s="100">
        <f>'Raw FS'!J24</f>
        <v>0</v>
      </c>
      <c r="H23" s="100">
        <f>'Raw FS'!K24</f>
        <v>0</v>
      </c>
      <c r="I23" s="100">
        <f>'Raw FS'!L24</f>
        <v>0</v>
      </c>
      <c r="J23" s="100">
        <f>'Raw FS'!M24</f>
        <v>0</v>
      </c>
      <c r="K23" s="100">
        <f>'Raw FS'!N24</f>
        <v>0</v>
      </c>
    </row>
    <row r="24" spans="1:11" x14ac:dyDescent="0.2">
      <c r="B24" s="109" t="str">
        <f>'Raw FS'!B25</f>
        <v>Computers</v>
      </c>
      <c r="C24" s="109"/>
      <c r="D24" s="109"/>
      <c r="E24" s="109"/>
      <c r="F24" s="109"/>
      <c r="G24" s="100">
        <f>'Raw FS'!J25</f>
        <v>2335</v>
      </c>
      <c r="H24" s="100">
        <f>'Raw FS'!K25</f>
        <v>3054</v>
      </c>
      <c r="I24" s="100">
        <f>'Raw FS'!L25</f>
        <v>3172</v>
      </c>
      <c r="J24" s="100">
        <f>'Raw FS'!M25</f>
        <v>3383</v>
      </c>
      <c r="K24" s="100">
        <f>'Raw FS'!N25</f>
        <v>3499</v>
      </c>
    </row>
    <row r="25" spans="1:11" x14ac:dyDescent="0.2">
      <c r="B25" s="109" t="str">
        <f>'Raw FS'!B26</f>
        <v>Furniture n fittings</v>
      </c>
      <c r="C25" s="109"/>
      <c r="D25" s="109"/>
      <c r="E25" s="109"/>
      <c r="F25" s="109"/>
      <c r="G25" s="100">
        <f>'Raw FS'!J26</f>
        <v>1626</v>
      </c>
      <c r="H25" s="100">
        <f>'Raw FS'!K26</f>
        <v>1890</v>
      </c>
      <c r="I25" s="100">
        <f>'Raw FS'!L26</f>
        <v>1956</v>
      </c>
      <c r="J25" s="100">
        <f>'Raw FS'!M26</f>
        <v>1984</v>
      </c>
      <c r="K25" s="100">
        <f>'Raw FS'!N26</f>
        <v>2084</v>
      </c>
    </row>
    <row r="26" spans="1:11" x14ac:dyDescent="0.2">
      <c r="B26" s="109" t="str">
        <f>'Raw FS'!B27</f>
        <v>Vehicles</v>
      </c>
      <c r="C26" s="109"/>
      <c r="D26" s="109"/>
      <c r="E26" s="109"/>
      <c r="F26" s="109"/>
      <c r="G26" s="100">
        <f>'Raw FS'!J27</f>
        <v>387</v>
      </c>
      <c r="H26" s="100">
        <f>'Raw FS'!K27</f>
        <v>601</v>
      </c>
      <c r="I26" s="100">
        <f>'Raw FS'!L27</f>
        <v>845</v>
      </c>
      <c r="J26" s="100">
        <f>'Raw FS'!M27</f>
        <v>725</v>
      </c>
      <c r="K26" s="100">
        <f>'Raw FS'!N27</f>
        <v>788</v>
      </c>
    </row>
    <row r="27" spans="1:11" x14ac:dyDescent="0.2">
      <c r="B27" s="109" t="str">
        <f>'Raw FS'!B28</f>
        <v>Intangible Assets</v>
      </c>
      <c r="C27" s="109"/>
      <c r="D27" s="109"/>
      <c r="E27" s="109"/>
      <c r="F27" s="109"/>
      <c r="G27" s="100">
        <f>'Raw FS'!J28</f>
        <v>80480</v>
      </c>
      <c r="H27" s="100">
        <f>'Raw FS'!K28</f>
        <v>91157</v>
      </c>
      <c r="I27" s="100">
        <f>'Raw FS'!L28</f>
        <v>114809</v>
      </c>
      <c r="J27" s="100">
        <f>'Raw FS'!M28</f>
        <v>114323</v>
      </c>
      <c r="K27" s="100">
        <f>'Raw FS'!N28</f>
        <v>112538</v>
      </c>
    </row>
    <row r="28" spans="1:11" x14ac:dyDescent="0.2">
      <c r="B28" s="109" t="str">
        <f>'Raw FS'!B29</f>
        <v>Other fixed assets</v>
      </c>
      <c r="C28" s="109"/>
      <c r="D28" s="109"/>
      <c r="E28" s="109"/>
      <c r="F28" s="109"/>
      <c r="G28" s="100">
        <f>'Raw FS'!J29</f>
        <v>8049</v>
      </c>
      <c r="H28" s="100">
        <f>'Raw FS'!K29</f>
        <v>9380</v>
      </c>
      <c r="I28" s="100">
        <f>'Raw FS'!L29</f>
        <v>10686</v>
      </c>
      <c r="J28" s="100">
        <f>'Raw FS'!M29</f>
        <v>10870</v>
      </c>
      <c r="K28" s="100">
        <f>'Raw FS'!N29</f>
        <v>11735</v>
      </c>
    </row>
    <row r="29" spans="1:11" x14ac:dyDescent="0.2">
      <c r="B29" s="110" t="s">
        <v>210</v>
      </c>
      <c r="C29" s="110"/>
      <c r="D29" s="110"/>
      <c r="E29" s="110"/>
      <c r="F29" s="110"/>
      <c r="G29" s="111">
        <f>SUM(G20:G28)</f>
        <v>232516</v>
      </c>
      <c r="H29" s="111">
        <f>SUM(H20:H28)</f>
        <v>270580</v>
      </c>
      <c r="I29" s="111">
        <f>SUM(I20:I28)</f>
        <v>313692</v>
      </c>
      <c r="J29" s="111">
        <f>SUM(J20:J28)</f>
        <v>324096</v>
      </c>
      <c r="K29" s="111">
        <f>SUM(K20:K28)</f>
        <v>331142</v>
      </c>
    </row>
    <row r="30" spans="1:11" x14ac:dyDescent="0.2">
      <c r="B30" t="str">
        <f>'Raw FS'!B31</f>
        <v>Accumulated Depreciation</v>
      </c>
      <c r="G30" s="105">
        <f>-'Raw FS'!J31</f>
        <v>-121283</v>
      </c>
      <c r="H30" s="105">
        <f>-'Raw FS'!K31</f>
        <v>-143471</v>
      </c>
      <c r="I30" s="105">
        <f>-'Raw FS'!L31</f>
        <v>-174985</v>
      </c>
      <c r="J30" s="105">
        <f>-'Raw FS'!M31</f>
        <v>-185241</v>
      </c>
      <c r="K30" s="105">
        <f>-'Raw FS'!N31</f>
        <v>-199062</v>
      </c>
    </row>
    <row r="31" spans="1:11" ht="16" thickBot="1" x14ac:dyDescent="0.25">
      <c r="A31" t="s">
        <v>56</v>
      </c>
      <c r="B31" s="113" t="s">
        <v>226</v>
      </c>
      <c r="C31" s="113"/>
      <c r="D31" s="113"/>
      <c r="E31" s="113"/>
      <c r="F31" s="113"/>
      <c r="G31" s="114">
        <f>SUM(G29:G30)</f>
        <v>111233</v>
      </c>
      <c r="H31" s="114">
        <f t="shared" ref="H31:K31" si="2">SUM(H29:H30)</f>
        <v>127109</v>
      </c>
      <c r="I31" s="114">
        <f t="shared" si="2"/>
        <v>138707</v>
      </c>
      <c r="J31" s="114">
        <f t="shared" si="2"/>
        <v>138855</v>
      </c>
      <c r="K31" s="114">
        <f t="shared" si="2"/>
        <v>132080</v>
      </c>
    </row>
    <row r="33" spans="1:11" x14ac:dyDescent="0.2">
      <c r="A33" t="s">
        <v>56</v>
      </c>
      <c r="B33" s="8" t="s">
        <v>227</v>
      </c>
      <c r="C33" s="8"/>
      <c r="D33" s="8"/>
      <c r="E33" s="8"/>
      <c r="F33" s="8"/>
      <c r="G33" s="112">
        <f>SUM(G31,G17)</f>
        <v>86573</v>
      </c>
      <c r="H33" s="112">
        <f t="shared" ref="H33:K33" si="3">SUM(H31,H17)</f>
        <v>102157</v>
      </c>
      <c r="I33" s="112">
        <f t="shared" si="3"/>
        <v>106574</v>
      </c>
      <c r="J33" s="112">
        <f t="shared" si="3"/>
        <v>114981</v>
      </c>
      <c r="K33" s="112">
        <f t="shared" si="3"/>
        <v>109043</v>
      </c>
    </row>
    <row r="34" spans="1:11" x14ac:dyDescent="0.2">
      <c r="B34" s="8" t="s">
        <v>228</v>
      </c>
      <c r="C34" s="8"/>
      <c r="D34" s="8"/>
      <c r="E34" s="8"/>
      <c r="F34" s="8"/>
      <c r="G34" s="112">
        <f>SUM(HistoricalFS!H28,HistoricalFS!H22)</f>
        <v>1073.7000000000207</v>
      </c>
      <c r="H34" s="112">
        <f>SUM(HistoricalFS!I28,HistoricalFS!I22)</f>
        <v>-3438.3600000000388</v>
      </c>
      <c r="I34" s="112">
        <f>SUM(HistoricalFS!J28,HistoricalFS!J22)</f>
        <v>8740.7199999999921</v>
      </c>
      <c r="J34" s="112">
        <f>SUM(HistoricalFS!K28,HistoricalFS!K22)</f>
        <v>-115.59999999998763</v>
      </c>
      <c r="K34" s="112">
        <f>SUM(HistoricalFS!L28,HistoricalFS!L22)</f>
        <v>6955.4399999999623</v>
      </c>
    </row>
    <row r="36" spans="1:11" ht="16" thickBot="1" x14ac:dyDescent="0.25">
      <c r="A36" t="s">
        <v>56</v>
      </c>
      <c r="B36" s="113" t="s">
        <v>229</v>
      </c>
      <c r="C36" s="115"/>
      <c r="D36" s="115"/>
      <c r="E36" s="115"/>
      <c r="F36" s="115"/>
      <c r="G36" s="116">
        <f>G34/G33</f>
        <v>1.2402250124172903E-2</v>
      </c>
      <c r="H36" s="116">
        <f t="shared" ref="H36:K36" si="4">H34/H33</f>
        <v>-3.3657605450434516E-2</v>
      </c>
      <c r="I36" s="116">
        <f t="shared" si="4"/>
        <v>8.2015500966464538E-2</v>
      </c>
      <c r="J36" s="116">
        <f t="shared" si="4"/>
        <v>-1.005383498143064E-3</v>
      </c>
      <c r="K36" s="116">
        <f t="shared" si="4"/>
        <v>6.3786212778444859E-2</v>
      </c>
    </row>
    <row r="39" spans="1:11" x14ac:dyDescent="0.2">
      <c r="A39" t="s">
        <v>56</v>
      </c>
      <c r="B39" s="94" t="s">
        <v>230</v>
      </c>
      <c r="C39" s="94"/>
      <c r="D39" s="94"/>
      <c r="E39" s="94"/>
      <c r="F39" s="94"/>
      <c r="G39" s="95">
        <f>'Raw FS'!J$4</f>
        <v>43525</v>
      </c>
      <c r="H39" s="95">
        <f>'Raw FS'!K$4</f>
        <v>43891</v>
      </c>
      <c r="I39" s="95">
        <f>'Raw FS'!L$4</f>
        <v>44256</v>
      </c>
      <c r="J39" s="95">
        <f>'Raw FS'!M$4</f>
        <v>44621</v>
      </c>
      <c r="K39" s="95">
        <f>'Raw FS'!N$4</f>
        <v>44986</v>
      </c>
    </row>
    <row r="41" spans="1:11" x14ac:dyDescent="0.2">
      <c r="B41" s="109" t="s">
        <v>231</v>
      </c>
      <c r="C41" s="109"/>
      <c r="D41" s="109"/>
      <c r="E41" s="109"/>
      <c r="F41" s="109"/>
      <c r="G41" s="100">
        <f>-SUM('Raw FS'!J61:J62)</f>
        <v>35237</v>
      </c>
      <c r="H41" s="100">
        <f>-SUM('Raw FS'!K61:K62)</f>
        <v>29531</v>
      </c>
      <c r="I41" s="100">
        <f>-SUM('Raw FS'!L61:L62)</f>
        <v>19854</v>
      </c>
      <c r="J41" s="100">
        <f>-SUM('Raw FS'!M61:M62)</f>
        <v>14938</v>
      </c>
      <c r="K41" s="100">
        <f>-SUM('Raw FS'!N61:N62)</f>
        <v>18945</v>
      </c>
    </row>
    <row r="42" spans="1:11" x14ac:dyDescent="0.2">
      <c r="B42" s="109" t="s">
        <v>262</v>
      </c>
      <c r="C42" s="109"/>
      <c r="D42" s="109"/>
      <c r="E42" s="109"/>
      <c r="F42" s="109"/>
      <c r="G42" s="109"/>
      <c r="H42" s="119">
        <f>H17-G17</f>
        <v>-292</v>
      </c>
      <c r="I42" s="119">
        <f t="shared" ref="I42:K42" si="5">I17-H17</f>
        <v>-7181</v>
      </c>
      <c r="J42" s="119">
        <f t="shared" si="5"/>
        <v>8259</v>
      </c>
      <c r="K42" s="119">
        <f t="shared" si="5"/>
        <v>837</v>
      </c>
    </row>
    <row r="43" spans="1:11" x14ac:dyDescent="0.2">
      <c r="B43" s="109"/>
      <c r="C43" s="109"/>
      <c r="D43" s="109"/>
      <c r="E43" s="109"/>
      <c r="F43" s="109"/>
      <c r="G43" s="109"/>
      <c r="H43" s="109"/>
      <c r="I43" s="109"/>
      <c r="J43" s="109"/>
      <c r="K43" s="109"/>
    </row>
    <row r="44" spans="1:11" x14ac:dyDescent="0.2">
      <c r="B44" s="109" t="s">
        <v>228</v>
      </c>
      <c r="C44" s="109"/>
      <c r="D44" s="109"/>
      <c r="E44" s="109"/>
      <c r="F44" s="109"/>
      <c r="G44" s="119">
        <f>G34</f>
        <v>1073.7000000000207</v>
      </c>
      <c r="H44" s="119">
        <f t="shared" ref="H44:K44" si="6">H34</f>
        <v>-3438.3600000000388</v>
      </c>
      <c r="I44" s="119">
        <f t="shared" si="6"/>
        <v>8740.7199999999921</v>
      </c>
      <c r="J44" s="119">
        <f t="shared" si="6"/>
        <v>-115.59999999998763</v>
      </c>
      <c r="K44" s="119">
        <f t="shared" si="6"/>
        <v>6955.4399999999623</v>
      </c>
    </row>
    <row r="45" spans="1:11" x14ac:dyDescent="0.2">
      <c r="B45" s="109" t="s">
        <v>263</v>
      </c>
      <c r="C45" s="109"/>
      <c r="D45" s="109"/>
      <c r="E45" s="109"/>
      <c r="F45" s="109"/>
      <c r="G45" s="120">
        <v>0.25</v>
      </c>
      <c r="H45" s="120">
        <v>0.25</v>
      </c>
      <c r="I45" s="120">
        <v>0.25</v>
      </c>
      <c r="J45" s="120">
        <v>0.25</v>
      </c>
      <c r="K45" s="120">
        <v>0.25</v>
      </c>
    </row>
    <row r="46" spans="1:11" x14ac:dyDescent="0.2">
      <c r="B46" s="109" t="s">
        <v>265</v>
      </c>
      <c r="C46" s="109"/>
      <c r="D46" s="109"/>
      <c r="E46" s="109"/>
      <c r="F46" s="109"/>
      <c r="G46" s="121">
        <f>G44*(1-G45)</f>
        <v>805.27500000001555</v>
      </c>
      <c r="H46" s="121">
        <f t="shared" ref="H46:K46" si="7">H44*(1-H45)</f>
        <v>-2578.7700000000291</v>
      </c>
      <c r="I46" s="121">
        <f t="shared" si="7"/>
        <v>6555.5399999999936</v>
      </c>
      <c r="J46" s="121">
        <f t="shared" si="7"/>
        <v>-86.699999999990723</v>
      </c>
      <c r="K46" s="121">
        <f t="shared" si="7"/>
        <v>5216.5799999999717</v>
      </c>
    </row>
    <row r="47" spans="1:11" x14ac:dyDescent="0.2">
      <c r="B47" s="109"/>
      <c r="C47" s="109"/>
      <c r="D47" s="109"/>
      <c r="E47" s="109"/>
      <c r="F47" s="109"/>
      <c r="G47" s="109"/>
      <c r="H47" s="109"/>
      <c r="I47" s="109"/>
      <c r="J47" s="109"/>
      <c r="K47" s="109"/>
    </row>
    <row r="48" spans="1:11" x14ac:dyDescent="0.2">
      <c r="B48" s="109" t="s">
        <v>264</v>
      </c>
      <c r="C48" s="109"/>
      <c r="D48" s="109"/>
      <c r="E48" s="109"/>
      <c r="F48" s="109"/>
      <c r="G48" s="109"/>
      <c r="H48" s="100">
        <f>SUM(H41:H42)</f>
        <v>29239</v>
      </c>
      <c r="I48" s="100">
        <f t="shared" ref="I48:K48" si="8">SUM(I41:I42)</f>
        <v>12673</v>
      </c>
      <c r="J48" s="100">
        <f t="shared" si="8"/>
        <v>23197</v>
      </c>
      <c r="K48" s="100">
        <f t="shared" si="8"/>
        <v>19782</v>
      </c>
    </row>
    <row r="49" spans="1:11" x14ac:dyDescent="0.2">
      <c r="B49" s="20"/>
      <c r="C49" s="20"/>
      <c r="D49" s="20"/>
      <c r="E49" s="20"/>
      <c r="F49" s="20"/>
      <c r="G49" s="20"/>
      <c r="H49" s="106"/>
      <c r="I49" s="106"/>
      <c r="J49" s="106"/>
      <c r="K49" s="106"/>
    </row>
    <row r="50" spans="1:11" ht="16" thickBot="1" x14ac:dyDescent="0.25">
      <c r="B50" s="113" t="s">
        <v>266</v>
      </c>
      <c r="C50" s="113"/>
      <c r="D50" s="113"/>
      <c r="E50" s="113"/>
      <c r="F50" s="113"/>
      <c r="G50" s="113"/>
      <c r="H50" s="116">
        <f>H48/H46</f>
        <v>-11.338351229461979</v>
      </c>
      <c r="I50" s="116">
        <f t="shared" ref="I50:K50" si="9">I48/I46</f>
        <v>1.9331740787181548</v>
      </c>
      <c r="J50" s="116">
        <f t="shared" si="9"/>
        <v>-267.55478662055918</v>
      </c>
      <c r="K50" s="116">
        <f t="shared" si="9"/>
        <v>3.7921396777199061</v>
      </c>
    </row>
    <row r="51" spans="1:11" x14ac:dyDescent="0.2">
      <c r="H51" s="39"/>
      <c r="I51" s="39"/>
      <c r="J51" s="39"/>
      <c r="K51" s="39"/>
    </row>
    <row r="52" spans="1:11" x14ac:dyDescent="0.2">
      <c r="I52" s="91" t="s">
        <v>267</v>
      </c>
      <c r="J52" s="91"/>
      <c r="K52" s="92">
        <f>AVERAGE(H50:K50)</f>
        <v>-68.291956023395784</v>
      </c>
    </row>
    <row r="53" spans="1:11" x14ac:dyDescent="0.2">
      <c r="I53" s="91" t="s">
        <v>268</v>
      </c>
      <c r="J53" s="91"/>
      <c r="K53" s="92">
        <f>MEDIAN(H50:K50)</f>
        <v>-4.7025885753719123</v>
      </c>
    </row>
    <row r="55" spans="1:11" x14ac:dyDescent="0.2">
      <c r="A55" t="s">
        <v>56</v>
      </c>
      <c r="B55" s="94" t="s">
        <v>269</v>
      </c>
      <c r="C55" s="94"/>
      <c r="D55" s="94"/>
      <c r="E55" s="94"/>
      <c r="F55" s="94"/>
      <c r="G55" s="95">
        <f>'Raw FS'!J$4</f>
        <v>43525</v>
      </c>
      <c r="H55" s="95">
        <f>'Raw FS'!K$4</f>
        <v>43891</v>
      </c>
      <c r="I55" s="95">
        <f>'Raw FS'!L$4</f>
        <v>44256</v>
      </c>
      <c r="J55" s="95">
        <f>'Raw FS'!M$4</f>
        <v>44621</v>
      </c>
      <c r="K55" s="95">
        <f>'Raw FS'!N$4</f>
        <v>44986</v>
      </c>
    </row>
    <row r="57" spans="1:11" x14ac:dyDescent="0.2">
      <c r="B57" s="109" t="s">
        <v>266</v>
      </c>
      <c r="C57" s="109"/>
      <c r="D57" s="109"/>
      <c r="E57" s="109"/>
      <c r="F57" s="109"/>
      <c r="G57" s="109"/>
      <c r="H57" s="122">
        <f>H50</f>
        <v>-11.338351229461979</v>
      </c>
      <c r="I57" s="122">
        <f t="shared" ref="I57:K57" si="10">I50</f>
        <v>1.9331740787181548</v>
      </c>
      <c r="J57" s="122">
        <f t="shared" si="10"/>
        <v>-267.55478662055918</v>
      </c>
      <c r="K57" s="122">
        <f t="shared" si="10"/>
        <v>3.7921396777199061</v>
      </c>
    </row>
    <row r="58" spans="1:11" x14ac:dyDescent="0.2">
      <c r="B58" s="109" t="s">
        <v>229</v>
      </c>
      <c r="C58" s="109"/>
      <c r="D58" s="109"/>
      <c r="E58" s="109"/>
      <c r="F58" s="109"/>
      <c r="G58" s="109"/>
      <c r="H58" s="122">
        <f>H36</f>
        <v>-3.3657605450434516E-2</v>
      </c>
      <c r="I58" s="122">
        <f t="shared" ref="I58:K58" si="11">I36</f>
        <v>8.2015500966464538E-2</v>
      </c>
      <c r="J58" s="122">
        <f t="shared" si="11"/>
        <v>-1.005383498143064E-3</v>
      </c>
      <c r="K58" s="122">
        <f t="shared" si="11"/>
        <v>6.3786212778444859E-2</v>
      </c>
    </row>
    <row r="60" spans="1:11" ht="16" thickBot="1" x14ac:dyDescent="0.25">
      <c r="B60" s="113" t="s">
        <v>270</v>
      </c>
      <c r="C60" s="113"/>
      <c r="D60" s="113"/>
      <c r="E60" s="113"/>
      <c r="F60" s="113"/>
      <c r="G60" s="113"/>
      <c r="H60" s="123">
        <f>H58*H57</f>
        <v>0.38162175213968041</v>
      </c>
      <c r="I60" s="123">
        <f t="shared" ref="I60:K60" si="12">I58*I57</f>
        <v>0.15855024052145303</v>
      </c>
      <c r="J60" s="123">
        <f t="shared" si="12"/>
        <v>0.26899516731749884</v>
      </c>
      <c r="K60" s="123">
        <f t="shared" si="12"/>
        <v>0.24188622836862525</v>
      </c>
    </row>
    <row r="62" spans="1:11" x14ac:dyDescent="0.2">
      <c r="I62" s="91" t="s">
        <v>267</v>
      </c>
      <c r="J62" s="91"/>
      <c r="K62" s="92">
        <f>AVERAGE(H60:K60)</f>
        <v>0.26276334708681437</v>
      </c>
    </row>
    <row r="63" spans="1:11" x14ac:dyDescent="0.2">
      <c r="I63" s="91" t="s">
        <v>268</v>
      </c>
      <c r="J63" s="91"/>
      <c r="K63" s="92">
        <f>MEDIAN(H60:K60)</f>
        <v>0.25544069784306206</v>
      </c>
    </row>
  </sheetData>
  <pageMargins left="0.7" right="0.7" top="0.75" bottom="0.75" header="0.3" footer="0.3"/>
  <pageSetup paperSize="9" scale="93" orientation="landscape" horizontalDpi="0" verticalDpi="0"/>
  <rowBreaks count="1" manualBreakCount="1">
    <brk id="37" max="16383" man="1"/>
  </rowBreaks>
  <ignoredErrors>
    <ignoredError sqref="G41:K41" formulaRange="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BBFA0F-293A-7B45-855A-297958FBE113}">
  <dimension ref="B2:J40"/>
  <sheetViews>
    <sheetView showGridLines="0" zoomScale="150" zoomScaleNormal="150" workbookViewId="0">
      <selection activeCell="F18" sqref="F18"/>
    </sheetView>
  </sheetViews>
  <sheetFormatPr baseColWidth="10" defaultRowHeight="15" outlineLevelRow="1" x14ac:dyDescent="0.2"/>
  <cols>
    <col min="1" max="1" width="2" customWidth="1"/>
    <col min="4" max="4" width="10.1640625" bestFit="1" customWidth="1"/>
    <col min="5" max="9" width="8.6640625" bestFit="1" customWidth="1"/>
  </cols>
  <sheetData>
    <row r="2" spans="2:10" x14ac:dyDescent="0.2">
      <c r="B2" s="94" t="s">
        <v>271</v>
      </c>
      <c r="C2" s="107"/>
      <c r="D2" s="107"/>
      <c r="E2" s="129">
        <f>'Intrinsic Growth'!K2</f>
        <v>44986</v>
      </c>
      <c r="F2" s="130">
        <f>E2+366</f>
        <v>45352</v>
      </c>
      <c r="G2" s="130">
        <f t="shared" ref="G2:J2" si="0">F2+366</f>
        <v>45718</v>
      </c>
      <c r="H2" s="130">
        <f t="shared" si="0"/>
        <v>46084</v>
      </c>
      <c r="I2" s="130">
        <f t="shared" si="0"/>
        <v>46450</v>
      </c>
      <c r="J2" s="130">
        <f t="shared" si="0"/>
        <v>46816</v>
      </c>
    </row>
    <row r="4" spans="2:10" x14ac:dyDescent="0.2">
      <c r="B4" s="109" t="s">
        <v>228</v>
      </c>
      <c r="C4" s="109"/>
      <c r="D4" s="109"/>
      <c r="E4" s="135">
        <f>'Intrinsic Growth'!K34</f>
        <v>6955.4399999999623</v>
      </c>
      <c r="F4" s="100">
        <f>E4*(1+$D$13)</f>
        <v>8732.1424474055002</v>
      </c>
      <c r="G4" s="100">
        <f>F4*(1+$D$13)</f>
        <v>10962.687007835786</v>
      </c>
      <c r="H4" s="100">
        <f>G4*(1+$D$13)</f>
        <v>13763.003427352431</v>
      </c>
      <c r="I4" s="100">
        <f>H4*(1+$D$13)</f>
        <v>17278.634627251791</v>
      </c>
      <c r="J4" s="100">
        <f>I4*(1+$D$13)</f>
        <v>21692.301114212285</v>
      </c>
    </row>
    <row r="5" spans="2:10" x14ac:dyDescent="0.2">
      <c r="B5" s="109" t="s">
        <v>148</v>
      </c>
      <c r="C5" s="109"/>
      <c r="D5" s="109"/>
      <c r="E5" s="136">
        <v>0.3</v>
      </c>
      <c r="F5" s="122">
        <f>E5</f>
        <v>0.3</v>
      </c>
      <c r="G5" s="122">
        <f t="shared" ref="G5:J5" si="1">F5</f>
        <v>0.3</v>
      </c>
      <c r="H5" s="122">
        <f t="shared" si="1"/>
        <v>0.3</v>
      </c>
      <c r="I5" s="122">
        <f t="shared" si="1"/>
        <v>0.3</v>
      </c>
      <c r="J5" s="122">
        <f t="shared" si="1"/>
        <v>0.3</v>
      </c>
    </row>
    <row r="6" spans="2:10" x14ac:dyDescent="0.2">
      <c r="B6" s="109" t="s">
        <v>272</v>
      </c>
      <c r="C6" s="109"/>
      <c r="D6" s="109"/>
      <c r="E6" s="135">
        <f t="shared" ref="E6:J6" si="2">E4*(1-E5)</f>
        <v>4868.8079999999736</v>
      </c>
      <c r="F6" s="100">
        <f t="shared" si="2"/>
        <v>6112.49971318385</v>
      </c>
      <c r="G6" s="100">
        <f t="shared" si="2"/>
        <v>7673.8809054850499</v>
      </c>
      <c r="H6" s="100">
        <f t="shared" si="2"/>
        <v>9634.1023991467009</v>
      </c>
      <c r="I6" s="100">
        <f t="shared" si="2"/>
        <v>12095.044239076253</v>
      </c>
      <c r="J6" s="100">
        <f t="shared" si="2"/>
        <v>15184.610779948598</v>
      </c>
    </row>
    <row r="7" spans="2:10" x14ac:dyDescent="0.2">
      <c r="B7" s="109" t="s">
        <v>273</v>
      </c>
      <c r="C7" s="109"/>
      <c r="D7" s="109"/>
      <c r="E7" s="137">
        <f>'Intrinsic Growth'!K53</f>
        <v>-4.7025885753719123</v>
      </c>
      <c r="F7" s="122">
        <f>E7+(($J$7-$E$7)/4)</f>
        <v>-3.3131914315289341</v>
      </c>
      <c r="G7" s="122">
        <f t="shared" ref="G7:I7" si="3">F7+(($J$7-$E$7)/4)</f>
        <v>-1.923794287685956</v>
      </c>
      <c r="H7" s="122">
        <f t="shared" si="3"/>
        <v>-0.53439714384297776</v>
      </c>
      <c r="I7" s="122">
        <f t="shared" si="3"/>
        <v>0.85500000000000043</v>
      </c>
      <c r="J7" s="120">
        <v>0.85499999999999998</v>
      </c>
    </row>
    <row r="8" spans="2:10" x14ac:dyDescent="0.2">
      <c r="B8" s="109" t="s">
        <v>274</v>
      </c>
      <c r="C8" s="109"/>
      <c r="D8" s="109"/>
      <c r="E8" s="135">
        <f t="shared" ref="E8:J8" si="4">E6*(1-E7)</f>
        <v>27764.808876479219</v>
      </c>
      <c r="F8" s="100">
        <f t="shared" si="4"/>
        <v>26364.381388127647</v>
      </c>
      <c r="G8" s="100">
        <f t="shared" si="4"/>
        <v>22436.849155839522</v>
      </c>
      <c r="H8" s="100">
        <f t="shared" si="4"/>
        <v>14782.539204741477</v>
      </c>
      <c r="I8" s="100">
        <f t="shared" si="4"/>
        <v>1753.7814146660514</v>
      </c>
      <c r="J8" s="100">
        <f t="shared" si="4"/>
        <v>2201.7685630925471</v>
      </c>
    </row>
    <row r="9" spans="2:10" x14ac:dyDescent="0.2">
      <c r="B9" s="109" t="s">
        <v>275</v>
      </c>
      <c r="C9" s="109"/>
      <c r="D9" s="109"/>
      <c r="E9" s="138"/>
      <c r="F9" s="134">
        <v>0.5</v>
      </c>
      <c r="G9" s="109">
        <f>F9+1</f>
        <v>1.5</v>
      </c>
      <c r="H9" s="109">
        <f t="shared" ref="H9:J9" si="5">G9+1</f>
        <v>2.5</v>
      </c>
      <c r="I9" s="109">
        <f t="shared" si="5"/>
        <v>3.5</v>
      </c>
      <c r="J9" s="109">
        <f t="shared" si="5"/>
        <v>4.5</v>
      </c>
    </row>
    <row r="10" spans="2:10" x14ac:dyDescent="0.2">
      <c r="B10" s="20" t="s">
        <v>276</v>
      </c>
      <c r="C10" s="20"/>
      <c r="D10" s="20"/>
      <c r="E10" s="139"/>
      <c r="F10" s="140">
        <f>1/(1+$D$15)^F9</f>
        <v>0.93699960039273911</v>
      </c>
      <c r="G10" s="140">
        <f t="shared" ref="G10:J10" si="6">1/(1+$D$15)^G9</f>
        <v>0.82265590047208703</v>
      </c>
      <c r="H10" s="140">
        <f t="shared" si="6"/>
        <v>0.72226576222431527</v>
      </c>
      <c r="I10" s="140">
        <f t="shared" si="6"/>
        <v>0.63412640811560239</v>
      </c>
      <c r="J10" s="140">
        <f t="shared" si="6"/>
        <v>0.55674285353250574</v>
      </c>
    </row>
    <row r="11" spans="2:10" ht="16" thickBot="1" x14ac:dyDescent="0.25">
      <c r="B11" s="113" t="s">
        <v>277</v>
      </c>
      <c r="C11" s="113"/>
      <c r="D11" s="113"/>
      <c r="E11" s="141"/>
      <c r="F11" s="142">
        <f>F8*F10</f>
        <v>24703.414825277374</v>
      </c>
      <c r="G11" s="142">
        <f t="shared" ref="G11:J11" si="7">G8*G10</f>
        <v>18457.806346053549</v>
      </c>
      <c r="H11" s="142">
        <f t="shared" si="7"/>
        <v>10676.921946323426</v>
      </c>
      <c r="I11" s="142">
        <f t="shared" si="7"/>
        <v>1112.119109102083</v>
      </c>
      <c r="J11" s="142">
        <f t="shared" si="7"/>
        <v>1225.8189126343095</v>
      </c>
    </row>
    <row r="13" spans="2:10" outlineLevel="1" x14ac:dyDescent="0.2">
      <c r="B13" s="131" t="s">
        <v>278</v>
      </c>
      <c r="C13" s="131"/>
      <c r="D13" s="132">
        <f>'Intrinsic Growth'!K63</f>
        <v>0.25544069784306206</v>
      </c>
    </row>
    <row r="14" spans="2:10" outlineLevel="1" x14ac:dyDescent="0.2">
      <c r="B14" s="131" t="s">
        <v>279</v>
      </c>
      <c r="C14" s="131"/>
      <c r="D14" s="133">
        <v>6.5000000000000002E-2</v>
      </c>
    </row>
    <row r="15" spans="2:10" outlineLevel="1" x14ac:dyDescent="0.2">
      <c r="B15" s="131" t="s">
        <v>280</v>
      </c>
      <c r="C15" s="131"/>
      <c r="D15" s="132">
        <f>WACC!K40</f>
        <v>0.13899335050661529</v>
      </c>
    </row>
    <row r="17" spans="2:10" x14ac:dyDescent="0.2">
      <c r="B17" s="94" t="s">
        <v>281</v>
      </c>
      <c r="C17" s="107"/>
      <c r="D17" s="107"/>
      <c r="F17" s="94" t="s">
        <v>335</v>
      </c>
      <c r="G17" s="107"/>
      <c r="H17" s="107"/>
      <c r="I17" s="107"/>
      <c r="J17" s="107"/>
    </row>
    <row r="18" spans="2:10" x14ac:dyDescent="0.2">
      <c r="F18" s="170">
        <f>D30</f>
        <v>73819.519813502717</v>
      </c>
      <c r="G18" s="171">
        <v>0.1</v>
      </c>
      <c r="H18" s="171">
        <v>0.12</v>
      </c>
      <c r="I18" s="171">
        <v>0.13900000000000001</v>
      </c>
      <c r="J18" s="171">
        <v>0.15</v>
      </c>
    </row>
    <row r="19" spans="2:10" x14ac:dyDescent="0.2">
      <c r="B19" t="s">
        <v>282</v>
      </c>
      <c r="D19" s="101">
        <f>J8*(1+D14)</f>
        <v>2344.8835196935624</v>
      </c>
      <c r="F19" s="172">
        <v>0.03</v>
      </c>
      <c r="G19" s="41">
        <f t="dataTable" ref="G19:J23" dt2D="1" dtr="1" r1="D20" r2="D21"/>
        <v>74826.040310184151</v>
      </c>
      <c r="H19" s="41">
        <v>70681.604938896737</v>
      </c>
      <c r="I19" s="41">
        <v>68153.119138982845</v>
      </c>
      <c r="J19" s="41">
        <v>67055.223989020233</v>
      </c>
    </row>
    <row r="20" spans="2:10" x14ac:dyDescent="0.2">
      <c r="B20" t="s">
        <v>280</v>
      </c>
      <c r="D20" s="11">
        <f>D15</f>
        <v>0.13899335050661529</v>
      </c>
      <c r="F20" s="172">
        <v>0.04</v>
      </c>
      <c r="G20" s="41">
        <v>77934.36683864973</v>
      </c>
      <c r="H20" s="41">
        <v>72494.795413834974</v>
      </c>
      <c r="I20" s="41">
        <v>69362.920957123453</v>
      </c>
      <c r="J20" s="41">
        <v>68044.236975350184</v>
      </c>
    </row>
    <row r="21" spans="2:10" x14ac:dyDescent="0.2">
      <c r="B21" t="s">
        <v>283</v>
      </c>
      <c r="D21" s="11">
        <f>D14</f>
        <v>6.5000000000000002E-2</v>
      </c>
      <c r="F21" s="172">
        <v>0.05</v>
      </c>
      <c r="G21" s="41">
        <v>82286.023978501529</v>
      </c>
      <c r="H21" s="41">
        <v>74826.040310184151</v>
      </c>
      <c r="I21" s="41">
        <v>70844.588352374325</v>
      </c>
      <c r="J21" s="41">
        <v>69231.052558946132</v>
      </c>
    </row>
    <row r="22" spans="2:10" x14ac:dyDescent="0.2">
      <c r="F22" s="172">
        <v>6.5000000000000002E-2</v>
      </c>
      <c r="G22" s="41">
        <v>93475.999480977567</v>
      </c>
      <c r="H22" s="41">
        <v>79912.392811309634</v>
      </c>
      <c r="I22" s="44">
        <v>73817.934409060195</v>
      </c>
      <c r="J22" s="41">
        <v>71534.87104475002</v>
      </c>
    </row>
    <row r="23" spans="2:10" ht="16" thickBot="1" x14ac:dyDescent="0.25">
      <c r="B23" s="113" t="s">
        <v>284</v>
      </c>
      <c r="C23" s="113"/>
      <c r="D23" s="142">
        <f>D19/(D20-D21)</f>
        <v>31690.46277319096</v>
      </c>
      <c r="F23" s="172">
        <v>7.0000000000000007E-2</v>
      </c>
      <c r="G23" s="41">
        <v>99692.652537908725</v>
      </c>
      <c r="H23" s="41">
        <v>82286.023978501529</v>
      </c>
      <c r="I23" s="41">
        <v>75096.329573528987</v>
      </c>
      <c r="J23" s="41">
        <v>72494.795413834974</v>
      </c>
    </row>
    <row r="26" spans="2:10" x14ac:dyDescent="0.2">
      <c r="B26" s="94" t="s">
        <v>289</v>
      </c>
      <c r="C26" s="107"/>
      <c r="D26" s="107"/>
    </row>
    <row r="28" spans="2:10" x14ac:dyDescent="0.2">
      <c r="B28" t="s">
        <v>277</v>
      </c>
      <c r="D28" s="101">
        <f>SUM(F11:J11)</f>
        <v>56176.081139390735</v>
      </c>
    </row>
    <row r="29" spans="2:10" x14ac:dyDescent="0.2">
      <c r="B29" t="s">
        <v>285</v>
      </c>
      <c r="D29" s="101">
        <f>D23*J10</f>
        <v>17643.438674111982</v>
      </c>
    </row>
    <row r="30" spans="2:10" x14ac:dyDescent="0.2">
      <c r="B30" s="8" t="s">
        <v>286</v>
      </c>
      <c r="C30" s="8"/>
      <c r="D30" s="105">
        <f>SUM(D28:D29)</f>
        <v>73819.519813502717</v>
      </c>
    </row>
    <row r="31" spans="2:10" x14ac:dyDescent="0.2">
      <c r="B31" s="8"/>
      <c r="C31" s="8"/>
      <c r="D31" s="105"/>
    </row>
    <row r="32" spans="2:10" x14ac:dyDescent="0.2">
      <c r="B32" t="s">
        <v>287</v>
      </c>
      <c r="C32" s="8"/>
      <c r="D32" s="101">
        <f>'Data Sheet'!K69</f>
        <v>37015.56</v>
      </c>
    </row>
    <row r="33" spans="2:4" x14ac:dyDescent="0.2">
      <c r="B33" t="s">
        <v>288</v>
      </c>
      <c r="C33" s="8"/>
      <c r="D33" s="101">
        <f>SUM('Raw FS'!N9:N10)</f>
        <v>125661</v>
      </c>
    </row>
    <row r="34" spans="2:4" x14ac:dyDescent="0.2">
      <c r="B34" s="8" t="s">
        <v>290</v>
      </c>
      <c r="C34" s="8"/>
      <c r="D34" s="105">
        <f>D30+D32-D33</f>
        <v>-14825.920186497286</v>
      </c>
    </row>
    <row r="35" spans="2:4" x14ac:dyDescent="0.2">
      <c r="B35" t="s">
        <v>291</v>
      </c>
      <c r="D35" s="101">
        <f>'Data Sheet'!B6</f>
        <v>366.73490324084867</v>
      </c>
    </row>
    <row r="36" spans="2:4" ht="6" customHeight="1" x14ac:dyDescent="0.2"/>
    <row r="37" spans="2:4" ht="16" thickBot="1" x14ac:dyDescent="0.25">
      <c r="B37" s="113" t="s">
        <v>292</v>
      </c>
      <c r="C37" s="113"/>
      <c r="D37" s="143">
        <f>D34/D35</f>
        <v>-40.42680436326112</v>
      </c>
    </row>
    <row r="39" spans="2:4" x14ac:dyDescent="0.2">
      <c r="B39" t="s">
        <v>293</v>
      </c>
      <c r="D39">
        <v>792</v>
      </c>
    </row>
    <row r="40" spans="2:4" x14ac:dyDescent="0.2">
      <c r="B40" t="s">
        <v>294</v>
      </c>
      <c r="D40" s="22">
        <f>D39/D37</f>
        <v>-19.590962295297079</v>
      </c>
    </row>
  </sheetData>
  <pageMargins left="0.25" right="0.25" top="0.75" bottom="0.75" header="0.3" footer="0.3"/>
  <pageSetup paperSize="9" orientation="portrait" horizontalDpi="0" verticalDpi="0"/>
  <ignoredErrors>
    <ignoredError sqref="D33" formulaRange="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E63867-2060-9E49-9F23-95A81CCE9201}">
  <sheetPr>
    <tabColor theme="8" tint="-0.249977111117893"/>
  </sheetPr>
  <dimension ref="A1"/>
  <sheetViews>
    <sheetView workbookViewId="0"/>
  </sheetViews>
  <sheetFormatPr baseColWidth="10" defaultRowHeight="15" x14ac:dyDescent="0.2"/>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E57F4-546E-0C47-ABE8-2EFC1189FDE4}">
  <dimension ref="B2:P32"/>
  <sheetViews>
    <sheetView showGridLines="0" zoomScale="140" zoomScaleNormal="140" workbookViewId="0">
      <selection activeCell="C13" sqref="C13"/>
    </sheetView>
  </sheetViews>
  <sheetFormatPr baseColWidth="10" defaultRowHeight="15" x14ac:dyDescent="0.2"/>
  <cols>
    <col min="1" max="1" width="2" customWidth="1"/>
    <col min="2" max="2" width="14.5" customWidth="1"/>
    <col min="8" max="8" width="13.6640625" bestFit="1" customWidth="1"/>
    <col min="9" max="9" width="2" customWidth="1"/>
    <col min="13" max="13" width="2" customWidth="1"/>
  </cols>
  <sheetData>
    <row r="2" spans="2:16" x14ac:dyDescent="0.2">
      <c r="B2" s="16" t="s">
        <v>334</v>
      </c>
    </row>
    <row r="3" spans="2:16" x14ac:dyDescent="0.2">
      <c r="B3" s="145" t="s">
        <v>295</v>
      </c>
      <c r="C3" s="144"/>
      <c r="D3" s="144"/>
      <c r="E3" s="144"/>
      <c r="F3" s="144"/>
      <c r="G3" s="144"/>
      <c r="H3" s="144"/>
      <c r="I3" s="144"/>
      <c r="J3" s="144"/>
      <c r="K3" s="144"/>
      <c r="L3" s="144"/>
      <c r="M3" s="144"/>
      <c r="N3" s="144"/>
      <c r="O3" s="144"/>
      <c r="P3" s="144"/>
    </row>
    <row r="4" spans="2:16" ht="6" customHeight="1" x14ac:dyDescent="0.2"/>
    <row r="5" spans="2:16" x14ac:dyDescent="0.2">
      <c r="B5" s="107"/>
      <c r="C5" s="107"/>
      <c r="D5" s="200" t="s">
        <v>302</v>
      </c>
      <c r="E5" s="200"/>
      <c r="F5" s="200"/>
      <c r="G5" s="200"/>
      <c r="H5" s="200"/>
      <c r="I5" s="107"/>
      <c r="J5" s="200" t="s">
        <v>306</v>
      </c>
      <c r="K5" s="200"/>
      <c r="L5" s="200"/>
      <c r="M5" s="107"/>
      <c r="N5" s="200" t="s">
        <v>305</v>
      </c>
      <c r="O5" s="200"/>
      <c r="P5" s="200"/>
    </row>
    <row r="6" spans="2:16" x14ac:dyDescent="0.2">
      <c r="B6" s="147" t="s">
        <v>296</v>
      </c>
      <c r="C6" s="147" t="s">
        <v>297</v>
      </c>
      <c r="D6" s="128" t="s">
        <v>293</v>
      </c>
      <c r="E6" s="128" t="s">
        <v>298</v>
      </c>
      <c r="F6" s="128" t="s">
        <v>299</v>
      </c>
      <c r="G6" s="128" t="s">
        <v>300</v>
      </c>
      <c r="H6" s="128" t="s">
        <v>301</v>
      </c>
      <c r="I6" s="128"/>
      <c r="J6" s="128" t="s">
        <v>303</v>
      </c>
      <c r="K6" s="128" t="s">
        <v>66</v>
      </c>
      <c r="L6" s="128" t="s">
        <v>304</v>
      </c>
      <c r="M6" s="128"/>
      <c r="N6" s="128" t="s">
        <v>321</v>
      </c>
      <c r="O6" s="128" t="s">
        <v>322</v>
      </c>
      <c r="P6" s="128" t="s">
        <v>323</v>
      </c>
    </row>
    <row r="7" spans="2:16" ht="6" customHeight="1" x14ac:dyDescent="0.2">
      <c r="B7" s="38"/>
      <c r="C7" s="38"/>
      <c r="D7" s="148"/>
      <c r="E7" s="148"/>
      <c r="F7" s="148"/>
      <c r="G7" s="148"/>
      <c r="H7" s="148"/>
      <c r="I7" s="148"/>
      <c r="J7" s="148"/>
      <c r="K7" s="148"/>
      <c r="L7" s="148"/>
      <c r="M7" s="148"/>
      <c r="N7" s="148"/>
      <c r="O7" s="148"/>
      <c r="P7" s="148"/>
    </row>
    <row r="8" spans="2:16" x14ac:dyDescent="0.2">
      <c r="B8" s="149" t="str">
        <f>'Comps Val Data'!C3</f>
        <v>Tata Motors</v>
      </c>
      <c r="C8" s="149" t="s">
        <v>346</v>
      </c>
      <c r="D8" s="150">
        <f>'Comps Val Data'!D3</f>
        <v>813.15</v>
      </c>
      <c r="E8" s="151">
        <f>'Comps Val Data'!E3</f>
        <v>332.28</v>
      </c>
      <c r="F8" s="150">
        <f>E8*D8</f>
        <v>270193.48199999996</v>
      </c>
      <c r="G8" s="150">
        <f>'Comps Val Data'!I3</f>
        <v>90848.74</v>
      </c>
      <c r="H8" s="150">
        <f>F8+G8</f>
        <v>361042.22199999995</v>
      </c>
      <c r="I8" s="150"/>
      <c r="J8" s="150">
        <f>'Comps Val Data'!K3</f>
        <v>401785.26</v>
      </c>
      <c r="K8" s="150">
        <f>'Comps Val Data'!N3</f>
        <v>56617.89</v>
      </c>
      <c r="L8" s="150">
        <f>'Comps Val Data'!O3</f>
        <v>15671.92</v>
      </c>
      <c r="M8" s="152"/>
      <c r="N8" s="153">
        <f>$H8/J8</f>
        <v>0.89859499076695826</v>
      </c>
      <c r="O8" s="153">
        <f t="shared" ref="O8:O13" si="0">$H8/K8</f>
        <v>6.3768222729600126</v>
      </c>
      <c r="P8" s="153">
        <f>F8/L8</f>
        <v>17.240611360956407</v>
      </c>
    </row>
    <row r="9" spans="2:16" x14ac:dyDescent="0.2">
      <c r="B9" s="154" t="str">
        <f>'Comps Val Data'!C4</f>
        <v>Ashok Leyland</v>
      </c>
      <c r="C9" s="175" t="s">
        <v>345</v>
      </c>
      <c r="D9" s="155">
        <f>'Comps Val Data'!D4</f>
        <v>176.25</v>
      </c>
      <c r="E9" s="156">
        <f>'Comps Val Data'!E4</f>
        <v>293.61</v>
      </c>
      <c r="F9" s="155">
        <f t="shared" ref="F9:F13" si="1">E9*D9</f>
        <v>51748.762500000004</v>
      </c>
      <c r="G9" s="155">
        <f>'Comps Val Data'!I4</f>
        <v>32204.9</v>
      </c>
      <c r="H9" s="155">
        <f t="shared" ref="H9:H13" si="2">F9+G9</f>
        <v>83953.662500000006</v>
      </c>
      <c r="I9" s="155"/>
      <c r="J9" s="155">
        <f>'Comps Val Data'!K4</f>
        <v>44722.65</v>
      </c>
      <c r="K9" s="155">
        <f>'Comps Val Data'!N4</f>
        <v>6834.71</v>
      </c>
      <c r="L9" s="155">
        <f>'Comps Val Data'!O4</f>
        <v>2307.7199999999998</v>
      </c>
      <c r="M9" s="157"/>
      <c r="N9" s="158">
        <f t="shared" ref="N9:N13" si="3">$H9/J9</f>
        <v>1.8772067956617062</v>
      </c>
      <c r="O9" s="158">
        <f t="shared" si="0"/>
        <v>12.2834271680876</v>
      </c>
      <c r="P9" s="158">
        <f t="shared" ref="P9:P13" si="4">F9/L9</f>
        <v>22.424194659664089</v>
      </c>
    </row>
    <row r="10" spans="2:16" x14ac:dyDescent="0.2">
      <c r="B10" s="154" t="str">
        <f>'Comps Val Data'!C5</f>
        <v>Tata Motors-DVR</v>
      </c>
      <c r="C10" s="154" t="s">
        <v>347</v>
      </c>
      <c r="D10" s="155">
        <f>'Comps Val Data'!D5</f>
        <v>541.25</v>
      </c>
      <c r="E10" s="156">
        <f>'Comps Val Data'!E5</f>
        <v>50.85</v>
      </c>
      <c r="F10" s="155">
        <f t="shared" si="1"/>
        <v>27522.5625</v>
      </c>
      <c r="G10" s="155">
        <f>'Comps Val Data'!I5</f>
        <v>74209.16</v>
      </c>
      <c r="H10" s="155">
        <f t="shared" si="2"/>
        <v>101731.7225</v>
      </c>
      <c r="I10" s="155"/>
      <c r="J10" s="155">
        <f>'Comps Val Data'!K5</f>
        <v>249794.75</v>
      </c>
      <c r="K10" s="155">
        <f>'Comps Val Data'!N5</f>
        <v>34932.619999999995</v>
      </c>
      <c r="L10" s="155">
        <f>'Comps Val Data'!O5</f>
        <v>-13395.1</v>
      </c>
      <c r="M10" s="157"/>
      <c r="N10" s="158">
        <f t="shared" si="3"/>
        <v>0.40726125148747122</v>
      </c>
      <c r="O10" s="158">
        <f t="shared" si="0"/>
        <v>2.9122270960494809</v>
      </c>
      <c r="P10" s="158">
        <f t="shared" si="4"/>
        <v>-2.0546739106091034</v>
      </c>
    </row>
    <row r="11" spans="2:16" x14ac:dyDescent="0.2">
      <c r="B11" s="154" t="str">
        <f>'Comps Val Data'!C6</f>
        <v>Olectra Greentec</v>
      </c>
      <c r="C11" s="154" t="s">
        <v>348</v>
      </c>
      <c r="D11" s="155">
        <f>'Comps Val Data'!D6</f>
        <v>1771.65</v>
      </c>
      <c r="E11" s="156">
        <f>'Comps Val Data'!E6</f>
        <v>8.2100000000000009</v>
      </c>
      <c r="F11" s="155">
        <f t="shared" si="1"/>
        <v>14545.246500000003</v>
      </c>
      <c r="G11" s="155">
        <f>'Comps Val Data'!I6</f>
        <v>-36.28</v>
      </c>
      <c r="H11" s="155">
        <f t="shared" si="2"/>
        <v>14508.966500000002</v>
      </c>
      <c r="I11" s="155"/>
      <c r="J11" s="155">
        <f>'Comps Val Data'!K6</f>
        <v>1155.52</v>
      </c>
      <c r="K11" s="155">
        <f>'Comps Val Data'!N6</f>
        <v>175.39</v>
      </c>
      <c r="L11" s="155">
        <f>'Comps Val Data'!O6</f>
        <v>79.459999999999994</v>
      </c>
      <c r="M11" s="157"/>
      <c r="N11" s="158">
        <f t="shared" si="3"/>
        <v>12.556222739545834</v>
      </c>
      <c r="O11" s="158">
        <f t="shared" si="0"/>
        <v>82.724023604538473</v>
      </c>
      <c r="P11" s="158">
        <f t="shared" si="4"/>
        <v>183.05117669267563</v>
      </c>
    </row>
    <row r="12" spans="2:16" x14ac:dyDescent="0.2">
      <c r="B12" s="154" t="str">
        <f>'Comps Val Data'!C7</f>
        <v>Force Motors</v>
      </c>
      <c r="C12" s="154"/>
      <c r="D12" s="155">
        <f>'Comps Val Data'!D7</f>
        <v>3721</v>
      </c>
      <c r="E12" s="156">
        <f>'Comps Val Data'!E7</f>
        <v>1.32</v>
      </c>
      <c r="F12" s="155">
        <f t="shared" si="1"/>
        <v>4911.72</v>
      </c>
      <c r="G12" s="155">
        <f>'Comps Val Data'!I7</f>
        <v>586.49</v>
      </c>
      <c r="H12" s="155">
        <f t="shared" si="2"/>
        <v>5498.21</v>
      </c>
      <c r="I12" s="155"/>
      <c r="J12" s="155">
        <f>'Comps Val Data'!K7</f>
        <v>6083.34</v>
      </c>
      <c r="K12" s="155">
        <f>'Comps Val Data'!N7</f>
        <v>633.45000000000005</v>
      </c>
      <c r="L12" s="155">
        <f>'Comps Val Data'!O7</f>
        <v>293.52999999999997</v>
      </c>
      <c r="M12" s="157"/>
      <c r="N12" s="158">
        <f t="shared" si="3"/>
        <v>0.90381435198427174</v>
      </c>
      <c r="O12" s="158">
        <f t="shared" si="0"/>
        <v>8.6797853027073959</v>
      </c>
      <c r="P12" s="158">
        <f t="shared" si="4"/>
        <v>16.733281095629071</v>
      </c>
    </row>
    <row r="13" spans="2:16" x14ac:dyDescent="0.2">
      <c r="B13" s="154" t="str">
        <f>'Comps Val Data'!C8</f>
        <v>SML ISUZU</v>
      </c>
      <c r="C13" s="154" t="s">
        <v>349</v>
      </c>
      <c r="D13" s="155">
        <f>'Comps Val Data'!D8</f>
        <v>1338.9</v>
      </c>
      <c r="E13" s="156">
        <f>'Comps Val Data'!E8</f>
        <v>1.45</v>
      </c>
      <c r="F13" s="155">
        <f t="shared" si="1"/>
        <v>1941.405</v>
      </c>
      <c r="G13" s="155">
        <f>'Comps Val Data'!I8</f>
        <v>249.23</v>
      </c>
      <c r="H13" s="155">
        <f t="shared" si="2"/>
        <v>2190.6349999999998</v>
      </c>
      <c r="I13" s="155"/>
      <c r="J13" s="155">
        <f>'Comps Val Data'!K8</f>
        <v>2041.17</v>
      </c>
      <c r="K13" s="155">
        <f>'Comps Val Data'!N8</f>
        <v>149.72</v>
      </c>
      <c r="L13" s="155">
        <f>'Comps Val Data'!O8</f>
        <v>79.540000000000006</v>
      </c>
      <c r="M13" s="157"/>
      <c r="N13" s="158">
        <f t="shared" si="3"/>
        <v>1.073225160079758</v>
      </c>
      <c r="O13" s="158">
        <f t="shared" si="0"/>
        <v>14.631545551696499</v>
      </c>
      <c r="P13" s="158">
        <f t="shared" si="4"/>
        <v>24.407907970832284</v>
      </c>
    </row>
    <row r="14" spans="2:16" ht="6" customHeight="1" x14ac:dyDescent="0.2"/>
    <row r="15" spans="2:16" x14ac:dyDescent="0.2">
      <c r="B15" s="163" t="s">
        <v>324</v>
      </c>
      <c r="C15" s="163"/>
      <c r="D15" s="163"/>
      <c r="E15" s="163"/>
      <c r="F15" s="163"/>
      <c r="G15" s="163"/>
      <c r="H15" s="163"/>
      <c r="I15" s="163"/>
      <c r="J15" s="163"/>
      <c r="K15" s="163"/>
      <c r="L15" s="163"/>
      <c r="M15" s="163"/>
      <c r="N15" s="164">
        <f>MAX(N8:N13)</f>
        <v>12.556222739545834</v>
      </c>
      <c r="O15" s="164">
        <f t="shared" ref="O15:P15" si="5">MAX(O8:O13)</f>
        <v>82.724023604538473</v>
      </c>
      <c r="P15" s="164">
        <f t="shared" si="5"/>
        <v>183.05117669267563</v>
      </c>
    </row>
    <row r="16" spans="2:16" x14ac:dyDescent="0.2">
      <c r="B16" s="163" t="s">
        <v>325</v>
      </c>
      <c r="C16" s="163"/>
      <c r="D16" s="163"/>
      <c r="E16" s="163"/>
      <c r="F16" s="163"/>
      <c r="G16" s="163"/>
      <c r="H16" s="163"/>
      <c r="I16" s="163"/>
      <c r="J16" s="163"/>
      <c r="K16" s="163"/>
      <c r="L16" s="163"/>
      <c r="M16" s="163"/>
      <c r="N16" s="164">
        <f>QUARTILE(N8:N13,3)</f>
        <v>1.6762113867662192</v>
      </c>
      <c r="O16" s="164">
        <f t="shared" ref="O16:P16" si="6">QUARTILE(O8:O13,3)</f>
        <v>14.044515955794274</v>
      </c>
      <c r="P16" s="164">
        <f t="shared" si="6"/>
        <v>23.911979643040233</v>
      </c>
    </row>
    <row r="17" spans="2:16" x14ac:dyDescent="0.2">
      <c r="B17" s="165" t="s">
        <v>143</v>
      </c>
      <c r="C17" s="165"/>
      <c r="D17" s="165"/>
      <c r="E17" s="165"/>
      <c r="F17" s="165"/>
      <c r="G17" s="165"/>
      <c r="H17" s="165"/>
      <c r="I17" s="165"/>
      <c r="J17" s="165"/>
      <c r="K17" s="165"/>
      <c r="L17" s="165"/>
      <c r="M17" s="165"/>
      <c r="N17" s="166">
        <f>AVERAGE(N8:N13)</f>
        <v>2.9527208815876667</v>
      </c>
      <c r="O17" s="166">
        <f t="shared" ref="O17:P17" si="7">AVERAGE(O8:O13)</f>
        <v>21.267971832673243</v>
      </c>
      <c r="P17" s="166">
        <f t="shared" si="7"/>
        <v>43.633749644858064</v>
      </c>
    </row>
    <row r="18" spans="2:16" x14ac:dyDescent="0.2">
      <c r="B18" s="165" t="s">
        <v>119</v>
      </c>
      <c r="C18" s="165"/>
      <c r="D18" s="165"/>
      <c r="E18" s="165"/>
      <c r="F18" s="165"/>
      <c r="G18" s="165"/>
      <c r="H18" s="165"/>
      <c r="I18" s="165"/>
      <c r="J18" s="165"/>
      <c r="K18" s="165"/>
      <c r="L18" s="165"/>
      <c r="M18" s="165"/>
      <c r="N18" s="166">
        <f>MEDIAN(N8:N13)</f>
        <v>0.98851975603201492</v>
      </c>
      <c r="O18" s="166">
        <f t="shared" ref="O18:P18" si="8">MEDIAN(O8:O13)</f>
        <v>10.481606235397498</v>
      </c>
      <c r="P18" s="166">
        <f t="shared" si="8"/>
        <v>19.832403010310248</v>
      </c>
    </row>
    <row r="19" spans="2:16" x14ac:dyDescent="0.2">
      <c r="B19" s="163" t="s">
        <v>326</v>
      </c>
      <c r="C19" s="163"/>
      <c r="D19" s="163"/>
      <c r="E19" s="163"/>
      <c r="F19" s="163"/>
      <c r="G19" s="163"/>
      <c r="H19" s="163"/>
      <c r="I19" s="163"/>
      <c r="J19" s="163"/>
      <c r="K19" s="163"/>
      <c r="L19" s="163"/>
      <c r="M19" s="163"/>
      <c r="N19" s="164">
        <f>QUARTILE(N8:N13,1)</f>
        <v>0.89989983107128668</v>
      </c>
      <c r="O19" s="164">
        <f t="shared" ref="O19:P19" si="9">QUARTILE(O8:O13,1)</f>
        <v>6.952563030396858</v>
      </c>
      <c r="P19" s="164">
        <f t="shared" si="9"/>
        <v>16.860113661960906</v>
      </c>
    </row>
    <row r="20" spans="2:16" x14ac:dyDescent="0.2">
      <c r="B20" s="163" t="s">
        <v>327</v>
      </c>
      <c r="C20" s="163"/>
      <c r="D20" s="163"/>
      <c r="E20" s="163"/>
      <c r="F20" s="163"/>
      <c r="G20" s="163"/>
      <c r="H20" s="163"/>
      <c r="I20" s="163"/>
      <c r="J20" s="163"/>
      <c r="K20" s="163"/>
      <c r="L20" s="163"/>
      <c r="M20" s="163"/>
      <c r="N20" s="164">
        <f>MIN(N8:N13)</f>
        <v>0.40726125148747122</v>
      </c>
      <c r="O20" s="164">
        <f t="shared" ref="O20:P20" si="10">MIN(O8:O13)</f>
        <v>2.9122270960494809</v>
      </c>
      <c r="P20" s="164">
        <f t="shared" si="10"/>
        <v>-2.0546739106091034</v>
      </c>
    </row>
    <row r="22" spans="2:16" x14ac:dyDescent="0.2">
      <c r="B22" s="159" t="s">
        <v>328</v>
      </c>
      <c r="C22" s="107"/>
      <c r="D22" s="107"/>
      <c r="E22" s="107"/>
      <c r="F22" s="107"/>
      <c r="G22" s="107"/>
      <c r="H22" s="107"/>
      <c r="I22" s="107"/>
      <c r="J22" s="107"/>
      <c r="K22" s="107"/>
      <c r="L22" s="107"/>
      <c r="M22" s="107"/>
      <c r="N22" s="128" t="s">
        <v>321</v>
      </c>
      <c r="O22" s="128" t="s">
        <v>322</v>
      </c>
      <c r="P22" s="128" t="s">
        <v>323</v>
      </c>
    </row>
    <row r="23" spans="2:16" ht="6" customHeight="1" x14ac:dyDescent="0.2"/>
    <row r="24" spans="2:16" x14ac:dyDescent="0.2">
      <c r="B24" s="109" t="s">
        <v>329</v>
      </c>
      <c r="C24" s="109"/>
      <c r="D24" s="109"/>
      <c r="E24" s="109"/>
      <c r="F24" s="109"/>
      <c r="G24" s="109"/>
      <c r="H24" s="109"/>
      <c r="I24" s="109"/>
      <c r="J24" s="109"/>
      <c r="K24" s="109"/>
      <c r="L24" s="109"/>
      <c r="M24" s="109"/>
      <c r="N24" s="167">
        <f>N18*J8</f>
        <v>397172.66719245969</v>
      </c>
      <c r="O24" s="167">
        <f>O18*K8</f>
        <v>593446.42885904969</v>
      </c>
      <c r="P24" s="167">
        <f>P26+P25</f>
        <v>401660.57338534138</v>
      </c>
    </row>
    <row r="25" spans="2:16" x14ac:dyDescent="0.2">
      <c r="B25" s="109" t="s">
        <v>300</v>
      </c>
      <c r="C25" s="109"/>
      <c r="D25" s="109"/>
      <c r="E25" s="109"/>
      <c r="F25" s="109"/>
      <c r="G25" s="109"/>
      <c r="H25" s="109"/>
      <c r="I25" s="109"/>
      <c r="J25" s="109"/>
      <c r="K25" s="109"/>
      <c r="L25" s="109"/>
      <c r="M25" s="109"/>
      <c r="N25" s="167">
        <f>$G$8</f>
        <v>90848.74</v>
      </c>
      <c r="O25" s="167">
        <f t="shared" ref="O25:P25" si="11">$G$8</f>
        <v>90848.74</v>
      </c>
      <c r="P25" s="167">
        <f t="shared" si="11"/>
        <v>90848.74</v>
      </c>
    </row>
    <row r="26" spans="2:16" x14ac:dyDescent="0.2">
      <c r="B26" s="109" t="s">
        <v>330</v>
      </c>
      <c r="C26" s="109"/>
      <c r="D26" s="109"/>
      <c r="E26" s="109"/>
      <c r="F26" s="109"/>
      <c r="G26" s="109"/>
      <c r="H26" s="109"/>
      <c r="I26" s="109"/>
      <c r="J26" s="109"/>
      <c r="K26" s="109"/>
      <c r="L26" s="109"/>
      <c r="M26" s="109"/>
      <c r="N26" s="167">
        <f>N24-N25</f>
        <v>306323.9271924597</v>
      </c>
      <c r="O26" s="167">
        <f t="shared" ref="O26" si="12">O24-O25</f>
        <v>502597.6888590497</v>
      </c>
      <c r="P26" s="167">
        <f>P18*L8</f>
        <v>310811.83338534139</v>
      </c>
    </row>
    <row r="27" spans="2:16" x14ac:dyDescent="0.2">
      <c r="B27" s="109" t="s">
        <v>331</v>
      </c>
      <c r="C27" s="109"/>
      <c r="D27" s="109"/>
      <c r="E27" s="109"/>
      <c r="F27" s="109"/>
      <c r="G27" s="109"/>
      <c r="H27" s="109"/>
      <c r="I27" s="109"/>
      <c r="J27" s="109"/>
      <c r="K27" s="109"/>
      <c r="L27" s="109"/>
      <c r="M27" s="109"/>
      <c r="N27" s="167">
        <f>$E$8</f>
        <v>332.28</v>
      </c>
      <c r="O27" s="167">
        <f t="shared" ref="O27:P27" si="13">$E$8</f>
        <v>332.28</v>
      </c>
      <c r="P27" s="167">
        <f t="shared" si="13"/>
        <v>332.28</v>
      </c>
    </row>
    <row r="28" spans="2:16" ht="6" customHeight="1" x14ac:dyDescent="0.2">
      <c r="N28" s="160"/>
      <c r="O28" s="160"/>
      <c r="P28" s="160"/>
    </row>
    <row r="29" spans="2:16" x14ac:dyDescent="0.2">
      <c r="B29" s="161" t="s">
        <v>332</v>
      </c>
      <c r="C29" s="161"/>
      <c r="D29" s="161"/>
      <c r="E29" s="161"/>
      <c r="F29" s="161"/>
      <c r="G29" s="161"/>
      <c r="H29" s="161"/>
      <c r="I29" s="161"/>
      <c r="J29" s="161"/>
      <c r="K29" s="161"/>
      <c r="L29" s="161"/>
      <c r="M29" s="161"/>
      <c r="N29" s="162">
        <f>N26/N27</f>
        <v>921.88493798140041</v>
      </c>
      <c r="O29" s="162">
        <f t="shared" ref="O29:P29" si="14">O26/O27</f>
        <v>1512.5727966144509</v>
      </c>
      <c r="P29" s="162">
        <f t="shared" si="14"/>
        <v>935.39133678024984</v>
      </c>
    </row>
    <row r="30" spans="2:16" s="117" customFormat="1" ht="6" customHeight="1" x14ac:dyDescent="0.2">
      <c r="B30" s="168"/>
      <c r="C30" s="168"/>
      <c r="D30" s="168"/>
      <c r="E30" s="168"/>
      <c r="F30" s="168"/>
      <c r="G30" s="168"/>
      <c r="H30" s="168"/>
      <c r="I30" s="168"/>
      <c r="J30" s="168"/>
      <c r="K30" s="168"/>
      <c r="L30" s="168"/>
      <c r="M30" s="168"/>
      <c r="N30" s="169"/>
      <c r="O30" s="169"/>
      <c r="P30" s="169"/>
    </row>
    <row r="31" spans="2:16" x14ac:dyDescent="0.2">
      <c r="B31" s="16" t="s">
        <v>333</v>
      </c>
    </row>
    <row r="32" spans="2:16" x14ac:dyDescent="0.2">
      <c r="N32" t="str">
        <f>IF(N29&gt;$D$8, "Undervalued", "Overvalued")</f>
        <v>Undervalued</v>
      </c>
      <c r="O32" t="str">
        <f t="shared" ref="O32:P32" si="15">IF(O29&gt;$D$8, "Undervalued", "Overvalued")</f>
        <v>Undervalued</v>
      </c>
      <c r="P32" t="str">
        <f t="shared" si="15"/>
        <v>Undervalued</v>
      </c>
    </row>
  </sheetData>
  <mergeCells count="3">
    <mergeCell ref="D5:H5"/>
    <mergeCell ref="J5:L5"/>
    <mergeCell ref="N5:P5"/>
  </mergeCells>
  <pageMargins left="0.7" right="0.7" top="0.75" bottom="0.75" header="0.3" footer="0.3"/>
  <pageSetup paperSize="9" scale="80" orientation="landscape"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6F75B0-018F-E84F-8B51-D2525E918CA9}">
  <dimension ref="L2:Q8"/>
  <sheetViews>
    <sheetView showGridLines="0" zoomScale="150" zoomScaleNormal="150" workbookViewId="0">
      <selection activeCell="J11" sqref="J11"/>
    </sheetView>
  </sheetViews>
  <sheetFormatPr baseColWidth="10" defaultRowHeight="15" x14ac:dyDescent="0.2"/>
  <cols>
    <col min="1" max="1" width="2" customWidth="1"/>
  </cols>
  <sheetData>
    <row r="2" spans="12:17" x14ac:dyDescent="0.2">
      <c r="L2" s="107" t="s">
        <v>344</v>
      </c>
      <c r="M2" s="107"/>
      <c r="N2" s="107"/>
      <c r="O2" s="107"/>
      <c r="P2" s="107"/>
      <c r="Q2" s="107"/>
    </row>
    <row r="3" spans="12:17" x14ac:dyDescent="0.2">
      <c r="N3" s="173" t="s">
        <v>342</v>
      </c>
      <c r="O3" s="173" t="s">
        <v>327</v>
      </c>
      <c r="P3" s="173" t="s">
        <v>343</v>
      </c>
      <c r="Q3" s="173" t="s">
        <v>324</v>
      </c>
    </row>
    <row r="4" spans="12:17" x14ac:dyDescent="0.2">
      <c r="L4" t="s">
        <v>336</v>
      </c>
      <c r="N4" s="174">
        <v>921.9</v>
      </c>
      <c r="O4" s="174">
        <v>921.9</v>
      </c>
      <c r="P4" s="174">
        <v>1512.6</v>
      </c>
      <c r="Q4" s="174">
        <v>1512.6</v>
      </c>
    </row>
    <row r="5" spans="12:17" x14ac:dyDescent="0.2">
      <c r="L5" t="s">
        <v>337</v>
      </c>
      <c r="N5">
        <v>-58.9</v>
      </c>
      <c r="O5">
        <v>-58.9</v>
      </c>
      <c r="P5">
        <v>-44</v>
      </c>
      <c r="Q5">
        <v>-44</v>
      </c>
    </row>
    <row r="6" spans="12:17" x14ac:dyDescent="0.2">
      <c r="L6" t="s">
        <v>338</v>
      </c>
      <c r="N6">
        <v>-55.9</v>
      </c>
      <c r="O6">
        <v>-55.9</v>
      </c>
      <c r="P6">
        <v>-36.9</v>
      </c>
      <c r="Q6">
        <v>-36.9</v>
      </c>
    </row>
    <row r="7" spans="12:17" x14ac:dyDescent="0.2">
      <c r="L7" t="s">
        <v>339</v>
      </c>
      <c r="N7">
        <v>-37.700000000000003</v>
      </c>
      <c r="O7">
        <v>-37.700000000000003</v>
      </c>
      <c r="P7">
        <v>30.1</v>
      </c>
      <c r="Q7">
        <v>30.1</v>
      </c>
    </row>
    <row r="8" spans="12:17" x14ac:dyDescent="0.2">
      <c r="L8" t="s">
        <v>340</v>
      </c>
      <c r="M8" t="s">
        <v>341</v>
      </c>
      <c r="N8">
        <v>400.1</v>
      </c>
      <c r="O8">
        <v>400.1</v>
      </c>
      <c r="P8">
        <v>818.5</v>
      </c>
      <c r="Q8">
        <v>818.5</v>
      </c>
    </row>
  </sheetData>
  <pageMargins left="0.7" right="0.7" top="0.75" bottom="0.75" header="0.3" footer="0.3"/>
  <pageSetup paperSize="9" orientation="portrait" horizontalDpi="0" verticalDpi="0"/>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E5083-6CF2-CA45-9B77-988862B107E5}">
  <sheetPr>
    <tabColor theme="8" tint="-0.249977111117893"/>
  </sheetPr>
  <dimension ref="A1"/>
  <sheetViews>
    <sheetView workbookViewId="0"/>
  </sheetViews>
  <sheetFormatPr baseColWidth="10" defaultRowHeight="15" x14ac:dyDescent="0.2"/>
  <sheetData/>
  <pageMargins left="0.7" right="0.7" top="0.75" bottom="0.75" header="0.3" footer="0.3"/>
  <pageSetup paperSize="9" orientation="portrait" horizontalDpi="0" verticalDpi="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332BE-FD22-5A4B-B276-F0BFD4F1DB11}">
  <dimension ref="A2:K7054"/>
  <sheetViews>
    <sheetView showGridLines="0" zoomScale="150" zoomScaleNormal="150" workbookViewId="0">
      <selection activeCell="C2" sqref="C2:E2"/>
    </sheetView>
  </sheetViews>
  <sheetFormatPr baseColWidth="10" defaultRowHeight="15" x14ac:dyDescent="0.2"/>
  <cols>
    <col min="1" max="1" width="2" customWidth="1"/>
    <col min="5" max="5" width="13" bestFit="1" customWidth="1"/>
  </cols>
  <sheetData>
    <row r="2" spans="1:11" x14ac:dyDescent="0.2">
      <c r="A2" t="s">
        <v>56</v>
      </c>
      <c r="B2" s="94" t="s">
        <v>350</v>
      </c>
      <c r="C2" s="185" t="s">
        <v>351</v>
      </c>
      <c r="D2" s="185" t="s">
        <v>352</v>
      </c>
      <c r="E2" s="185" t="s">
        <v>353</v>
      </c>
      <c r="F2" s="107"/>
      <c r="G2" s="94" t="s">
        <v>354</v>
      </c>
      <c r="H2" s="107"/>
      <c r="I2" s="107"/>
      <c r="J2" s="107"/>
      <c r="K2" s="107"/>
    </row>
    <row r="3" spans="1:11" x14ac:dyDescent="0.2">
      <c r="B3" s="176">
        <v>44482</v>
      </c>
      <c r="C3" s="146">
        <v>505.32504299999999</v>
      </c>
      <c r="D3">
        <f t="shared" ref="D3:D66" si="0">(C3-C4)/C4</f>
        <v>4.4359246294820522</v>
      </c>
      <c r="E3">
        <v>0.20446710538702403</v>
      </c>
    </row>
    <row r="4" spans="1:11" x14ac:dyDescent="0.2">
      <c r="B4" s="176">
        <v>43951</v>
      </c>
      <c r="C4" s="146">
        <v>92.960273999999998</v>
      </c>
      <c r="D4">
        <f t="shared" si="0"/>
        <v>0.40538312458834341</v>
      </c>
      <c r="E4">
        <v>0.19321819188237152</v>
      </c>
      <c r="G4" s="109" t="s">
        <v>118</v>
      </c>
      <c r="H4" s="109"/>
      <c r="I4" s="109"/>
      <c r="J4" s="109"/>
      <c r="K4" s="177">
        <f>AVERAGE(E3:E7054)</f>
        <v>7.8671143669255196E-4</v>
      </c>
    </row>
    <row r="5" spans="1:11" x14ac:dyDescent="0.2">
      <c r="B5" s="176">
        <v>39953</v>
      </c>
      <c r="C5" s="146">
        <v>66.145859000000002</v>
      </c>
      <c r="D5">
        <f t="shared" si="0"/>
        <v>-0.61523911928159514</v>
      </c>
      <c r="E5">
        <v>0.18825642802989825</v>
      </c>
      <c r="G5" s="109" t="s">
        <v>355</v>
      </c>
      <c r="H5" s="109"/>
      <c r="I5" s="109"/>
      <c r="J5" s="109"/>
      <c r="K5" s="177">
        <f>_xlfn.STDEV.S(E3:E7054)</f>
        <v>2.8314323843746856E-2</v>
      </c>
    </row>
    <row r="6" spans="1:11" x14ac:dyDescent="0.2">
      <c r="B6" s="176">
        <v>43767</v>
      </c>
      <c r="C6" s="146">
        <v>171.91419999999999</v>
      </c>
      <c r="D6">
        <f t="shared" si="0"/>
        <v>0.16756946832959113</v>
      </c>
      <c r="E6">
        <v>0.16756946832959113</v>
      </c>
      <c r="G6" s="109" t="s">
        <v>356</v>
      </c>
      <c r="H6" s="109"/>
      <c r="I6" s="109"/>
      <c r="J6" s="109"/>
      <c r="K6" s="177">
        <f>MIN(E3:E7054)</f>
        <v>-0.17582725757436873</v>
      </c>
    </row>
    <row r="7" spans="1:11" x14ac:dyDescent="0.2">
      <c r="B7" s="176">
        <v>43765</v>
      </c>
      <c r="C7" s="146">
        <v>147.24108899999999</v>
      </c>
      <c r="D7">
        <f t="shared" si="0"/>
        <v>-0.5413043642286568</v>
      </c>
      <c r="E7">
        <v>0.16436735337999953</v>
      </c>
      <c r="G7" s="109" t="s">
        <v>357</v>
      </c>
      <c r="H7" s="109"/>
      <c r="I7" s="109"/>
      <c r="J7" s="109"/>
      <c r="K7" s="177">
        <f>MAX(E3:E7054)</f>
        <v>0.20446710538702403</v>
      </c>
    </row>
    <row r="8" spans="1:11" x14ac:dyDescent="0.2">
      <c r="B8" s="176">
        <v>44229</v>
      </c>
      <c r="C8" s="146">
        <v>320.99954200000002</v>
      </c>
      <c r="D8">
        <f t="shared" si="0"/>
        <v>10.031399221580749</v>
      </c>
      <c r="E8">
        <v>0.15164515094471301</v>
      </c>
      <c r="G8" s="109" t="s">
        <v>360</v>
      </c>
      <c r="H8" s="109"/>
      <c r="I8" s="109"/>
      <c r="J8" s="109"/>
      <c r="K8" s="178">
        <v>816.45</v>
      </c>
    </row>
    <row r="9" spans="1:11" x14ac:dyDescent="0.2">
      <c r="B9" s="176">
        <v>39750</v>
      </c>
      <c r="C9" s="146">
        <v>29.098714999999999</v>
      </c>
      <c r="D9">
        <f t="shared" si="0"/>
        <v>-0.46963157651940357</v>
      </c>
      <c r="E9">
        <v>0.14142848983832729</v>
      </c>
    </row>
    <row r="10" spans="1:11" x14ac:dyDescent="0.2">
      <c r="B10" s="176">
        <v>39951</v>
      </c>
      <c r="C10" s="146">
        <v>54.865096999999999</v>
      </c>
      <c r="D10">
        <f t="shared" si="0"/>
        <v>0.996025309985475</v>
      </c>
      <c r="E10">
        <v>0.13590952838730508</v>
      </c>
      <c r="G10" s="183" t="s">
        <v>358</v>
      </c>
      <c r="H10" s="99" t="s">
        <v>363</v>
      </c>
      <c r="I10" s="184" t="s">
        <v>359</v>
      </c>
      <c r="J10" s="184" t="s">
        <v>361</v>
      </c>
      <c r="K10" s="184" t="s">
        <v>362</v>
      </c>
    </row>
    <row r="11" spans="1:11" x14ac:dyDescent="0.2">
      <c r="B11" s="176">
        <v>39786</v>
      </c>
      <c r="C11" s="146">
        <v>27.487175000000001</v>
      </c>
      <c r="D11">
        <f t="shared" si="0"/>
        <v>-0.25877735959607551</v>
      </c>
      <c r="E11">
        <v>0.1328329343145305</v>
      </c>
      <c r="G11" s="181">
        <v>0.05</v>
      </c>
      <c r="H11" s="37">
        <f>100%-G11</f>
        <v>0.95</v>
      </c>
      <c r="I11" s="29">
        <f>_xlfn.PERCENTILE.INC($E$3:$E$7054,G11)</f>
        <v>-4.2665604298827278E-2</v>
      </c>
      <c r="J11" s="182">
        <f>$K$8*(1-I11)</f>
        <v>851.28433262977762</v>
      </c>
      <c r="K11" s="182">
        <f>$K$8-J11</f>
        <v>-34.834332629777577</v>
      </c>
    </row>
    <row r="12" spans="1:11" x14ac:dyDescent="0.2">
      <c r="B12" s="176">
        <v>39905</v>
      </c>
      <c r="C12" s="146">
        <v>37.083561000000003</v>
      </c>
      <c r="D12">
        <f t="shared" si="0"/>
        <v>-0.66411612662109654</v>
      </c>
      <c r="E12">
        <v>0.13138879252227503</v>
      </c>
      <c r="G12" s="179">
        <v>0.01</v>
      </c>
      <c r="H12" s="122">
        <f t="shared" ref="H12:H13" si="1">100%-G12</f>
        <v>0.99</v>
      </c>
      <c r="I12" s="177">
        <f>_xlfn.PERCENTILE.INC($E$3:$E$7054,G12)</f>
        <v>-7.4172823240773386E-2</v>
      </c>
      <c r="J12" s="180">
        <f t="shared" ref="J12:J13" si="2">$K$8*(1-I12)</f>
        <v>877.00840153492959</v>
      </c>
      <c r="K12" s="180">
        <f t="shared" ref="K12:K13" si="3">$K$8-J12</f>
        <v>-60.558401534929544</v>
      </c>
    </row>
    <row r="13" spans="1:11" x14ac:dyDescent="0.2">
      <c r="B13" s="176">
        <v>43987</v>
      </c>
      <c r="C13" s="146">
        <v>110.40589900000001</v>
      </c>
      <c r="D13">
        <f t="shared" si="0"/>
        <v>2.1835690879616685</v>
      </c>
      <c r="E13">
        <v>0.12436545741987685</v>
      </c>
      <c r="G13" s="179">
        <v>5.0000000000000001E-3</v>
      </c>
      <c r="H13" s="122">
        <f t="shared" si="1"/>
        <v>0.995</v>
      </c>
      <c r="I13" s="177">
        <f>_xlfn.PERCENTILE.INC($E$3:$E$7054,G13)</f>
        <v>-8.4896512481963268E-2</v>
      </c>
      <c r="J13" s="180">
        <f t="shared" si="2"/>
        <v>885.76375761589884</v>
      </c>
      <c r="K13" s="180">
        <f t="shared" si="3"/>
        <v>-69.313757615898794</v>
      </c>
    </row>
    <row r="14" spans="1:11" x14ac:dyDescent="0.2">
      <c r="B14" s="176">
        <v>39755</v>
      </c>
      <c r="C14" s="146">
        <v>34.679912999999999</v>
      </c>
      <c r="D14">
        <f t="shared" si="0"/>
        <v>-0.76475245275351844</v>
      </c>
      <c r="E14">
        <v>0.1232674818819221</v>
      </c>
    </row>
    <row r="15" spans="1:11" x14ac:dyDescent="0.2">
      <c r="B15" s="176">
        <v>40239</v>
      </c>
      <c r="C15" s="146">
        <v>147.41880800000001</v>
      </c>
      <c r="D15">
        <f t="shared" si="0"/>
        <v>-0.60722902660111011</v>
      </c>
      <c r="E15">
        <v>0.1221174044046929</v>
      </c>
    </row>
    <row r="16" spans="1:11" x14ac:dyDescent="0.2">
      <c r="B16" s="176">
        <v>44476</v>
      </c>
      <c r="C16" s="146">
        <v>375.33019999999999</v>
      </c>
      <c r="D16">
        <f t="shared" si="0"/>
        <v>27.126331546871722</v>
      </c>
      <c r="E16">
        <v>0.12036895828906162</v>
      </c>
    </row>
    <row r="17" spans="2:5" x14ac:dyDescent="0.2">
      <c r="B17" s="176">
        <v>36833</v>
      </c>
      <c r="C17" s="146">
        <v>13.344442000000001</v>
      </c>
      <c r="D17">
        <f t="shared" si="0"/>
        <v>-0.73966953015496173</v>
      </c>
      <c r="E17">
        <v>0.11829359279388237</v>
      </c>
    </row>
    <row r="18" spans="2:5" x14ac:dyDescent="0.2">
      <c r="B18" s="176">
        <v>39918</v>
      </c>
      <c r="C18" s="146">
        <v>51.259624000000002</v>
      </c>
      <c r="D18">
        <f t="shared" si="0"/>
        <v>-0.76696403353065734</v>
      </c>
      <c r="E18">
        <v>0.11639892279563512</v>
      </c>
    </row>
    <row r="19" spans="2:5" x14ac:dyDescent="0.2">
      <c r="B19" s="176">
        <v>44207</v>
      </c>
      <c r="C19" s="146">
        <v>219.96443199999999</v>
      </c>
      <c r="D19">
        <f t="shared" si="0"/>
        <v>1.1038423856303841</v>
      </c>
      <c r="E19">
        <v>0.1135503877877795</v>
      </c>
    </row>
    <row r="20" spans="2:5" x14ac:dyDescent="0.2">
      <c r="B20" s="176">
        <v>40063</v>
      </c>
      <c r="C20" s="146">
        <v>104.553665</v>
      </c>
      <c r="D20">
        <f t="shared" si="0"/>
        <v>1.2771060314514926</v>
      </c>
      <c r="E20">
        <v>0.11351563243931889</v>
      </c>
    </row>
    <row r="21" spans="2:5" x14ac:dyDescent="0.2">
      <c r="B21" s="176">
        <v>39916</v>
      </c>
      <c r="C21" s="146">
        <v>45.915149999999997</v>
      </c>
      <c r="D21">
        <f t="shared" si="0"/>
        <v>-0.74934284530682127</v>
      </c>
      <c r="E21">
        <v>0.11177246606598937</v>
      </c>
    </row>
    <row r="22" spans="2:5" x14ac:dyDescent="0.2">
      <c r="B22" s="176">
        <v>43866</v>
      </c>
      <c r="C22" s="146">
        <v>183.179092</v>
      </c>
      <c r="D22">
        <f t="shared" si="0"/>
        <v>0.31720431970949392</v>
      </c>
      <c r="E22">
        <v>0.10893185837844448</v>
      </c>
    </row>
    <row r="23" spans="2:5" x14ac:dyDescent="0.2">
      <c r="B23" s="176">
        <v>43755</v>
      </c>
      <c r="C23" s="146">
        <v>139.066574</v>
      </c>
      <c r="D23">
        <f t="shared" si="0"/>
        <v>10.639036685503672</v>
      </c>
      <c r="E23">
        <v>0.1084624597310624</v>
      </c>
    </row>
    <row r="24" spans="2:5" x14ac:dyDescent="0.2">
      <c r="B24" s="176">
        <v>37096</v>
      </c>
      <c r="C24" s="146">
        <v>11.948289000000001</v>
      </c>
      <c r="D24">
        <f t="shared" si="0"/>
        <v>-0.84164151012665323</v>
      </c>
      <c r="E24">
        <v>0.10801143928298899</v>
      </c>
    </row>
    <row r="25" spans="2:5" x14ac:dyDescent="0.2">
      <c r="B25" s="176">
        <v>40022</v>
      </c>
      <c r="C25" s="146">
        <v>75.450890000000001</v>
      </c>
      <c r="D25">
        <f t="shared" si="0"/>
        <v>1.5624614255614755</v>
      </c>
      <c r="E25">
        <v>0.10759157061267305</v>
      </c>
    </row>
    <row r="26" spans="2:5" x14ac:dyDescent="0.2">
      <c r="B26" s="176">
        <v>39885</v>
      </c>
      <c r="C26" s="146">
        <v>29.444693000000001</v>
      </c>
      <c r="D26">
        <f t="shared" si="0"/>
        <v>0.22584072547213691</v>
      </c>
      <c r="E26">
        <v>0.1071550788679024</v>
      </c>
    </row>
    <row r="27" spans="2:5" x14ac:dyDescent="0.2">
      <c r="B27" s="176">
        <v>37418</v>
      </c>
      <c r="C27" s="146">
        <v>24.019998999999999</v>
      </c>
      <c r="D27">
        <f t="shared" si="0"/>
        <v>1.0885313884891135</v>
      </c>
      <c r="E27">
        <v>0.10660993992840016</v>
      </c>
    </row>
    <row r="28" spans="2:5" x14ac:dyDescent="0.2">
      <c r="B28" s="176">
        <v>36964</v>
      </c>
      <c r="C28" s="146">
        <v>11.500904</v>
      </c>
      <c r="D28">
        <f t="shared" si="0"/>
        <v>-0.8432723192280468</v>
      </c>
      <c r="E28">
        <v>0.10526335009934094</v>
      </c>
    </row>
    <row r="29" spans="2:5" x14ac:dyDescent="0.2">
      <c r="B29" s="176">
        <v>38009</v>
      </c>
      <c r="C29" s="146">
        <v>73.381446999999994</v>
      </c>
      <c r="D29">
        <f t="shared" si="0"/>
        <v>-1.3268705904297894E-2</v>
      </c>
      <c r="E29">
        <v>0.10419147211431298</v>
      </c>
    </row>
    <row r="30" spans="2:5" x14ac:dyDescent="0.2">
      <c r="B30" s="176">
        <v>43930</v>
      </c>
      <c r="C30" s="146">
        <v>74.368217000000001</v>
      </c>
      <c r="D30">
        <f t="shared" si="0"/>
        <v>-0.4447339615712792</v>
      </c>
      <c r="E30">
        <v>0.10355037896519931</v>
      </c>
    </row>
    <row r="31" spans="2:5" x14ac:dyDescent="0.2">
      <c r="B31" s="176">
        <v>43719</v>
      </c>
      <c r="C31" s="146">
        <v>133.93258700000001</v>
      </c>
      <c r="D31">
        <f t="shared" si="0"/>
        <v>3.1778540145070084</v>
      </c>
      <c r="E31">
        <v>0.10213301368554839</v>
      </c>
    </row>
    <row r="32" spans="2:5" x14ac:dyDescent="0.2">
      <c r="B32" s="176">
        <v>39815</v>
      </c>
      <c r="C32" s="146">
        <v>32.057746999999999</v>
      </c>
      <c r="D32">
        <f t="shared" si="0"/>
        <v>1.4606452916280672</v>
      </c>
      <c r="E32">
        <v>0.10134478977316776</v>
      </c>
    </row>
    <row r="33" spans="2:5" x14ac:dyDescent="0.2">
      <c r="B33" s="176">
        <v>37186</v>
      </c>
      <c r="C33" s="146">
        <v>13.028187000000001</v>
      </c>
      <c r="D33">
        <f t="shared" si="0"/>
        <v>-0.96204007927938606</v>
      </c>
      <c r="E33">
        <v>0.10032556602019116</v>
      </c>
    </row>
    <row r="34" spans="2:5" x14ac:dyDescent="0.2">
      <c r="B34" s="176">
        <v>41527</v>
      </c>
      <c r="C34" s="146">
        <v>343.20901500000002</v>
      </c>
      <c r="D34">
        <f t="shared" si="0"/>
        <v>0.8376230030603653</v>
      </c>
      <c r="E34">
        <v>0.10006289745699704</v>
      </c>
    </row>
    <row r="35" spans="2:5" x14ac:dyDescent="0.2">
      <c r="B35" s="176">
        <v>43556</v>
      </c>
      <c r="C35" s="146">
        <v>186.76791399999999</v>
      </c>
      <c r="D35">
        <f t="shared" si="0"/>
        <v>7.9827134147480119E-2</v>
      </c>
      <c r="E35">
        <v>9.850493202874086E-2</v>
      </c>
    </row>
    <row r="36" spans="2:5" x14ac:dyDescent="0.2">
      <c r="B36" s="176">
        <v>44153</v>
      </c>
      <c r="C36" s="146">
        <v>172.960938</v>
      </c>
      <c r="D36">
        <f t="shared" si="0"/>
        <v>-0.44787936533451572</v>
      </c>
      <c r="E36">
        <v>9.810128169488419E-2</v>
      </c>
    </row>
    <row r="37" spans="2:5" x14ac:dyDescent="0.2">
      <c r="B37" s="176">
        <v>41500</v>
      </c>
      <c r="C37" s="146">
        <v>313.266571</v>
      </c>
      <c r="D37">
        <f t="shared" si="0"/>
        <v>8.7802786874508154</v>
      </c>
      <c r="E37">
        <v>9.7129050083244226E-2</v>
      </c>
    </row>
    <row r="38" spans="2:5" x14ac:dyDescent="0.2">
      <c r="B38" s="176">
        <v>39898</v>
      </c>
      <c r="C38" s="146">
        <v>32.030434</v>
      </c>
      <c r="D38">
        <f t="shared" si="0"/>
        <v>0.98209517182886219</v>
      </c>
      <c r="E38">
        <v>9.6975197805613506E-2</v>
      </c>
    </row>
    <row r="39" spans="2:5" x14ac:dyDescent="0.2">
      <c r="B39" s="176">
        <v>36766</v>
      </c>
      <c r="C39" s="146">
        <v>16.159887000000001</v>
      </c>
      <c r="D39">
        <f t="shared" si="0"/>
        <v>-0.76198348619275114</v>
      </c>
      <c r="E39">
        <v>9.5711101814377461E-2</v>
      </c>
    </row>
    <row r="40" spans="2:5" x14ac:dyDescent="0.2">
      <c r="B40" s="176">
        <v>40018</v>
      </c>
      <c r="C40" s="146">
        <v>67.893974</v>
      </c>
      <c r="D40">
        <f t="shared" si="0"/>
        <v>-0.15496992913277446</v>
      </c>
      <c r="E40">
        <v>9.5490224802444471E-2</v>
      </c>
    </row>
    <row r="41" spans="2:5" x14ac:dyDescent="0.2">
      <c r="B41" s="176">
        <v>38013</v>
      </c>
      <c r="C41" s="146">
        <v>80.345039</v>
      </c>
      <c r="D41">
        <f t="shared" si="0"/>
        <v>-0.8245880710086706</v>
      </c>
      <c r="E41">
        <v>9.4895812016353484E-2</v>
      </c>
    </row>
    <row r="42" spans="2:5" x14ac:dyDescent="0.2">
      <c r="B42" s="176">
        <v>42521</v>
      </c>
      <c r="C42" s="146">
        <v>458.03634599999998</v>
      </c>
      <c r="D42">
        <f t="shared" si="0"/>
        <v>14.356415099374942</v>
      </c>
      <c r="E42">
        <v>9.1157281988429373E-2</v>
      </c>
    </row>
    <row r="43" spans="2:5" x14ac:dyDescent="0.2">
      <c r="B43" s="176">
        <v>35963</v>
      </c>
      <c r="C43" s="146">
        <v>29.827036</v>
      </c>
      <c r="D43">
        <f t="shared" si="0"/>
        <v>-0.31573721523620851</v>
      </c>
      <c r="E43">
        <v>8.9869451504412293E-2</v>
      </c>
    </row>
    <row r="44" spans="2:5" x14ac:dyDescent="0.2">
      <c r="B44" s="176">
        <v>35793</v>
      </c>
      <c r="C44" s="146">
        <v>43.590031000000003</v>
      </c>
      <c r="D44">
        <f t="shared" si="0"/>
        <v>-0.63667727997784751</v>
      </c>
      <c r="E44">
        <v>8.8735828242516662E-2</v>
      </c>
    </row>
    <row r="45" spans="2:5" x14ac:dyDescent="0.2">
      <c r="B45" s="176">
        <v>43704</v>
      </c>
      <c r="C45" s="146">
        <v>119.976067</v>
      </c>
      <c r="D45">
        <f t="shared" si="0"/>
        <v>4.7564521109666167</v>
      </c>
      <c r="E45">
        <v>8.8647631737214849E-2</v>
      </c>
    </row>
    <row r="46" spans="2:5" x14ac:dyDescent="0.2">
      <c r="B46" s="176">
        <v>37293</v>
      </c>
      <c r="C46" s="146">
        <v>20.842016000000001</v>
      </c>
      <c r="D46">
        <f t="shared" si="0"/>
        <v>-8.0013554803795878E-2</v>
      </c>
      <c r="E46">
        <v>8.7324303119406047E-2</v>
      </c>
    </row>
    <row r="47" spans="2:5" x14ac:dyDescent="0.2">
      <c r="B47" s="176">
        <v>37298</v>
      </c>
      <c r="C47" s="146">
        <v>22.654699000000001</v>
      </c>
      <c r="D47">
        <f t="shared" si="0"/>
        <v>-0.94379097828277603</v>
      </c>
      <c r="E47">
        <v>8.616856821806973E-2</v>
      </c>
    </row>
    <row r="48" spans="2:5" x14ac:dyDescent="0.2">
      <c r="B48" s="176">
        <v>44694</v>
      </c>
      <c r="C48" s="146">
        <v>403.04382299999997</v>
      </c>
      <c r="D48">
        <f t="shared" si="0"/>
        <v>-2.7540600156756054E-2</v>
      </c>
      <c r="E48">
        <v>8.5952184230751738E-2</v>
      </c>
    </row>
    <row r="49" spans="2:5" x14ac:dyDescent="0.2">
      <c r="B49" s="176">
        <v>44480</v>
      </c>
      <c r="C49" s="146">
        <v>414.45825200000002</v>
      </c>
      <c r="D49">
        <f t="shared" si="0"/>
        <v>36.918984265375826</v>
      </c>
      <c r="E49">
        <v>8.5650781824704286E-2</v>
      </c>
    </row>
    <row r="50" spans="2:5" x14ac:dyDescent="0.2">
      <c r="B50" s="176">
        <v>37153</v>
      </c>
      <c r="C50" s="146">
        <v>10.930099</v>
      </c>
      <c r="D50">
        <f t="shared" si="0"/>
        <v>-0.92049191533764863</v>
      </c>
      <c r="E50">
        <v>8.4992133630113514E-2</v>
      </c>
    </row>
    <row r="51" spans="2:5" x14ac:dyDescent="0.2">
      <c r="B51" s="176">
        <v>44069</v>
      </c>
      <c r="C51" s="146">
        <v>137.471542</v>
      </c>
      <c r="D51">
        <f t="shared" si="0"/>
        <v>7.7663985995345888</v>
      </c>
      <c r="E51">
        <v>8.4972435324446802E-2</v>
      </c>
    </row>
    <row r="52" spans="2:5" x14ac:dyDescent="0.2">
      <c r="B52" s="176">
        <v>36894</v>
      </c>
      <c r="C52" s="146">
        <v>15.681644</v>
      </c>
      <c r="D52">
        <f t="shared" si="0"/>
        <v>-0.65837390916042737</v>
      </c>
      <c r="E52">
        <v>8.4266242704009314E-2</v>
      </c>
    </row>
    <row r="53" spans="2:5" x14ac:dyDescent="0.2">
      <c r="B53" s="176">
        <v>35887</v>
      </c>
      <c r="C53" s="146">
        <v>45.902946</v>
      </c>
      <c r="D53">
        <f t="shared" si="0"/>
        <v>-0.77311646893899111</v>
      </c>
      <c r="E53">
        <v>8.3333388401212904E-2</v>
      </c>
    </row>
    <row r="54" spans="2:5" x14ac:dyDescent="0.2">
      <c r="B54" s="176">
        <v>43557</v>
      </c>
      <c r="C54" s="146">
        <v>202.31942699999999</v>
      </c>
      <c r="D54">
        <f t="shared" si="0"/>
        <v>-0.46752640358813691</v>
      </c>
      <c r="E54">
        <v>8.3266513326266528E-2</v>
      </c>
    </row>
    <row r="55" spans="2:5" x14ac:dyDescent="0.2">
      <c r="B55" s="176">
        <v>42292</v>
      </c>
      <c r="C55" s="146">
        <v>379.96142600000002</v>
      </c>
      <c r="D55">
        <f t="shared" si="0"/>
        <v>1.6331305344407483</v>
      </c>
      <c r="E55">
        <v>8.2316300413621896E-2</v>
      </c>
    </row>
    <row r="56" spans="2:5" x14ac:dyDescent="0.2">
      <c r="B56" s="176">
        <v>44110</v>
      </c>
      <c r="C56" s="146">
        <v>144.300262</v>
      </c>
      <c r="D56">
        <f t="shared" si="0"/>
        <v>3.6477817833374266</v>
      </c>
      <c r="E56">
        <v>8.1030700294686453E-2</v>
      </c>
    </row>
    <row r="57" spans="2:5" x14ac:dyDescent="0.2">
      <c r="B57" s="176">
        <v>39762</v>
      </c>
      <c r="C57" s="146">
        <v>31.047125000000001</v>
      </c>
      <c r="D57">
        <f t="shared" si="0"/>
        <v>0.63875069501603687</v>
      </c>
      <c r="E57">
        <v>8.0823982324785451E-2</v>
      </c>
    </row>
    <row r="58" spans="2:5" x14ac:dyDescent="0.2">
      <c r="B58" s="176">
        <v>36004</v>
      </c>
      <c r="C58" s="146">
        <v>18.945606000000002</v>
      </c>
      <c r="D58">
        <f t="shared" si="0"/>
        <v>-0.16792143497141784</v>
      </c>
      <c r="E58">
        <v>8.0323056726636505E-2</v>
      </c>
    </row>
    <row r="59" spans="2:5" x14ac:dyDescent="0.2">
      <c r="B59" s="176">
        <v>36150</v>
      </c>
      <c r="C59" s="146">
        <v>22.769010999999999</v>
      </c>
      <c r="D59">
        <f t="shared" si="0"/>
        <v>-0.79796572372011965</v>
      </c>
      <c r="E59">
        <v>8.0268734331686742E-2</v>
      </c>
    </row>
    <row r="60" spans="2:5" x14ac:dyDescent="0.2">
      <c r="B60" s="176">
        <v>44046</v>
      </c>
      <c r="C60" s="146">
        <v>112.698753</v>
      </c>
      <c r="D60">
        <f t="shared" si="0"/>
        <v>3.1146112264557755</v>
      </c>
      <c r="E60">
        <v>8.0267556957569319E-2</v>
      </c>
    </row>
    <row r="61" spans="2:5" x14ac:dyDescent="0.2">
      <c r="B61" s="176">
        <v>36311</v>
      </c>
      <c r="C61" s="146">
        <v>27.389890999999999</v>
      </c>
      <c r="D61">
        <f t="shared" si="0"/>
        <v>0.20215905817068483</v>
      </c>
      <c r="E61">
        <v>8.0247015100761654E-2</v>
      </c>
    </row>
    <row r="62" spans="2:5" x14ac:dyDescent="0.2">
      <c r="B62" s="176">
        <v>36266</v>
      </c>
      <c r="C62" s="146">
        <v>22.783916000000001</v>
      </c>
      <c r="D62">
        <f t="shared" si="0"/>
        <v>0.15713568451196827</v>
      </c>
      <c r="E62">
        <v>8.0211857710958012E-2</v>
      </c>
    </row>
    <row r="63" spans="2:5" x14ac:dyDescent="0.2">
      <c r="B63" s="176">
        <v>36599</v>
      </c>
      <c r="C63" s="146">
        <v>19.689926</v>
      </c>
      <c r="D63">
        <f t="shared" si="0"/>
        <v>-0.4987468752070795</v>
      </c>
      <c r="E63">
        <v>8.0182601468011469E-2</v>
      </c>
    </row>
    <row r="64" spans="2:5" x14ac:dyDescent="0.2">
      <c r="B64" s="176">
        <v>36350</v>
      </c>
      <c r="C64" s="146">
        <v>39.281402999999997</v>
      </c>
      <c r="D64">
        <f t="shared" si="0"/>
        <v>0.47592489148225231</v>
      </c>
      <c r="E64">
        <v>8.0175025001528941E-2</v>
      </c>
    </row>
    <row r="65" spans="2:5" x14ac:dyDescent="0.2">
      <c r="B65" s="176">
        <v>36165</v>
      </c>
      <c r="C65" s="146">
        <v>26.614771000000001</v>
      </c>
      <c r="D65">
        <f t="shared" si="0"/>
        <v>-0.13681419719510685</v>
      </c>
      <c r="E65">
        <v>8.0156982271514909E-2</v>
      </c>
    </row>
    <row r="66" spans="2:5" x14ac:dyDescent="0.2">
      <c r="B66" s="176">
        <v>36168</v>
      </c>
      <c r="C66" s="146">
        <v>30.833189000000001</v>
      </c>
      <c r="D66">
        <f t="shared" si="0"/>
        <v>0.13158332724416325</v>
      </c>
      <c r="E66">
        <v>8.0156412051589271E-2</v>
      </c>
    </row>
    <row r="67" spans="2:5" x14ac:dyDescent="0.2">
      <c r="B67" s="176">
        <v>36578</v>
      </c>
      <c r="C67" s="146">
        <v>27.247828999999999</v>
      </c>
      <c r="D67">
        <f t="shared" ref="D67:D130" si="4">(C67-C68)/C68</f>
        <v>-0.1853969589895558</v>
      </c>
      <c r="E67">
        <v>8.015598140128441E-2</v>
      </c>
    </row>
    <row r="68" spans="2:5" x14ac:dyDescent="0.2">
      <c r="B68" s="176">
        <v>36174</v>
      </c>
      <c r="C68" s="146">
        <v>33.449210999999998</v>
      </c>
      <c r="D68">
        <f t="shared" si="4"/>
        <v>-7.9434004511953177E-2</v>
      </c>
      <c r="E68">
        <v>8.0144442453099748E-2</v>
      </c>
    </row>
    <row r="69" spans="2:5" x14ac:dyDescent="0.2">
      <c r="B69" s="176">
        <v>36532</v>
      </c>
      <c r="C69" s="146">
        <v>36.335484000000001</v>
      </c>
      <c r="D69">
        <f t="shared" si="4"/>
        <v>0.26008340264248819</v>
      </c>
      <c r="E69">
        <v>8.0143788157536783E-2</v>
      </c>
    </row>
    <row r="70" spans="2:5" x14ac:dyDescent="0.2">
      <c r="B70" s="176">
        <v>36229</v>
      </c>
      <c r="C70" s="146">
        <v>28.835777</v>
      </c>
      <c r="D70">
        <f t="shared" si="4"/>
        <v>-1.7272332314745731E-2</v>
      </c>
      <c r="E70">
        <v>8.012255717584342E-2</v>
      </c>
    </row>
    <row r="71" spans="2:5" x14ac:dyDescent="0.2">
      <c r="B71" s="176">
        <v>36294</v>
      </c>
      <c r="C71" s="146">
        <v>29.342592</v>
      </c>
      <c r="D71">
        <f t="shared" si="4"/>
        <v>0.62216771124338788</v>
      </c>
      <c r="E71">
        <v>8.0109909696211054E-2</v>
      </c>
    </row>
    <row r="72" spans="2:5" x14ac:dyDescent="0.2">
      <c r="B72" s="176">
        <v>36104</v>
      </c>
      <c r="C72" s="146">
        <v>18.088507</v>
      </c>
      <c r="D72">
        <f t="shared" si="4"/>
        <v>-0.28293703580314589</v>
      </c>
      <c r="E72">
        <v>8.0106897012950318E-2</v>
      </c>
    </row>
    <row r="73" spans="2:5" x14ac:dyDescent="0.2">
      <c r="B73" s="176">
        <v>36577</v>
      </c>
      <c r="C73" s="146">
        <v>25.225828</v>
      </c>
      <c r="D73">
        <f t="shared" si="4"/>
        <v>-0.45357597388410664</v>
      </c>
      <c r="E73">
        <v>8.0091011540002921E-2</v>
      </c>
    </row>
    <row r="74" spans="2:5" x14ac:dyDescent="0.2">
      <c r="B74" s="176">
        <v>36395</v>
      </c>
      <c r="C74" s="146">
        <v>46.165298</v>
      </c>
      <c r="D74">
        <f t="shared" si="4"/>
        <v>0.26947099932639973</v>
      </c>
      <c r="E74">
        <v>8.0085083904861423E-2</v>
      </c>
    </row>
    <row r="75" spans="2:5" x14ac:dyDescent="0.2">
      <c r="B75" s="176">
        <v>36349</v>
      </c>
      <c r="C75" s="146">
        <v>36.365775999999997</v>
      </c>
      <c r="D75">
        <f t="shared" si="4"/>
        <v>0.60768588756005693</v>
      </c>
      <c r="E75">
        <v>8.0071524068240987E-2</v>
      </c>
    </row>
    <row r="76" spans="2:5" x14ac:dyDescent="0.2">
      <c r="B76" s="176">
        <v>36286</v>
      </c>
      <c r="C76" s="146">
        <v>22.619951</v>
      </c>
      <c r="D76">
        <f t="shared" si="4"/>
        <v>-0.33646693515466808</v>
      </c>
      <c r="E76">
        <v>8.007101362926522E-2</v>
      </c>
    </row>
    <row r="77" spans="2:5" x14ac:dyDescent="0.2">
      <c r="B77" s="176">
        <v>36181</v>
      </c>
      <c r="C77" s="146">
        <v>34.090164000000001</v>
      </c>
      <c r="D77">
        <f t="shared" si="4"/>
        <v>2.3724221733095158E-2</v>
      </c>
      <c r="E77">
        <v>8.0046865381027385E-2</v>
      </c>
    </row>
    <row r="78" spans="2:5" x14ac:dyDescent="0.2">
      <c r="B78" s="176">
        <v>36171</v>
      </c>
      <c r="C78" s="146">
        <v>33.300144000000003</v>
      </c>
      <c r="D78">
        <f t="shared" si="4"/>
        <v>-0.21506763789487141</v>
      </c>
      <c r="E78">
        <v>8.0009725883365551E-2</v>
      </c>
    </row>
    <row r="79" spans="2:5" x14ac:dyDescent="0.2">
      <c r="B79" s="176">
        <v>36353</v>
      </c>
      <c r="C79" s="146">
        <v>42.424221000000003</v>
      </c>
      <c r="D79">
        <f t="shared" si="4"/>
        <v>0.561648729370674</v>
      </c>
      <c r="E79">
        <v>8.0007783836030646E-2</v>
      </c>
    </row>
    <row r="80" spans="2:5" x14ac:dyDescent="0.2">
      <c r="B80" s="176">
        <v>36293</v>
      </c>
      <c r="C80" s="146">
        <v>27.166302000000002</v>
      </c>
      <c r="D80">
        <f t="shared" si="4"/>
        <v>0.24999997699355664</v>
      </c>
      <c r="E80">
        <v>8.0000057247397352E-2</v>
      </c>
    </row>
    <row r="81" spans="2:5" x14ac:dyDescent="0.2">
      <c r="B81" s="176">
        <v>36284</v>
      </c>
      <c r="C81" s="146">
        <v>21.733042000000001</v>
      </c>
      <c r="D81">
        <f t="shared" si="4"/>
        <v>4.2043469521929604E-2</v>
      </c>
      <c r="E81">
        <v>8.0000055657190691E-2</v>
      </c>
    </row>
    <row r="82" spans="2:5" x14ac:dyDescent="0.2">
      <c r="B82" s="176">
        <v>36594</v>
      </c>
      <c r="C82" s="146">
        <v>20.856176000000001</v>
      </c>
      <c r="D82">
        <f t="shared" si="4"/>
        <v>-0.22654827644583828</v>
      </c>
      <c r="E82">
        <v>7.9999948216780248E-2</v>
      </c>
    </row>
    <row r="83" spans="2:5" x14ac:dyDescent="0.2">
      <c r="B83" s="176">
        <v>36242</v>
      </c>
      <c r="C83" s="146">
        <v>26.965064999999999</v>
      </c>
      <c r="D83">
        <f t="shared" si="4"/>
        <v>3.3418841366470359E-2</v>
      </c>
      <c r="E83">
        <v>7.9999817363719791E-2</v>
      </c>
    </row>
    <row r="84" spans="2:5" x14ac:dyDescent="0.2">
      <c r="B84" s="176">
        <v>35985</v>
      </c>
      <c r="C84" s="146">
        <v>26.093064999999999</v>
      </c>
      <c r="D84">
        <f t="shared" si="4"/>
        <v>-0.56397980887146892</v>
      </c>
      <c r="E84">
        <v>7.9888989360431956E-2</v>
      </c>
    </row>
    <row r="85" spans="2:5" x14ac:dyDescent="0.2">
      <c r="B85" s="176">
        <v>35103</v>
      </c>
      <c r="C85" s="146">
        <v>59.843707999999999</v>
      </c>
      <c r="D85">
        <f t="shared" si="4"/>
        <v>-0.6074180094868934</v>
      </c>
      <c r="E85">
        <v>7.9726706060056107E-2</v>
      </c>
    </row>
    <row r="86" spans="2:5" x14ac:dyDescent="0.2">
      <c r="B86" s="176">
        <v>40823</v>
      </c>
      <c r="C86" s="146">
        <v>152.43620300000001</v>
      </c>
      <c r="D86">
        <f t="shared" si="4"/>
        <v>-0.48726921040303539</v>
      </c>
      <c r="E86">
        <v>7.9714913880603616E-2</v>
      </c>
    </row>
    <row r="87" spans="2:5" x14ac:dyDescent="0.2">
      <c r="B87" s="176">
        <v>42412</v>
      </c>
      <c r="C87" s="146">
        <v>297.30261200000001</v>
      </c>
      <c r="D87">
        <f t="shared" si="4"/>
        <v>8.0103231089239113</v>
      </c>
      <c r="E87">
        <v>7.9609164725674919E-2</v>
      </c>
    </row>
    <row r="88" spans="2:5" x14ac:dyDescent="0.2">
      <c r="B88" s="176">
        <v>36516</v>
      </c>
      <c r="C88" s="146">
        <v>32.995776999999997</v>
      </c>
      <c r="D88">
        <f t="shared" si="4"/>
        <v>-0.15839287764371482</v>
      </c>
      <c r="E88">
        <v>7.9534301276058275E-2</v>
      </c>
    </row>
    <row r="89" spans="2:5" x14ac:dyDescent="0.2">
      <c r="B89" s="176">
        <v>36535</v>
      </c>
      <c r="C89" s="146">
        <v>39.205677000000001</v>
      </c>
      <c r="D89">
        <f t="shared" si="4"/>
        <v>-0.67770146656330266</v>
      </c>
      <c r="E89">
        <v>7.8991461899888288E-2</v>
      </c>
    </row>
    <row r="90" spans="2:5" x14ac:dyDescent="0.2">
      <c r="B90" s="176">
        <v>39472</v>
      </c>
      <c r="C90" s="146">
        <v>121.64398199999999</v>
      </c>
      <c r="D90">
        <f t="shared" si="4"/>
        <v>4.6879422284089483</v>
      </c>
      <c r="E90">
        <v>7.8809471793186314E-2</v>
      </c>
    </row>
    <row r="91" spans="2:5" x14ac:dyDescent="0.2">
      <c r="B91" s="176">
        <v>36651</v>
      </c>
      <c r="C91" s="146">
        <v>21.386289999999999</v>
      </c>
      <c r="D91">
        <f t="shared" si="4"/>
        <v>1.7291097948354338E-2</v>
      </c>
      <c r="E91">
        <v>7.8686016240495718E-2</v>
      </c>
    </row>
    <row r="92" spans="2:5" x14ac:dyDescent="0.2">
      <c r="B92" s="176">
        <v>36623</v>
      </c>
      <c r="C92" s="146">
        <v>21.022783</v>
      </c>
      <c r="D92">
        <f t="shared" si="4"/>
        <v>-0.7072363786987429</v>
      </c>
      <c r="E92">
        <v>7.8477309548139321E-2</v>
      </c>
    </row>
    <row r="93" spans="2:5" x14ac:dyDescent="0.2">
      <c r="B93" s="176">
        <v>39638</v>
      </c>
      <c r="C93" s="146">
        <v>71.808043999999995</v>
      </c>
      <c r="D93">
        <f t="shared" si="4"/>
        <v>-0.6374723821376399</v>
      </c>
      <c r="E93">
        <v>7.8389989721301345E-2</v>
      </c>
    </row>
    <row r="94" spans="2:5" x14ac:dyDescent="0.2">
      <c r="B94" s="176">
        <v>40844</v>
      </c>
      <c r="C94" s="146">
        <v>198.076065</v>
      </c>
      <c r="D94">
        <f t="shared" si="4"/>
        <v>3.185527465227556</v>
      </c>
      <c r="E94">
        <v>7.820654480019773E-2</v>
      </c>
    </row>
    <row r="95" spans="2:5" x14ac:dyDescent="0.2">
      <c r="B95" s="176">
        <v>35732</v>
      </c>
      <c r="C95" s="146">
        <v>47.324038999999999</v>
      </c>
      <c r="D95">
        <f t="shared" si="4"/>
        <v>-0.59786927142204305</v>
      </c>
      <c r="E95">
        <v>7.813017789224394E-2</v>
      </c>
    </row>
    <row r="96" spans="2:5" x14ac:dyDescent="0.2">
      <c r="B96" s="176">
        <v>43713</v>
      </c>
      <c r="C96" s="146">
        <v>117.68322000000001</v>
      </c>
      <c r="D96">
        <f t="shared" si="4"/>
        <v>0.87804988240406856</v>
      </c>
      <c r="E96">
        <v>7.8082218962291422E-2</v>
      </c>
    </row>
    <row r="97" spans="2:5" x14ac:dyDescent="0.2">
      <c r="B97" s="176">
        <v>38139</v>
      </c>
      <c r="C97" s="146">
        <v>62.662457000000003</v>
      </c>
      <c r="D97">
        <f t="shared" si="4"/>
        <v>-0.73566965675443829</v>
      </c>
      <c r="E97">
        <v>7.7856660971244954E-2</v>
      </c>
    </row>
    <row r="98" spans="2:5" x14ac:dyDescent="0.2">
      <c r="B98" s="176">
        <v>44208</v>
      </c>
      <c r="C98" s="146">
        <v>237.06115700000001</v>
      </c>
      <c r="D98">
        <f t="shared" si="4"/>
        <v>1.4642487853348125</v>
      </c>
      <c r="E98">
        <v>7.7724952368663044E-2</v>
      </c>
    </row>
    <row r="99" spans="2:5" x14ac:dyDescent="0.2">
      <c r="B99" s="176">
        <v>43984</v>
      </c>
      <c r="C99" s="146">
        <v>96.200171999999995</v>
      </c>
      <c r="D99">
        <f t="shared" si="4"/>
        <v>-0.25434937541717995</v>
      </c>
      <c r="E99">
        <v>7.7610259467587303E-2</v>
      </c>
    </row>
    <row r="100" spans="2:5" x14ac:dyDescent="0.2">
      <c r="B100" s="176">
        <v>39479</v>
      </c>
      <c r="C100" s="146">
        <v>129.01507599999999</v>
      </c>
      <c r="D100">
        <f t="shared" si="4"/>
        <v>2.4092614687564882</v>
      </c>
      <c r="E100">
        <v>7.7275165357235789E-2</v>
      </c>
    </row>
    <row r="101" spans="2:5" x14ac:dyDescent="0.2">
      <c r="B101" s="176">
        <v>36376</v>
      </c>
      <c r="C101" s="146">
        <v>37.842528999999999</v>
      </c>
      <c r="D101">
        <f t="shared" si="4"/>
        <v>4.1475847686520372E-2</v>
      </c>
      <c r="E101">
        <v>7.6939878356614241E-2</v>
      </c>
    </row>
    <row r="102" spans="2:5" x14ac:dyDescent="0.2">
      <c r="B102" s="176">
        <v>36488</v>
      </c>
      <c r="C102" s="146">
        <v>36.335484000000001</v>
      </c>
      <c r="D102">
        <f t="shared" si="4"/>
        <v>-0.14075946109132326</v>
      </c>
      <c r="E102">
        <v>7.6750180987040881E-2</v>
      </c>
    </row>
    <row r="103" spans="2:5" x14ac:dyDescent="0.2">
      <c r="B103" s="176">
        <v>36381</v>
      </c>
      <c r="C103" s="146">
        <v>42.287906999999997</v>
      </c>
      <c r="D103">
        <f t="shared" si="4"/>
        <v>-0.78139806326260297</v>
      </c>
      <c r="E103">
        <v>7.6330005928634578E-2</v>
      </c>
    </row>
    <row r="104" spans="2:5" x14ac:dyDescent="0.2">
      <c r="B104" s="176">
        <v>43529</v>
      </c>
      <c r="C104" s="146">
        <v>193.44708299999999</v>
      </c>
      <c r="D104">
        <f t="shared" si="4"/>
        <v>5.5182057799448172</v>
      </c>
      <c r="E104">
        <v>7.6261770994335037E-2</v>
      </c>
    </row>
    <row r="105" spans="2:5" x14ac:dyDescent="0.2">
      <c r="B105" s="176">
        <v>36201</v>
      </c>
      <c r="C105" s="146">
        <v>29.677965</v>
      </c>
      <c r="D105">
        <f t="shared" si="4"/>
        <v>-0.53346566441261267</v>
      </c>
      <c r="E105">
        <v>7.6215809265526263E-2</v>
      </c>
    </row>
    <row r="106" spans="2:5" x14ac:dyDescent="0.2">
      <c r="B106" s="176">
        <v>38125</v>
      </c>
      <c r="C106" s="146">
        <v>63.613678</v>
      </c>
      <c r="D106">
        <f t="shared" si="4"/>
        <v>1.888586429514461</v>
      </c>
      <c r="E106">
        <v>7.6025709861038793E-2</v>
      </c>
    </row>
    <row r="107" spans="2:5" x14ac:dyDescent="0.2">
      <c r="B107" s="176">
        <v>36601</v>
      </c>
      <c r="C107" s="146">
        <v>22.022424999999998</v>
      </c>
      <c r="D107">
        <f t="shared" si="4"/>
        <v>6.6764550831861155E-2</v>
      </c>
      <c r="E107">
        <v>7.5443740170930793E-2</v>
      </c>
    </row>
    <row r="108" spans="2:5" x14ac:dyDescent="0.2">
      <c r="B108" s="176">
        <v>36616</v>
      </c>
      <c r="C108" s="146">
        <v>20.644129</v>
      </c>
      <c r="D108">
        <f t="shared" si="4"/>
        <v>-0.89109402129801263</v>
      </c>
      <c r="E108">
        <v>7.5344933588593344E-2</v>
      </c>
    </row>
    <row r="109" spans="2:5" x14ac:dyDescent="0.2">
      <c r="B109" s="176">
        <v>43605</v>
      </c>
      <c r="C109" s="146">
        <v>189.559189</v>
      </c>
      <c r="D109">
        <f t="shared" si="4"/>
        <v>4.774109714585169</v>
      </c>
      <c r="E109">
        <v>7.5204830487839144E-2</v>
      </c>
    </row>
    <row r="110" spans="2:5" x14ac:dyDescent="0.2">
      <c r="B110" s="176">
        <v>36528</v>
      </c>
      <c r="C110" s="146">
        <v>32.829163000000001</v>
      </c>
      <c r="D110">
        <f t="shared" si="4"/>
        <v>-0.28013956833585862</v>
      </c>
      <c r="E110">
        <v>7.5148684933219759E-2</v>
      </c>
    </row>
    <row r="111" spans="2:5" x14ac:dyDescent="0.2">
      <c r="B111" s="176">
        <v>36354</v>
      </c>
      <c r="C111" s="146">
        <v>45.604900000000001</v>
      </c>
      <c r="D111">
        <f t="shared" si="4"/>
        <v>0.53224987356096964</v>
      </c>
      <c r="E111">
        <v>7.4973185718601593E-2</v>
      </c>
    </row>
    <row r="112" spans="2:5" x14ac:dyDescent="0.2">
      <c r="B112" s="176">
        <v>39792</v>
      </c>
      <c r="C112" s="146">
        <v>29.763356999999999</v>
      </c>
      <c r="D112">
        <f t="shared" si="4"/>
        <v>0.43122437004017794</v>
      </c>
      <c r="E112">
        <v>7.4621907357892689E-2</v>
      </c>
    </row>
    <row r="113" spans="2:5" x14ac:dyDescent="0.2">
      <c r="B113" s="176">
        <v>37412</v>
      </c>
      <c r="C113" s="146">
        <v>20.795731</v>
      </c>
      <c r="D113">
        <f t="shared" si="4"/>
        <v>-0.95462633087017479</v>
      </c>
      <c r="E113">
        <v>7.4531749010607787E-2</v>
      </c>
    </row>
    <row r="114" spans="2:5" x14ac:dyDescent="0.2">
      <c r="B114" s="176">
        <v>44617</v>
      </c>
      <c r="C114" s="146">
        <v>458.32156400000002</v>
      </c>
      <c r="D114">
        <f t="shared" si="4"/>
        <v>15.544585451651168</v>
      </c>
      <c r="E114">
        <v>7.4307759071067916E-2</v>
      </c>
    </row>
    <row r="115" spans="2:5" x14ac:dyDescent="0.2">
      <c r="B115" s="176">
        <v>36581</v>
      </c>
      <c r="C115" s="146">
        <v>27.702209</v>
      </c>
      <c r="D115">
        <f t="shared" si="4"/>
        <v>-0.89952298988193768</v>
      </c>
      <c r="E115">
        <v>7.430249201240284E-2</v>
      </c>
    </row>
    <row r="116" spans="2:5" x14ac:dyDescent="0.2">
      <c r="B116" s="176">
        <v>40954</v>
      </c>
      <c r="C116" s="146">
        <v>275.70693999999997</v>
      </c>
      <c r="D116">
        <f t="shared" si="4"/>
        <v>7.0152802223476369</v>
      </c>
      <c r="E116">
        <v>7.4267612138120262E-2</v>
      </c>
    </row>
    <row r="117" spans="2:5" x14ac:dyDescent="0.2">
      <c r="B117" s="176">
        <v>39899</v>
      </c>
      <c r="C117" s="146">
        <v>34.397666999999998</v>
      </c>
      <c r="D117">
        <f t="shared" si="4"/>
        <v>1.2043408080507985</v>
      </c>
      <c r="E117">
        <v>7.3905742269992303E-2</v>
      </c>
    </row>
    <row r="118" spans="2:5" x14ac:dyDescent="0.2">
      <c r="B118" s="176">
        <v>37214</v>
      </c>
      <c r="C118" s="146">
        <v>15.604514</v>
      </c>
      <c r="D118">
        <f t="shared" si="4"/>
        <v>-0.93245674945014601</v>
      </c>
      <c r="E118">
        <v>7.3779221914173437E-2</v>
      </c>
    </row>
    <row r="119" spans="2:5" x14ac:dyDescent="0.2">
      <c r="B119" s="176">
        <v>43570</v>
      </c>
      <c r="C119" s="146">
        <v>231.02995300000001</v>
      </c>
      <c r="D119">
        <f t="shared" si="4"/>
        <v>0.41262237012682479</v>
      </c>
      <c r="E119">
        <v>7.3165117326309939E-2</v>
      </c>
    </row>
    <row r="120" spans="2:5" x14ac:dyDescent="0.2">
      <c r="B120" s="176">
        <v>40826</v>
      </c>
      <c r="C120" s="146">
        <v>163.54686000000001</v>
      </c>
      <c r="D120">
        <f t="shared" si="4"/>
        <v>7.5219204624591907</v>
      </c>
      <c r="E120">
        <v>7.2887258940712421E-2</v>
      </c>
    </row>
    <row r="121" spans="2:5" x14ac:dyDescent="0.2">
      <c r="B121" s="176">
        <v>37272</v>
      </c>
      <c r="C121" s="146">
        <v>19.191314999999999</v>
      </c>
      <c r="D121">
        <f t="shared" si="4"/>
        <v>-0.85552623192467359</v>
      </c>
      <c r="E121">
        <v>7.2876532056628668E-2</v>
      </c>
    </row>
    <row r="122" spans="2:5" x14ac:dyDescent="0.2">
      <c r="B122" s="176">
        <v>43728</v>
      </c>
      <c r="C122" s="146">
        <v>132.835983</v>
      </c>
      <c r="D122">
        <f t="shared" si="4"/>
        <v>1.9509796664599024</v>
      </c>
      <c r="E122">
        <v>7.2866275095786734E-2</v>
      </c>
    </row>
    <row r="123" spans="2:5" x14ac:dyDescent="0.2">
      <c r="B123" s="176">
        <v>36390</v>
      </c>
      <c r="C123" s="146">
        <v>45.014198</v>
      </c>
      <c r="D123">
        <f t="shared" si="4"/>
        <v>3.1271080234188098</v>
      </c>
      <c r="E123">
        <v>7.2730416244213655E-2</v>
      </c>
    </row>
    <row r="124" spans="2:5" x14ac:dyDescent="0.2">
      <c r="B124" s="176">
        <v>37103</v>
      </c>
      <c r="C124" s="146">
        <v>10.906959000000001</v>
      </c>
      <c r="D124">
        <f t="shared" si="4"/>
        <v>-0.26962830255541992</v>
      </c>
      <c r="E124">
        <v>7.2024028682819832E-2</v>
      </c>
    </row>
    <row r="125" spans="2:5" x14ac:dyDescent="0.2">
      <c r="B125" s="176">
        <v>36927</v>
      </c>
      <c r="C125" s="146">
        <v>14.933436</v>
      </c>
      <c r="D125">
        <f t="shared" si="4"/>
        <v>-0.38441953751565439</v>
      </c>
      <c r="E125">
        <v>7.1982303225242406E-2</v>
      </c>
    </row>
    <row r="126" spans="2:5" x14ac:dyDescent="0.2">
      <c r="B126" s="176">
        <v>37575</v>
      </c>
      <c r="C126" s="146">
        <v>24.259112999999999</v>
      </c>
      <c r="D126">
        <f t="shared" si="4"/>
        <v>-0.8596208765184421</v>
      </c>
      <c r="E126">
        <v>7.1915476948688453E-2</v>
      </c>
    </row>
    <row r="127" spans="2:5" x14ac:dyDescent="0.2">
      <c r="B127" s="176">
        <v>43811</v>
      </c>
      <c r="C127" s="146">
        <v>172.81140099999999</v>
      </c>
      <c r="D127">
        <f t="shared" si="4"/>
        <v>2.2184192770894056</v>
      </c>
      <c r="E127">
        <v>7.1384424463382182E-2</v>
      </c>
    </row>
    <row r="128" spans="2:5" x14ac:dyDescent="0.2">
      <c r="B128" s="176">
        <v>37900</v>
      </c>
      <c r="C128" s="146">
        <v>53.694496000000001</v>
      </c>
      <c r="D128">
        <f t="shared" si="4"/>
        <v>-2.8848647711273462E-2</v>
      </c>
      <c r="E128">
        <v>7.1103316190532465E-2</v>
      </c>
    </row>
    <row r="129" spans="2:5" x14ac:dyDescent="0.2">
      <c r="B129" s="176">
        <v>35492</v>
      </c>
      <c r="C129" s="146">
        <v>55.289524</v>
      </c>
      <c r="D129">
        <f t="shared" si="4"/>
        <v>1.4759390524151716</v>
      </c>
      <c r="E129">
        <v>7.1055611007230068E-2</v>
      </c>
    </row>
    <row r="130" spans="2:5" x14ac:dyDescent="0.2">
      <c r="B130" s="176">
        <v>37560</v>
      </c>
      <c r="C130" s="146">
        <v>22.330729000000002</v>
      </c>
      <c r="D130">
        <f t="shared" si="4"/>
        <v>-0.86776666406590608</v>
      </c>
      <c r="E130">
        <v>7.1032149676005504E-2</v>
      </c>
    </row>
    <row r="131" spans="2:5" x14ac:dyDescent="0.2">
      <c r="B131" s="176">
        <v>43803</v>
      </c>
      <c r="C131" s="146">
        <v>168.873672</v>
      </c>
      <c r="D131">
        <f t="shared" ref="D131:D194" si="5">(C131-C132)/C132</f>
        <v>-0.71224732929385215</v>
      </c>
      <c r="E131">
        <v>7.0796491039358742E-2</v>
      </c>
    </row>
    <row r="132" spans="2:5" x14ac:dyDescent="0.2">
      <c r="B132" s="176">
        <v>42619</v>
      </c>
      <c r="C132" s="146">
        <v>586.87091099999998</v>
      </c>
      <c r="D132">
        <f t="shared" si="5"/>
        <v>51.762211339807642</v>
      </c>
      <c r="E132">
        <v>7.0655664263921239E-2</v>
      </c>
    </row>
    <row r="133" spans="2:5" x14ac:dyDescent="0.2">
      <c r="B133" s="176">
        <v>37082</v>
      </c>
      <c r="C133" s="146">
        <v>11.12294</v>
      </c>
      <c r="D133">
        <f t="shared" si="5"/>
        <v>-0.928249416359749</v>
      </c>
      <c r="E133">
        <v>7.0527374484487676E-2</v>
      </c>
    </row>
    <row r="134" spans="2:5" x14ac:dyDescent="0.2">
      <c r="B134" s="176">
        <v>40802</v>
      </c>
      <c r="C134" s="146">
        <v>155.02229299999999</v>
      </c>
      <c r="D134">
        <f t="shared" si="5"/>
        <v>4.677415814200141</v>
      </c>
      <c r="E134">
        <v>7.0436423014003838E-2</v>
      </c>
    </row>
    <row r="135" spans="2:5" x14ac:dyDescent="0.2">
      <c r="B135" s="176">
        <v>39870</v>
      </c>
      <c r="C135" s="146">
        <v>27.30508</v>
      </c>
      <c r="D135">
        <f t="shared" si="5"/>
        <v>-0.13648155959480504</v>
      </c>
      <c r="E135">
        <v>7.0306694396955957E-2</v>
      </c>
    </row>
    <row r="136" spans="2:5" x14ac:dyDescent="0.2">
      <c r="B136" s="176">
        <v>39800</v>
      </c>
      <c r="C136" s="146">
        <v>31.620726000000001</v>
      </c>
      <c r="D136">
        <f t="shared" si="5"/>
        <v>0.953345518503107</v>
      </c>
      <c r="E136">
        <v>7.0262073477186063E-2</v>
      </c>
    </row>
    <row r="137" spans="2:5" x14ac:dyDescent="0.2">
      <c r="B137" s="176">
        <v>36094</v>
      </c>
      <c r="C137" s="146">
        <v>16.187984</v>
      </c>
      <c r="D137">
        <f t="shared" si="5"/>
        <v>-0.69224718993251122</v>
      </c>
      <c r="E137">
        <v>6.9950848836443827E-2</v>
      </c>
    </row>
    <row r="138" spans="2:5" x14ac:dyDescent="0.2">
      <c r="B138" s="176">
        <v>35445</v>
      </c>
      <c r="C138" s="146">
        <v>52.600605000000002</v>
      </c>
      <c r="D138">
        <f t="shared" si="5"/>
        <v>-0.32339603484794482</v>
      </c>
      <c r="E138">
        <v>6.9841283142300134E-2</v>
      </c>
    </row>
    <row r="139" spans="2:5" x14ac:dyDescent="0.2">
      <c r="B139" s="176">
        <v>39652</v>
      </c>
      <c r="C139" s="146">
        <v>77.742087999999995</v>
      </c>
      <c r="D139">
        <f t="shared" si="5"/>
        <v>5.0824624877291917</v>
      </c>
      <c r="E139">
        <v>6.9764421606475738E-2</v>
      </c>
    </row>
    <row r="140" spans="2:5" x14ac:dyDescent="0.2">
      <c r="B140" s="176">
        <v>36850</v>
      </c>
      <c r="C140" s="146">
        <v>12.781351000000001</v>
      </c>
      <c r="D140">
        <f t="shared" si="5"/>
        <v>-0.73227553970101644</v>
      </c>
      <c r="E140">
        <v>6.9722284086031053E-2</v>
      </c>
    </row>
    <row r="141" spans="2:5" x14ac:dyDescent="0.2">
      <c r="B141" s="176">
        <v>35415</v>
      </c>
      <c r="C141" s="146">
        <v>47.740692000000003</v>
      </c>
      <c r="D141">
        <f t="shared" si="5"/>
        <v>-0.90498117750983964</v>
      </c>
      <c r="E141">
        <v>6.9623121269172195E-2</v>
      </c>
    </row>
    <row r="142" spans="2:5" x14ac:dyDescent="0.2">
      <c r="B142" s="176">
        <v>44607</v>
      </c>
      <c r="C142" s="146">
        <v>502.43405200000001</v>
      </c>
      <c r="D142">
        <f t="shared" si="5"/>
        <v>17.892111134185701</v>
      </c>
      <c r="E142">
        <v>6.904228701040431E-2</v>
      </c>
    </row>
    <row r="143" spans="2:5" x14ac:dyDescent="0.2">
      <c r="B143" s="176">
        <v>39884</v>
      </c>
      <c r="C143" s="146">
        <v>26.594912999999998</v>
      </c>
      <c r="D143">
        <f t="shared" si="5"/>
        <v>-0.70639085694935977</v>
      </c>
      <c r="E143">
        <v>6.8788875589433265E-2</v>
      </c>
    </row>
    <row r="144" spans="2:5" x14ac:dyDescent="0.2">
      <c r="B144" s="176">
        <v>40050</v>
      </c>
      <c r="C144" s="146">
        <v>90.579307999999997</v>
      </c>
      <c r="D144">
        <f t="shared" si="5"/>
        <v>0.77123474033828832</v>
      </c>
      <c r="E144">
        <v>6.8649920518407362E-2</v>
      </c>
    </row>
    <row r="145" spans="2:5" x14ac:dyDescent="0.2">
      <c r="B145" s="176">
        <v>35431</v>
      </c>
      <c r="C145" s="146">
        <v>51.139076000000003</v>
      </c>
      <c r="D145">
        <f t="shared" si="5"/>
        <v>-0.40308305120696819</v>
      </c>
      <c r="E145">
        <v>6.8326389260422643E-2</v>
      </c>
    </row>
    <row r="146" spans="2:5" x14ac:dyDescent="0.2">
      <c r="B146" s="176">
        <v>38021</v>
      </c>
      <c r="C146" s="146">
        <v>85.672011999999995</v>
      </c>
      <c r="D146">
        <f t="shared" si="5"/>
        <v>2.5456264894582064</v>
      </c>
      <c r="E146">
        <v>6.8288864759813481E-2</v>
      </c>
    </row>
    <row r="147" spans="2:5" x14ac:dyDescent="0.2">
      <c r="B147" s="176">
        <v>36287</v>
      </c>
      <c r="C147" s="146">
        <v>24.162728999999999</v>
      </c>
      <c r="D147">
        <f t="shared" si="5"/>
        <v>1.4320686997914049</v>
      </c>
      <c r="E147">
        <v>6.820430336033878E-2</v>
      </c>
    </row>
    <row r="148" spans="2:5" x14ac:dyDescent="0.2">
      <c r="B148" s="176">
        <v>37077</v>
      </c>
      <c r="C148" s="146">
        <v>9.9350520000000007</v>
      </c>
      <c r="D148">
        <f t="shared" si="5"/>
        <v>-0.51249057862919056</v>
      </c>
      <c r="E148">
        <v>6.7993128330608166E-2</v>
      </c>
    </row>
    <row r="149" spans="2:5" x14ac:dyDescent="0.2">
      <c r="B149" s="176">
        <v>37473</v>
      </c>
      <c r="C149" s="146">
        <v>20.379200000000001</v>
      </c>
      <c r="D149">
        <f t="shared" si="5"/>
        <v>-0.89129106365889421</v>
      </c>
      <c r="E149">
        <v>6.7906255110810665E-2</v>
      </c>
    </row>
    <row r="150" spans="2:5" x14ac:dyDescent="0.2">
      <c r="B150" s="176">
        <v>43859</v>
      </c>
      <c r="C150" s="146">
        <v>187.46572900000001</v>
      </c>
      <c r="D150">
        <f t="shared" si="5"/>
        <v>3.0451773986752442</v>
      </c>
      <c r="E150">
        <v>6.7859180826998447E-2</v>
      </c>
    </row>
    <row r="151" spans="2:5" x14ac:dyDescent="0.2">
      <c r="B151" s="176">
        <v>35410</v>
      </c>
      <c r="C151" s="146">
        <v>46.343018000000001</v>
      </c>
      <c r="D151">
        <f t="shared" si="5"/>
        <v>-0.7194310354451644</v>
      </c>
      <c r="E151">
        <v>6.7843534565104627E-2</v>
      </c>
    </row>
    <row r="152" spans="2:5" x14ac:dyDescent="0.2">
      <c r="B152" s="176">
        <v>40869</v>
      </c>
      <c r="C152" s="146">
        <v>165.17514</v>
      </c>
      <c r="D152">
        <f t="shared" si="5"/>
        <v>12.527248158354865</v>
      </c>
      <c r="E152">
        <v>6.7471509666788929E-2</v>
      </c>
    </row>
    <row r="153" spans="2:5" x14ac:dyDescent="0.2">
      <c r="B153" s="176">
        <v>37027</v>
      </c>
      <c r="C153" s="146">
        <v>12.21055</v>
      </c>
      <c r="D153">
        <f t="shared" si="5"/>
        <v>-0.97732579368412564</v>
      </c>
      <c r="E153">
        <v>6.7430881281418831E-2</v>
      </c>
    </row>
    <row r="154" spans="2:5" x14ac:dyDescent="0.2">
      <c r="B154" s="176">
        <v>42682</v>
      </c>
      <c r="C154" s="146">
        <v>538.52160600000002</v>
      </c>
      <c r="D154">
        <f t="shared" si="5"/>
        <v>0.64335949785245339</v>
      </c>
      <c r="E154">
        <v>6.685102090000325E-2</v>
      </c>
    </row>
    <row r="155" spans="2:5" x14ac:dyDescent="0.2">
      <c r="B155" s="176">
        <v>42241</v>
      </c>
      <c r="C155" s="146">
        <v>327.69555700000001</v>
      </c>
      <c r="D155">
        <f t="shared" si="5"/>
        <v>1.1804030673104609</v>
      </c>
      <c r="E155">
        <v>6.6828863097556368E-2</v>
      </c>
    </row>
    <row r="156" spans="2:5" x14ac:dyDescent="0.2">
      <c r="B156" s="176">
        <v>40308</v>
      </c>
      <c r="C156" s="146">
        <v>150.29127500000001</v>
      </c>
      <c r="D156">
        <f t="shared" si="5"/>
        <v>0.95788695022944848</v>
      </c>
      <c r="E156">
        <v>6.6666775019238136E-2</v>
      </c>
    </row>
    <row r="157" spans="2:5" x14ac:dyDescent="0.2">
      <c r="B157" s="176">
        <v>40025</v>
      </c>
      <c r="C157" s="146">
        <v>76.761977999999999</v>
      </c>
      <c r="D157">
        <f t="shared" si="5"/>
        <v>-3.4726953348056838E-2</v>
      </c>
      <c r="E157">
        <v>6.600077312227462E-2</v>
      </c>
    </row>
    <row r="158" spans="2:5" x14ac:dyDescent="0.2">
      <c r="B158" s="176">
        <v>40036</v>
      </c>
      <c r="C158" s="146">
        <v>79.523589999999999</v>
      </c>
      <c r="D158">
        <f t="shared" si="5"/>
        <v>-0.83353205210393244</v>
      </c>
      <c r="E158">
        <v>6.5989749051711427E-2</v>
      </c>
    </row>
    <row r="159" spans="2:5" x14ac:dyDescent="0.2">
      <c r="B159" s="176">
        <v>44774</v>
      </c>
      <c r="C159" s="146">
        <v>477.71112099999999</v>
      </c>
      <c r="D159">
        <f t="shared" si="5"/>
        <v>2.6362250544840666</v>
      </c>
      <c r="E159">
        <v>6.5836285815554785E-2</v>
      </c>
    </row>
    <row r="160" spans="2:5" x14ac:dyDescent="0.2">
      <c r="B160" s="176">
        <v>40235</v>
      </c>
      <c r="C160" s="146">
        <v>131.37556499999999</v>
      </c>
      <c r="D160">
        <f t="shared" si="5"/>
        <v>1.8821744719966831</v>
      </c>
      <c r="E160">
        <v>6.5627763218699661E-2</v>
      </c>
    </row>
    <row r="161" spans="2:5" x14ac:dyDescent="0.2">
      <c r="B161" s="176">
        <v>37887</v>
      </c>
      <c r="C161" s="146">
        <v>45.582099999999997</v>
      </c>
      <c r="D161">
        <f t="shared" si="5"/>
        <v>-0.20734323186994219</v>
      </c>
      <c r="E161">
        <v>6.44982666735823E-2</v>
      </c>
    </row>
    <row r="162" spans="2:5" x14ac:dyDescent="0.2">
      <c r="B162" s="176">
        <v>40011</v>
      </c>
      <c r="C162" s="146">
        <v>57.505470000000003</v>
      </c>
      <c r="D162">
        <f t="shared" si="5"/>
        <v>-0.79368850414653658</v>
      </c>
      <c r="E162">
        <v>6.437481738453682E-2</v>
      </c>
    </row>
    <row r="163" spans="2:5" x14ac:dyDescent="0.2">
      <c r="B163" s="176">
        <v>44228</v>
      </c>
      <c r="C163" s="146">
        <v>278.73129299999999</v>
      </c>
      <c r="D163">
        <f t="shared" si="5"/>
        <v>5.8472151729044626</v>
      </c>
      <c r="E163">
        <v>6.4331985054638177E-2</v>
      </c>
    </row>
    <row r="164" spans="2:5" x14ac:dyDescent="0.2">
      <c r="B164" s="176">
        <v>39911</v>
      </c>
      <c r="C164" s="146">
        <v>40.707248999999997</v>
      </c>
      <c r="D164">
        <f t="shared" si="5"/>
        <v>-0.87396875768794935</v>
      </c>
      <c r="E164">
        <v>6.4270462707884612E-2</v>
      </c>
    </row>
    <row r="165" spans="2:5" x14ac:dyDescent="0.2">
      <c r="B165" s="176">
        <v>44250</v>
      </c>
      <c r="C165" s="146">
        <v>322.99331699999999</v>
      </c>
      <c r="D165">
        <f t="shared" si="5"/>
        <v>14.588911652817426</v>
      </c>
      <c r="E165">
        <v>6.4039336668106003E-2</v>
      </c>
    </row>
    <row r="166" spans="2:5" x14ac:dyDescent="0.2">
      <c r="B166" s="176">
        <v>36012</v>
      </c>
      <c r="C166" s="146">
        <v>20.719427</v>
      </c>
      <c r="D166">
        <f t="shared" si="5"/>
        <v>-0.79722924300588405</v>
      </c>
      <c r="E166">
        <v>6.3911200804363716E-2</v>
      </c>
    </row>
    <row r="167" spans="2:5" x14ac:dyDescent="0.2">
      <c r="B167" s="176">
        <v>44001</v>
      </c>
      <c r="C167" s="146">
        <v>102.181534</v>
      </c>
      <c r="D167">
        <f t="shared" si="5"/>
        <v>-0.21607561575979209</v>
      </c>
      <c r="E167">
        <v>6.382985324532367E-2</v>
      </c>
    </row>
    <row r="168" spans="2:5" x14ac:dyDescent="0.2">
      <c r="B168" s="176">
        <v>38870</v>
      </c>
      <c r="C168" s="146">
        <v>130.346161</v>
      </c>
      <c r="D168">
        <f t="shared" si="5"/>
        <v>-0.61079802761142521</v>
      </c>
      <c r="E168">
        <v>6.3771169006649864E-2</v>
      </c>
    </row>
    <row r="169" spans="2:5" x14ac:dyDescent="0.2">
      <c r="B169" s="176">
        <v>44235</v>
      </c>
      <c r="C169" s="146">
        <v>334.90621900000002</v>
      </c>
      <c r="D169">
        <f t="shared" si="5"/>
        <v>-0.24607266587705737</v>
      </c>
      <c r="E169">
        <v>6.3469538187291161E-2</v>
      </c>
    </row>
    <row r="170" spans="2:5" x14ac:dyDescent="0.2">
      <c r="B170" s="176">
        <v>44953</v>
      </c>
      <c r="C170" s="146">
        <v>444.21551499999998</v>
      </c>
      <c r="D170">
        <f t="shared" si="5"/>
        <v>0.40513925873464712</v>
      </c>
      <c r="E170">
        <v>6.3357645966005821E-2</v>
      </c>
    </row>
    <row r="171" spans="2:5" x14ac:dyDescent="0.2">
      <c r="B171" s="176">
        <v>42415</v>
      </c>
      <c r="C171" s="146">
        <v>316.13629200000003</v>
      </c>
      <c r="D171">
        <f t="shared" si="5"/>
        <v>0.95486866791031355</v>
      </c>
      <c r="E171">
        <v>6.3348518444903593E-2</v>
      </c>
    </row>
    <row r="172" spans="2:5" x14ac:dyDescent="0.2">
      <c r="B172" s="176">
        <v>40765</v>
      </c>
      <c r="C172" s="146">
        <v>161.71740700000001</v>
      </c>
      <c r="D172">
        <f t="shared" si="5"/>
        <v>-0.40988927079900356</v>
      </c>
      <c r="E172">
        <v>6.315717711465553E-2</v>
      </c>
    </row>
    <row r="173" spans="2:5" x14ac:dyDescent="0.2">
      <c r="B173" s="176">
        <v>44216</v>
      </c>
      <c r="C173" s="146">
        <v>274.04586799999998</v>
      </c>
      <c r="D173">
        <f t="shared" si="5"/>
        <v>1.4531521045001083</v>
      </c>
      <c r="E173">
        <v>6.2826142116599315E-2</v>
      </c>
    </row>
    <row r="174" spans="2:5" x14ac:dyDescent="0.2">
      <c r="B174" s="176">
        <v>40072</v>
      </c>
      <c r="C174" s="146">
        <v>111.711731</v>
      </c>
      <c r="D174">
        <f t="shared" si="5"/>
        <v>2.3678588841058459</v>
      </c>
      <c r="E174">
        <v>6.2736397748548292E-2</v>
      </c>
    </row>
    <row r="175" spans="2:5" x14ac:dyDescent="0.2">
      <c r="B175" s="176">
        <v>36346</v>
      </c>
      <c r="C175" s="146">
        <v>33.169955999999999</v>
      </c>
      <c r="D175">
        <f t="shared" si="5"/>
        <v>-0.51496326423108008</v>
      </c>
      <c r="E175">
        <v>6.2591086793464867E-2</v>
      </c>
    </row>
    <row r="176" spans="2:5" x14ac:dyDescent="0.2">
      <c r="B176" s="176">
        <v>35326</v>
      </c>
      <c r="C176" s="146">
        <v>68.386482000000001</v>
      </c>
      <c r="D176">
        <f t="shared" si="5"/>
        <v>-0.20325637563709711</v>
      </c>
      <c r="E176">
        <v>6.2383282710757548E-2</v>
      </c>
    </row>
    <row r="177" spans="2:5" x14ac:dyDescent="0.2">
      <c r="B177" s="176">
        <v>43962</v>
      </c>
      <c r="C177" s="146">
        <v>85.832481000000001</v>
      </c>
      <c r="D177">
        <f t="shared" si="5"/>
        <v>-0.66922782954357984</v>
      </c>
      <c r="E177">
        <v>6.2307108897749916E-2</v>
      </c>
    </row>
    <row r="178" spans="2:5" x14ac:dyDescent="0.2">
      <c r="B178" s="176">
        <v>44211</v>
      </c>
      <c r="C178" s="146">
        <v>259.491241</v>
      </c>
      <c r="D178">
        <f t="shared" si="5"/>
        <v>10.866692937378195</v>
      </c>
      <c r="E178">
        <v>6.2015494326374397E-2</v>
      </c>
    </row>
    <row r="179" spans="2:5" x14ac:dyDescent="0.2">
      <c r="B179" s="176">
        <v>36116</v>
      </c>
      <c r="C179" s="146">
        <v>21.867190999999998</v>
      </c>
      <c r="D179">
        <f t="shared" si="5"/>
        <v>-0.93482557529145793</v>
      </c>
      <c r="E179">
        <v>6.1889086466745555E-2</v>
      </c>
    </row>
    <row r="180" spans="2:5" x14ac:dyDescent="0.2">
      <c r="B180" s="176">
        <v>42432</v>
      </c>
      <c r="C180" s="146">
        <v>335.51797499999998</v>
      </c>
      <c r="D180">
        <f t="shared" si="5"/>
        <v>1.7497031688496023</v>
      </c>
      <c r="E180">
        <v>6.1810043998797734E-2</v>
      </c>
    </row>
    <row r="181" spans="2:5" x14ac:dyDescent="0.2">
      <c r="B181" s="176">
        <v>43741</v>
      </c>
      <c r="C181" s="146">
        <v>122.019707</v>
      </c>
      <c r="D181">
        <f t="shared" si="5"/>
        <v>-0.73889667759368793</v>
      </c>
      <c r="E181">
        <v>6.1578504558373479E-2</v>
      </c>
    </row>
    <row r="182" spans="2:5" x14ac:dyDescent="0.2">
      <c r="B182" s="176">
        <v>41863</v>
      </c>
      <c r="C182" s="146">
        <v>467.32345600000002</v>
      </c>
      <c r="D182">
        <f t="shared" si="5"/>
        <v>1.9669617425391324</v>
      </c>
      <c r="E182">
        <v>6.147128694725848E-2</v>
      </c>
    </row>
    <row r="183" spans="2:5" x14ac:dyDescent="0.2">
      <c r="B183" s="176">
        <v>44152</v>
      </c>
      <c r="C183" s="146">
        <v>157.509094</v>
      </c>
      <c r="D183">
        <f t="shared" si="5"/>
        <v>5.5835158079830492E-2</v>
      </c>
      <c r="E183">
        <v>6.1471251556069119E-2</v>
      </c>
    </row>
    <row r="184" spans="2:5" x14ac:dyDescent="0.2">
      <c r="B184" s="176">
        <v>40813</v>
      </c>
      <c r="C184" s="146">
        <v>149.17962600000001</v>
      </c>
      <c r="D184">
        <f t="shared" si="5"/>
        <v>3.0092525092548526E-2</v>
      </c>
      <c r="E184">
        <v>6.1328899806544344E-2</v>
      </c>
    </row>
    <row r="185" spans="2:5" x14ac:dyDescent="0.2">
      <c r="B185" s="176">
        <v>40801</v>
      </c>
      <c r="C185" s="146">
        <v>144.82157900000001</v>
      </c>
      <c r="D185">
        <f t="shared" si="5"/>
        <v>3.6907087213711836</v>
      </c>
      <c r="E185">
        <v>6.1052672931933047E-2</v>
      </c>
    </row>
    <row r="186" spans="2:5" x14ac:dyDescent="0.2">
      <c r="B186" s="176">
        <v>39752</v>
      </c>
      <c r="C186" s="146">
        <v>30.874136</v>
      </c>
      <c r="D186">
        <f t="shared" si="5"/>
        <v>0.59265415879301764</v>
      </c>
      <c r="E186">
        <v>6.1013725176524168E-2</v>
      </c>
    </row>
    <row r="187" spans="2:5" x14ac:dyDescent="0.2">
      <c r="B187" s="176">
        <v>36136</v>
      </c>
      <c r="C187" s="146">
        <v>19.385335999999999</v>
      </c>
      <c r="D187">
        <f t="shared" si="5"/>
        <v>-0.24013205989748768</v>
      </c>
      <c r="E187">
        <v>6.0766561146345502E-2</v>
      </c>
    </row>
    <row r="188" spans="2:5" x14ac:dyDescent="0.2">
      <c r="B188" s="176">
        <v>39869</v>
      </c>
      <c r="C188" s="146">
        <v>25.511454000000001</v>
      </c>
      <c r="D188">
        <f t="shared" si="5"/>
        <v>-0.86552304337691566</v>
      </c>
      <c r="E188">
        <v>6.0560365497077856E-2</v>
      </c>
    </row>
    <row r="189" spans="2:5" x14ac:dyDescent="0.2">
      <c r="B189" s="176">
        <v>43406</v>
      </c>
      <c r="C189" s="146">
        <v>189.70874000000001</v>
      </c>
      <c r="D189">
        <f t="shared" si="5"/>
        <v>1.8876394829625174</v>
      </c>
      <c r="E189">
        <v>6.0462582653226897E-2</v>
      </c>
    </row>
    <row r="190" spans="2:5" x14ac:dyDescent="0.2">
      <c r="B190" s="176">
        <v>35620</v>
      </c>
      <c r="C190" s="146">
        <v>65.696822999999995</v>
      </c>
      <c r="D190">
        <f t="shared" si="5"/>
        <v>-0.84039335674240312</v>
      </c>
      <c r="E190">
        <v>6.0386320484095382E-2</v>
      </c>
    </row>
    <row r="191" spans="2:5" x14ac:dyDescent="0.2">
      <c r="B191" s="176">
        <v>44936</v>
      </c>
      <c r="C191" s="146">
        <v>411.617096</v>
      </c>
      <c r="D191">
        <f t="shared" si="5"/>
        <v>2.1696783726333515</v>
      </c>
      <c r="E191">
        <v>6.0213029574825681E-2</v>
      </c>
    </row>
    <row r="192" spans="2:5" x14ac:dyDescent="0.2">
      <c r="B192" s="176">
        <v>40148</v>
      </c>
      <c r="C192" s="146">
        <v>129.86084</v>
      </c>
      <c r="D192">
        <f t="shared" si="5"/>
        <v>0.53209137283819408</v>
      </c>
      <c r="E192">
        <v>6.0092184974391692E-2</v>
      </c>
    </row>
    <row r="193" spans="2:5" x14ac:dyDescent="0.2">
      <c r="B193" s="176">
        <v>40049</v>
      </c>
      <c r="C193" s="146">
        <v>84.760506000000007</v>
      </c>
      <c r="D193">
        <f t="shared" si="5"/>
        <v>9.1392446723473172E-2</v>
      </c>
      <c r="E193">
        <v>6.0067007691205467E-2</v>
      </c>
    </row>
    <row r="194" spans="2:5" x14ac:dyDescent="0.2">
      <c r="B194" s="176">
        <v>39689</v>
      </c>
      <c r="C194" s="146">
        <v>77.662719999999993</v>
      </c>
      <c r="D194">
        <f t="shared" si="5"/>
        <v>4.936526944551523</v>
      </c>
      <c r="E194">
        <v>6.0055428337889918E-2</v>
      </c>
    </row>
    <row r="195" spans="2:5" x14ac:dyDescent="0.2">
      <c r="B195" s="176">
        <v>37195</v>
      </c>
      <c r="C195" s="146">
        <v>13.082181</v>
      </c>
      <c r="D195">
        <f t="shared" ref="D195:D258" si="6">(C195-C196)/C196</f>
        <v>-0.94316119454242753</v>
      </c>
      <c r="E195">
        <v>5.9999930317434134E-2</v>
      </c>
    </row>
    <row r="196" spans="2:5" x14ac:dyDescent="0.2">
      <c r="B196" s="176">
        <v>41075</v>
      </c>
      <c r="C196" s="146">
        <v>230.16284200000001</v>
      </c>
      <c r="D196">
        <f t="shared" si="6"/>
        <v>0.81590052484683928</v>
      </c>
      <c r="E196">
        <v>5.9991093808371261E-2</v>
      </c>
    </row>
    <row r="197" spans="2:5" x14ac:dyDescent="0.2">
      <c r="B197" s="176">
        <v>38887</v>
      </c>
      <c r="C197" s="146">
        <v>126.74859600000001</v>
      </c>
      <c r="D197">
        <f t="shared" si="6"/>
        <v>-0.75003708908913491</v>
      </c>
      <c r="E197">
        <v>5.9964268731373484E-2</v>
      </c>
    </row>
    <row r="198" spans="2:5" x14ac:dyDescent="0.2">
      <c r="B198" s="176">
        <v>44495</v>
      </c>
      <c r="C198" s="146">
        <v>507.06961100000001</v>
      </c>
      <c r="D198">
        <f t="shared" si="6"/>
        <v>9.7785933405175083</v>
      </c>
      <c r="E198">
        <v>5.9908318685753033E-2</v>
      </c>
    </row>
    <row r="199" spans="2:5" x14ac:dyDescent="0.2">
      <c r="B199" s="176">
        <v>39937</v>
      </c>
      <c r="C199" s="146">
        <v>47.044136000000002</v>
      </c>
      <c r="D199">
        <f t="shared" si="6"/>
        <v>-0.88338923031762884</v>
      </c>
      <c r="E199">
        <v>5.9679941272222647E-2</v>
      </c>
    </row>
    <row r="200" spans="2:5" x14ac:dyDescent="0.2">
      <c r="B200" s="176">
        <v>42312</v>
      </c>
      <c r="C200" s="146">
        <v>403.428741</v>
      </c>
      <c r="D200">
        <f t="shared" si="6"/>
        <v>6.6780109856630503</v>
      </c>
      <c r="E200">
        <v>5.9678083959878059E-2</v>
      </c>
    </row>
    <row r="201" spans="2:5" x14ac:dyDescent="0.2">
      <c r="B201" s="176">
        <v>40009</v>
      </c>
      <c r="C201" s="146">
        <v>52.543391999999997</v>
      </c>
      <c r="D201">
        <f t="shared" si="6"/>
        <v>-0.31814809350085521</v>
      </c>
      <c r="E201">
        <v>5.9676912984098537E-2</v>
      </c>
    </row>
    <row r="202" spans="2:5" x14ac:dyDescent="0.2">
      <c r="B202" s="176">
        <v>43910</v>
      </c>
      <c r="C202" s="146">
        <v>77.059830000000005</v>
      </c>
      <c r="D202">
        <f t="shared" si="6"/>
        <v>2.9485979141457328</v>
      </c>
      <c r="E202">
        <v>5.9629918278096834E-2</v>
      </c>
    </row>
    <row r="203" spans="2:5" x14ac:dyDescent="0.2">
      <c r="B203" s="176">
        <v>36685</v>
      </c>
      <c r="C203" s="146">
        <v>19.515744999999999</v>
      </c>
      <c r="D203">
        <f t="shared" si="6"/>
        <v>0.30281158905971101</v>
      </c>
      <c r="E203">
        <v>5.9621769376465503E-2</v>
      </c>
    </row>
    <row r="204" spans="2:5" x14ac:dyDescent="0.2">
      <c r="B204" s="176">
        <v>36867</v>
      </c>
      <c r="C204" s="146">
        <v>14.979714</v>
      </c>
      <c r="D204">
        <f t="shared" si="6"/>
        <v>-5.3144750889511004E-2</v>
      </c>
      <c r="E204">
        <v>5.946528657244271E-2</v>
      </c>
    </row>
    <row r="205" spans="2:5" x14ac:dyDescent="0.2">
      <c r="B205" s="176">
        <v>36928</v>
      </c>
      <c r="C205" s="146">
        <v>15.820489999999999</v>
      </c>
      <c r="D205">
        <f t="shared" si="6"/>
        <v>-0.91483875813110582</v>
      </c>
      <c r="E205">
        <v>5.9400529121362233E-2</v>
      </c>
    </row>
    <row r="206" spans="2:5" x14ac:dyDescent="0.2">
      <c r="B206" s="176">
        <v>44193</v>
      </c>
      <c r="C206" s="146">
        <v>185.77101099999999</v>
      </c>
      <c r="D206">
        <f t="shared" si="6"/>
        <v>5.985232549800714E-2</v>
      </c>
      <c r="E206">
        <v>5.9107723844679674E-2</v>
      </c>
    </row>
    <row r="207" spans="2:5" x14ac:dyDescent="0.2">
      <c r="B207" s="176">
        <v>40878</v>
      </c>
      <c r="C207" s="146">
        <v>175.28009</v>
      </c>
      <c r="D207">
        <f t="shared" si="6"/>
        <v>1.4861651815354957</v>
      </c>
      <c r="E207">
        <v>5.9027899769972789E-2</v>
      </c>
    </row>
    <row r="208" spans="2:5" x14ac:dyDescent="0.2">
      <c r="B208" s="176">
        <v>38131</v>
      </c>
      <c r="C208" s="146">
        <v>70.502189999999999</v>
      </c>
      <c r="D208">
        <f t="shared" si="6"/>
        <v>-0.78798153303740248</v>
      </c>
      <c r="E208">
        <v>5.8935611415085361E-2</v>
      </c>
    </row>
    <row r="209" spans="2:5" x14ac:dyDescent="0.2">
      <c r="B209" s="176">
        <v>42283</v>
      </c>
      <c r="C209" s="146">
        <v>332.52853399999998</v>
      </c>
      <c r="D209">
        <f t="shared" si="6"/>
        <v>7.3209139398055925</v>
      </c>
      <c r="E209">
        <v>5.8861009781412135E-2</v>
      </c>
    </row>
    <row r="210" spans="2:5" x14ac:dyDescent="0.2">
      <c r="B210" s="176">
        <v>36388</v>
      </c>
      <c r="C210" s="146">
        <v>39.962981999999997</v>
      </c>
      <c r="D210">
        <f t="shared" si="6"/>
        <v>-0.77769816079314058</v>
      </c>
      <c r="E210">
        <v>5.8788192351032699E-2</v>
      </c>
    </row>
    <row r="211" spans="2:5" x14ac:dyDescent="0.2">
      <c r="B211" s="176">
        <v>40400</v>
      </c>
      <c r="C211" s="146">
        <v>179.769012</v>
      </c>
      <c r="D211">
        <f t="shared" si="6"/>
        <v>-0.57492384091082271</v>
      </c>
      <c r="E211">
        <v>5.8491712677384136E-2</v>
      </c>
    </row>
    <row r="212" spans="2:5" x14ac:dyDescent="0.2">
      <c r="B212" s="176">
        <v>42334</v>
      </c>
      <c r="C212" s="146">
        <v>422.91012599999999</v>
      </c>
      <c r="D212">
        <f t="shared" si="6"/>
        <v>0.34666050361604234</v>
      </c>
      <c r="E212">
        <v>5.848609077708769E-2</v>
      </c>
    </row>
    <row r="213" spans="2:5" x14ac:dyDescent="0.2">
      <c r="B213" s="176">
        <v>42282</v>
      </c>
      <c r="C213" s="146">
        <v>314.04361</v>
      </c>
      <c r="D213">
        <f t="shared" si="6"/>
        <v>14.167876136810893</v>
      </c>
      <c r="E213">
        <v>5.8438229319391563E-2</v>
      </c>
    </row>
    <row r="214" spans="2:5" x14ac:dyDescent="0.2">
      <c r="B214" s="176">
        <v>36026</v>
      </c>
      <c r="C214" s="146">
        <v>20.704521</v>
      </c>
      <c r="D214">
        <f t="shared" si="6"/>
        <v>-0.90882362929790161</v>
      </c>
      <c r="E214">
        <v>5.8285725559947307E-2</v>
      </c>
    </row>
    <row r="215" spans="2:5" x14ac:dyDescent="0.2">
      <c r="B215" s="176">
        <v>40588</v>
      </c>
      <c r="C215" s="146">
        <v>227.08209199999999</v>
      </c>
      <c r="D215">
        <f t="shared" si="6"/>
        <v>6.6171067209278212</v>
      </c>
      <c r="E215">
        <v>5.8239290957500293E-2</v>
      </c>
    </row>
    <row r="216" spans="2:5" x14ac:dyDescent="0.2">
      <c r="B216" s="176">
        <v>36315</v>
      </c>
      <c r="C216" s="146">
        <v>29.812118999999999</v>
      </c>
      <c r="D216">
        <f t="shared" si="6"/>
        <v>-0.82884165515888986</v>
      </c>
      <c r="E216">
        <v>5.8200812360752724E-2</v>
      </c>
    </row>
    <row r="217" spans="2:5" x14ac:dyDescent="0.2">
      <c r="B217" s="176">
        <v>40875</v>
      </c>
      <c r="C217" s="146">
        <v>174.17858899999999</v>
      </c>
      <c r="D217">
        <f t="shared" si="6"/>
        <v>1.863309388115953</v>
      </c>
      <c r="E217">
        <v>5.8190345100732378E-2</v>
      </c>
    </row>
    <row r="218" spans="2:5" x14ac:dyDescent="0.2">
      <c r="B218" s="176">
        <v>37942</v>
      </c>
      <c r="C218" s="146">
        <v>60.831215</v>
      </c>
      <c r="D218">
        <f t="shared" si="6"/>
        <v>-0.45891128845859308</v>
      </c>
      <c r="E218">
        <v>5.8171461962270347E-2</v>
      </c>
    </row>
    <row r="219" spans="2:5" x14ac:dyDescent="0.2">
      <c r="B219" s="176">
        <v>39318</v>
      </c>
      <c r="C219" s="146">
        <v>112.423737</v>
      </c>
      <c r="D219">
        <f t="shared" si="6"/>
        <v>4.4026847211512976</v>
      </c>
      <c r="E219">
        <v>5.7667472553891132E-2</v>
      </c>
    </row>
    <row r="220" spans="2:5" x14ac:dyDescent="0.2">
      <c r="B220" s="176">
        <v>36279</v>
      </c>
      <c r="C220" s="146">
        <v>20.808865000000001</v>
      </c>
      <c r="D220">
        <f t="shared" si="6"/>
        <v>-0.90731503536128721</v>
      </c>
      <c r="E220">
        <v>5.7575765892302212E-2</v>
      </c>
    </row>
    <row r="221" spans="2:5" x14ac:dyDescent="0.2">
      <c r="B221" s="176">
        <v>41066</v>
      </c>
      <c r="C221" s="146">
        <v>224.511765</v>
      </c>
      <c r="D221">
        <f t="shared" si="6"/>
        <v>-0.22501207321317007</v>
      </c>
      <c r="E221">
        <v>5.7523229694547734E-2</v>
      </c>
    </row>
    <row r="222" spans="2:5" x14ac:dyDescent="0.2">
      <c r="B222" s="176">
        <v>44217</v>
      </c>
      <c r="C222" s="146">
        <v>289.697113</v>
      </c>
      <c r="D222">
        <f t="shared" si="6"/>
        <v>15.92931301483857</v>
      </c>
      <c r="E222">
        <v>5.7111771522860615E-2</v>
      </c>
    </row>
    <row r="223" spans="2:5" x14ac:dyDescent="0.2">
      <c r="B223" s="176">
        <v>36095</v>
      </c>
      <c r="C223" s="146">
        <v>17.112159999999999</v>
      </c>
      <c r="D223">
        <f t="shared" si="6"/>
        <v>-0.83423641449974928</v>
      </c>
      <c r="E223">
        <v>5.7090246691620106E-2</v>
      </c>
    </row>
    <row r="224" spans="2:5" x14ac:dyDescent="0.2">
      <c r="B224" s="176">
        <v>38699</v>
      </c>
      <c r="C224" s="146">
        <v>103.23232299999999</v>
      </c>
      <c r="D224">
        <f t="shared" si="6"/>
        <v>-0.7283176864369566</v>
      </c>
      <c r="E224">
        <v>5.6940029151148611E-2</v>
      </c>
    </row>
    <row r="225" spans="2:5" x14ac:dyDescent="0.2">
      <c r="B225" s="176">
        <v>41592</v>
      </c>
      <c r="C225" s="146">
        <v>379.97439600000001</v>
      </c>
      <c r="D225">
        <f t="shared" si="6"/>
        <v>0.25857236121746302</v>
      </c>
      <c r="E225">
        <v>5.6936093955310615E-2</v>
      </c>
    </row>
    <row r="226" spans="2:5" x14ac:dyDescent="0.2">
      <c r="B226" s="176">
        <v>44299</v>
      </c>
      <c r="C226" s="146">
        <v>301.90905800000002</v>
      </c>
      <c r="D226">
        <f t="shared" si="6"/>
        <v>11.179261490136948</v>
      </c>
      <c r="E226">
        <v>5.6883739009316515E-2</v>
      </c>
    </row>
    <row r="227" spans="2:5" x14ac:dyDescent="0.2">
      <c r="B227" s="176">
        <v>36153</v>
      </c>
      <c r="C227" s="146">
        <v>24.788782000000001</v>
      </c>
      <c r="D227">
        <f t="shared" si="6"/>
        <v>-0.4139689988316157</v>
      </c>
      <c r="E227">
        <v>5.6879585996642418E-2</v>
      </c>
    </row>
    <row r="228" spans="2:5" x14ac:dyDescent="0.2">
      <c r="B228" s="176">
        <v>35881</v>
      </c>
      <c r="C228" s="146">
        <v>42.299438000000002</v>
      </c>
      <c r="D228">
        <f t="shared" si="6"/>
        <v>-0.65795025820691533</v>
      </c>
      <c r="E228">
        <v>5.6692453219566147E-2</v>
      </c>
    </row>
    <row r="229" spans="2:5" x14ac:dyDescent="0.2">
      <c r="B229" s="176">
        <v>43685</v>
      </c>
      <c r="C229" s="146">
        <v>123.664581</v>
      </c>
      <c r="D229">
        <f t="shared" si="6"/>
        <v>1.4633118568755288</v>
      </c>
      <c r="E229">
        <v>5.6643973216955822E-2</v>
      </c>
    </row>
    <row r="230" spans="2:5" x14ac:dyDescent="0.2">
      <c r="B230" s="176">
        <v>35457</v>
      </c>
      <c r="C230" s="146">
        <v>50.202567999999999</v>
      </c>
      <c r="D230">
        <f t="shared" si="6"/>
        <v>-0.35416420309637475</v>
      </c>
      <c r="E230">
        <v>5.6434450964168006E-2</v>
      </c>
    </row>
    <row r="231" spans="2:5" x14ac:dyDescent="0.2">
      <c r="B231" s="176">
        <v>37999</v>
      </c>
      <c r="C231" s="146">
        <v>77.732712000000006</v>
      </c>
      <c r="D231">
        <f t="shared" si="6"/>
        <v>-0.54132362385572552</v>
      </c>
      <c r="E231">
        <v>5.6238591529908871E-2</v>
      </c>
    </row>
    <row r="232" spans="2:5" x14ac:dyDescent="0.2">
      <c r="B232" s="176">
        <v>43662</v>
      </c>
      <c r="C232" s="146">
        <v>169.471802</v>
      </c>
      <c r="D232">
        <f t="shared" si="6"/>
        <v>3.5134240512955159</v>
      </c>
      <c r="E232">
        <v>5.6228640960190986E-2</v>
      </c>
    </row>
    <row r="233" spans="2:5" x14ac:dyDescent="0.2">
      <c r="B233" s="176">
        <v>37834</v>
      </c>
      <c r="C233" s="146">
        <v>37.548389</v>
      </c>
      <c r="D233">
        <f t="shared" si="6"/>
        <v>-0.40031208427307102</v>
      </c>
      <c r="E233">
        <v>5.6219624119892883E-2</v>
      </c>
    </row>
    <row r="234" spans="2:5" x14ac:dyDescent="0.2">
      <c r="B234" s="176">
        <v>39960</v>
      </c>
      <c r="C234" s="146">
        <v>62.613216000000001</v>
      </c>
      <c r="D234">
        <f t="shared" si="6"/>
        <v>0.8803502767585687</v>
      </c>
      <c r="E234">
        <v>5.6050247396706762E-2</v>
      </c>
    </row>
    <row r="235" spans="2:5" x14ac:dyDescent="0.2">
      <c r="B235" s="176">
        <v>36333</v>
      </c>
      <c r="C235" s="146">
        <v>33.298698000000002</v>
      </c>
      <c r="D235">
        <f t="shared" si="6"/>
        <v>-0.38903712504196403</v>
      </c>
      <c r="E235">
        <v>5.5955928955044185E-2</v>
      </c>
    </row>
    <row r="236" spans="2:5" x14ac:dyDescent="0.2">
      <c r="B236" s="176">
        <v>35529</v>
      </c>
      <c r="C236" s="146">
        <v>54.501998999999998</v>
      </c>
      <c r="D236">
        <f t="shared" si="6"/>
        <v>0.96473105458604946</v>
      </c>
      <c r="E236">
        <v>5.5944933077149171E-2</v>
      </c>
    </row>
    <row r="237" spans="2:5" x14ac:dyDescent="0.2">
      <c r="B237" s="176">
        <v>36222</v>
      </c>
      <c r="C237" s="146">
        <v>27.740182999999998</v>
      </c>
      <c r="D237">
        <f t="shared" si="6"/>
        <v>-0.74514867660779327</v>
      </c>
      <c r="E237">
        <v>5.5587101191245297E-2</v>
      </c>
    </row>
    <row r="238" spans="2:5" x14ac:dyDescent="0.2">
      <c r="B238" s="176">
        <v>40094</v>
      </c>
      <c r="C238" s="146">
        <v>108.848495</v>
      </c>
      <c r="D238">
        <f t="shared" si="6"/>
        <v>8.7453989397110039</v>
      </c>
      <c r="E238">
        <v>5.5436141429583953E-2</v>
      </c>
    </row>
    <row r="239" spans="2:5" x14ac:dyDescent="0.2">
      <c r="B239" s="176">
        <v>37005</v>
      </c>
      <c r="C239" s="146">
        <v>11.169219</v>
      </c>
      <c r="D239">
        <f t="shared" si="6"/>
        <v>-0.87218174513711377</v>
      </c>
      <c r="E239">
        <v>5.5393214377067047E-2</v>
      </c>
    </row>
    <row r="240" spans="2:5" x14ac:dyDescent="0.2">
      <c r="B240" s="176">
        <v>40038</v>
      </c>
      <c r="C240" s="146">
        <v>87.383598000000006</v>
      </c>
      <c r="D240">
        <f t="shared" si="6"/>
        <v>-0.61220700256796434</v>
      </c>
      <c r="E240">
        <v>5.5326313798177415E-2</v>
      </c>
    </row>
    <row r="241" spans="2:5" x14ac:dyDescent="0.2">
      <c r="B241" s="176">
        <v>40669</v>
      </c>
      <c r="C241" s="146">
        <v>225.335678</v>
      </c>
      <c r="D241">
        <f t="shared" si="6"/>
        <v>9.3612395395868653</v>
      </c>
      <c r="E241">
        <v>5.5225865163777116E-2</v>
      </c>
    </row>
    <row r="242" spans="2:5" x14ac:dyDescent="0.2">
      <c r="B242" s="176">
        <v>36145</v>
      </c>
      <c r="C242" s="146">
        <v>21.747945999999999</v>
      </c>
      <c r="D242">
        <f t="shared" si="6"/>
        <v>-0.45003509107507766</v>
      </c>
      <c r="E242">
        <v>5.4952960176833474E-2</v>
      </c>
    </row>
    <row r="243" spans="2:5" x14ac:dyDescent="0.2">
      <c r="B243" s="176">
        <v>35929</v>
      </c>
      <c r="C243" s="146">
        <v>39.544243000000002</v>
      </c>
      <c r="D243">
        <f t="shared" si="6"/>
        <v>-0.1150644756516222</v>
      </c>
      <c r="E243">
        <v>5.4931996866702568E-2</v>
      </c>
    </row>
    <row r="244" spans="2:5" x14ac:dyDescent="0.2">
      <c r="B244" s="176">
        <v>39926</v>
      </c>
      <c r="C244" s="146">
        <v>44.686016000000002</v>
      </c>
      <c r="D244">
        <f t="shared" si="6"/>
        <v>-0.36947573971082864</v>
      </c>
      <c r="E244">
        <v>5.4803322541938697E-2</v>
      </c>
    </row>
    <row r="245" spans="2:5" x14ac:dyDescent="0.2">
      <c r="B245" s="176">
        <v>39969</v>
      </c>
      <c r="C245" s="146">
        <v>70.871207999999996</v>
      </c>
      <c r="D245">
        <f t="shared" si="6"/>
        <v>-0.66948284217767851</v>
      </c>
      <c r="E245">
        <v>5.4599637454258478E-2</v>
      </c>
    </row>
    <row r="246" spans="2:5" x14ac:dyDescent="0.2">
      <c r="B246" s="176">
        <v>40603</v>
      </c>
      <c r="C246" s="146">
        <v>214.42520099999999</v>
      </c>
      <c r="D246">
        <f t="shared" si="6"/>
        <v>0.15426240593934287</v>
      </c>
      <c r="E246">
        <v>5.4583198052456969E-2</v>
      </c>
    </row>
    <row r="247" spans="2:5" x14ac:dyDescent="0.2">
      <c r="B247" s="176">
        <v>40911</v>
      </c>
      <c r="C247" s="146">
        <v>185.768158</v>
      </c>
      <c r="D247">
        <f t="shared" si="6"/>
        <v>-0.32905176445316181</v>
      </c>
      <c r="E247">
        <v>5.4362557588251058E-2</v>
      </c>
    </row>
    <row r="248" spans="2:5" x14ac:dyDescent="0.2">
      <c r="B248" s="176">
        <v>41221</v>
      </c>
      <c r="C248" s="146">
        <v>276.874054</v>
      </c>
      <c r="D248">
        <f t="shared" si="6"/>
        <v>-0.39792545114102951</v>
      </c>
      <c r="E248">
        <v>5.4204580498476311E-2</v>
      </c>
    </row>
    <row r="249" spans="2:5" x14ac:dyDescent="0.2">
      <c r="B249" s="176">
        <v>45026</v>
      </c>
      <c r="C249" s="146">
        <v>459.86673000000002</v>
      </c>
      <c r="D249">
        <f t="shared" si="6"/>
        <v>2.6081345617873843</v>
      </c>
      <c r="E249">
        <v>5.4038589019764896E-2</v>
      </c>
    </row>
    <row r="250" spans="2:5" x14ac:dyDescent="0.2">
      <c r="B250" s="176">
        <v>43752</v>
      </c>
      <c r="C250" s="146">
        <v>127.452766</v>
      </c>
      <c r="D250">
        <f t="shared" si="6"/>
        <v>4.2626023274194997</v>
      </c>
      <c r="E250">
        <v>5.3998273250064677E-2</v>
      </c>
    </row>
    <row r="251" spans="2:5" x14ac:dyDescent="0.2">
      <c r="B251" s="176">
        <v>39773</v>
      </c>
      <c r="C251" s="146">
        <v>24.218582000000001</v>
      </c>
      <c r="D251">
        <f t="shared" si="6"/>
        <v>-0.80229660065835495</v>
      </c>
      <c r="E251">
        <v>5.3882804242601091E-2</v>
      </c>
    </row>
    <row r="252" spans="2:5" x14ac:dyDescent="0.2">
      <c r="B252" s="176">
        <v>40147</v>
      </c>
      <c r="C252" s="146">
        <v>122.499573</v>
      </c>
      <c r="D252">
        <f t="shared" si="6"/>
        <v>-0.52277215523285603</v>
      </c>
      <c r="E252">
        <v>5.3873477290543197E-2</v>
      </c>
    </row>
    <row r="253" spans="2:5" x14ac:dyDescent="0.2">
      <c r="B253" s="176">
        <v>41164</v>
      </c>
      <c r="C253" s="146">
        <v>256.689911</v>
      </c>
      <c r="D253">
        <f t="shared" si="6"/>
        <v>1.6929997101160903</v>
      </c>
      <c r="E253">
        <v>5.3843168950410275E-2</v>
      </c>
    </row>
    <row r="254" spans="2:5" x14ac:dyDescent="0.2">
      <c r="B254" s="176">
        <v>40057</v>
      </c>
      <c r="C254" s="146">
        <v>95.317466999999994</v>
      </c>
      <c r="D254">
        <f t="shared" si="6"/>
        <v>-0.12280238880546102</v>
      </c>
      <c r="E254">
        <v>5.3706208289779601E-2</v>
      </c>
    </row>
    <row r="255" spans="2:5" x14ac:dyDescent="0.2">
      <c r="B255" s="176">
        <v>44018</v>
      </c>
      <c r="C255" s="146">
        <v>108.661339</v>
      </c>
      <c r="D255">
        <f t="shared" si="6"/>
        <v>-0.17091360418101004</v>
      </c>
      <c r="E255">
        <v>5.3649154359521889E-2</v>
      </c>
    </row>
    <row r="256" spans="2:5" x14ac:dyDescent="0.2">
      <c r="B256" s="176">
        <v>40324</v>
      </c>
      <c r="C256" s="146">
        <v>131.06153900000001</v>
      </c>
      <c r="D256">
        <f t="shared" si="6"/>
        <v>2.6680594363065451</v>
      </c>
      <c r="E256">
        <v>5.3530336208964857E-2</v>
      </c>
    </row>
    <row r="257" spans="2:5" x14ac:dyDescent="0.2">
      <c r="B257" s="176">
        <v>35851</v>
      </c>
      <c r="C257" s="146">
        <v>35.730483999999997</v>
      </c>
      <c r="D257">
        <f t="shared" si="6"/>
        <v>-0.82869290530658035</v>
      </c>
      <c r="E257">
        <v>5.34417655079239E-2</v>
      </c>
    </row>
    <row r="258" spans="2:5" x14ac:dyDescent="0.2">
      <c r="B258" s="176">
        <v>40599</v>
      </c>
      <c r="C258" s="146">
        <v>208.57562300000001</v>
      </c>
      <c r="D258">
        <f t="shared" si="6"/>
        <v>-0.39486423865077758</v>
      </c>
      <c r="E258">
        <v>5.3395271325655344E-2</v>
      </c>
    </row>
    <row r="259" spans="2:5" x14ac:dyDescent="0.2">
      <c r="B259" s="176">
        <v>44257</v>
      </c>
      <c r="C259" s="146">
        <v>344.67575099999999</v>
      </c>
      <c r="D259">
        <f t="shared" ref="D259:D322" si="7">(C259-C260)/C260</f>
        <v>4.1795006727287767</v>
      </c>
      <c r="E259">
        <v>5.3152605417023248E-2</v>
      </c>
    </row>
    <row r="260" spans="2:5" x14ac:dyDescent="0.2">
      <c r="B260" s="176">
        <v>38177</v>
      </c>
      <c r="C260" s="146">
        <v>66.546135000000007</v>
      </c>
      <c r="D260">
        <f t="shared" si="7"/>
        <v>-0.58239889004402967</v>
      </c>
      <c r="E260">
        <v>5.3105089391501478E-2</v>
      </c>
    </row>
    <row r="261" spans="2:5" x14ac:dyDescent="0.2">
      <c r="B261" s="176">
        <v>43510</v>
      </c>
      <c r="C261" s="146">
        <v>159.35334800000001</v>
      </c>
      <c r="D261">
        <f t="shared" si="7"/>
        <v>12.663282570896456</v>
      </c>
      <c r="E261">
        <v>5.3030339575358243E-2</v>
      </c>
    </row>
    <row r="262" spans="2:5" x14ac:dyDescent="0.2">
      <c r="B262" s="176">
        <v>37011</v>
      </c>
      <c r="C262" s="146">
        <v>11.662889</v>
      </c>
      <c r="D262">
        <f t="shared" si="7"/>
        <v>-0.19360005653081272</v>
      </c>
      <c r="E262">
        <v>5.2924898466667446E-2</v>
      </c>
    </row>
    <row r="263" spans="2:5" x14ac:dyDescent="0.2">
      <c r="B263" s="176">
        <v>36893</v>
      </c>
      <c r="C263" s="146">
        <v>14.462909</v>
      </c>
      <c r="D263">
        <f t="shared" si="7"/>
        <v>0.26946518954982102</v>
      </c>
      <c r="E263">
        <v>5.2779503142890122E-2</v>
      </c>
    </row>
    <row r="264" spans="2:5" x14ac:dyDescent="0.2">
      <c r="B264" s="176">
        <v>36831</v>
      </c>
      <c r="C264" s="146">
        <v>11.392915</v>
      </c>
      <c r="D264">
        <f t="shared" si="7"/>
        <v>-0.90068777692598001</v>
      </c>
      <c r="E264">
        <v>5.2744238162037035E-2</v>
      </c>
    </row>
    <row r="265" spans="2:5" x14ac:dyDescent="0.2">
      <c r="B265" s="176">
        <v>38883</v>
      </c>
      <c r="C265" s="146">
        <v>114.718155</v>
      </c>
      <c r="D265">
        <f t="shared" si="7"/>
        <v>-0.7758958611794905</v>
      </c>
      <c r="E265">
        <v>5.2539850609787025E-2</v>
      </c>
    </row>
    <row r="266" spans="2:5" x14ac:dyDescent="0.2">
      <c r="B266" s="176">
        <v>42132</v>
      </c>
      <c r="C266" s="146">
        <v>511.896637</v>
      </c>
      <c r="D266">
        <f t="shared" si="7"/>
        <v>0.62898367966568536</v>
      </c>
      <c r="E266">
        <v>5.244833750774007E-2</v>
      </c>
    </row>
    <row r="267" spans="2:5" x14ac:dyDescent="0.2">
      <c r="B267" s="176">
        <v>42430</v>
      </c>
      <c r="C267" s="146">
        <v>314.24295000000001</v>
      </c>
      <c r="D267">
        <f t="shared" si="7"/>
        <v>20.467972959789737</v>
      </c>
      <c r="E267">
        <v>5.2218892637874548E-2</v>
      </c>
    </row>
    <row r="268" spans="2:5" x14ac:dyDescent="0.2">
      <c r="B268" s="176">
        <v>36090</v>
      </c>
      <c r="C268" s="146">
        <v>14.637756</v>
      </c>
      <c r="D268">
        <f t="shared" si="7"/>
        <v>-0.9360028771641361</v>
      </c>
      <c r="E268">
        <v>5.1955147069920493E-2</v>
      </c>
    </row>
    <row r="269" spans="2:5" x14ac:dyDescent="0.2">
      <c r="B269" s="176">
        <v>40555</v>
      </c>
      <c r="C269" s="146">
        <v>228.72522000000001</v>
      </c>
      <c r="D269">
        <f t="shared" si="7"/>
        <v>0.19499000901018207</v>
      </c>
      <c r="E269">
        <v>5.176803980253384E-2</v>
      </c>
    </row>
    <row r="270" spans="2:5" x14ac:dyDescent="0.2">
      <c r="B270" s="176">
        <v>43839</v>
      </c>
      <c r="C270" s="146">
        <v>191.403458</v>
      </c>
      <c r="D270">
        <f t="shared" si="7"/>
        <v>-0.25768412295887433</v>
      </c>
      <c r="E270">
        <v>5.1766639574915001E-2</v>
      </c>
    </row>
    <row r="271" spans="2:5" x14ac:dyDescent="0.2">
      <c r="B271" s="176">
        <v>44215</v>
      </c>
      <c r="C271" s="146">
        <v>257.84637500000002</v>
      </c>
      <c r="D271">
        <f t="shared" si="7"/>
        <v>0.36393662770933488</v>
      </c>
      <c r="E271">
        <v>5.1636562411019105E-2</v>
      </c>
    </row>
    <row r="272" spans="2:5" x14ac:dyDescent="0.2">
      <c r="B272" s="176">
        <v>40401</v>
      </c>
      <c r="C272" s="146">
        <v>189.045715</v>
      </c>
      <c r="D272">
        <f t="shared" si="7"/>
        <v>0.51297325743747058</v>
      </c>
      <c r="E272">
        <v>5.1603459888848908E-2</v>
      </c>
    </row>
    <row r="273" spans="2:5" x14ac:dyDescent="0.2">
      <c r="B273" s="176">
        <v>38877</v>
      </c>
      <c r="C273" s="146">
        <v>124.949806</v>
      </c>
      <c r="D273">
        <f t="shared" si="7"/>
        <v>0.43698987427164365</v>
      </c>
      <c r="E273">
        <v>5.1597248249773749E-2</v>
      </c>
    </row>
    <row r="274" spans="2:5" x14ac:dyDescent="0.2">
      <c r="B274" s="176">
        <v>38566</v>
      </c>
      <c r="C274" s="146">
        <v>86.952461</v>
      </c>
      <c r="D274">
        <f t="shared" si="7"/>
        <v>3.8071181702707699</v>
      </c>
      <c r="E274">
        <v>5.1591594766504323E-2</v>
      </c>
    </row>
    <row r="275" spans="2:5" x14ac:dyDescent="0.2">
      <c r="B275" s="176">
        <v>37270</v>
      </c>
      <c r="C275" s="146">
        <v>18.088272</v>
      </c>
      <c r="D275">
        <f t="shared" si="7"/>
        <v>-0.93091297749914048</v>
      </c>
      <c r="E275">
        <v>5.1569132887085957E-2</v>
      </c>
    </row>
    <row r="276" spans="2:5" x14ac:dyDescent="0.2">
      <c r="B276" s="176">
        <v>40967</v>
      </c>
      <c r="C276" s="146">
        <v>261.81866500000001</v>
      </c>
      <c r="D276">
        <f t="shared" si="7"/>
        <v>17.578374894102652</v>
      </c>
      <c r="E276">
        <v>5.1548502227153972E-2</v>
      </c>
    </row>
    <row r="277" spans="2:5" x14ac:dyDescent="0.2">
      <c r="B277" s="176">
        <v>37204</v>
      </c>
      <c r="C277" s="146">
        <v>14.092657000000001</v>
      </c>
      <c r="D277">
        <f t="shared" si="7"/>
        <v>-0.30537660367865099</v>
      </c>
      <c r="E277">
        <v>5.1208206501015381E-2</v>
      </c>
    </row>
    <row r="278" spans="2:5" x14ac:dyDescent="0.2">
      <c r="B278" s="176">
        <v>36642</v>
      </c>
      <c r="C278" s="146">
        <v>20.288198000000001</v>
      </c>
      <c r="D278">
        <f t="shared" si="7"/>
        <v>0.90318539356988925</v>
      </c>
      <c r="E278">
        <v>5.1000536218472919E-2</v>
      </c>
    </row>
    <row r="279" spans="2:5" x14ac:dyDescent="0.2">
      <c r="B279" s="176">
        <v>36999</v>
      </c>
      <c r="C279" s="146">
        <v>10.660126999999999</v>
      </c>
      <c r="D279">
        <f t="shared" si="7"/>
        <v>-0.46390267364543752</v>
      </c>
      <c r="E279">
        <v>5.0950684973102338E-2</v>
      </c>
    </row>
    <row r="280" spans="2:5" x14ac:dyDescent="0.2">
      <c r="B280" s="176">
        <v>36108</v>
      </c>
      <c r="C280" s="146">
        <v>19.884685999999999</v>
      </c>
      <c r="D280">
        <f t="shared" si="7"/>
        <v>0.20857487231966101</v>
      </c>
      <c r="E280">
        <v>5.0807239856498078E-2</v>
      </c>
    </row>
    <row r="281" spans="2:5" x14ac:dyDescent="0.2">
      <c r="B281" s="176">
        <v>37266</v>
      </c>
      <c r="C281" s="146">
        <v>16.453002999999999</v>
      </c>
      <c r="D281">
        <f t="shared" si="7"/>
        <v>-0.34482100471698529</v>
      </c>
      <c r="E281">
        <v>5.0739004091450352E-2</v>
      </c>
    </row>
    <row r="282" spans="2:5" x14ac:dyDescent="0.2">
      <c r="B282" s="176">
        <v>36571</v>
      </c>
      <c r="C282" s="146">
        <v>25.112226</v>
      </c>
      <c r="D282">
        <f t="shared" si="7"/>
        <v>0.24544714358881448</v>
      </c>
      <c r="E282">
        <v>5.0696969579056776E-2</v>
      </c>
    </row>
    <row r="283" spans="2:5" x14ac:dyDescent="0.2">
      <c r="B283" s="176">
        <v>37273</v>
      </c>
      <c r="C283" s="146">
        <v>20.163221</v>
      </c>
      <c r="D283">
        <f t="shared" si="7"/>
        <v>-0.28167070525782567</v>
      </c>
      <c r="E283">
        <v>5.0643012216724105E-2</v>
      </c>
    </row>
    <row r="284" spans="2:5" x14ac:dyDescent="0.2">
      <c r="B284" s="176">
        <v>37777</v>
      </c>
      <c r="C284" s="146">
        <v>28.069607000000001</v>
      </c>
      <c r="D284">
        <f t="shared" si="7"/>
        <v>-5.2298989480875739E-3</v>
      </c>
      <c r="E284">
        <v>5.0519544764997391E-2</v>
      </c>
    </row>
    <row r="285" spans="2:5" x14ac:dyDescent="0.2">
      <c r="B285" s="176">
        <v>36327</v>
      </c>
      <c r="C285" s="146">
        <v>28.217179999999999</v>
      </c>
      <c r="D285">
        <f t="shared" si="7"/>
        <v>-0.85390903069620039</v>
      </c>
      <c r="E285">
        <v>5.0499567677343052E-2</v>
      </c>
    </row>
    <row r="286" spans="2:5" x14ac:dyDescent="0.2">
      <c r="B286" s="176">
        <v>43832</v>
      </c>
      <c r="C286" s="146">
        <v>193.14801</v>
      </c>
      <c r="D286">
        <f t="shared" si="7"/>
        <v>1.5516117844963766</v>
      </c>
      <c r="E286">
        <v>5.0420159612539116E-2</v>
      </c>
    </row>
    <row r="287" spans="2:5" x14ac:dyDescent="0.2">
      <c r="B287" s="176">
        <v>39666</v>
      </c>
      <c r="C287" s="146">
        <v>75.696472</v>
      </c>
      <c r="D287">
        <f t="shared" si="7"/>
        <v>-0.32052880654092153</v>
      </c>
      <c r="E287">
        <v>5.0409925967765432E-2</v>
      </c>
    </row>
    <row r="288" spans="2:5" x14ac:dyDescent="0.2">
      <c r="B288" s="176">
        <v>39526</v>
      </c>
      <c r="C288" s="146">
        <v>111.404976</v>
      </c>
      <c r="D288">
        <f t="shared" si="7"/>
        <v>1.2546425702149642</v>
      </c>
      <c r="E288">
        <v>5.0367392485886675E-2</v>
      </c>
    </row>
    <row r="289" spans="2:5" x14ac:dyDescent="0.2">
      <c r="B289" s="176">
        <v>39938</v>
      </c>
      <c r="C289" s="146">
        <v>49.411369000000001</v>
      </c>
      <c r="D289">
        <f t="shared" si="7"/>
        <v>0.17751911151602512</v>
      </c>
      <c r="E289">
        <v>5.0319406439943946E-2</v>
      </c>
    </row>
    <row r="290" spans="2:5" x14ac:dyDescent="0.2">
      <c r="B290" s="176">
        <v>36389</v>
      </c>
      <c r="C290" s="146">
        <v>41.962265000000002</v>
      </c>
      <c r="D290">
        <f t="shared" si="7"/>
        <v>-0.48391319042255582</v>
      </c>
      <c r="E290">
        <v>5.0028373758494941E-2</v>
      </c>
    </row>
    <row r="291" spans="2:5" x14ac:dyDescent="0.2">
      <c r="B291" s="176">
        <v>38597</v>
      </c>
      <c r="C291" s="146">
        <v>81.308539999999994</v>
      </c>
      <c r="D291">
        <f t="shared" si="7"/>
        <v>-0.68821645285208022</v>
      </c>
      <c r="E291">
        <v>4.9861369585598801E-2</v>
      </c>
    </row>
    <row r="292" spans="2:5" x14ac:dyDescent="0.2">
      <c r="B292" s="176">
        <v>41214</v>
      </c>
      <c r="C292" s="146">
        <v>260.78521699999999</v>
      </c>
      <c r="D292">
        <f t="shared" si="7"/>
        <v>12.709941595912944</v>
      </c>
      <c r="E292">
        <v>4.9852710761042328E-2</v>
      </c>
    </row>
    <row r="293" spans="2:5" x14ac:dyDescent="0.2">
      <c r="B293" s="176">
        <v>37342</v>
      </c>
      <c r="C293" s="146">
        <v>19.021614</v>
      </c>
      <c r="D293">
        <f t="shared" si="7"/>
        <v>-0.44391765651351928</v>
      </c>
      <c r="E293">
        <v>4.9808525543200879E-2</v>
      </c>
    </row>
    <row r="294" spans="2:5" x14ac:dyDescent="0.2">
      <c r="B294" s="176">
        <v>39804</v>
      </c>
      <c r="C294" s="146">
        <v>34.206470000000003</v>
      </c>
      <c r="D294">
        <f t="shared" si="7"/>
        <v>-0.2344290386390705</v>
      </c>
      <c r="E294">
        <v>4.9734597805358785E-2</v>
      </c>
    </row>
    <row r="295" spans="2:5" x14ac:dyDescent="0.2">
      <c r="B295" s="176">
        <v>36458</v>
      </c>
      <c r="C295" s="146">
        <v>44.680992000000003</v>
      </c>
      <c r="D295">
        <f t="shared" si="7"/>
        <v>-0.50421089592428237</v>
      </c>
      <c r="E295">
        <v>4.9635300941589855E-2</v>
      </c>
    </row>
    <row r="296" spans="2:5" x14ac:dyDescent="0.2">
      <c r="B296" s="176">
        <v>38622</v>
      </c>
      <c r="C296" s="146">
        <v>90.120964000000001</v>
      </c>
      <c r="D296">
        <f t="shared" si="7"/>
        <v>-0.31000064053183474</v>
      </c>
      <c r="E296">
        <v>4.948595942666871E-2</v>
      </c>
    </row>
    <row r="297" spans="2:5" x14ac:dyDescent="0.2">
      <c r="B297" s="176">
        <v>38761</v>
      </c>
      <c r="C297" s="146">
        <v>130.61021400000001</v>
      </c>
      <c r="D297">
        <f t="shared" si="7"/>
        <v>3.5890327461962324</v>
      </c>
      <c r="E297">
        <v>4.9459707112755699E-2</v>
      </c>
    </row>
    <row r="298" spans="2:5" x14ac:dyDescent="0.2">
      <c r="B298" s="176">
        <v>39812</v>
      </c>
      <c r="C298" s="146">
        <v>28.461382</v>
      </c>
      <c r="D298">
        <f t="shared" si="7"/>
        <v>-0.86785426331172943</v>
      </c>
      <c r="E298">
        <v>4.9345374484551667E-2</v>
      </c>
    </row>
    <row r="299" spans="2:5" x14ac:dyDescent="0.2">
      <c r="B299" s="176">
        <v>43565</v>
      </c>
      <c r="C299" s="146">
        <v>215.378738</v>
      </c>
      <c r="D299">
        <f t="shared" si="7"/>
        <v>-0.40968825757899779</v>
      </c>
      <c r="E299">
        <v>4.9295875859142191E-2</v>
      </c>
    </row>
    <row r="300" spans="2:5" x14ac:dyDescent="0.2">
      <c r="B300" s="176">
        <v>41557</v>
      </c>
      <c r="C300" s="146">
        <v>364.85592700000001</v>
      </c>
      <c r="D300">
        <f t="shared" si="7"/>
        <v>3.6485889713562765</v>
      </c>
      <c r="E300">
        <v>4.9265989467565184E-2</v>
      </c>
    </row>
    <row r="301" spans="2:5" x14ac:dyDescent="0.2">
      <c r="B301" s="176">
        <v>38320</v>
      </c>
      <c r="C301" s="146">
        <v>78.487457000000006</v>
      </c>
      <c r="D301">
        <f t="shared" si="7"/>
        <v>7.0410863976252125E-2</v>
      </c>
      <c r="E301">
        <v>4.9250631773218347E-2</v>
      </c>
    </row>
    <row r="302" spans="2:5" x14ac:dyDescent="0.2">
      <c r="B302" s="176">
        <v>39659</v>
      </c>
      <c r="C302" s="146">
        <v>73.324607999999998</v>
      </c>
      <c r="D302">
        <f t="shared" si="7"/>
        <v>-0.85304068397157384</v>
      </c>
      <c r="E302">
        <v>4.9072639866166709E-2</v>
      </c>
    </row>
    <row r="303" spans="2:5" x14ac:dyDescent="0.2">
      <c r="B303" s="176">
        <v>45054</v>
      </c>
      <c r="C303" s="146">
        <v>498.94494600000002</v>
      </c>
      <c r="D303">
        <f t="shared" si="7"/>
        <v>35.878110899172029</v>
      </c>
      <c r="E303">
        <v>4.9046332164568947E-2</v>
      </c>
    </row>
    <row r="304" spans="2:5" x14ac:dyDescent="0.2">
      <c r="B304" s="176">
        <v>36854</v>
      </c>
      <c r="C304" s="146">
        <v>13.529569</v>
      </c>
      <c r="D304">
        <f t="shared" si="7"/>
        <v>-0.79724591233688979</v>
      </c>
      <c r="E304">
        <v>4.904320800033754E-2</v>
      </c>
    </row>
    <row r="305" spans="2:5" x14ac:dyDescent="0.2">
      <c r="B305" s="176">
        <v>38126</v>
      </c>
      <c r="C305" s="146">
        <v>66.728958000000006</v>
      </c>
      <c r="D305">
        <f t="shared" si="7"/>
        <v>-0.76942614779895857</v>
      </c>
      <c r="E305">
        <v>4.8971857907665797E-2</v>
      </c>
    </row>
    <row r="306" spans="2:5" x14ac:dyDescent="0.2">
      <c r="B306" s="176">
        <v>41439</v>
      </c>
      <c r="C306" s="146">
        <v>289.403839</v>
      </c>
      <c r="D306">
        <f t="shared" si="7"/>
        <v>3.698093143314924</v>
      </c>
      <c r="E306">
        <v>4.8948537821199137E-2</v>
      </c>
    </row>
    <row r="307" spans="2:5" x14ac:dyDescent="0.2">
      <c r="B307" s="176">
        <v>35594</v>
      </c>
      <c r="C307" s="146">
        <v>61.600276999999998</v>
      </c>
      <c r="D307">
        <f t="shared" si="7"/>
        <v>1.927412797469662</v>
      </c>
      <c r="E307">
        <v>4.8888436113182186E-2</v>
      </c>
    </row>
    <row r="308" spans="2:5" x14ac:dyDescent="0.2">
      <c r="B308" s="176">
        <v>37333</v>
      </c>
      <c r="C308" s="146">
        <v>21.042566000000001</v>
      </c>
      <c r="D308">
        <f t="shared" si="7"/>
        <v>-0.1595749405583608</v>
      </c>
      <c r="E308">
        <v>4.8827587141885245E-2</v>
      </c>
    </row>
    <row r="309" spans="2:5" x14ac:dyDescent="0.2">
      <c r="B309" s="176">
        <v>39850</v>
      </c>
      <c r="C309" s="146">
        <v>25.038004000000001</v>
      </c>
      <c r="D309">
        <f t="shared" si="7"/>
        <v>-0.60208370286689916</v>
      </c>
      <c r="E309">
        <v>4.8817684241250804E-2</v>
      </c>
    </row>
    <row r="310" spans="2:5" x14ac:dyDescent="0.2">
      <c r="B310" s="176">
        <v>39983</v>
      </c>
      <c r="C310" s="146">
        <v>62.922790999999997</v>
      </c>
      <c r="D310">
        <f t="shared" si="7"/>
        <v>0.54999144857494664</v>
      </c>
      <c r="E310">
        <v>4.8710246944641794E-2</v>
      </c>
    </row>
    <row r="311" spans="2:5" x14ac:dyDescent="0.2">
      <c r="B311" s="176">
        <v>35933</v>
      </c>
      <c r="C311" s="146">
        <v>40.595573000000002</v>
      </c>
      <c r="D311">
        <f t="shared" si="7"/>
        <v>-0.67960585106987914</v>
      </c>
      <c r="E311">
        <v>4.8698255628287612E-2</v>
      </c>
    </row>
    <row r="312" spans="2:5" x14ac:dyDescent="0.2">
      <c r="B312" s="176">
        <v>44068</v>
      </c>
      <c r="C312" s="146">
        <v>126.705101</v>
      </c>
      <c r="D312">
        <f t="shared" si="7"/>
        <v>-0.31065336190178372</v>
      </c>
      <c r="E312">
        <v>4.8679931064692122E-2</v>
      </c>
    </row>
    <row r="313" spans="2:5" x14ac:dyDescent="0.2">
      <c r="B313" s="176">
        <v>40879</v>
      </c>
      <c r="C313" s="146">
        <v>183.80462600000001</v>
      </c>
      <c r="D313">
        <f t="shared" si="7"/>
        <v>3.140241310526839</v>
      </c>
      <c r="E313">
        <v>4.8633795201725491E-2</v>
      </c>
    </row>
    <row r="314" spans="2:5" x14ac:dyDescent="0.2">
      <c r="B314" s="176">
        <v>39932</v>
      </c>
      <c r="C314" s="146">
        <v>44.394665000000003</v>
      </c>
      <c r="D314">
        <f t="shared" si="7"/>
        <v>-0.89346165000704603</v>
      </c>
      <c r="E314">
        <v>4.86021988240357E-2</v>
      </c>
    </row>
    <row r="315" spans="2:5" x14ac:dyDescent="0.2">
      <c r="B315" s="176">
        <v>44701</v>
      </c>
      <c r="C315" s="146">
        <v>416.70126299999998</v>
      </c>
      <c r="D315">
        <f t="shared" si="7"/>
        <v>9.9763102861544652</v>
      </c>
      <c r="E315">
        <v>4.8538836873811914E-2</v>
      </c>
    </row>
    <row r="316" spans="2:5" x14ac:dyDescent="0.2">
      <c r="B316" s="176">
        <v>36542</v>
      </c>
      <c r="C316" s="146">
        <v>37.963692000000002</v>
      </c>
      <c r="D316">
        <f t="shared" si="7"/>
        <v>2.991637302702074</v>
      </c>
      <c r="E316">
        <v>4.8525174295524449E-2</v>
      </c>
    </row>
    <row r="317" spans="2:5" x14ac:dyDescent="0.2">
      <c r="B317" s="176">
        <v>36985</v>
      </c>
      <c r="C317" s="146">
        <v>9.5108069999999998</v>
      </c>
      <c r="D317">
        <f t="shared" si="7"/>
        <v>-0.77645233014216142</v>
      </c>
      <c r="E317">
        <v>4.8469232519499278E-2</v>
      </c>
    </row>
    <row r="318" spans="2:5" x14ac:dyDescent="0.2">
      <c r="B318" s="176">
        <v>37859</v>
      </c>
      <c r="C318" s="146">
        <v>42.544871999999998</v>
      </c>
      <c r="D318">
        <f t="shared" si="7"/>
        <v>-0.86096531660974007</v>
      </c>
      <c r="E318">
        <v>4.8274407502656366E-2</v>
      </c>
    </row>
    <row r="319" spans="2:5" x14ac:dyDescent="0.2">
      <c r="B319" s="176">
        <v>41521</v>
      </c>
      <c r="C319" s="146">
        <v>306.00186200000002</v>
      </c>
      <c r="D319">
        <f t="shared" si="7"/>
        <v>8.3203295222047426</v>
      </c>
      <c r="E319">
        <v>4.825976338235391E-2</v>
      </c>
    </row>
    <row r="320" spans="2:5" x14ac:dyDescent="0.2">
      <c r="B320" s="176">
        <v>39903</v>
      </c>
      <c r="C320" s="146">
        <v>32.831657</v>
      </c>
      <c r="D320">
        <f t="shared" si="7"/>
        <v>-0.69076332656613604</v>
      </c>
      <c r="E320">
        <v>4.8255740035990695E-2</v>
      </c>
    </row>
    <row r="321" spans="2:5" x14ac:dyDescent="0.2">
      <c r="B321" s="176">
        <v>40100</v>
      </c>
      <c r="C321" s="146">
        <v>106.16999800000001</v>
      </c>
      <c r="D321">
        <f t="shared" si="7"/>
        <v>1.5316594065563234</v>
      </c>
      <c r="E321">
        <v>4.8239970795798927E-2</v>
      </c>
    </row>
    <row r="322" spans="2:5" x14ac:dyDescent="0.2">
      <c r="B322" s="176">
        <v>35780</v>
      </c>
      <c r="C322" s="146">
        <v>41.936920000000001</v>
      </c>
      <c r="D322">
        <f t="shared" si="7"/>
        <v>0.36374874651261657</v>
      </c>
      <c r="E322">
        <v>4.7826236762507801E-2</v>
      </c>
    </row>
    <row r="323" spans="2:5" x14ac:dyDescent="0.2">
      <c r="B323" s="176">
        <v>35955</v>
      </c>
      <c r="C323" s="146">
        <v>30.751207000000001</v>
      </c>
      <c r="D323">
        <f t="shared" ref="D323:D386" si="8">(C323-C324)/C324</f>
        <v>0.4777935749979636</v>
      </c>
      <c r="E323">
        <v>4.7739795397907861E-2</v>
      </c>
    </row>
    <row r="324" spans="2:5" x14ac:dyDescent="0.2">
      <c r="B324" s="176">
        <v>36139</v>
      </c>
      <c r="C324" s="146">
        <v>20.808865000000001</v>
      </c>
      <c r="D324">
        <f t="shared" si="8"/>
        <v>-0.72648390378417083</v>
      </c>
      <c r="E324">
        <v>4.7654887181401859E-2</v>
      </c>
    </row>
    <row r="325" spans="2:5" x14ac:dyDescent="0.2">
      <c r="B325" s="176">
        <v>39708</v>
      </c>
      <c r="C325" s="146">
        <v>76.079123999999993</v>
      </c>
      <c r="D325">
        <f t="shared" si="8"/>
        <v>-0.71697880968644045</v>
      </c>
      <c r="E325">
        <v>4.7511672633522142E-2</v>
      </c>
    </row>
    <row r="326" spans="2:5" x14ac:dyDescent="0.2">
      <c r="B326" s="176">
        <v>40977</v>
      </c>
      <c r="C326" s="146">
        <v>268.810699</v>
      </c>
      <c r="D326">
        <f t="shared" si="8"/>
        <v>0.79998287539810475</v>
      </c>
      <c r="E326">
        <v>4.739702138766988E-2</v>
      </c>
    </row>
    <row r="327" spans="2:5" x14ac:dyDescent="0.2">
      <c r="B327" s="176">
        <v>38779</v>
      </c>
      <c r="C327" s="146">
        <v>149.340698</v>
      </c>
      <c r="D327">
        <f t="shared" si="8"/>
        <v>11.515078990696363</v>
      </c>
      <c r="E327">
        <v>4.7395674120384972E-2</v>
      </c>
    </row>
    <row r="328" spans="2:5" x14ac:dyDescent="0.2">
      <c r="B328" s="176">
        <v>36832</v>
      </c>
      <c r="C328" s="146">
        <v>11.932861000000001</v>
      </c>
      <c r="D328">
        <f t="shared" si="8"/>
        <v>-0.9821123348383991</v>
      </c>
      <c r="E328">
        <v>4.7393138630455897E-2</v>
      </c>
    </row>
    <row r="329" spans="2:5" x14ac:dyDescent="0.2">
      <c r="B329" s="176">
        <v>45212</v>
      </c>
      <c r="C329" s="146">
        <v>667.09997599999997</v>
      </c>
      <c r="D329">
        <f t="shared" si="8"/>
        <v>41.023409011378945</v>
      </c>
      <c r="E329">
        <v>4.7334898236880724E-2</v>
      </c>
    </row>
    <row r="330" spans="2:5" x14ac:dyDescent="0.2">
      <c r="B330" s="176">
        <v>36950</v>
      </c>
      <c r="C330" s="146">
        <v>15.874485</v>
      </c>
      <c r="D330">
        <f t="shared" si="8"/>
        <v>-0.86174979937612173</v>
      </c>
      <c r="E330">
        <v>4.7328167622278795E-2</v>
      </c>
    </row>
    <row r="331" spans="2:5" x14ac:dyDescent="0.2">
      <c r="B331" s="176">
        <v>40128</v>
      </c>
      <c r="C331" s="146">
        <v>114.82431800000001</v>
      </c>
      <c r="D331">
        <f t="shared" si="8"/>
        <v>0.65478390022394373</v>
      </c>
      <c r="E331">
        <v>4.7169929963637093E-2</v>
      </c>
    </row>
    <row r="332" spans="2:5" x14ac:dyDescent="0.2">
      <c r="B332" s="176">
        <v>38443</v>
      </c>
      <c r="C332" s="146">
        <v>69.389313000000001</v>
      </c>
      <c r="D332">
        <f t="shared" si="8"/>
        <v>0.11961798107822035</v>
      </c>
      <c r="E332">
        <v>4.7135871683825645E-2</v>
      </c>
    </row>
    <row r="333" spans="2:5" x14ac:dyDescent="0.2">
      <c r="B333" s="176">
        <v>40017</v>
      </c>
      <c r="C333" s="146">
        <v>61.975883000000003</v>
      </c>
      <c r="D333">
        <f t="shared" si="8"/>
        <v>1.867464332444382</v>
      </c>
      <c r="E333">
        <v>4.7069579945829297E-2</v>
      </c>
    </row>
    <row r="334" spans="2:5" x14ac:dyDescent="0.2">
      <c r="B334" s="176">
        <v>36619</v>
      </c>
      <c r="C334" s="146">
        <v>21.613479999999999</v>
      </c>
      <c r="D334">
        <f t="shared" si="8"/>
        <v>-0.8540400664457154</v>
      </c>
      <c r="E334">
        <v>4.6955286900212632E-2</v>
      </c>
    </row>
    <row r="335" spans="2:5" x14ac:dyDescent="0.2">
      <c r="B335" s="176">
        <v>39055</v>
      </c>
      <c r="C335" s="146">
        <v>148.078171</v>
      </c>
      <c r="D335">
        <f t="shared" si="8"/>
        <v>0.84636042864569816</v>
      </c>
      <c r="E335">
        <v>4.6865105763596662E-2</v>
      </c>
    </row>
    <row r="336" spans="2:5" x14ac:dyDescent="0.2">
      <c r="B336" s="176">
        <v>43941</v>
      </c>
      <c r="C336" s="146">
        <v>80.200035</v>
      </c>
      <c r="D336">
        <f t="shared" si="8"/>
        <v>4.5363636420117039</v>
      </c>
      <c r="E336">
        <v>4.6844495534146352E-2</v>
      </c>
    </row>
    <row r="337" spans="2:5" x14ac:dyDescent="0.2">
      <c r="B337" s="176">
        <v>37209</v>
      </c>
      <c r="C337" s="146">
        <v>14.486049</v>
      </c>
      <c r="D337">
        <f t="shared" si="8"/>
        <v>0.33191478054465801</v>
      </c>
      <c r="E337">
        <v>4.6822795887588635E-2</v>
      </c>
    </row>
    <row r="338" spans="2:5" x14ac:dyDescent="0.2">
      <c r="B338" s="176">
        <v>37167</v>
      </c>
      <c r="C338" s="146">
        <v>10.876108</v>
      </c>
      <c r="D338">
        <f t="shared" si="8"/>
        <v>-0.89751051305439333</v>
      </c>
      <c r="E338">
        <v>4.6771028329716136E-2</v>
      </c>
    </row>
    <row r="339" spans="2:5" x14ac:dyDescent="0.2">
      <c r="B339" s="176">
        <v>44040</v>
      </c>
      <c r="C339" s="146">
        <v>106.119255</v>
      </c>
      <c r="D339">
        <f t="shared" si="8"/>
        <v>6.1991170911509457</v>
      </c>
      <c r="E339">
        <v>4.6706033821309612E-2</v>
      </c>
    </row>
    <row r="340" spans="2:5" x14ac:dyDescent="0.2">
      <c r="B340" s="176">
        <v>36913</v>
      </c>
      <c r="C340" s="146">
        <v>14.740593000000001</v>
      </c>
      <c r="D340">
        <f t="shared" si="8"/>
        <v>-0.5325517960292856</v>
      </c>
      <c r="E340">
        <v>4.6549709146852747E-2</v>
      </c>
    </row>
    <row r="341" spans="2:5" x14ac:dyDescent="0.2">
      <c r="B341" s="176">
        <v>36332</v>
      </c>
      <c r="C341" s="146">
        <v>31.534174</v>
      </c>
      <c r="D341">
        <f t="shared" si="8"/>
        <v>-0.53860105971049343</v>
      </c>
      <c r="E341">
        <v>4.6494094877536904E-2</v>
      </c>
    </row>
    <row r="342" spans="2:5" x14ac:dyDescent="0.2">
      <c r="B342" s="176">
        <v>35200</v>
      </c>
      <c r="C342" s="146">
        <v>68.344703999999993</v>
      </c>
      <c r="D342">
        <f t="shared" si="8"/>
        <v>-0.83836445853255637</v>
      </c>
      <c r="E342">
        <v>4.6391499954091267E-2</v>
      </c>
    </row>
    <row r="343" spans="2:5" x14ac:dyDescent="0.2">
      <c r="B343" s="176">
        <v>44698</v>
      </c>
      <c r="C343" s="146">
        <v>422.83215300000001</v>
      </c>
      <c r="D343">
        <f t="shared" si="8"/>
        <v>2.2340832332817118</v>
      </c>
      <c r="E343">
        <v>4.6379643854896548E-2</v>
      </c>
    </row>
    <row r="344" spans="2:5" x14ac:dyDescent="0.2">
      <c r="B344" s="176">
        <v>44056</v>
      </c>
      <c r="C344" s="146">
        <v>130.74250799999999</v>
      </c>
      <c r="D344">
        <f t="shared" si="8"/>
        <v>-0.69042843395096265</v>
      </c>
      <c r="E344">
        <v>4.6270409233929791E-2</v>
      </c>
    </row>
    <row r="345" spans="2:5" x14ac:dyDescent="0.2">
      <c r="B345" s="176">
        <v>42997</v>
      </c>
      <c r="C345" s="146">
        <v>422.33371</v>
      </c>
      <c r="D345">
        <f t="shared" si="8"/>
        <v>21.318246317968246</v>
      </c>
      <c r="E345">
        <v>4.6178484368793321E-2</v>
      </c>
    </row>
    <row r="346" spans="2:5" x14ac:dyDescent="0.2">
      <c r="B346" s="176">
        <v>36105</v>
      </c>
      <c r="C346" s="146">
        <v>18.923248000000001</v>
      </c>
      <c r="D346">
        <f t="shared" si="8"/>
        <v>-0.86840745039532496</v>
      </c>
      <c r="E346">
        <v>4.6147589737505761E-2</v>
      </c>
    </row>
    <row r="347" spans="2:5" x14ac:dyDescent="0.2">
      <c r="B347" s="176">
        <v>44070</v>
      </c>
      <c r="C347" s="146">
        <v>143.80181899999999</v>
      </c>
      <c r="D347">
        <f t="shared" si="8"/>
        <v>2.7409480707590902E-2</v>
      </c>
      <c r="E347">
        <v>4.6047908591874201E-2</v>
      </c>
    </row>
    <row r="348" spans="2:5" x14ac:dyDescent="0.2">
      <c r="B348" s="176">
        <v>40784</v>
      </c>
      <c r="C348" s="146">
        <v>139.965439</v>
      </c>
      <c r="D348">
        <f t="shared" si="8"/>
        <v>11.653695746313927</v>
      </c>
      <c r="E348">
        <v>4.6027119030256067E-2</v>
      </c>
    </row>
    <row r="349" spans="2:5" x14ac:dyDescent="0.2">
      <c r="B349" s="176">
        <v>36824</v>
      </c>
      <c r="C349" s="146">
        <v>11.06123</v>
      </c>
      <c r="D349">
        <f t="shared" si="8"/>
        <v>-0.55960687220360561</v>
      </c>
      <c r="E349">
        <v>4.5951699804014534E-2</v>
      </c>
    </row>
    <row r="350" spans="2:5" x14ac:dyDescent="0.2">
      <c r="B350" s="176">
        <v>36250</v>
      </c>
      <c r="C350" s="146">
        <v>25.116717999999999</v>
      </c>
      <c r="D350">
        <f t="shared" si="8"/>
        <v>-0.90671973892910063</v>
      </c>
      <c r="E350">
        <v>4.5934344218829318E-2</v>
      </c>
    </row>
    <row r="351" spans="2:5" x14ac:dyDescent="0.2">
      <c r="B351" s="176">
        <v>43332</v>
      </c>
      <c r="C351" s="146">
        <v>269.26080300000001</v>
      </c>
      <c r="D351">
        <f t="shared" si="8"/>
        <v>7.8331751298867527</v>
      </c>
      <c r="E351">
        <v>4.5885849990888003E-2</v>
      </c>
    </row>
    <row r="352" spans="2:5" x14ac:dyDescent="0.2">
      <c r="B352" s="176">
        <v>36319</v>
      </c>
      <c r="C352" s="146">
        <v>30.482900999999998</v>
      </c>
      <c r="D352">
        <f t="shared" si="8"/>
        <v>0.40186737821527901</v>
      </c>
      <c r="E352">
        <v>4.5768642276868922E-2</v>
      </c>
    </row>
    <row r="353" spans="2:5" x14ac:dyDescent="0.2">
      <c r="B353" s="176">
        <v>37413</v>
      </c>
      <c r="C353" s="146">
        <v>21.744496999999999</v>
      </c>
      <c r="D353">
        <f t="shared" si="8"/>
        <v>-0.60797378316087558</v>
      </c>
      <c r="E353">
        <v>4.5623113705404207E-2</v>
      </c>
    </row>
    <row r="354" spans="2:5" x14ac:dyDescent="0.2">
      <c r="B354" s="176">
        <v>35097</v>
      </c>
      <c r="C354" s="146">
        <v>55.466946</v>
      </c>
      <c r="D354">
        <f t="shared" si="8"/>
        <v>2.224593720677952</v>
      </c>
      <c r="E354">
        <v>4.547836246719416E-2</v>
      </c>
    </row>
    <row r="355" spans="2:5" x14ac:dyDescent="0.2">
      <c r="B355" s="176">
        <v>37267</v>
      </c>
      <c r="C355" s="146">
        <v>17.201219999999999</v>
      </c>
      <c r="D355">
        <f t="shared" si="8"/>
        <v>-0.87446095936115076</v>
      </c>
      <c r="E355">
        <v>4.5476014317872571E-2</v>
      </c>
    </row>
    <row r="356" spans="2:5" x14ac:dyDescent="0.2">
      <c r="B356" s="176">
        <v>40325</v>
      </c>
      <c r="C356" s="146">
        <v>137.01889</v>
      </c>
      <c r="D356">
        <f t="shared" si="8"/>
        <v>-0.13408326256914516</v>
      </c>
      <c r="E356">
        <v>4.5454608922301666E-2</v>
      </c>
    </row>
    <row r="357" spans="2:5" x14ac:dyDescent="0.2">
      <c r="B357" s="176">
        <v>38833</v>
      </c>
      <c r="C357" s="146">
        <v>158.23564099999999</v>
      </c>
      <c r="D357">
        <f t="shared" si="8"/>
        <v>-0.64245299592716443</v>
      </c>
      <c r="E357">
        <v>4.5238921156362424E-2</v>
      </c>
    </row>
    <row r="358" spans="2:5" x14ac:dyDescent="0.2">
      <c r="B358" s="176">
        <v>41821</v>
      </c>
      <c r="C358" s="146">
        <v>442.55898999999999</v>
      </c>
      <c r="D358">
        <f t="shared" si="8"/>
        <v>1.9536812455555941</v>
      </c>
      <c r="E358">
        <v>4.5212151036542476E-2</v>
      </c>
    </row>
    <row r="359" spans="2:5" x14ac:dyDescent="0.2">
      <c r="B359" s="176">
        <v>44076</v>
      </c>
      <c r="C359" s="146">
        <v>149.833023</v>
      </c>
      <c r="D359">
        <f t="shared" si="8"/>
        <v>-0.69939999157743105</v>
      </c>
      <c r="E359">
        <v>4.5201729350881001E-2</v>
      </c>
    </row>
    <row r="360" spans="2:5" x14ac:dyDescent="0.2">
      <c r="B360" s="176">
        <v>42586</v>
      </c>
      <c r="C360" s="146">
        <v>498.44650300000001</v>
      </c>
      <c r="D360">
        <f t="shared" si="8"/>
        <v>2.7478324470067852</v>
      </c>
      <c r="E360">
        <v>4.5150521549914661E-2</v>
      </c>
    </row>
    <row r="361" spans="2:5" x14ac:dyDescent="0.2">
      <c r="B361" s="176">
        <v>39282</v>
      </c>
      <c r="C361" s="146">
        <v>132.99594099999999</v>
      </c>
      <c r="D361">
        <f t="shared" si="8"/>
        <v>-0.25407714805136017</v>
      </c>
      <c r="E361">
        <v>4.493183752668229E-2</v>
      </c>
    </row>
    <row r="362" spans="2:5" x14ac:dyDescent="0.2">
      <c r="B362" s="176">
        <v>40840</v>
      </c>
      <c r="C362" s="146">
        <v>178.29718</v>
      </c>
      <c r="D362">
        <f t="shared" si="8"/>
        <v>5.6767547298234486</v>
      </c>
      <c r="E362">
        <v>4.4905914023078385E-2</v>
      </c>
    </row>
    <row r="363" spans="2:5" x14ac:dyDescent="0.2">
      <c r="B363" s="176">
        <v>39841</v>
      </c>
      <c r="C363" s="146">
        <v>26.704167999999999</v>
      </c>
      <c r="D363">
        <f t="shared" si="8"/>
        <v>-0.12020789108990748</v>
      </c>
      <c r="E363">
        <v>4.4887626767736548E-2</v>
      </c>
    </row>
    <row r="364" spans="2:5" x14ac:dyDescent="0.2">
      <c r="B364" s="176">
        <v>37790</v>
      </c>
      <c r="C364" s="146">
        <v>30.352816000000001</v>
      </c>
      <c r="D364">
        <f t="shared" si="8"/>
        <v>1.3450535472462433</v>
      </c>
      <c r="E364">
        <v>4.4874990154645078E-2</v>
      </c>
    </row>
    <row r="365" spans="2:5" x14ac:dyDescent="0.2">
      <c r="B365" s="176">
        <v>37040</v>
      </c>
      <c r="C365" s="146">
        <v>12.943336</v>
      </c>
      <c r="D365">
        <f t="shared" si="8"/>
        <v>-0.61877021521325071</v>
      </c>
      <c r="E365">
        <v>4.4831833099894303E-2</v>
      </c>
    </row>
    <row r="366" spans="2:5" x14ac:dyDescent="0.2">
      <c r="B366" s="176">
        <v>39819</v>
      </c>
      <c r="C366" s="146">
        <v>33.951534000000002</v>
      </c>
      <c r="D366">
        <f t="shared" si="8"/>
        <v>-0.81155303852361227</v>
      </c>
      <c r="E366">
        <v>4.4830368298219916E-2</v>
      </c>
    </row>
    <row r="367" spans="2:5" x14ac:dyDescent="0.2">
      <c r="B367" s="176">
        <v>40833</v>
      </c>
      <c r="C367" s="146">
        <v>180.16493199999999</v>
      </c>
      <c r="D367">
        <f t="shared" si="8"/>
        <v>0.25073186394550789</v>
      </c>
      <c r="E367">
        <v>4.4709864770486697E-2</v>
      </c>
    </row>
    <row r="368" spans="2:5" x14ac:dyDescent="0.2">
      <c r="B368" s="176">
        <v>40171</v>
      </c>
      <c r="C368" s="146">
        <v>144.047607</v>
      </c>
      <c r="D368">
        <f t="shared" si="8"/>
        <v>0.24649058612259012</v>
      </c>
      <c r="E368">
        <v>4.4678134070148895E-2</v>
      </c>
    </row>
    <row r="369" spans="2:5" x14ac:dyDescent="0.2">
      <c r="B369" s="176">
        <v>38918</v>
      </c>
      <c r="C369" s="146">
        <v>115.56253100000001</v>
      </c>
      <c r="D369">
        <f t="shared" si="8"/>
        <v>1.7254351656499298</v>
      </c>
      <c r="E369">
        <v>4.4599479763610769E-2</v>
      </c>
    </row>
    <row r="370" spans="2:5" x14ac:dyDescent="0.2">
      <c r="B370" s="176">
        <v>36427</v>
      </c>
      <c r="C370" s="146">
        <v>42.401496999999999</v>
      </c>
      <c r="D370">
        <f t="shared" si="8"/>
        <v>-0.37812575921160868</v>
      </c>
      <c r="E370">
        <v>4.4589384316364292E-2</v>
      </c>
    </row>
    <row r="371" spans="2:5" x14ac:dyDescent="0.2">
      <c r="B371" s="176">
        <v>35172</v>
      </c>
      <c r="C371" s="146">
        <v>68.183395000000004</v>
      </c>
      <c r="D371">
        <f t="shared" si="8"/>
        <v>0.94683978648987888</v>
      </c>
      <c r="E371">
        <v>4.4482522363726733E-2</v>
      </c>
    </row>
    <row r="372" spans="2:5" x14ac:dyDescent="0.2">
      <c r="B372" s="176">
        <v>37827</v>
      </c>
      <c r="C372" s="146">
        <v>35.022601999999999</v>
      </c>
      <c r="D372">
        <f t="shared" si="8"/>
        <v>-0.12047212722824277</v>
      </c>
      <c r="E372">
        <v>4.4345420897487095E-2</v>
      </c>
    </row>
    <row r="373" spans="2:5" x14ac:dyDescent="0.2">
      <c r="B373" s="176">
        <v>35874</v>
      </c>
      <c r="C373" s="146">
        <v>39.819775</v>
      </c>
      <c r="D373">
        <f t="shared" si="8"/>
        <v>-0.85334014621679632</v>
      </c>
      <c r="E373">
        <v>4.4305145274891239E-2</v>
      </c>
    </row>
    <row r="374" spans="2:5" x14ac:dyDescent="0.2">
      <c r="B374" s="176">
        <v>41242</v>
      </c>
      <c r="C374" s="146">
        <v>271.511078</v>
      </c>
      <c r="D374">
        <f t="shared" si="8"/>
        <v>6.6722181777922609</v>
      </c>
      <c r="E374">
        <v>4.4252664573110757E-2</v>
      </c>
    </row>
    <row r="375" spans="2:5" x14ac:dyDescent="0.2">
      <c r="B375" s="176">
        <v>36469</v>
      </c>
      <c r="C375" s="146">
        <v>35.388863000000001</v>
      </c>
      <c r="D375">
        <f t="shared" si="8"/>
        <v>1.7754884730393692</v>
      </c>
      <c r="E375">
        <v>4.4246120813803969E-2</v>
      </c>
    </row>
    <row r="376" spans="2:5" x14ac:dyDescent="0.2">
      <c r="B376" s="176">
        <v>37028</v>
      </c>
      <c r="C376" s="146">
        <v>12.750499</v>
      </c>
      <c r="D376">
        <f t="shared" si="8"/>
        <v>-0.9410398314269437</v>
      </c>
      <c r="E376">
        <v>4.4219875435586441E-2</v>
      </c>
    </row>
    <row r="377" spans="2:5" x14ac:dyDescent="0.2">
      <c r="B377" s="176">
        <v>40462</v>
      </c>
      <c r="C377" s="146">
        <v>216.25614899999999</v>
      </c>
      <c r="D377">
        <f t="shared" si="8"/>
        <v>0.41654066199780282</v>
      </c>
      <c r="E377">
        <v>4.4109128776420287E-2</v>
      </c>
    </row>
    <row r="378" spans="2:5" x14ac:dyDescent="0.2">
      <c r="B378" s="176">
        <v>40182</v>
      </c>
      <c r="C378" s="146">
        <v>152.66497799999999</v>
      </c>
      <c r="D378">
        <f t="shared" si="8"/>
        <v>0.15273450917027176</v>
      </c>
      <c r="E378">
        <v>4.4090877015535317E-2</v>
      </c>
    </row>
    <row r="379" spans="2:5" x14ac:dyDescent="0.2">
      <c r="B379" s="176">
        <v>44102</v>
      </c>
      <c r="C379" s="146">
        <v>132.437241</v>
      </c>
      <c r="D379">
        <f t="shared" si="8"/>
        <v>-0.44175143051541549</v>
      </c>
      <c r="E379">
        <v>4.4007940427558692E-2</v>
      </c>
    </row>
    <row r="380" spans="2:5" x14ac:dyDescent="0.2">
      <c r="B380" s="176">
        <v>41159</v>
      </c>
      <c r="C380" s="146">
        <v>237.23704499999999</v>
      </c>
      <c r="D380">
        <f t="shared" si="8"/>
        <v>4.3562449618068158</v>
      </c>
      <c r="E380">
        <v>4.3981953250755962E-2</v>
      </c>
    </row>
    <row r="381" spans="2:5" x14ac:dyDescent="0.2">
      <c r="B381" s="176">
        <v>37880</v>
      </c>
      <c r="C381" s="146">
        <v>44.291671999999998</v>
      </c>
      <c r="D381">
        <f t="shared" si="8"/>
        <v>0.92322726629491447</v>
      </c>
      <c r="E381">
        <v>4.3954112253192235E-2</v>
      </c>
    </row>
    <row r="382" spans="2:5" x14ac:dyDescent="0.2">
      <c r="B382" s="176">
        <v>36257</v>
      </c>
      <c r="C382" s="146">
        <v>23.029869000000001</v>
      </c>
      <c r="D382">
        <f t="shared" si="8"/>
        <v>0.13049451439511084</v>
      </c>
      <c r="E382">
        <v>4.3919053068015405E-2</v>
      </c>
    </row>
    <row r="383" spans="2:5" x14ac:dyDescent="0.2">
      <c r="B383" s="176">
        <v>36686</v>
      </c>
      <c r="C383" s="146">
        <v>20.371500000000001</v>
      </c>
      <c r="D383">
        <f t="shared" si="8"/>
        <v>0.51956355559746004</v>
      </c>
      <c r="E383">
        <v>4.3849466161809458E-2</v>
      </c>
    </row>
    <row r="384" spans="2:5" x14ac:dyDescent="0.2">
      <c r="B384" s="176">
        <v>37203</v>
      </c>
      <c r="C384" s="146">
        <v>13.406152000000001</v>
      </c>
      <c r="D384">
        <f t="shared" si="8"/>
        <v>0.35042754155972722</v>
      </c>
      <c r="E384">
        <v>4.384406831393773E-2</v>
      </c>
    </row>
    <row r="385" spans="2:5" x14ac:dyDescent="0.2">
      <c r="B385" s="176">
        <v>36987</v>
      </c>
      <c r="C385" s="146">
        <v>9.9273389999999999</v>
      </c>
      <c r="D385">
        <f t="shared" si="8"/>
        <v>-0.85351751142261001</v>
      </c>
      <c r="E385">
        <v>4.3795652671744907E-2</v>
      </c>
    </row>
    <row r="386" spans="2:5" x14ac:dyDescent="0.2">
      <c r="B386" s="176">
        <v>38198</v>
      </c>
      <c r="C386" s="146">
        <v>67.771507</v>
      </c>
      <c r="D386">
        <f t="shared" si="8"/>
        <v>-0.83912026383538119</v>
      </c>
      <c r="E386">
        <v>4.366058590175112E-2</v>
      </c>
    </row>
    <row r="387" spans="2:5" x14ac:dyDescent="0.2">
      <c r="B387" s="176">
        <v>41746</v>
      </c>
      <c r="C387" s="146">
        <v>421.25570699999997</v>
      </c>
      <c r="D387">
        <f t="shared" ref="D387:D450" si="9">(C387-C388)/C388</f>
        <v>40.530365803379127</v>
      </c>
      <c r="E387">
        <v>4.3658103277866948E-2</v>
      </c>
    </row>
    <row r="388" spans="2:5" x14ac:dyDescent="0.2">
      <c r="B388" s="176">
        <v>36998</v>
      </c>
      <c r="C388" s="146">
        <v>10.143318000000001</v>
      </c>
      <c r="D388">
        <f t="shared" si="9"/>
        <v>-0.27667779391290281</v>
      </c>
      <c r="E388">
        <v>4.3650660546467678E-2</v>
      </c>
    </row>
    <row r="389" spans="2:5" x14ac:dyDescent="0.2">
      <c r="B389" s="176">
        <v>36909</v>
      </c>
      <c r="C389" s="146">
        <v>14.023236000000001</v>
      </c>
      <c r="D389">
        <f t="shared" si="9"/>
        <v>-0.7604564803058671</v>
      </c>
      <c r="E389">
        <v>4.3628022492510646E-2</v>
      </c>
    </row>
    <row r="390" spans="2:5" x14ac:dyDescent="0.2">
      <c r="B390" s="176">
        <v>37904</v>
      </c>
      <c r="C390" s="146">
        <v>58.541496000000002</v>
      </c>
      <c r="D390">
        <f t="shared" si="9"/>
        <v>-0.81063679139766731</v>
      </c>
      <c r="E390">
        <v>4.3624920520116989E-2</v>
      </c>
    </row>
    <row r="391" spans="2:5" x14ac:dyDescent="0.2">
      <c r="B391" s="176">
        <v>41424</v>
      </c>
      <c r="C391" s="146">
        <v>309.14926100000002</v>
      </c>
      <c r="D391">
        <f t="shared" si="9"/>
        <v>4.0268144729806172</v>
      </c>
      <c r="E391">
        <v>4.3614374388179077E-2</v>
      </c>
    </row>
    <row r="392" spans="2:5" x14ac:dyDescent="0.2">
      <c r="B392" s="176">
        <v>37928</v>
      </c>
      <c r="C392" s="146">
        <v>61.500033999999999</v>
      </c>
      <c r="D392">
        <f t="shared" si="9"/>
        <v>-0.61671541420676002</v>
      </c>
      <c r="E392">
        <v>4.3524766120777415E-2</v>
      </c>
    </row>
    <row r="393" spans="2:5" x14ac:dyDescent="0.2">
      <c r="B393" s="176">
        <v>38810</v>
      </c>
      <c r="C393" s="146">
        <v>160.455276</v>
      </c>
      <c r="D393">
        <f t="shared" si="9"/>
        <v>14.44301824323999</v>
      </c>
      <c r="E393">
        <v>4.3408488658226781E-2</v>
      </c>
    </row>
    <row r="394" spans="2:5" x14ac:dyDescent="0.2">
      <c r="B394" s="176">
        <v>37081</v>
      </c>
      <c r="C394" s="146">
        <v>10.39015</v>
      </c>
      <c r="D394">
        <f t="shared" si="9"/>
        <v>-0.84028248470934397</v>
      </c>
      <c r="E394">
        <v>4.3377151193710647E-2</v>
      </c>
    </row>
    <row r="395" spans="2:5" x14ac:dyDescent="0.2">
      <c r="B395" s="176">
        <v>39988</v>
      </c>
      <c r="C395" s="146">
        <v>65.053291000000002</v>
      </c>
      <c r="D395">
        <f t="shared" si="9"/>
        <v>-0.83200599085137739</v>
      </c>
      <c r="E395">
        <v>4.3370400593226749E-2</v>
      </c>
    </row>
    <row r="396" spans="2:5" x14ac:dyDescent="0.2">
      <c r="B396" s="176">
        <v>42459</v>
      </c>
      <c r="C396" s="146">
        <v>387.23577899999998</v>
      </c>
      <c r="D396">
        <f t="shared" si="9"/>
        <v>-0.23534905443247153</v>
      </c>
      <c r="E396">
        <v>4.336140771497754E-2</v>
      </c>
    </row>
    <row r="397" spans="2:5" x14ac:dyDescent="0.2">
      <c r="B397" s="176">
        <v>44490</v>
      </c>
      <c r="C397" s="146">
        <v>506.42163099999999</v>
      </c>
      <c r="D397">
        <f t="shared" si="9"/>
        <v>0.53173520267862662</v>
      </c>
      <c r="E397">
        <v>4.3335413452836195E-2</v>
      </c>
    </row>
    <row r="398" spans="2:5" x14ac:dyDescent="0.2">
      <c r="B398" s="176">
        <v>44466</v>
      </c>
      <c r="C398" s="146">
        <v>330.61956800000002</v>
      </c>
      <c r="D398">
        <f t="shared" si="9"/>
        <v>10.007259733748615</v>
      </c>
      <c r="E398">
        <v>4.3088554731056099E-2</v>
      </c>
    </row>
    <row r="399" spans="2:5" x14ac:dyDescent="0.2">
      <c r="B399" s="176">
        <v>39798</v>
      </c>
      <c r="C399" s="146">
        <v>30.036501000000001</v>
      </c>
      <c r="D399">
        <f t="shared" si="9"/>
        <v>-0.92844553259185525</v>
      </c>
      <c r="E399">
        <v>4.2997149341463661E-2</v>
      </c>
    </row>
    <row r="400" spans="2:5" x14ac:dyDescent="0.2">
      <c r="B400" s="176">
        <v>42520</v>
      </c>
      <c r="C400" s="146">
        <v>419.77114899999998</v>
      </c>
      <c r="D400">
        <f t="shared" si="9"/>
        <v>13.263922968706478</v>
      </c>
      <c r="E400">
        <v>4.2956105629009284E-2</v>
      </c>
    </row>
    <row r="401" spans="2:5" x14ac:dyDescent="0.2">
      <c r="B401" s="176">
        <v>36328</v>
      </c>
      <c r="C401" s="146">
        <v>29.428871000000001</v>
      </c>
      <c r="D401">
        <f t="shared" si="9"/>
        <v>-0.82911560571278176</v>
      </c>
      <c r="E401">
        <v>4.294160507889172E-2</v>
      </c>
    </row>
    <row r="402" spans="2:5" x14ac:dyDescent="0.2">
      <c r="B402" s="176">
        <v>40896</v>
      </c>
      <c r="C402" s="146">
        <v>172.21508800000001</v>
      </c>
      <c r="D402">
        <f t="shared" si="9"/>
        <v>-5.9598095207536519E-2</v>
      </c>
      <c r="E402">
        <v>4.2923629772311116E-2</v>
      </c>
    </row>
    <row r="403" spans="2:5" x14ac:dyDescent="0.2">
      <c r="B403" s="176">
        <v>43829</v>
      </c>
      <c r="C403" s="146">
        <v>183.129242</v>
      </c>
      <c r="D403">
        <f t="shared" si="9"/>
        <v>3.0898006742649335</v>
      </c>
      <c r="E403">
        <v>4.2861244974536125E-2</v>
      </c>
    </row>
    <row r="404" spans="2:5" x14ac:dyDescent="0.2">
      <c r="B404" s="176">
        <v>39923</v>
      </c>
      <c r="C404" s="146">
        <v>44.777057999999997</v>
      </c>
      <c r="D404">
        <f t="shared" si="9"/>
        <v>-0.31095679304438584</v>
      </c>
      <c r="E404">
        <v>4.2832877915978229E-2</v>
      </c>
    </row>
    <row r="405" spans="2:5" x14ac:dyDescent="0.2">
      <c r="B405" s="176">
        <v>38247</v>
      </c>
      <c r="C405" s="146">
        <v>64.984397999999999</v>
      </c>
      <c r="D405">
        <f t="shared" si="9"/>
        <v>-0.87590531217013978</v>
      </c>
      <c r="E405">
        <v>4.2796518450721098E-2</v>
      </c>
    </row>
    <row r="406" spans="2:5" x14ac:dyDescent="0.2">
      <c r="B406" s="176">
        <v>42611</v>
      </c>
      <c r="C406" s="146">
        <v>523.66784700000005</v>
      </c>
      <c r="D406">
        <f t="shared" si="9"/>
        <v>2.8674890387212963</v>
      </c>
      <c r="E406">
        <v>4.2779072713753551E-2</v>
      </c>
    </row>
    <row r="407" spans="2:5" x14ac:dyDescent="0.2">
      <c r="B407" s="176">
        <v>40149</v>
      </c>
      <c r="C407" s="146">
        <v>135.40254200000001</v>
      </c>
      <c r="D407">
        <f t="shared" si="9"/>
        <v>0.69272290457496299</v>
      </c>
      <c r="E407">
        <v>4.2674157967867873E-2</v>
      </c>
    </row>
    <row r="408" spans="2:5" x14ac:dyDescent="0.2">
      <c r="B408" s="176">
        <v>38005</v>
      </c>
      <c r="C408" s="146">
        <v>79.990966999999998</v>
      </c>
      <c r="D408">
        <f t="shared" si="9"/>
        <v>-0.4295480456298425</v>
      </c>
      <c r="E408">
        <v>4.2666739348745056E-2</v>
      </c>
    </row>
    <row r="409" spans="2:5" x14ac:dyDescent="0.2">
      <c r="B409" s="176">
        <v>40339</v>
      </c>
      <c r="C409" s="146">
        <v>140.22384600000001</v>
      </c>
      <c r="D409">
        <f t="shared" si="9"/>
        <v>4.1265216955927713</v>
      </c>
      <c r="E409">
        <v>4.2648383934869402E-2</v>
      </c>
    </row>
    <row r="410" spans="2:5" x14ac:dyDescent="0.2">
      <c r="B410" s="176">
        <v>36305</v>
      </c>
      <c r="C410" s="146">
        <v>27.352629</v>
      </c>
      <c r="D410">
        <f t="shared" si="9"/>
        <v>-0.88253069851007881</v>
      </c>
      <c r="E410">
        <v>4.2613919970853772E-2</v>
      </c>
    </row>
    <row r="411" spans="2:5" x14ac:dyDescent="0.2">
      <c r="B411" s="176">
        <v>41128</v>
      </c>
      <c r="C411" s="146">
        <v>232.84916699999999</v>
      </c>
      <c r="D411">
        <f t="shared" si="9"/>
        <v>2.2874720099735075</v>
      </c>
      <c r="E411">
        <v>4.2567061726298004E-2</v>
      </c>
    </row>
    <row r="412" spans="2:5" x14ac:dyDescent="0.2">
      <c r="B412" s="176">
        <v>43921</v>
      </c>
      <c r="C412" s="146">
        <v>70.829246999999995</v>
      </c>
      <c r="D412">
        <f t="shared" si="9"/>
        <v>-0.38458205522115385</v>
      </c>
      <c r="E412">
        <v>4.2553227191366588E-2</v>
      </c>
    </row>
    <row r="413" spans="2:5" x14ac:dyDescent="0.2">
      <c r="B413" s="176">
        <v>43990</v>
      </c>
      <c r="C413" s="146">
        <v>115.09129299999999</v>
      </c>
      <c r="D413">
        <f t="shared" si="9"/>
        <v>-3.7522607176704109E-2</v>
      </c>
      <c r="E413">
        <v>4.2437895460640085E-2</v>
      </c>
    </row>
    <row r="414" spans="2:5" x14ac:dyDescent="0.2">
      <c r="B414" s="176">
        <v>38884</v>
      </c>
      <c r="C414" s="146">
        <v>119.57817799999999</v>
      </c>
      <c r="D414">
        <f t="shared" si="9"/>
        <v>0.54928346038134979</v>
      </c>
      <c r="E414">
        <v>4.2364898563788778E-2</v>
      </c>
    </row>
    <row r="415" spans="2:5" x14ac:dyDescent="0.2">
      <c r="B415" s="176">
        <v>38545</v>
      </c>
      <c r="C415" s="146">
        <v>77.182891999999995</v>
      </c>
      <c r="D415">
        <f t="shared" si="9"/>
        <v>-0.77542823580475007</v>
      </c>
      <c r="E415">
        <v>4.2344474675232981E-2</v>
      </c>
    </row>
    <row r="416" spans="2:5" x14ac:dyDescent="0.2">
      <c r="B416" s="176">
        <v>42256</v>
      </c>
      <c r="C416" s="146">
        <v>343.68920900000001</v>
      </c>
      <c r="D416">
        <f t="shared" si="9"/>
        <v>-0.26576426539368364</v>
      </c>
      <c r="E416">
        <v>4.2308901401584706E-2</v>
      </c>
    </row>
    <row r="417" spans="2:5" x14ac:dyDescent="0.2">
      <c r="B417" s="176">
        <v>42879</v>
      </c>
      <c r="C417" s="146">
        <v>468.091095</v>
      </c>
      <c r="D417">
        <f t="shared" si="9"/>
        <v>1.237077024954407</v>
      </c>
      <c r="E417">
        <v>4.2286355193796907E-2</v>
      </c>
    </row>
    <row r="418" spans="2:5" x14ac:dyDescent="0.2">
      <c r="B418" s="176">
        <v>40576</v>
      </c>
      <c r="C418" s="146">
        <v>209.242279</v>
      </c>
      <c r="D418">
        <f t="shared" si="9"/>
        <v>0.65818577226962061</v>
      </c>
      <c r="E418">
        <v>4.2280657590239801E-2</v>
      </c>
    </row>
    <row r="419" spans="2:5" x14ac:dyDescent="0.2">
      <c r="B419" s="176">
        <v>38755</v>
      </c>
      <c r="C419" s="146">
        <v>126.187477</v>
      </c>
      <c r="D419">
        <f t="shared" si="9"/>
        <v>1.0361752754196329</v>
      </c>
      <c r="E419">
        <v>4.2254231100738129E-2</v>
      </c>
    </row>
    <row r="420" spans="2:5" x14ac:dyDescent="0.2">
      <c r="B420" s="176">
        <v>38142</v>
      </c>
      <c r="C420" s="146">
        <v>61.972797</v>
      </c>
      <c r="D420">
        <f t="shared" si="9"/>
        <v>-0.73455473733924681</v>
      </c>
      <c r="E420">
        <v>4.2122114181833037E-2</v>
      </c>
    </row>
    <row r="421" spans="2:5" x14ac:dyDescent="0.2">
      <c r="B421" s="176">
        <v>40939</v>
      </c>
      <c r="C421" s="146">
        <v>233.467331</v>
      </c>
      <c r="D421">
        <f t="shared" si="9"/>
        <v>4.7916047537693922</v>
      </c>
      <c r="E421">
        <v>4.2112103414554361E-2</v>
      </c>
    </row>
    <row r="422" spans="2:5" x14ac:dyDescent="0.2">
      <c r="B422" s="176">
        <v>36440</v>
      </c>
      <c r="C422" s="146">
        <v>40.311337000000002</v>
      </c>
      <c r="D422">
        <f t="shared" si="9"/>
        <v>-7.8819705310235091E-2</v>
      </c>
      <c r="E422">
        <v>4.2090718808320098E-2</v>
      </c>
    </row>
    <row r="423" spans="2:5" x14ac:dyDescent="0.2">
      <c r="B423" s="176">
        <v>35404</v>
      </c>
      <c r="C423" s="146">
        <v>43.760528999999998</v>
      </c>
      <c r="D423">
        <f t="shared" si="9"/>
        <v>-0.83396632527201786</v>
      </c>
      <c r="E423">
        <v>4.2067836700704464E-2</v>
      </c>
    </row>
    <row r="424" spans="2:5" x14ac:dyDescent="0.2">
      <c r="B424" s="176">
        <v>41166</v>
      </c>
      <c r="C424" s="146">
        <v>263.56417800000003</v>
      </c>
      <c r="D424">
        <f t="shared" si="9"/>
        <v>-0.17427837715565619</v>
      </c>
      <c r="E424">
        <v>4.2019847783381914E-2</v>
      </c>
    </row>
    <row r="425" spans="2:5" x14ac:dyDescent="0.2">
      <c r="B425" s="176">
        <v>41283</v>
      </c>
      <c r="C425" s="146">
        <v>319.19253500000002</v>
      </c>
      <c r="D425">
        <f t="shared" si="9"/>
        <v>0.35790179000017996</v>
      </c>
      <c r="E425">
        <v>4.2018049251997869E-2</v>
      </c>
    </row>
    <row r="426" spans="2:5" x14ac:dyDescent="0.2">
      <c r="B426" s="176">
        <v>40653</v>
      </c>
      <c r="C426" s="146">
        <v>235.06304900000001</v>
      </c>
      <c r="D426">
        <f t="shared" si="9"/>
        <v>0.7773993873503402</v>
      </c>
      <c r="E426">
        <v>4.1996151304638046E-2</v>
      </c>
    </row>
    <row r="427" spans="2:5" x14ac:dyDescent="0.2">
      <c r="B427" s="176">
        <v>39421</v>
      </c>
      <c r="C427" s="146">
        <v>132.251114</v>
      </c>
      <c r="D427">
        <f t="shared" si="9"/>
        <v>-0.45268369787533808</v>
      </c>
      <c r="E427">
        <v>4.1953451269389985E-2</v>
      </c>
    </row>
    <row r="428" spans="2:5" x14ac:dyDescent="0.2">
      <c r="B428" s="176">
        <v>40513</v>
      </c>
      <c r="C428" s="146">
        <v>241.63561999999999</v>
      </c>
      <c r="D428">
        <f t="shared" si="9"/>
        <v>0.39343909534015181</v>
      </c>
      <c r="E428">
        <v>4.1945050864907185E-2</v>
      </c>
    </row>
    <row r="429" spans="2:5" x14ac:dyDescent="0.2">
      <c r="B429" s="176">
        <v>43451</v>
      </c>
      <c r="C429" s="146">
        <v>173.40953099999999</v>
      </c>
      <c r="D429">
        <f t="shared" si="9"/>
        <v>-0.39365401067889338</v>
      </c>
      <c r="E429">
        <v>4.1928760336233349E-2</v>
      </c>
    </row>
    <row r="430" spans="2:5" x14ac:dyDescent="0.2">
      <c r="B430" s="176">
        <v>41389</v>
      </c>
      <c r="C430" s="146">
        <v>285.99105800000001</v>
      </c>
      <c r="D430">
        <f t="shared" si="9"/>
        <v>3.1267831579501473</v>
      </c>
      <c r="E430">
        <v>4.1918307065016758E-2</v>
      </c>
    </row>
    <row r="431" spans="2:5" x14ac:dyDescent="0.2">
      <c r="B431" s="176">
        <v>38462</v>
      </c>
      <c r="C431" s="146">
        <v>69.301208000000003</v>
      </c>
      <c r="D431">
        <f t="shared" si="9"/>
        <v>-0.16188033090903281</v>
      </c>
      <c r="E431">
        <v>4.1902404252379233E-2</v>
      </c>
    </row>
    <row r="432" spans="2:5" x14ac:dyDescent="0.2">
      <c r="B432" s="176">
        <v>38565</v>
      </c>
      <c r="C432" s="146">
        <v>82.686531000000002</v>
      </c>
      <c r="D432">
        <f t="shared" si="9"/>
        <v>1.8966963699393051</v>
      </c>
      <c r="E432">
        <v>4.1900732973706036E-2</v>
      </c>
    </row>
    <row r="433" spans="2:5" x14ac:dyDescent="0.2">
      <c r="B433" s="176">
        <v>36167</v>
      </c>
      <c r="C433" s="146">
        <v>28.545114999999999</v>
      </c>
      <c r="D433">
        <f t="shared" si="9"/>
        <v>-0.93091788880100768</v>
      </c>
      <c r="E433">
        <v>4.1893437415434338E-2</v>
      </c>
    </row>
    <row r="434" spans="2:5" x14ac:dyDescent="0.2">
      <c r="B434" s="176">
        <v>41738</v>
      </c>
      <c r="C434" s="146">
        <v>413.20559700000001</v>
      </c>
      <c r="D434">
        <f t="shared" si="9"/>
        <v>1.9212308477629367</v>
      </c>
      <c r="E434">
        <v>4.1831712308514242E-2</v>
      </c>
    </row>
    <row r="435" spans="2:5" x14ac:dyDescent="0.2">
      <c r="B435" s="176">
        <v>39052</v>
      </c>
      <c r="C435" s="146">
        <v>141.44914199999999</v>
      </c>
      <c r="D435">
        <f t="shared" si="9"/>
        <v>3.764369691782072E-2</v>
      </c>
      <c r="E435">
        <v>4.1648588670271935E-2</v>
      </c>
    </row>
    <row r="436" spans="2:5" x14ac:dyDescent="0.2">
      <c r="B436" s="176">
        <v>39364</v>
      </c>
      <c r="C436" s="146">
        <v>136.31764200000001</v>
      </c>
      <c r="D436">
        <f t="shared" si="9"/>
        <v>-0.36941155435371609</v>
      </c>
      <c r="E436">
        <v>4.1604180095897392E-2</v>
      </c>
    </row>
    <row r="437" spans="2:5" x14ac:dyDescent="0.2">
      <c r="B437" s="176">
        <v>41120</v>
      </c>
      <c r="C437" s="146">
        <v>216.17529300000001</v>
      </c>
      <c r="D437">
        <f t="shared" si="9"/>
        <v>5.4262361246401847</v>
      </c>
      <c r="E437">
        <v>4.1578555006140668E-2</v>
      </c>
    </row>
    <row r="438" spans="2:5" x14ac:dyDescent="0.2">
      <c r="B438" s="176">
        <v>36531</v>
      </c>
      <c r="C438" s="146">
        <v>33.639488</v>
      </c>
      <c r="D438">
        <f t="shared" si="9"/>
        <v>-0.87785733140102917</v>
      </c>
      <c r="E438">
        <v>4.1500752359519624E-2</v>
      </c>
    </row>
    <row r="439" spans="2:5" x14ac:dyDescent="0.2">
      <c r="B439" s="176">
        <v>41382</v>
      </c>
      <c r="C439" s="146">
        <v>275.41143799999998</v>
      </c>
      <c r="D439">
        <f t="shared" si="9"/>
        <v>2.3896321366808326</v>
      </c>
      <c r="E439">
        <v>4.1482227376887087E-2</v>
      </c>
    </row>
    <row r="440" spans="2:5" x14ac:dyDescent="0.2">
      <c r="B440" s="176">
        <v>38098</v>
      </c>
      <c r="C440" s="146">
        <v>81.251129000000006</v>
      </c>
      <c r="D440">
        <f t="shared" si="9"/>
        <v>-0.8140967507284006</v>
      </c>
      <c r="E440">
        <v>4.1455198655491847E-2</v>
      </c>
    </row>
    <row r="441" spans="2:5" x14ac:dyDescent="0.2">
      <c r="B441" s="176">
        <v>41771</v>
      </c>
      <c r="C441" s="146">
        <v>437.06137100000001</v>
      </c>
      <c r="D441">
        <f t="shared" si="9"/>
        <v>1.2201893939661399</v>
      </c>
      <c r="E441">
        <v>4.1403520755856953E-2</v>
      </c>
    </row>
    <row r="442" spans="2:5" x14ac:dyDescent="0.2">
      <c r="B442" s="176">
        <v>40408</v>
      </c>
      <c r="C442" s="146">
        <v>196.857697</v>
      </c>
      <c r="D442">
        <f t="shared" si="9"/>
        <v>8.1211678808442596</v>
      </c>
      <c r="E442">
        <v>4.1375018120856748E-2</v>
      </c>
    </row>
    <row r="443" spans="2:5" x14ac:dyDescent="0.2">
      <c r="B443" s="176">
        <v>37383</v>
      </c>
      <c r="C443" s="146">
        <v>21.582509999999999</v>
      </c>
      <c r="D443">
        <f t="shared" si="9"/>
        <v>-0.90693512206626514</v>
      </c>
      <c r="E443">
        <v>4.1309964191884291E-2</v>
      </c>
    </row>
    <row r="444" spans="2:5" x14ac:dyDescent="0.2">
      <c r="B444" s="176">
        <v>40512</v>
      </c>
      <c r="C444" s="146">
        <v>231.90821800000001</v>
      </c>
      <c r="D444">
        <f t="shared" si="9"/>
        <v>1.8007412196673809</v>
      </c>
      <c r="E444">
        <v>4.1273182958608906E-2</v>
      </c>
    </row>
    <row r="445" spans="2:5" x14ac:dyDescent="0.2">
      <c r="B445" s="176">
        <v>40037</v>
      </c>
      <c r="C445" s="146">
        <v>82.802443999999994</v>
      </c>
      <c r="D445">
        <f t="shared" si="9"/>
        <v>-0.70504139937025423</v>
      </c>
      <c r="E445">
        <v>4.1231212021489418E-2</v>
      </c>
    </row>
    <row r="446" spans="2:5" x14ac:dyDescent="0.2">
      <c r="B446" s="176">
        <v>41256</v>
      </c>
      <c r="C446" s="146">
        <v>280.72564699999998</v>
      </c>
      <c r="D446">
        <f t="shared" si="9"/>
        <v>3.7449453370373087</v>
      </c>
      <c r="E446">
        <v>4.1229731521057772E-2</v>
      </c>
    </row>
    <row r="447" spans="2:5" x14ac:dyDescent="0.2">
      <c r="B447" s="176">
        <v>37918</v>
      </c>
      <c r="C447" s="146">
        <v>59.163094000000001</v>
      </c>
      <c r="D447">
        <f t="shared" si="9"/>
        <v>-0.88537424254495456</v>
      </c>
      <c r="E447">
        <v>4.1124263895360856E-2</v>
      </c>
    </row>
    <row r="448" spans="2:5" x14ac:dyDescent="0.2">
      <c r="B448" s="176">
        <v>44592</v>
      </c>
      <c r="C448" s="146">
        <v>516.14135699999997</v>
      </c>
      <c r="D448">
        <f t="shared" si="9"/>
        <v>0.46254322012973281</v>
      </c>
      <c r="E448">
        <v>4.1122084116718555E-2</v>
      </c>
    </row>
    <row r="449" spans="2:5" x14ac:dyDescent="0.2">
      <c r="B449" s="176">
        <v>42388</v>
      </c>
      <c r="C449" s="146">
        <v>352.90673800000002</v>
      </c>
      <c r="D449">
        <f t="shared" si="9"/>
        <v>3.8252489009744934</v>
      </c>
      <c r="E449">
        <v>4.100530083406545E-2</v>
      </c>
    </row>
    <row r="450" spans="2:5" x14ac:dyDescent="0.2">
      <c r="B450" s="176">
        <v>37994</v>
      </c>
      <c r="C450" s="146">
        <v>73.137519999999995</v>
      </c>
      <c r="D450">
        <f t="shared" si="9"/>
        <v>-0.46171940834936687</v>
      </c>
      <c r="E450">
        <v>4.0989978886287894E-2</v>
      </c>
    </row>
    <row r="451" spans="2:5" x14ac:dyDescent="0.2">
      <c r="B451" s="176">
        <v>39449</v>
      </c>
      <c r="C451" s="146">
        <v>135.87248199999999</v>
      </c>
      <c r="D451">
        <f t="shared" ref="D451:D514" si="10">(C451-C452)/C452</f>
        <v>-0.64735250466104821</v>
      </c>
      <c r="E451">
        <v>4.0926239653125938E-2</v>
      </c>
    </row>
    <row r="452" spans="2:5" x14ac:dyDescent="0.2">
      <c r="B452" s="176">
        <v>42471</v>
      </c>
      <c r="C452" s="146">
        <v>385.29263300000002</v>
      </c>
      <c r="D452">
        <f t="shared" si="10"/>
        <v>6.4637979602501092</v>
      </c>
      <c r="E452">
        <v>4.0920710108127166E-2</v>
      </c>
    </row>
    <row r="453" spans="2:5" x14ac:dyDescent="0.2">
      <c r="B453" s="176">
        <v>35489</v>
      </c>
      <c r="C453" s="146">
        <v>51.621524999999998</v>
      </c>
      <c r="D453">
        <f t="shared" si="10"/>
        <v>-0.77724305848362507</v>
      </c>
      <c r="E453">
        <v>4.0915648821244203E-2</v>
      </c>
    </row>
    <row r="454" spans="2:5" x14ac:dyDescent="0.2">
      <c r="B454" s="176">
        <v>40486</v>
      </c>
      <c r="C454" s="146">
        <v>231.73924299999999</v>
      </c>
      <c r="D454">
        <f t="shared" si="10"/>
        <v>6.0265267259186253</v>
      </c>
      <c r="E454">
        <v>4.0909423623562723E-2</v>
      </c>
    </row>
    <row r="455" spans="2:5" x14ac:dyDescent="0.2">
      <c r="B455" s="176">
        <v>36509</v>
      </c>
      <c r="C455" s="146">
        <v>32.980625000000003</v>
      </c>
      <c r="D455">
        <f t="shared" si="10"/>
        <v>-0.81852213600328394</v>
      </c>
      <c r="E455">
        <v>4.0869841408905906E-2</v>
      </c>
    </row>
    <row r="456" spans="2:5" x14ac:dyDescent="0.2">
      <c r="B456" s="176">
        <v>43609</v>
      </c>
      <c r="C456" s="146">
        <v>181.733597</v>
      </c>
      <c r="D456">
        <f t="shared" si="10"/>
        <v>-0.65867978779291747</v>
      </c>
      <c r="E456">
        <v>4.08221997019068E-2</v>
      </c>
    </row>
    <row r="457" spans="2:5" x14ac:dyDescent="0.2">
      <c r="B457" s="176">
        <v>41904</v>
      </c>
      <c r="C457" s="146">
        <v>532.44311500000003</v>
      </c>
      <c r="D457">
        <f t="shared" si="10"/>
        <v>-9.5368243735347857E-3</v>
      </c>
      <c r="E457">
        <v>4.0759216623064427E-2</v>
      </c>
    </row>
    <row r="458" spans="2:5" x14ac:dyDescent="0.2">
      <c r="B458" s="176">
        <v>41960</v>
      </c>
      <c r="C458" s="146">
        <v>537.56982400000004</v>
      </c>
      <c r="D458">
        <f t="shared" si="10"/>
        <v>3.5399819493494871</v>
      </c>
      <c r="E458">
        <v>4.0751894072459521E-2</v>
      </c>
    </row>
    <row r="459" spans="2:5" x14ac:dyDescent="0.2">
      <c r="B459" s="176">
        <v>39570</v>
      </c>
      <c r="C459" s="146">
        <v>118.407921</v>
      </c>
      <c r="D459">
        <f t="shared" si="10"/>
        <v>-0.5683113099938325</v>
      </c>
      <c r="E459">
        <v>4.0707385123214798E-2</v>
      </c>
    </row>
    <row r="460" spans="2:5" x14ac:dyDescent="0.2">
      <c r="B460" s="176">
        <v>41453</v>
      </c>
      <c r="C460" s="146">
        <v>274.29007000000001</v>
      </c>
      <c r="D460">
        <f t="shared" si="10"/>
        <v>0.56911856238868785</v>
      </c>
      <c r="E460">
        <v>4.0695560684274726E-2</v>
      </c>
    </row>
    <row r="461" spans="2:5" x14ac:dyDescent="0.2">
      <c r="B461" s="176">
        <v>43402</v>
      </c>
      <c r="C461" s="146">
        <v>174.80519100000001</v>
      </c>
      <c r="D461">
        <f t="shared" si="10"/>
        <v>0.16878390576190686</v>
      </c>
      <c r="E461">
        <v>4.0652836432073895E-2</v>
      </c>
    </row>
    <row r="462" spans="2:5" x14ac:dyDescent="0.2">
      <c r="B462" s="176">
        <v>40277</v>
      </c>
      <c r="C462" s="146">
        <v>149.5616</v>
      </c>
      <c r="D462">
        <f t="shared" si="10"/>
        <v>4.9114214824513374</v>
      </c>
      <c r="E462">
        <v>4.0614203508313046E-2</v>
      </c>
    </row>
    <row r="463" spans="2:5" x14ac:dyDescent="0.2">
      <c r="B463" s="176">
        <v>37603</v>
      </c>
      <c r="C463" s="146">
        <v>25.300446000000001</v>
      </c>
      <c r="D463">
        <f t="shared" si="10"/>
        <v>-0.88562562343390394</v>
      </c>
      <c r="E463">
        <v>4.0609287796525277E-2</v>
      </c>
    </row>
    <row r="464" spans="2:5" x14ac:dyDescent="0.2">
      <c r="B464" s="176">
        <v>40933</v>
      </c>
      <c r="C464" s="146">
        <v>221.207291</v>
      </c>
      <c r="D464">
        <f t="shared" si="10"/>
        <v>7.0784357756855938</v>
      </c>
      <c r="E464">
        <v>4.0549669650480881E-2</v>
      </c>
    </row>
    <row r="465" spans="2:5" x14ac:dyDescent="0.2">
      <c r="B465" s="176">
        <v>36313</v>
      </c>
      <c r="C465" s="146">
        <v>27.382441</v>
      </c>
      <c r="D465">
        <f t="shared" si="10"/>
        <v>-0.41804495327368563</v>
      </c>
      <c r="E465">
        <v>4.0498496465508453E-2</v>
      </c>
    </row>
    <row r="466" spans="2:5" x14ac:dyDescent="0.2">
      <c r="B466" s="176">
        <v>35472</v>
      </c>
      <c r="C466" s="146">
        <v>47.052501999999997</v>
      </c>
      <c r="D466">
        <f t="shared" si="10"/>
        <v>0.79728360662369002</v>
      </c>
      <c r="E466">
        <v>4.0313762287569097E-2</v>
      </c>
    </row>
    <row r="467" spans="2:5" x14ac:dyDescent="0.2">
      <c r="B467" s="176">
        <v>37588</v>
      </c>
      <c r="C467" s="146">
        <v>26.179787000000001</v>
      </c>
      <c r="D467">
        <f t="shared" si="10"/>
        <v>-0.82525271063252126</v>
      </c>
      <c r="E467">
        <v>4.0146980559462982E-2</v>
      </c>
    </row>
    <row r="468" spans="2:5" x14ac:dyDescent="0.2">
      <c r="B468" s="176">
        <v>39069</v>
      </c>
      <c r="C468" s="146">
        <v>149.81512499999999</v>
      </c>
      <c r="D468">
        <f t="shared" si="10"/>
        <v>6.3160761525661018</v>
      </c>
      <c r="E468">
        <v>4.0139896495006114E-2</v>
      </c>
    </row>
    <row r="469" spans="2:5" x14ac:dyDescent="0.2">
      <c r="B469" s="176">
        <v>36600</v>
      </c>
      <c r="C469" s="146">
        <v>20.477523999999999</v>
      </c>
      <c r="D469">
        <f t="shared" si="10"/>
        <v>-0.93475831124854436</v>
      </c>
      <c r="E469">
        <v>4.0000048755896751E-2</v>
      </c>
    </row>
    <row r="470" spans="2:5" x14ac:dyDescent="0.2">
      <c r="B470" s="176">
        <v>44326</v>
      </c>
      <c r="C470" s="146">
        <v>313.87176499999998</v>
      </c>
      <c r="D470">
        <f t="shared" si="10"/>
        <v>13.577124126576857</v>
      </c>
      <c r="E470">
        <v>3.9966978227252266E-2</v>
      </c>
    </row>
    <row r="471" spans="2:5" x14ac:dyDescent="0.2">
      <c r="B471" s="176">
        <v>36027</v>
      </c>
      <c r="C471" s="146">
        <v>21.531803</v>
      </c>
      <c r="D471">
        <f t="shared" si="10"/>
        <v>-0.72647886641195558</v>
      </c>
      <c r="E471">
        <v>3.9956587259372012E-2</v>
      </c>
    </row>
    <row r="472" spans="2:5" x14ac:dyDescent="0.2">
      <c r="B472" s="176">
        <v>39667</v>
      </c>
      <c r="C472" s="146">
        <v>78.720802000000006</v>
      </c>
      <c r="D472">
        <f t="shared" si="10"/>
        <v>-0.55120118592966194</v>
      </c>
      <c r="E472">
        <v>3.9953381182679243E-2</v>
      </c>
    </row>
    <row r="473" spans="2:5" x14ac:dyDescent="0.2">
      <c r="B473" s="176">
        <v>44189</v>
      </c>
      <c r="C473" s="146">
        <v>175.40332000000001</v>
      </c>
      <c r="D473">
        <f t="shared" si="10"/>
        <v>0.42067017348492436</v>
      </c>
      <c r="E473">
        <v>3.9893656345461055E-2</v>
      </c>
    </row>
    <row r="474" spans="2:5" x14ac:dyDescent="0.2">
      <c r="B474" s="176">
        <v>44053</v>
      </c>
      <c r="C474" s="146">
        <v>123.46519499999999</v>
      </c>
      <c r="D474">
        <f t="shared" si="10"/>
        <v>-0.59749758811898868</v>
      </c>
      <c r="E474">
        <v>3.9882481210511682E-2</v>
      </c>
    </row>
    <row r="475" spans="2:5" x14ac:dyDescent="0.2">
      <c r="B475" s="176">
        <v>43242</v>
      </c>
      <c r="C475" s="146">
        <v>306.743988</v>
      </c>
      <c r="D475">
        <f t="shared" si="10"/>
        <v>6.1575711307926326</v>
      </c>
      <c r="E475">
        <v>3.9878440014539183E-2</v>
      </c>
    </row>
    <row r="476" spans="2:5" x14ac:dyDescent="0.2">
      <c r="B476" s="176">
        <v>36453</v>
      </c>
      <c r="C476" s="146">
        <v>42.855877</v>
      </c>
      <c r="D476">
        <f t="shared" si="10"/>
        <v>-2.7830430056513311E-2</v>
      </c>
      <c r="E476">
        <v>3.9874986557485642E-2</v>
      </c>
    </row>
    <row r="477" spans="2:5" x14ac:dyDescent="0.2">
      <c r="B477" s="176">
        <v>36447</v>
      </c>
      <c r="C477" s="146">
        <v>44.082718</v>
      </c>
      <c r="D477">
        <f t="shared" si="10"/>
        <v>-0.70722838566174873</v>
      </c>
      <c r="E477">
        <v>3.9835559485258416E-2</v>
      </c>
    </row>
    <row r="478" spans="2:5" x14ac:dyDescent="0.2">
      <c r="B478" s="176">
        <v>38964</v>
      </c>
      <c r="C478" s="146">
        <v>150.57032799999999</v>
      </c>
      <c r="D478">
        <f t="shared" si="10"/>
        <v>3.804390022959363</v>
      </c>
      <c r="E478">
        <v>3.9810204009530274E-2</v>
      </c>
    </row>
    <row r="479" spans="2:5" x14ac:dyDescent="0.2">
      <c r="B479" s="176">
        <v>37799</v>
      </c>
      <c r="C479" s="146">
        <v>31.340154999999999</v>
      </c>
      <c r="D479">
        <f t="shared" si="10"/>
        <v>0.38338430362725184</v>
      </c>
      <c r="E479">
        <v>3.9662255411043734E-2</v>
      </c>
    </row>
    <row r="480" spans="2:5" x14ac:dyDescent="0.2">
      <c r="B480" s="176">
        <v>37313</v>
      </c>
      <c r="C480" s="146">
        <v>22.654699000000001</v>
      </c>
      <c r="D480">
        <f t="shared" si="10"/>
        <v>-0.95438991339917634</v>
      </c>
      <c r="E480">
        <v>3.9646222803344844E-2</v>
      </c>
    </row>
    <row r="481" spans="2:5" x14ac:dyDescent="0.2">
      <c r="B481" s="176">
        <v>41869</v>
      </c>
      <c r="C481" s="146">
        <v>496.70370500000001</v>
      </c>
      <c r="D481">
        <f t="shared" si="10"/>
        <v>1.8497866615573916E-2</v>
      </c>
      <c r="E481">
        <v>3.9620323610692586E-2</v>
      </c>
    </row>
    <row r="482" spans="2:5" x14ac:dyDescent="0.2">
      <c r="B482" s="176">
        <v>41932</v>
      </c>
      <c r="C482" s="146">
        <v>487.68261699999999</v>
      </c>
      <c r="D482">
        <f t="shared" si="10"/>
        <v>6.1535367403091614</v>
      </c>
      <c r="E482">
        <v>3.9617449350604454E-2</v>
      </c>
    </row>
    <row r="483" spans="2:5" x14ac:dyDescent="0.2">
      <c r="B483" s="176">
        <v>35298</v>
      </c>
      <c r="C483" s="146">
        <v>68.173636999999999</v>
      </c>
      <c r="D483">
        <f t="shared" si="10"/>
        <v>0.38172040286604242</v>
      </c>
      <c r="E483">
        <v>3.9597794559931676E-2</v>
      </c>
    </row>
    <row r="484" spans="2:5" x14ac:dyDescent="0.2">
      <c r="B484" s="176">
        <v>35738</v>
      </c>
      <c r="C484" s="146">
        <v>49.339675999999997</v>
      </c>
      <c r="D484">
        <f t="shared" si="10"/>
        <v>1.0102116488903956</v>
      </c>
      <c r="E484">
        <v>3.9565985304013708E-2</v>
      </c>
    </row>
    <row r="485" spans="2:5" x14ac:dyDescent="0.2">
      <c r="B485" s="176">
        <v>37700</v>
      </c>
      <c r="C485" s="146">
        <v>24.544518</v>
      </c>
      <c r="D485">
        <f t="shared" si="10"/>
        <v>-0.95586743563735588</v>
      </c>
      <c r="E485">
        <v>3.95295381056575E-2</v>
      </c>
    </row>
    <row r="486" spans="2:5" x14ac:dyDescent="0.2">
      <c r="B486" s="176">
        <v>42045</v>
      </c>
      <c r="C486" s="146">
        <v>556.154358</v>
      </c>
      <c r="D486">
        <f t="shared" si="10"/>
        <v>3.2799209514837302</v>
      </c>
      <c r="E486">
        <v>3.9528284583175165E-2</v>
      </c>
    </row>
    <row r="487" spans="2:5" x14ac:dyDescent="0.2">
      <c r="B487" s="176">
        <v>43893</v>
      </c>
      <c r="C487" s="146">
        <v>129.945007</v>
      </c>
      <c r="D487">
        <f t="shared" si="10"/>
        <v>-0.54882529452510975</v>
      </c>
      <c r="E487">
        <v>3.9473704840391512E-2</v>
      </c>
    </row>
    <row r="488" spans="2:5" x14ac:dyDescent="0.2">
      <c r="B488" s="176">
        <v>41015</v>
      </c>
      <c r="C488" s="146">
        <v>288.01483200000001</v>
      </c>
      <c r="D488">
        <f t="shared" si="10"/>
        <v>-0.29804618903371366</v>
      </c>
      <c r="E488">
        <v>3.9405507412106244E-2</v>
      </c>
    </row>
    <row r="489" spans="2:5" x14ac:dyDescent="0.2">
      <c r="B489" s="176">
        <v>42317</v>
      </c>
      <c r="C489" s="146">
        <v>410.30453499999999</v>
      </c>
      <c r="D489">
        <f t="shared" si="10"/>
        <v>24.451052423191925</v>
      </c>
      <c r="E489">
        <v>3.9379082153907154E-2</v>
      </c>
    </row>
    <row r="490" spans="2:5" x14ac:dyDescent="0.2">
      <c r="B490" s="176">
        <v>36937</v>
      </c>
      <c r="C490" s="146">
        <v>16.121319</v>
      </c>
      <c r="D490">
        <f t="shared" si="10"/>
        <v>-0.57448639668823365</v>
      </c>
      <c r="E490">
        <v>3.928404345373282E-2</v>
      </c>
    </row>
    <row r="491" spans="2:5" x14ac:dyDescent="0.2">
      <c r="B491" s="176">
        <v>37840</v>
      </c>
      <c r="C491" s="146">
        <v>37.88673</v>
      </c>
      <c r="D491">
        <f t="shared" si="10"/>
        <v>0.7626207021362863</v>
      </c>
      <c r="E491">
        <v>3.9283307186706119E-2</v>
      </c>
    </row>
    <row r="492" spans="2:5" x14ac:dyDescent="0.2">
      <c r="B492" s="176">
        <v>36046</v>
      </c>
      <c r="C492" s="146">
        <v>21.494544999999999</v>
      </c>
      <c r="D492">
        <f t="shared" si="10"/>
        <v>-0.8819516179324951</v>
      </c>
      <c r="E492">
        <v>3.9279454405175454E-2</v>
      </c>
    </row>
    <row r="493" spans="2:5" x14ac:dyDescent="0.2">
      <c r="B493" s="176">
        <v>43522</v>
      </c>
      <c r="C493" s="146">
        <v>182.082504</v>
      </c>
      <c r="D493">
        <f t="shared" si="10"/>
        <v>-0.5551670443509068</v>
      </c>
      <c r="E493">
        <v>3.9260273751021479E-2</v>
      </c>
    </row>
    <row r="494" spans="2:5" x14ac:dyDescent="0.2">
      <c r="B494" s="176">
        <v>41698</v>
      </c>
      <c r="C494" s="146">
        <v>409.32781999999997</v>
      </c>
      <c r="D494">
        <f t="shared" si="10"/>
        <v>-0.15235274370846255</v>
      </c>
      <c r="E494">
        <v>3.9257280075626108E-2</v>
      </c>
    </row>
    <row r="495" spans="2:5" x14ac:dyDescent="0.2">
      <c r="B495" s="176">
        <v>42562</v>
      </c>
      <c r="C495" s="146">
        <v>482.89877300000001</v>
      </c>
      <c r="D495">
        <f t="shared" si="10"/>
        <v>17.894988710714443</v>
      </c>
      <c r="E495">
        <v>3.9245171738380311E-2</v>
      </c>
    </row>
    <row r="496" spans="2:5" x14ac:dyDescent="0.2">
      <c r="B496" s="176">
        <v>39840</v>
      </c>
      <c r="C496" s="146">
        <v>25.556975999999999</v>
      </c>
      <c r="D496">
        <f t="shared" si="10"/>
        <v>-0.80653852849343766</v>
      </c>
      <c r="E496">
        <v>3.9244709888936774E-2</v>
      </c>
    </row>
    <row r="497" spans="2:5" x14ac:dyDescent="0.2">
      <c r="B497" s="176">
        <v>38764</v>
      </c>
      <c r="C497" s="146">
        <v>132.10369900000001</v>
      </c>
      <c r="D497">
        <f t="shared" si="10"/>
        <v>-0.77749066642854392</v>
      </c>
      <c r="E497">
        <v>3.9205530816356311E-2</v>
      </c>
    </row>
    <row r="498" spans="2:5" x14ac:dyDescent="0.2">
      <c r="B498" s="176">
        <v>45107</v>
      </c>
      <c r="C498" s="146">
        <v>593.69958499999996</v>
      </c>
      <c r="D498">
        <f t="shared" si="10"/>
        <v>7.8862199194435227</v>
      </c>
      <c r="E498">
        <v>3.9172924124521377E-2</v>
      </c>
    </row>
    <row r="499" spans="2:5" x14ac:dyDescent="0.2">
      <c r="B499" s="176">
        <v>37956</v>
      </c>
      <c r="C499" s="146">
        <v>66.811263999999994</v>
      </c>
      <c r="D499">
        <f t="shared" si="10"/>
        <v>-0.85773828569449651</v>
      </c>
      <c r="E499">
        <v>3.9163012568812938E-2</v>
      </c>
    </row>
    <row r="500" spans="2:5" x14ac:dyDescent="0.2">
      <c r="B500" s="176">
        <v>44803</v>
      </c>
      <c r="C500" s="146">
        <v>469.63629200000003</v>
      </c>
      <c r="D500">
        <f t="shared" si="10"/>
        <v>6.7203174718768981</v>
      </c>
      <c r="E500">
        <v>3.9152982115246975E-2</v>
      </c>
    </row>
    <row r="501" spans="2:5" x14ac:dyDescent="0.2">
      <c r="B501" s="176">
        <v>37907</v>
      </c>
      <c r="C501" s="146">
        <v>60.831215</v>
      </c>
      <c r="D501">
        <f t="shared" si="10"/>
        <v>1.4714130500272184</v>
      </c>
      <c r="E501">
        <v>3.9112751747922496E-2</v>
      </c>
    </row>
    <row r="502" spans="2:5" x14ac:dyDescent="0.2">
      <c r="B502" s="176">
        <v>37747</v>
      </c>
      <c r="C502" s="146">
        <v>24.613941000000001</v>
      </c>
      <c r="D502">
        <f t="shared" si="10"/>
        <v>-0.6801978983907786</v>
      </c>
      <c r="E502">
        <v>3.9075390389800346E-2</v>
      </c>
    </row>
    <row r="503" spans="2:5" x14ac:dyDescent="0.2">
      <c r="B503" s="176">
        <v>39699</v>
      </c>
      <c r="C503" s="146">
        <v>76.966164000000006</v>
      </c>
      <c r="D503">
        <f t="shared" si="10"/>
        <v>-0.80581981004335523</v>
      </c>
      <c r="E503">
        <v>3.9043004632834638E-2</v>
      </c>
    </row>
    <row r="504" spans="2:5" x14ac:dyDescent="0.2">
      <c r="B504" s="176">
        <v>44733</v>
      </c>
      <c r="C504" s="146">
        <v>396.36465500000003</v>
      </c>
      <c r="D504">
        <f t="shared" si="10"/>
        <v>9.3949770841650206</v>
      </c>
      <c r="E504">
        <v>3.8933872714260936E-2</v>
      </c>
    </row>
    <row r="505" spans="2:5" x14ac:dyDescent="0.2">
      <c r="B505" s="176">
        <v>35873</v>
      </c>
      <c r="C505" s="146">
        <v>38.130401999999997</v>
      </c>
      <c r="D505">
        <f t="shared" si="10"/>
        <v>-0.7141513193794119</v>
      </c>
      <c r="E505">
        <v>3.8917640692773342E-2</v>
      </c>
    </row>
    <row r="506" spans="2:5" x14ac:dyDescent="0.2">
      <c r="B506" s="176">
        <v>38898</v>
      </c>
      <c r="C506" s="146">
        <v>133.39366100000001</v>
      </c>
      <c r="D506">
        <f t="shared" si="10"/>
        <v>-0.77007490279726087</v>
      </c>
      <c r="E506">
        <v>3.8815811135494704E-2</v>
      </c>
    </row>
    <row r="507" spans="2:5" x14ac:dyDescent="0.2">
      <c r="B507" s="176">
        <v>42027</v>
      </c>
      <c r="C507" s="146">
        <v>580.16137700000002</v>
      </c>
      <c r="D507">
        <f t="shared" si="10"/>
        <v>8.7291041714156226</v>
      </c>
      <c r="E507">
        <v>3.8746662524437828E-2</v>
      </c>
    </row>
    <row r="508" spans="2:5" x14ac:dyDescent="0.2">
      <c r="B508" s="176">
        <v>35380</v>
      </c>
      <c r="C508" s="146">
        <v>59.631531000000003</v>
      </c>
      <c r="D508">
        <f t="shared" si="10"/>
        <v>-0.43632289106470412</v>
      </c>
      <c r="E508">
        <v>3.8680366003239409E-2</v>
      </c>
    </row>
    <row r="509" spans="2:5" x14ac:dyDescent="0.2">
      <c r="B509" s="176">
        <v>38736</v>
      </c>
      <c r="C509" s="146">
        <v>105.79022999999999</v>
      </c>
      <c r="D509">
        <f t="shared" si="10"/>
        <v>-0.13505766762965393</v>
      </c>
      <c r="E509">
        <v>3.8642186679204792E-2</v>
      </c>
    </row>
    <row r="510" spans="2:5" x14ac:dyDescent="0.2">
      <c r="B510" s="176">
        <v>38924</v>
      </c>
      <c r="C510" s="146">
        <v>122.308998</v>
      </c>
      <c r="D510">
        <f t="shared" si="10"/>
        <v>-0.46760102154232497</v>
      </c>
      <c r="E510">
        <v>3.8546348582162021E-2</v>
      </c>
    </row>
    <row r="511" spans="2:5" x14ac:dyDescent="0.2">
      <c r="B511" s="176">
        <v>40935</v>
      </c>
      <c r="C511" s="146">
        <v>229.731842</v>
      </c>
      <c r="D511">
        <f t="shared" si="10"/>
        <v>0.89981726076118818</v>
      </c>
      <c r="E511">
        <v>3.8536482958873186E-2</v>
      </c>
    </row>
    <row r="512" spans="2:5" x14ac:dyDescent="0.2">
      <c r="B512" s="176">
        <v>43749</v>
      </c>
      <c r="C512" s="146">
        <v>120.923126</v>
      </c>
      <c r="D512">
        <f t="shared" si="10"/>
        <v>6.2813950262542176E-2</v>
      </c>
      <c r="E512">
        <v>3.8527435709217218E-2</v>
      </c>
    </row>
    <row r="513" spans="2:5" x14ac:dyDescent="0.2">
      <c r="B513" s="176">
        <v>39568</v>
      </c>
      <c r="C513" s="146">
        <v>113.776382</v>
      </c>
      <c r="D513">
        <f t="shared" si="10"/>
        <v>1.3383990529038814</v>
      </c>
      <c r="E513">
        <v>3.8524553069278947E-2</v>
      </c>
    </row>
    <row r="514" spans="2:5" x14ac:dyDescent="0.2">
      <c r="B514" s="176">
        <v>39945</v>
      </c>
      <c r="C514" s="146">
        <v>48.655673999999998</v>
      </c>
      <c r="D514">
        <f t="shared" si="10"/>
        <v>-0.18524158119050205</v>
      </c>
      <c r="E514">
        <v>3.8476521514041254E-2</v>
      </c>
    </row>
    <row r="515" spans="2:5" x14ac:dyDescent="0.2">
      <c r="B515" s="176">
        <v>40014</v>
      </c>
      <c r="C515" s="146">
        <v>59.717914999999998</v>
      </c>
      <c r="D515">
        <f t="shared" ref="D515:D578" si="11">(C515-C516)/C516</f>
        <v>-0.83187460930491264</v>
      </c>
      <c r="E515">
        <v>3.8473644333312906E-2</v>
      </c>
    </row>
    <row r="516" spans="2:5" x14ac:dyDescent="0.2">
      <c r="B516" s="176">
        <v>42286</v>
      </c>
      <c r="C516" s="146">
        <v>355.198669</v>
      </c>
      <c r="D516">
        <f t="shared" si="11"/>
        <v>-0.35573448742904407</v>
      </c>
      <c r="E516">
        <v>3.8455921004759724E-2</v>
      </c>
    </row>
    <row r="517" spans="2:5" x14ac:dyDescent="0.2">
      <c r="B517" s="176">
        <v>42024</v>
      </c>
      <c r="C517" s="146">
        <v>551.32342500000004</v>
      </c>
      <c r="D517">
        <f t="shared" si="11"/>
        <v>6.5345461619623535</v>
      </c>
      <c r="E517">
        <v>3.8440261040923247E-2</v>
      </c>
    </row>
    <row r="518" spans="2:5" x14ac:dyDescent="0.2">
      <c r="B518" s="176">
        <v>38538</v>
      </c>
      <c r="C518" s="146">
        <v>73.172745000000006</v>
      </c>
      <c r="D518">
        <f t="shared" si="11"/>
        <v>-0.72626962659564931</v>
      </c>
      <c r="E518">
        <v>3.8407517555659271E-2</v>
      </c>
    </row>
    <row r="519" spans="2:5" x14ac:dyDescent="0.2">
      <c r="B519" s="176">
        <v>43308</v>
      </c>
      <c r="C519" s="146">
        <v>267.31686400000001</v>
      </c>
      <c r="D519">
        <f t="shared" si="11"/>
        <v>2.6895868815014516</v>
      </c>
      <c r="E519">
        <v>3.8335035796274473E-2</v>
      </c>
    </row>
    <row r="520" spans="2:5" x14ac:dyDescent="0.2">
      <c r="B520" s="176">
        <v>39646</v>
      </c>
      <c r="C520" s="146">
        <v>72.451706000000001</v>
      </c>
      <c r="D520">
        <f t="shared" si="11"/>
        <v>3.3284718380839551</v>
      </c>
      <c r="E520">
        <v>3.8286444948647663E-2</v>
      </c>
    </row>
    <row r="521" spans="2:5" x14ac:dyDescent="0.2">
      <c r="B521" s="176">
        <v>36938</v>
      </c>
      <c r="C521" s="146">
        <v>16.738403000000002</v>
      </c>
      <c r="D521">
        <f t="shared" si="11"/>
        <v>-0.86993704772101355</v>
      </c>
      <c r="E521">
        <v>3.8277513148893209E-2</v>
      </c>
    </row>
    <row r="522" spans="2:5" x14ac:dyDescent="0.2">
      <c r="B522" s="176">
        <v>39149</v>
      </c>
      <c r="C522" s="146">
        <v>128.694626</v>
      </c>
      <c r="D522">
        <f t="shared" si="11"/>
        <v>-0.40757231987725967</v>
      </c>
      <c r="E522">
        <v>3.8247706106866584E-2</v>
      </c>
    </row>
    <row r="523" spans="2:5" x14ac:dyDescent="0.2">
      <c r="B523" s="176">
        <v>40577</v>
      </c>
      <c r="C523" s="146">
        <v>217.23263499999999</v>
      </c>
      <c r="D523">
        <f t="shared" si="11"/>
        <v>17.81260540988994</v>
      </c>
      <c r="E523">
        <v>3.8187100800981005E-2</v>
      </c>
    </row>
    <row r="524" spans="2:5" x14ac:dyDescent="0.2">
      <c r="B524" s="176">
        <v>37083</v>
      </c>
      <c r="C524" s="146">
        <v>11.547185000000001</v>
      </c>
      <c r="D524">
        <f t="shared" si="11"/>
        <v>-0.97596127828883317</v>
      </c>
      <c r="E524">
        <v>3.814144461805969E-2</v>
      </c>
    </row>
    <row r="525" spans="2:5" x14ac:dyDescent="0.2">
      <c r="B525" s="176">
        <v>42541</v>
      </c>
      <c r="C525" s="146">
        <v>480.35769699999997</v>
      </c>
      <c r="D525">
        <f t="shared" si="11"/>
        <v>0.62569113652772657</v>
      </c>
      <c r="E525">
        <v>3.8005974911701414E-2</v>
      </c>
    </row>
    <row r="526" spans="2:5" x14ac:dyDescent="0.2">
      <c r="B526" s="176">
        <v>44281</v>
      </c>
      <c r="C526" s="146">
        <v>295.47906499999999</v>
      </c>
      <c r="D526">
        <f t="shared" si="11"/>
        <v>0.64347086638320428</v>
      </c>
      <c r="E526">
        <v>3.799683246964413E-2</v>
      </c>
    </row>
    <row r="527" spans="2:5" x14ac:dyDescent="0.2">
      <c r="B527" s="176">
        <v>44162</v>
      </c>
      <c r="C527" s="146">
        <v>179.789658</v>
      </c>
      <c r="D527">
        <f t="shared" si="11"/>
        <v>8.9055797670044887E-2</v>
      </c>
      <c r="E527">
        <v>3.7985641477299249E-2</v>
      </c>
    </row>
    <row r="528" spans="2:5" x14ac:dyDescent="0.2">
      <c r="B528" s="176">
        <v>40396</v>
      </c>
      <c r="C528" s="146">
        <v>165.08764600000001</v>
      </c>
      <c r="D528">
        <f t="shared" si="11"/>
        <v>-0.57630247973735049</v>
      </c>
      <c r="E528">
        <v>3.7979082684773222E-2</v>
      </c>
    </row>
    <row r="529" spans="2:5" x14ac:dyDescent="0.2">
      <c r="B529" s="176">
        <v>42979</v>
      </c>
      <c r="C529" s="146">
        <v>389.63562000000002</v>
      </c>
      <c r="D529">
        <f t="shared" si="11"/>
        <v>1.3817792353743747</v>
      </c>
      <c r="E529">
        <v>3.7976407029745189E-2</v>
      </c>
    </row>
    <row r="530" spans="2:5" x14ac:dyDescent="0.2">
      <c r="B530" s="176">
        <v>43446</v>
      </c>
      <c r="C530" s="146">
        <v>163.590149</v>
      </c>
      <c r="D530">
        <f t="shared" si="11"/>
        <v>-0.39683278025726021</v>
      </c>
      <c r="E530">
        <v>3.7950635940081967E-2</v>
      </c>
    </row>
    <row r="531" spans="2:5" x14ac:dyDescent="0.2">
      <c r="B531" s="176">
        <v>41375</v>
      </c>
      <c r="C531" s="146">
        <v>271.21856700000001</v>
      </c>
      <c r="D531">
        <f t="shared" si="11"/>
        <v>-0.32724067024824638</v>
      </c>
      <c r="E531">
        <v>3.7873132851221965E-2</v>
      </c>
    </row>
    <row r="532" spans="2:5" x14ac:dyDescent="0.2">
      <c r="B532" s="176">
        <v>42992</v>
      </c>
      <c r="C532" s="146">
        <v>403.14352400000001</v>
      </c>
      <c r="D532">
        <f t="shared" si="11"/>
        <v>1.9930189560442026</v>
      </c>
      <c r="E532">
        <v>3.7854459250193075E-2</v>
      </c>
    </row>
    <row r="533" spans="2:5" x14ac:dyDescent="0.2">
      <c r="B533" s="176">
        <v>38776</v>
      </c>
      <c r="C533" s="146">
        <v>134.69461100000001</v>
      </c>
      <c r="D533">
        <f t="shared" si="11"/>
        <v>-0.25433546677026742</v>
      </c>
      <c r="E533">
        <v>3.7828281705603074E-2</v>
      </c>
    </row>
    <row r="534" spans="2:5" x14ac:dyDescent="0.2">
      <c r="B534" s="176">
        <v>43496</v>
      </c>
      <c r="C534" s="146">
        <v>180.63700900000001</v>
      </c>
      <c r="D534">
        <f t="shared" si="11"/>
        <v>-0.12965245841090997</v>
      </c>
      <c r="E534">
        <v>3.7800623455948756E-2</v>
      </c>
    </row>
    <row r="535" spans="2:5" x14ac:dyDescent="0.2">
      <c r="B535" s="176">
        <v>41117</v>
      </c>
      <c r="C535" s="146">
        <v>207.54583700000001</v>
      </c>
      <c r="D535">
        <f t="shared" si="11"/>
        <v>0.53608101688397447</v>
      </c>
      <c r="E535">
        <v>3.778635146117032E-2</v>
      </c>
    </row>
    <row r="536" spans="2:5" x14ac:dyDescent="0.2">
      <c r="B536" s="176">
        <v>39163</v>
      </c>
      <c r="C536" s="146">
        <v>135.11386100000001</v>
      </c>
      <c r="D536">
        <f t="shared" si="11"/>
        <v>6.0037682731780349</v>
      </c>
      <c r="E536">
        <v>3.7767529434608142E-2</v>
      </c>
    </row>
    <row r="537" spans="2:5" x14ac:dyDescent="0.2">
      <c r="B537" s="176">
        <v>37287</v>
      </c>
      <c r="C537" s="146">
        <v>19.291595000000001</v>
      </c>
      <c r="D537">
        <f t="shared" si="11"/>
        <v>-0.69979721570232944</v>
      </c>
      <c r="E537">
        <v>3.775959932988554E-2</v>
      </c>
    </row>
    <row r="538" spans="2:5" x14ac:dyDescent="0.2">
      <c r="B538" s="176">
        <v>37950</v>
      </c>
      <c r="C538" s="146">
        <v>64.261878999999993</v>
      </c>
      <c r="D538">
        <f t="shared" si="11"/>
        <v>-0.17342185461450643</v>
      </c>
      <c r="E538">
        <v>3.7738402970525595E-2</v>
      </c>
    </row>
    <row r="539" spans="2:5" x14ac:dyDescent="0.2">
      <c r="B539" s="176">
        <v>35263</v>
      </c>
      <c r="C539" s="146">
        <v>77.744468999999995</v>
      </c>
      <c r="D539">
        <f t="shared" si="11"/>
        <v>-2.3959353344833036E-2</v>
      </c>
      <c r="E539">
        <v>3.7689370260333477E-2</v>
      </c>
    </row>
    <row r="540" spans="2:5" x14ac:dyDescent="0.2">
      <c r="B540" s="176">
        <v>40028</v>
      </c>
      <c r="C540" s="146">
        <v>79.652901</v>
      </c>
      <c r="D540">
        <f t="shared" si="11"/>
        <v>-0.76440761904689791</v>
      </c>
      <c r="E540">
        <v>3.7660871636215537E-2</v>
      </c>
    </row>
    <row r="541" spans="2:5" x14ac:dyDescent="0.2">
      <c r="B541" s="176">
        <v>43192</v>
      </c>
      <c r="C541" s="146">
        <v>338.09625199999999</v>
      </c>
      <c r="D541">
        <f t="shared" si="11"/>
        <v>1.656735389993591</v>
      </c>
      <c r="E541">
        <v>3.7631926686897826E-2</v>
      </c>
    </row>
    <row r="542" spans="2:5" x14ac:dyDescent="0.2">
      <c r="B542" s="176">
        <v>39273</v>
      </c>
      <c r="C542" s="146">
        <v>127.26004</v>
      </c>
      <c r="D542">
        <f t="shared" si="11"/>
        <v>0.72125271829960647</v>
      </c>
      <c r="E542">
        <v>3.762399280750519E-2</v>
      </c>
    </row>
    <row r="543" spans="2:5" x14ac:dyDescent="0.2">
      <c r="B543" s="176">
        <v>38072</v>
      </c>
      <c r="C543" s="146">
        <v>73.934546999999995</v>
      </c>
      <c r="D543">
        <f t="shared" si="11"/>
        <v>0.16189072201119153</v>
      </c>
      <c r="E543">
        <v>3.7601412353495366E-2</v>
      </c>
    </row>
    <row r="544" spans="2:5" x14ac:dyDescent="0.2">
      <c r="B544" s="176">
        <v>39966</v>
      </c>
      <c r="C544" s="146">
        <v>63.632961000000002</v>
      </c>
      <c r="D544">
        <f t="shared" si="11"/>
        <v>-0.78409847827046197</v>
      </c>
      <c r="E544">
        <v>3.7559571907481396E-2</v>
      </c>
    </row>
    <row r="545" spans="2:5" x14ac:dyDescent="0.2">
      <c r="B545" s="176">
        <v>43257</v>
      </c>
      <c r="C545" s="146">
        <v>294.73141500000003</v>
      </c>
      <c r="D545">
        <f t="shared" si="11"/>
        <v>3.1007777039645359</v>
      </c>
      <c r="E545">
        <v>3.7550421573549805E-2</v>
      </c>
    </row>
    <row r="546" spans="2:5" x14ac:dyDescent="0.2">
      <c r="B546" s="176">
        <v>38488</v>
      </c>
      <c r="C546" s="146">
        <v>71.872078000000002</v>
      </c>
      <c r="D546">
        <f t="shared" si="11"/>
        <v>2.0789703281863852</v>
      </c>
      <c r="E546">
        <v>3.7456809729080248E-2</v>
      </c>
    </row>
    <row r="547" spans="2:5" x14ac:dyDescent="0.2">
      <c r="B547" s="176">
        <v>35982</v>
      </c>
      <c r="C547" s="146">
        <v>23.342894000000001</v>
      </c>
      <c r="D547">
        <f t="shared" si="11"/>
        <v>0.10749643702217575</v>
      </c>
      <c r="E547">
        <v>3.7429587752417712E-2</v>
      </c>
    </row>
    <row r="548" spans="2:5" x14ac:dyDescent="0.2">
      <c r="B548" s="176">
        <v>36147</v>
      </c>
      <c r="C548" s="146">
        <v>21.077172999999998</v>
      </c>
      <c r="D548">
        <f t="shared" si="11"/>
        <v>-0.89062881924549187</v>
      </c>
      <c r="E548">
        <v>3.7417603941849335E-2</v>
      </c>
    </row>
    <row r="549" spans="2:5" x14ac:dyDescent="0.2">
      <c r="B549" s="176">
        <v>40912</v>
      </c>
      <c r="C549" s="146">
        <v>192.712311</v>
      </c>
      <c r="D549">
        <f t="shared" si="11"/>
        <v>-0.24911359080192605</v>
      </c>
      <c r="E549">
        <v>3.7380749611566906E-2</v>
      </c>
    </row>
    <row r="550" spans="2:5" x14ac:dyDescent="0.2">
      <c r="B550" s="176">
        <v>40953</v>
      </c>
      <c r="C550" s="146">
        <v>256.64642300000003</v>
      </c>
      <c r="D550">
        <f t="shared" si="11"/>
        <v>16.365421050512666</v>
      </c>
      <c r="E550">
        <v>3.7359697368553532E-2</v>
      </c>
    </row>
    <row r="551" spans="2:5" x14ac:dyDescent="0.2">
      <c r="B551" s="176">
        <v>36761</v>
      </c>
      <c r="C551" s="146">
        <v>14.779165000000001</v>
      </c>
      <c r="D551">
        <f t="shared" si="11"/>
        <v>0.25310687163611262</v>
      </c>
      <c r="E551">
        <v>3.7358091327343877E-2</v>
      </c>
    </row>
    <row r="552" spans="2:5" x14ac:dyDescent="0.2">
      <c r="B552" s="176">
        <v>37180</v>
      </c>
      <c r="C552" s="146">
        <v>11.794017999999999</v>
      </c>
      <c r="D552">
        <f t="shared" si="11"/>
        <v>-0.93293319711942779</v>
      </c>
      <c r="E552">
        <v>3.7313318628848721E-2</v>
      </c>
    </row>
    <row r="553" spans="2:5" x14ac:dyDescent="0.2">
      <c r="B553" s="176">
        <v>40899</v>
      </c>
      <c r="C553" s="146">
        <v>175.854782</v>
      </c>
      <c r="D553">
        <f t="shared" si="11"/>
        <v>-0.62507360408789947</v>
      </c>
      <c r="E553">
        <v>3.7288238807849261E-2</v>
      </c>
    </row>
    <row r="554" spans="2:5" x14ac:dyDescent="0.2">
      <c r="B554" s="176">
        <v>44552</v>
      </c>
      <c r="C554" s="146">
        <v>469.03814699999998</v>
      </c>
      <c r="D554">
        <f t="shared" si="11"/>
        <v>0.60074909715708291</v>
      </c>
      <c r="E554">
        <v>3.7257453478573906E-2</v>
      </c>
    </row>
    <row r="555" spans="2:5" x14ac:dyDescent="0.2">
      <c r="B555" s="176">
        <v>41338</v>
      </c>
      <c r="C555" s="146">
        <v>293.01165800000001</v>
      </c>
      <c r="D555">
        <f t="shared" si="11"/>
        <v>18.311954817360007</v>
      </c>
      <c r="E555">
        <v>3.7101073087905029E-2</v>
      </c>
    </row>
    <row r="556" spans="2:5" x14ac:dyDescent="0.2">
      <c r="B556" s="176">
        <v>36740</v>
      </c>
      <c r="C556" s="146">
        <v>15.172553000000001</v>
      </c>
      <c r="D556">
        <f t="shared" si="11"/>
        <v>-0.96089957218598998</v>
      </c>
      <c r="E556">
        <v>3.6900474918919145E-2</v>
      </c>
    </row>
    <row r="557" spans="2:5" x14ac:dyDescent="0.2">
      <c r="B557" s="176">
        <v>42963</v>
      </c>
      <c r="C557" s="146">
        <v>388.04058800000001</v>
      </c>
      <c r="D557">
        <f t="shared" si="11"/>
        <v>19.309383607687199</v>
      </c>
      <c r="E557">
        <v>3.6894002989768915E-2</v>
      </c>
    </row>
    <row r="558" spans="2:5" x14ac:dyDescent="0.2">
      <c r="B558" s="176">
        <v>37405</v>
      </c>
      <c r="C558" s="146">
        <v>19.106468</v>
      </c>
      <c r="D558">
        <f t="shared" si="11"/>
        <v>-0.30992388292195183</v>
      </c>
      <c r="E558">
        <v>3.683563301779888E-2</v>
      </c>
    </row>
    <row r="559" spans="2:5" x14ac:dyDescent="0.2">
      <c r="B559" s="176">
        <v>39842</v>
      </c>
      <c r="C559" s="146">
        <v>27.687479</v>
      </c>
      <c r="D559">
        <f t="shared" si="11"/>
        <v>-0.58032013318204889</v>
      </c>
      <c r="E559">
        <v>3.6822379188147729E-2</v>
      </c>
    </row>
    <row r="560" spans="2:5" x14ac:dyDescent="0.2">
      <c r="B560" s="176">
        <v>39967</v>
      </c>
      <c r="C560" s="146">
        <v>65.972854999999996</v>
      </c>
      <c r="D560">
        <f t="shared" si="11"/>
        <v>-0.49767530888909556</v>
      </c>
      <c r="E560">
        <v>3.6771729041494609E-2</v>
      </c>
    </row>
    <row r="561" spans="2:5" x14ac:dyDescent="0.2">
      <c r="B561" s="176">
        <v>39276</v>
      </c>
      <c r="C561" s="146">
        <v>131.335083</v>
      </c>
      <c r="D561">
        <f t="shared" si="11"/>
        <v>-0.59021955491016898</v>
      </c>
      <c r="E561">
        <v>3.6764145695871595E-2</v>
      </c>
    </row>
    <row r="562" spans="2:5" x14ac:dyDescent="0.2">
      <c r="B562" s="176">
        <v>44462</v>
      </c>
      <c r="C562" s="146">
        <v>320.50109900000001</v>
      </c>
      <c r="D562">
        <f t="shared" si="11"/>
        <v>-0.36507807844829843</v>
      </c>
      <c r="E562">
        <v>3.6762277105932356E-2</v>
      </c>
    </row>
    <row r="563" spans="2:5" x14ac:dyDescent="0.2">
      <c r="B563" s="176">
        <v>42012</v>
      </c>
      <c r="C563" s="146">
        <v>504.788208</v>
      </c>
      <c r="D563">
        <f t="shared" si="11"/>
        <v>0.77290703663502236</v>
      </c>
      <c r="E563">
        <v>3.6752051052769442E-2</v>
      </c>
    </row>
    <row r="564" spans="2:5" x14ac:dyDescent="0.2">
      <c r="B564" s="176">
        <v>41309</v>
      </c>
      <c r="C564" s="146">
        <v>284.72345000000001</v>
      </c>
      <c r="D564">
        <f t="shared" si="11"/>
        <v>5.7230738923030549</v>
      </c>
      <c r="E564">
        <v>3.6747815111041186E-2</v>
      </c>
    </row>
    <row r="565" spans="2:5" x14ac:dyDescent="0.2">
      <c r="B565" s="176">
        <v>35900</v>
      </c>
      <c r="C565" s="146">
        <v>42.350189</v>
      </c>
      <c r="D565">
        <f t="shared" si="11"/>
        <v>-0.14589607112130998</v>
      </c>
      <c r="E565">
        <v>3.6741032450412547E-2</v>
      </c>
    </row>
    <row r="566" spans="2:5" x14ac:dyDescent="0.2">
      <c r="B566" s="176">
        <v>40008</v>
      </c>
      <c r="C566" s="146">
        <v>49.584350999999998</v>
      </c>
      <c r="D566">
        <f t="shared" si="11"/>
        <v>-0.86891337758222797</v>
      </c>
      <c r="E566">
        <v>3.6740767194027503E-2</v>
      </c>
    </row>
    <row r="567" spans="2:5" x14ac:dyDescent="0.2">
      <c r="B567" s="176">
        <v>41558</v>
      </c>
      <c r="C567" s="146">
        <v>378.25637799999998</v>
      </c>
      <c r="D567">
        <f t="shared" si="11"/>
        <v>1.8446007680480574</v>
      </c>
      <c r="E567">
        <v>3.6728061704202425E-2</v>
      </c>
    </row>
    <row r="568" spans="2:5" x14ac:dyDescent="0.2">
      <c r="B568" s="176">
        <v>40210</v>
      </c>
      <c r="C568" s="146">
        <v>132.97345000000001</v>
      </c>
      <c r="D568">
        <f t="shared" si="11"/>
        <v>-0.69722416363180106</v>
      </c>
      <c r="E568">
        <v>3.6725296091923099E-2</v>
      </c>
    </row>
    <row r="569" spans="2:5" x14ac:dyDescent="0.2">
      <c r="B569" s="176">
        <v>44671</v>
      </c>
      <c r="C569" s="146">
        <v>439.18118299999998</v>
      </c>
      <c r="D569">
        <f t="shared" si="11"/>
        <v>0.96640529757956817</v>
      </c>
      <c r="E569">
        <v>3.6710086662951065E-2</v>
      </c>
    </row>
    <row r="570" spans="2:5" x14ac:dyDescent="0.2">
      <c r="B570" s="176">
        <v>41127</v>
      </c>
      <c r="C570" s="146">
        <v>223.34214800000001</v>
      </c>
      <c r="D570">
        <f t="shared" si="11"/>
        <v>0.5995409145438696</v>
      </c>
      <c r="E570">
        <v>3.6659937384652494E-2</v>
      </c>
    </row>
    <row r="571" spans="2:5" x14ac:dyDescent="0.2">
      <c r="B571" s="176">
        <v>38777</v>
      </c>
      <c r="C571" s="146">
        <v>139.628906</v>
      </c>
      <c r="D571">
        <f t="shared" si="11"/>
        <v>7.1871414726028817</v>
      </c>
      <c r="E571">
        <v>3.6633202793837027E-2</v>
      </c>
    </row>
    <row r="572" spans="2:5" x14ac:dyDescent="0.2">
      <c r="B572" s="176">
        <v>37229</v>
      </c>
      <c r="C572" s="146">
        <v>17.054659000000001</v>
      </c>
      <c r="D572">
        <f t="shared" si="11"/>
        <v>-0.86599426421982306</v>
      </c>
      <c r="E572">
        <v>3.6568157192945386E-2</v>
      </c>
    </row>
    <row r="573" spans="2:5" x14ac:dyDescent="0.2">
      <c r="B573" s="176">
        <v>38931</v>
      </c>
      <c r="C573" s="146">
        <v>127.26812700000001</v>
      </c>
      <c r="D573">
        <f t="shared" si="11"/>
        <v>-0.62870393840027461</v>
      </c>
      <c r="E573">
        <v>3.6563564716290534E-2</v>
      </c>
    </row>
    <row r="574" spans="2:5" x14ac:dyDescent="0.2">
      <c r="B574" s="176">
        <v>41536</v>
      </c>
      <c r="C574" s="146">
        <v>342.76724200000001</v>
      </c>
      <c r="D574">
        <f t="shared" si="11"/>
        <v>0.59735080799562978</v>
      </c>
      <c r="E574">
        <v>3.6514732912827752E-2</v>
      </c>
    </row>
    <row r="575" spans="2:5" x14ac:dyDescent="0.2">
      <c r="B575" s="176">
        <v>40585</v>
      </c>
      <c r="C575" s="146">
        <v>214.584824</v>
      </c>
      <c r="D575">
        <f t="shared" si="11"/>
        <v>1.3269602825177282</v>
      </c>
      <c r="E575">
        <v>3.6462654220526351E-2</v>
      </c>
    </row>
    <row r="576" spans="2:5" x14ac:dyDescent="0.2">
      <c r="B576" s="176">
        <v>38636</v>
      </c>
      <c r="C576" s="146">
        <v>92.216797</v>
      </c>
      <c r="D576">
        <f t="shared" si="11"/>
        <v>-0.73986443109229805</v>
      </c>
      <c r="E576">
        <v>3.6446219194522275E-2</v>
      </c>
    </row>
    <row r="577" spans="2:5" x14ac:dyDescent="0.2">
      <c r="B577" s="176">
        <v>43194</v>
      </c>
      <c r="C577" s="146">
        <v>354.49514799999997</v>
      </c>
      <c r="D577">
        <f t="shared" si="11"/>
        <v>-0.31564570712257384</v>
      </c>
      <c r="E577">
        <v>3.6432492410980927E-2</v>
      </c>
    </row>
    <row r="578" spans="2:5" x14ac:dyDescent="0.2">
      <c r="B578" s="176">
        <v>41900</v>
      </c>
      <c r="C578" s="146">
        <v>517.99945100000002</v>
      </c>
      <c r="D578">
        <f t="shared" si="11"/>
        <v>0.12580202177565972</v>
      </c>
      <c r="E578">
        <v>3.6394064547295074E-2</v>
      </c>
    </row>
    <row r="579" spans="2:5" x14ac:dyDescent="0.2">
      <c r="B579" s="176">
        <v>42712</v>
      </c>
      <c r="C579" s="146">
        <v>460.11593599999998</v>
      </c>
      <c r="D579">
        <f t="shared" ref="D579:D642" si="12">(C579-C580)/C580</f>
        <v>-2.8827010545993018E-2</v>
      </c>
      <c r="E579">
        <v>3.6375794001972238E-2</v>
      </c>
    </row>
    <row r="580" spans="2:5" x14ac:dyDescent="0.2">
      <c r="B580" s="176">
        <v>44531</v>
      </c>
      <c r="C580" s="146">
        <v>473.77340700000002</v>
      </c>
      <c r="D580">
        <f t="shared" si="12"/>
        <v>2.7347742609000556</v>
      </c>
      <c r="E580">
        <v>3.6306145167910968E-2</v>
      </c>
    </row>
    <row r="581" spans="2:5" x14ac:dyDescent="0.2">
      <c r="B581" s="176">
        <v>44099</v>
      </c>
      <c r="C581" s="146">
        <v>126.85463</v>
      </c>
      <c r="D581">
        <f t="shared" si="12"/>
        <v>1.7159226345059497</v>
      </c>
      <c r="E581">
        <v>3.6237711361598944E-2</v>
      </c>
    </row>
    <row r="582" spans="2:5" x14ac:dyDescent="0.2">
      <c r="B582" s="176">
        <v>35761</v>
      </c>
      <c r="C582" s="146">
        <v>46.707748000000002</v>
      </c>
      <c r="D582">
        <f t="shared" si="12"/>
        <v>-5.8167580008549234E-2</v>
      </c>
      <c r="E582">
        <v>3.6191078765522133E-2</v>
      </c>
    </row>
    <row r="583" spans="2:5" x14ac:dyDescent="0.2">
      <c r="B583" s="176">
        <v>35488</v>
      </c>
      <c r="C583" s="146">
        <v>49.592419</v>
      </c>
      <c r="D583">
        <f t="shared" si="12"/>
        <v>1.0438595648889226</v>
      </c>
      <c r="E583">
        <v>3.6169385686411974E-2</v>
      </c>
    </row>
    <row r="584" spans="2:5" x14ac:dyDescent="0.2">
      <c r="B584" s="176">
        <v>39785</v>
      </c>
      <c r="C584" s="146">
        <v>24.264102999999999</v>
      </c>
      <c r="D584">
        <f t="shared" si="12"/>
        <v>-0.28354943293048424</v>
      </c>
      <c r="E584">
        <v>3.615877280786562E-2</v>
      </c>
    </row>
    <row r="585" spans="2:5" x14ac:dyDescent="0.2">
      <c r="B585" s="176">
        <v>35835</v>
      </c>
      <c r="C585" s="146">
        <v>33.867100000000001</v>
      </c>
      <c r="D585">
        <f t="shared" si="12"/>
        <v>-0.91630289681399979</v>
      </c>
      <c r="E585">
        <v>3.6157814443153573E-2</v>
      </c>
    </row>
    <row r="586" spans="2:5" x14ac:dyDescent="0.2">
      <c r="B586" s="176">
        <v>44629</v>
      </c>
      <c r="C586" s="146">
        <v>404.63885499999998</v>
      </c>
      <c r="D586">
        <f t="shared" si="12"/>
        <v>-2.4278881541972903E-2</v>
      </c>
      <c r="E586">
        <v>3.6119928117593882E-2</v>
      </c>
    </row>
    <row r="587" spans="2:5" x14ac:dyDescent="0.2">
      <c r="B587" s="176">
        <v>43011</v>
      </c>
      <c r="C587" s="146">
        <v>414.70748900000001</v>
      </c>
      <c r="D587">
        <f t="shared" si="12"/>
        <v>5.6883942118356021</v>
      </c>
      <c r="E587">
        <v>3.6114589685807136E-2</v>
      </c>
    </row>
    <row r="588" spans="2:5" x14ac:dyDescent="0.2">
      <c r="B588" s="176">
        <v>35104</v>
      </c>
      <c r="C588" s="146">
        <v>62.004044</v>
      </c>
      <c r="D588">
        <f t="shared" si="12"/>
        <v>0.68938935146529312</v>
      </c>
      <c r="E588">
        <v>3.6099634735200579E-2</v>
      </c>
    </row>
    <row r="589" spans="2:5" x14ac:dyDescent="0.2">
      <c r="B589" s="176">
        <v>35872</v>
      </c>
      <c r="C589" s="146">
        <v>36.702044999999998</v>
      </c>
      <c r="D589">
        <f t="shared" si="12"/>
        <v>-0.90958636477733268</v>
      </c>
      <c r="E589">
        <v>3.6021066356867457E-2</v>
      </c>
    </row>
    <row r="590" spans="2:5" x14ac:dyDescent="0.2">
      <c r="B590" s="176">
        <v>44735</v>
      </c>
      <c r="C590" s="146">
        <v>405.934845</v>
      </c>
      <c r="D590">
        <f t="shared" si="12"/>
        <v>3.4449158770318347</v>
      </c>
      <c r="E590">
        <v>3.5868791641591763E-2</v>
      </c>
    </row>
    <row r="591" spans="2:5" x14ac:dyDescent="0.2">
      <c r="B591" s="176">
        <v>38628</v>
      </c>
      <c r="C591" s="146">
        <v>91.325653000000003</v>
      </c>
      <c r="D591">
        <f t="shared" si="12"/>
        <v>7.0323191120597484</v>
      </c>
      <c r="E591">
        <v>3.584461786244085E-2</v>
      </c>
    </row>
    <row r="592" spans="2:5" x14ac:dyDescent="0.2">
      <c r="B592" s="176">
        <v>37179</v>
      </c>
      <c r="C592" s="146">
        <v>11.369774</v>
      </c>
      <c r="D592">
        <f t="shared" si="12"/>
        <v>-0.6796770065810076</v>
      </c>
      <c r="E592">
        <v>3.5839954899524684E-2</v>
      </c>
    </row>
    <row r="593" spans="2:5" x14ac:dyDescent="0.2">
      <c r="B593" s="176">
        <v>37820</v>
      </c>
      <c r="C593" s="146">
        <v>35.494717000000001</v>
      </c>
      <c r="D593">
        <f t="shared" si="12"/>
        <v>-0.924348574598025</v>
      </c>
      <c r="E593">
        <v>3.5821106855246941E-2</v>
      </c>
    </row>
    <row r="594" spans="2:5" x14ac:dyDescent="0.2">
      <c r="B594" s="176">
        <v>42717</v>
      </c>
      <c r="C594" s="146">
        <v>469.18768299999999</v>
      </c>
      <c r="D594">
        <f t="shared" si="12"/>
        <v>0.41272699422015396</v>
      </c>
      <c r="E594">
        <v>3.5761473403104996E-2</v>
      </c>
    </row>
    <row r="595" spans="2:5" x14ac:dyDescent="0.2">
      <c r="B595" s="176">
        <v>44252</v>
      </c>
      <c r="C595" s="146">
        <v>332.11489899999998</v>
      </c>
      <c r="D595">
        <f t="shared" si="12"/>
        <v>-0.38561551849077713</v>
      </c>
      <c r="E595">
        <v>3.575313050604112E-2</v>
      </c>
    </row>
    <row r="596" spans="2:5" x14ac:dyDescent="0.2">
      <c r="B596" s="176">
        <v>42767</v>
      </c>
      <c r="C596" s="146">
        <v>540.565247</v>
      </c>
      <c r="D596">
        <f t="shared" si="12"/>
        <v>41.395615026517788</v>
      </c>
      <c r="E596">
        <v>3.5717710957321708E-2</v>
      </c>
    </row>
    <row r="597" spans="2:5" x14ac:dyDescent="0.2">
      <c r="B597" s="176">
        <v>37119</v>
      </c>
      <c r="C597" s="146">
        <v>12.750499</v>
      </c>
      <c r="D597">
        <f t="shared" si="12"/>
        <v>-0.95820183530689174</v>
      </c>
      <c r="E597">
        <v>3.5714337933132924E-2</v>
      </c>
    </row>
    <row r="598" spans="2:5" x14ac:dyDescent="0.2">
      <c r="B598" s="176">
        <v>44420</v>
      </c>
      <c r="C598" s="146">
        <v>305.04925500000002</v>
      </c>
      <c r="D598">
        <f t="shared" si="12"/>
        <v>0.89248265774722102</v>
      </c>
      <c r="E598">
        <v>3.5708209853418327E-2</v>
      </c>
    </row>
    <row r="599" spans="2:5" x14ac:dyDescent="0.2">
      <c r="B599" s="176">
        <v>40298</v>
      </c>
      <c r="C599" s="146">
        <v>161.189987</v>
      </c>
      <c r="D599">
        <f t="shared" si="12"/>
        <v>3.6080724436273659</v>
      </c>
      <c r="E599">
        <v>3.5665531420208361E-2</v>
      </c>
    </row>
    <row r="600" spans="2:5" x14ac:dyDescent="0.2">
      <c r="B600" s="176">
        <v>36496</v>
      </c>
      <c r="C600" s="146">
        <v>34.979916000000003</v>
      </c>
      <c r="D600">
        <f t="shared" si="12"/>
        <v>-0.89586725835917691</v>
      </c>
      <c r="E600">
        <v>3.5650074494151224E-2</v>
      </c>
    </row>
    <row r="601" spans="2:5" x14ac:dyDescent="0.2">
      <c r="B601" s="176">
        <v>42405</v>
      </c>
      <c r="C601" s="146">
        <v>335.91659499999997</v>
      </c>
      <c r="D601">
        <f t="shared" si="12"/>
        <v>0.2440964447620837</v>
      </c>
      <c r="E601">
        <v>3.5637536136846504E-2</v>
      </c>
    </row>
    <row r="602" spans="2:5" x14ac:dyDescent="0.2">
      <c r="B602" s="176">
        <v>43287</v>
      </c>
      <c r="C602" s="146">
        <v>270.00848400000001</v>
      </c>
      <c r="D602">
        <f t="shared" si="12"/>
        <v>2.9511304421654558</v>
      </c>
      <c r="E602">
        <v>3.5557427937966908E-2</v>
      </c>
    </row>
    <row r="603" spans="2:5" x14ac:dyDescent="0.2">
      <c r="B603" s="176">
        <v>43914</v>
      </c>
      <c r="C603" s="146">
        <v>68.337020999999993</v>
      </c>
      <c r="D603">
        <f t="shared" si="12"/>
        <v>-0.53047938927999794</v>
      </c>
      <c r="E603">
        <v>3.549858748441298E-2</v>
      </c>
    </row>
    <row r="604" spans="2:5" x14ac:dyDescent="0.2">
      <c r="B604" s="176">
        <v>44145</v>
      </c>
      <c r="C604" s="146">
        <v>145.54637099999999</v>
      </c>
      <c r="D604">
        <f t="shared" si="12"/>
        <v>0.26516459706336631</v>
      </c>
      <c r="E604">
        <v>3.5461002040346551E-2</v>
      </c>
    </row>
    <row r="605" spans="2:5" x14ac:dyDescent="0.2">
      <c r="B605" s="176">
        <v>44048</v>
      </c>
      <c r="C605" s="146">
        <v>115.041451</v>
      </c>
      <c r="D605">
        <f t="shared" si="12"/>
        <v>6.0851315487370083</v>
      </c>
      <c r="E605">
        <v>3.5441917958427979E-2</v>
      </c>
    </row>
    <row r="606" spans="2:5" x14ac:dyDescent="0.2">
      <c r="B606" s="176">
        <v>36895</v>
      </c>
      <c r="C606" s="146">
        <v>16.237024000000002</v>
      </c>
      <c r="D606">
        <f t="shared" si="12"/>
        <v>-0.95100728120581735</v>
      </c>
      <c r="E606">
        <v>3.541592960533993E-2</v>
      </c>
    </row>
    <row r="607" spans="2:5" x14ac:dyDescent="0.2">
      <c r="B607" s="176">
        <v>44334</v>
      </c>
      <c r="C607" s="146">
        <v>331.41708399999999</v>
      </c>
      <c r="D607">
        <f t="shared" si="12"/>
        <v>-0.52485005878136204</v>
      </c>
      <c r="E607">
        <v>3.5347218750242507E-2</v>
      </c>
    </row>
    <row r="608" spans="2:5" x14ac:dyDescent="0.2">
      <c r="B608" s="176">
        <v>45258</v>
      </c>
      <c r="C608" s="146">
        <v>697.5</v>
      </c>
      <c r="D608">
        <f t="shared" si="12"/>
        <v>0.36273721283888594</v>
      </c>
      <c r="E608">
        <v>3.5327278575141223E-2</v>
      </c>
    </row>
    <row r="609" spans="2:5" x14ac:dyDescent="0.2">
      <c r="B609" s="176">
        <v>41934</v>
      </c>
      <c r="C609" s="146">
        <v>511.83749399999999</v>
      </c>
      <c r="D609">
        <f t="shared" si="12"/>
        <v>6.3105012642612888</v>
      </c>
      <c r="E609">
        <v>3.5297567719849543E-2</v>
      </c>
    </row>
    <row r="610" spans="2:5" x14ac:dyDescent="0.2">
      <c r="B610" s="176">
        <v>38265</v>
      </c>
      <c r="C610" s="146">
        <v>70.014008000000004</v>
      </c>
      <c r="D610">
        <f t="shared" si="12"/>
        <v>-0.83282023034200536</v>
      </c>
      <c r="E610">
        <v>3.5291542983321787E-2</v>
      </c>
    </row>
    <row r="611" spans="2:5" x14ac:dyDescent="0.2">
      <c r="B611" s="176">
        <v>43088</v>
      </c>
      <c r="C611" s="146">
        <v>418.79473899999999</v>
      </c>
      <c r="D611">
        <f t="shared" si="12"/>
        <v>2.8476883095911689</v>
      </c>
      <c r="E611">
        <v>3.5239073545894638E-2</v>
      </c>
    </row>
    <row r="612" spans="2:5" x14ac:dyDescent="0.2">
      <c r="B612" s="176">
        <v>38713</v>
      </c>
      <c r="C612" s="146">
        <v>108.843208</v>
      </c>
      <c r="D612">
        <f t="shared" si="12"/>
        <v>0.62776868802540142</v>
      </c>
      <c r="E612">
        <v>3.5237616648884675E-2</v>
      </c>
    </row>
    <row r="613" spans="2:5" x14ac:dyDescent="0.2">
      <c r="B613" s="176">
        <v>38261</v>
      </c>
      <c r="C613" s="146">
        <v>66.866507999999996</v>
      </c>
      <c r="D613">
        <f t="shared" si="12"/>
        <v>0.35160808829803025</v>
      </c>
      <c r="E613">
        <v>3.5213911722651814E-2</v>
      </c>
    </row>
    <row r="614" spans="2:5" x14ac:dyDescent="0.2">
      <c r="B614" s="176">
        <v>35425</v>
      </c>
      <c r="C614" s="146">
        <v>49.471817000000001</v>
      </c>
      <c r="D614">
        <f t="shared" si="12"/>
        <v>0.92791473185686291</v>
      </c>
      <c r="E614">
        <v>3.5184193663189652E-2</v>
      </c>
    </row>
    <row r="615" spans="2:5" x14ac:dyDescent="0.2">
      <c r="B615" s="176">
        <v>36157</v>
      </c>
      <c r="C615" s="146">
        <v>25.660791</v>
      </c>
      <c r="D615">
        <f t="shared" si="12"/>
        <v>0.37809281271028561</v>
      </c>
      <c r="E615">
        <v>3.5177565400349178E-2</v>
      </c>
    </row>
    <row r="616" spans="2:5" x14ac:dyDescent="0.2">
      <c r="B616" s="176">
        <v>37278</v>
      </c>
      <c r="C616" s="146">
        <v>18.620509999999999</v>
      </c>
      <c r="D616">
        <f t="shared" si="12"/>
        <v>-0.60807078443473239</v>
      </c>
      <c r="E616">
        <v>3.5162828821279191E-2</v>
      </c>
    </row>
    <row r="617" spans="2:5" x14ac:dyDescent="0.2">
      <c r="B617" s="176">
        <v>37890</v>
      </c>
      <c r="C617" s="146">
        <v>47.509880000000003</v>
      </c>
      <c r="D617">
        <f t="shared" si="12"/>
        <v>-0.71936418478757935</v>
      </c>
      <c r="E617">
        <v>3.5144745346014757E-2</v>
      </c>
    </row>
    <row r="618" spans="2:5" x14ac:dyDescent="0.2">
      <c r="B618" s="176">
        <v>40827</v>
      </c>
      <c r="C618" s="146">
        <v>169.29371599999999</v>
      </c>
      <c r="D618">
        <f t="shared" si="12"/>
        <v>0.10305052485359217</v>
      </c>
      <c r="E618">
        <v>3.513889536002085E-2</v>
      </c>
    </row>
    <row r="619" spans="2:5" x14ac:dyDescent="0.2">
      <c r="B619" s="176">
        <v>40311</v>
      </c>
      <c r="C619" s="146">
        <v>153.47775300000001</v>
      </c>
      <c r="D619">
        <f t="shared" si="12"/>
        <v>-0.12225712631217132</v>
      </c>
      <c r="E619">
        <v>3.5133531853736723E-2</v>
      </c>
    </row>
    <row r="620" spans="2:5" x14ac:dyDescent="0.2">
      <c r="B620" s="176">
        <v>43601</v>
      </c>
      <c r="C620" s="146">
        <v>174.85502600000001</v>
      </c>
      <c r="D620">
        <f t="shared" si="12"/>
        <v>7.4543885912115275</v>
      </c>
      <c r="E620">
        <v>3.5113632615301898E-2</v>
      </c>
    </row>
    <row r="621" spans="2:5" x14ac:dyDescent="0.2">
      <c r="B621" s="176">
        <v>36045</v>
      </c>
      <c r="C621" s="146">
        <v>20.682161000000001</v>
      </c>
      <c r="D621">
        <f t="shared" si="12"/>
        <v>-0.95277345542868797</v>
      </c>
      <c r="E621">
        <v>3.5061496897867431E-2</v>
      </c>
    </row>
    <row r="622" spans="2:5" x14ac:dyDescent="0.2">
      <c r="B622" s="176">
        <v>43102</v>
      </c>
      <c r="C622" s="146">
        <v>437.935089</v>
      </c>
      <c r="D622">
        <f t="shared" si="12"/>
        <v>17.267303400186698</v>
      </c>
      <c r="E622">
        <v>3.4986384933945881E-2</v>
      </c>
    </row>
    <row r="623" spans="2:5" x14ac:dyDescent="0.2">
      <c r="B623" s="176">
        <v>37435</v>
      </c>
      <c r="C623" s="146">
        <v>23.973713</v>
      </c>
      <c r="D623">
        <f t="shared" si="12"/>
        <v>0.28790162191915103</v>
      </c>
      <c r="E623">
        <v>3.4964868017734949E-2</v>
      </c>
    </row>
    <row r="624" spans="2:5" x14ac:dyDescent="0.2">
      <c r="B624" s="176">
        <v>36675</v>
      </c>
      <c r="C624" s="146">
        <v>18.614553000000001</v>
      </c>
      <c r="D624">
        <f t="shared" si="12"/>
        <v>-0.84908868903872681</v>
      </c>
      <c r="E624">
        <v>3.4947309825741728E-2</v>
      </c>
    </row>
    <row r="625" spans="2:5" x14ac:dyDescent="0.2">
      <c r="B625" s="176">
        <v>39344</v>
      </c>
      <c r="C625" s="146">
        <v>123.347633</v>
      </c>
      <c r="D625">
        <f t="shared" si="12"/>
        <v>0.60983317501371948</v>
      </c>
      <c r="E625">
        <v>3.4908741615253501E-2</v>
      </c>
    </row>
    <row r="626" spans="2:5" x14ac:dyDescent="0.2">
      <c r="B626" s="176">
        <v>38377</v>
      </c>
      <c r="C626" s="146">
        <v>76.621375999999998</v>
      </c>
      <c r="D626">
        <f t="shared" si="12"/>
        <v>-0.82160803092904511</v>
      </c>
      <c r="E626">
        <v>3.4829630219280969E-2</v>
      </c>
    </row>
    <row r="627" spans="2:5" x14ac:dyDescent="0.2">
      <c r="B627" s="176">
        <v>44749</v>
      </c>
      <c r="C627" s="146">
        <v>429.51135299999999</v>
      </c>
      <c r="D627">
        <f t="shared" si="12"/>
        <v>4.5761827420109045</v>
      </c>
      <c r="E627">
        <v>3.4826488976693132E-2</v>
      </c>
    </row>
    <row r="628" spans="2:5" x14ac:dyDescent="0.2">
      <c r="B628" s="176">
        <v>38077</v>
      </c>
      <c r="C628" s="146">
        <v>77.026054000000002</v>
      </c>
      <c r="D628">
        <f t="shared" si="12"/>
        <v>0.84660055020151948</v>
      </c>
      <c r="E628">
        <v>3.4824077611885801E-2</v>
      </c>
    </row>
    <row r="629" spans="2:5" x14ac:dyDescent="0.2">
      <c r="B629" s="176">
        <v>36441</v>
      </c>
      <c r="C629" s="146">
        <v>41.712353</v>
      </c>
      <c r="D629">
        <f t="shared" si="12"/>
        <v>1.7078978582197135</v>
      </c>
      <c r="E629">
        <v>3.4754887936363867E-2</v>
      </c>
    </row>
    <row r="630" spans="2:5" x14ac:dyDescent="0.2">
      <c r="B630" s="176">
        <v>37256</v>
      </c>
      <c r="C630" s="146">
        <v>15.403961000000001</v>
      </c>
      <c r="D630">
        <f t="shared" si="12"/>
        <v>-0.13522826461138948</v>
      </c>
      <c r="E630">
        <v>3.4715032484720285E-2</v>
      </c>
    </row>
    <row r="631" spans="2:5" x14ac:dyDescent="0.2">
      <c r="B631" s="176">
        <v>36129</v>
      </c>
      <c r="C631" s="146">
        <v>17.812747999999999</v>
      </c>
      <c r="D631">
        <f t="shared" si="12"/>
        <v>-0.87383122057430873</v>
      </c>
      <c r="E631">
        <v>3.4632298397914776E-2</v>
      </c>
    </row>
    <row r="632" spans="2:5" x14ac:dyDescent="0.2">
      <c r="B632" s="176">
        <v>40777</v>
      </c>
      <c r="C632" s="146">
        <v>141.18190000000001</v>
      </c>
      <c r="D632">
        <f t="shared" si="12"/>
        <v>0.19061337031881809</v>
      </c>
      <c r="E632">
        <v>3.4603920945130172E-2</v>
      </c>
    </row>
    <row r="633" spans="2:5" x14ac:dyDescent="0.2">
      <c r="B633" s="176">
        <v>39307</v>
      </c>
      <c r="C633" s="146">
        <v>118.579132</v>
      </c>
      <c r="D633">
        <f t="shared" si="12"/>
        <v>-0.84796572834721629</v>
      </c>
      <c r="E633">
        <v>3.4583144746064325E-2</v>
      </c>
    </row>
    <row r="634" spans="2:5" x14ac:dyDescent="0.2">
      <c r="B634" s="176">
        <v>45289</v>
      </c>
      <c r="C634" s="146">
        <v>779.95001200000002</v>
      </c>
      <c r="D634">
        <f t="shared" si="12"/>
        <v>5.6363965644372316</v>
      </c>
      <c r="E634">
        <v>3.4553637313586266E-2</v>
      </c>
    </row>
    <row r="635" spans="2:5" x14ac:dyDescent="0.2">
      <c r="B635" s="176">
        <v>39253</v>
      </c>
      <c r="C635" s="146">
        <v>117.52613100000001</v>
      </c>
      <c r="D635">
        <f t="shared" si="12"/>
        <v>-0.69634919597877654</v>
      </c>
      <c r="E635">
        <v>3.4514131349047725E-2</v>
      </c>
    </row>
    <row r="636" spans="2:5" x14ac:dyDescent="0.2">
      <c r="B636" s="176">
        <v>42990</v>
      </c>
      <c r="C636" s="146">
        <v>387.043701</v>
      </c>
      <c r="D636">
        <f t="shared" si="12"/>
        <v>-0.25394661052126311</v>
      </c>
      <c r="E636">
        <v>3.4505714533646904E-2</v>
      </c>
    </row>
    <row r="637" spans="2:5" x14ac:dyDescent="0.2">
      <c r="B637" s="176">
        <v>41941</v>
      </c>
      <c r="C637" s="146">
        <v>518.78820800000005</v>
      </c>
      <c r="D637">
        <f t="shared" si="12"/>
        <v>0.42070087198785078</v>
      </c>
      <c r="E637">
        <v>3.4503087331076689E-2</v>
      </c>
    </row>
    <row r="638" spans="2:5" x14ac:dyDescent="0.2">
      <c r="B638" s="176">
        <v>42443</v>
      </c>
      <c r="C638" s="146">
        <v>365.16357399999998</v>
      </c>
      <c r="D638">
        <f t="shared" si="12"/>
        <v>12.781811779491658</v>
      </c>
      <c r="E638">
        <v>3.4439026481272242E-2</v>
      </c>
    </row>
    <row r="639" spans="2:5" x14ac:dyDescent="0.2">
      <c r="B639" s="176">
        <v>37764</v>
      </c>
      <c r="C639" s="146">
        <v>26.49605</v>
      </c>
      <c r="D639">
        <f t="shared" si="12"/>
        <v>1.417312398172641</v>
      </c>
      <c r="E639">
        <v>3.4327337361253166E-2</v>
      </c>
    </row>
    <row r="640" spans="2:5" x14ac:dyDescent="0.2">
      <c r="B640" s="176">
        <v>37159</v>
      </c>
      <c r="C640" s="146">
        <v>10.960953999999999</v>
      </c>
      <c r="D640">
        <f t="shared" si="12"/>
        <v>-0.971283278136572</v>
      </c>
      <c r="E640">
        <v>3.4206517028624685E-2</v>
      </c>
    </row>
    <row r="641" spans="2:5" x14ac:dyDescent="0.2">
      <c r="B641" s="176">
        <v>41684</v>
      </c>
      <c r="C641" s="146">
        <v>381.69238300000001</v>
      </c>
      <c r="D641">
        <f t="shared" si="12"/>
        <v>1.8668074291946777</v>
      </c>
      <c r="E641">
        <v>3.4179966923571434E-2</v>
      </c>
    </row>
    <row r="642" spans="2:5" x14ac:dyDescent="0.2">
      <c r="B642" s="176">
        <v>38938</v>
      </c>
      <c r="C642" s="146">
        <v>133.14196799999999</v>
      </c>
      <c r="D642">
        <f t="shared" si="12"/>
        <v>-0.55254177368629431</v>
      </c>
      <c r="E642">
        <v>3.4152325232354966E-2</v>
      </c>
    </row>
    <row r="643" spans="2:5" x14ac:dyDescent="0.2">
      <c r="B643" s="176">
        <v>42277</v>
      </c>
      <c r="C643" s="146">
        <v>297.55172700000003</v>
      </c>
      <c r="D643">
        <f t="shared" ref="D643:D706" si="13">(C643-C644)/C644</f>
        <v>1.2368673793498024</v>
      </c>
      <c r="E643">
        <v>3.4112585267222884E-2</v>
      </c>
    </row>
    <row r="644" spans="2:5" x14ac:dyDescent="0.2">
      <c r="B644" s="176">
        <v>39353</v>
      </c>
      <c r="C644" s="146">
        <v>133.02162200000001</v>
      </c>
      <c r="D644">
        <f t="shared" si="13"/>
        <v>4.161684517048271</v>
      </c>
      <c r="E644">
        <v>3.4074122605180161E-2</v>
      </c>
    </row>
    <row r="645" spans="2:5" x14ac:dyDescent="0.2">
      <c r="B645" s="176">
        <v>37586</v>
      </c>
      <c r="C645" s="146">
        <v>25.770970999999999</v>
      </c>
      <c r="D645">
        <f t="shared" si="13"/>
        <v>-0.83513207042135118</v>
      </c>
      <c r="E645">
        <v>3.404512439812378E-2</v>
      </c>
    </row>
    <row r="646" spans="2:5" x14ac:dyDescent="0.2">
      <c r="B646" s="176">
        <v>43657</v>
      </c>
      <c r="C646" s="146">
        <v>156.31281999999999</v>
      </c>
      <c r="D646">
        <f t="shared" si="13"/>
        <v>-1.5591041109287501E-2</v>
      </c>
      <c r="E646">
        <v>3.3959797198573026E-2</v>
      </c>
    </row>
    <row r="647" spans="2:5" x14ac:dyDescent="0.2">
      <c r="B647" s="176">
        <v>38854</v>
      </c>
      <c r="C647" s="146">
        <v>158.788498</v>
      </c>
      <c r="D647">
        <f t="shared" si="13"/>
        <v>-0.6559010704247713</v>
      </c>
      <c r="E647">
        <v>3.3956631649853165E-2</v>
      </c>
    </row>
    <row r="648" spans="2:5" x14ac:dyDescent="0.2">
      <c r="B648" s="176">
        <v>43045</v>
      </c>
      <c r="C648" s="146">
        <v>461.46176100000002</v>
      </c>
      <c r="D648">
        <f t="shared" si="13"/>
        <v>0.61614149214686265</v>
      </c>
      <c r="E648">
        <v>3.3951301317053977E-2</v>
      </c>
    </row>
    <row r="649" spans="2:5" x14ac:dyDescent="0.2">
      <c r="B649" s="176">
        <v>41499</v>
      </c>
      <c r="C649" s="146">
        <v>285.53302000000002</v>
      </c>
      <c r="D649">
        <f t="shared" si="13"/>
        <v>13.289814062223416</v>
      </c>
      <c r="E649">
        <v>3.3949553579719974E-2</v>
      </c>
    </row>
    <row r="650" spans="2:5" x14ac:dyDescent="0.2">
      <c r="B650" s="176">
        <v>36042</v>
      </c>
      <c r="C650" s="146">
        <v>19.981577000000001</v>
      </c>
      <c r="D650">
        <f t="shared" si="13"/>
        <v>-0.91306761799673963</v>
      </c>
      <c r="E650">
        <v>3.3937430093132E-2</v>
      </c>
    </row>
    <row r="651" spans="2:5" x14ac:dyDescent="0.2">
      <c r="B651" s="176">
        <v>40630</v>
      </c>
      <c r="C651" s="146">
        <v>229.851944</v>
      </c>
      <c r="D651">
        <f t="shared" si="13"/>
        <v>0.52744839766735185</v>
      </c>
      <c r="E651">
        <v>3.3914715806574916E-2</v>
      </c>
    </row>
    <row r="652" spans="2:5" x14ac:dyDescent="0.2">
      <c r="B652" s="176">
        <v>44146</v>
      </c>
      <c r="C652" s="146">
        <v>150.480988</v>
      </c>
      <c r="D652">
        <f t="shared" si="13"/>
        <v>0.83362092731650139</v>
      </c>
      <c r="E652">
        <v>3.3904088202927458E-2</v>
      </c>
    </row>
    <row r="653" spans="2:5" x14ac:dyDescent="0.2">
      <c r="B653" s="176">
        <v>38575</v>
      </c>
      <c r="C653" s="146">
        <v>82.067665000000005</v>
      </c>
      <c r="D653">
        <f t="shared" si="13"/>
        <v>0.29030664262218409</v>
      </c>
      <c r="E653">
        <v>3.3887662131570663E-2</v>
      </c>
    </row>
    <row r="654" spans="2:5" x14ac:dyDescent="0.2">
      <c r="B654" s="176">
        <v>35152</v>
      </c>
      <c r="C654" s="146">
        <v>63.603225999999999</v>
      </c>
      <c r="D654">
        <f t="shared" si="13"/>
        <v>2.2929913683476535</v>
      </c>
      <c r="E654">
        <v>3.3861354488314781E-2</v>
      </c>
    </row>
    <row r="655" spans="2:5" x14ac:dyDescent="0.2">
      <c r="B655" s="176">
        <v>37410</v>
      </c>
      <c r="C655" s="146">
        <v>19.314726</v>
      </c>
      <c r="D655">
        <f t="shared" si="13"/>
        <v>-0.8605401143188719</v>
      </c>
      <c r="E655">
        <v>3.3856206680395524E-2</v>
      </c>
    </row>
    <row r="656" spans="2:5" x14ac:dyDescent="0.2">
      <c r="B656" s="176">
        <v>40263</v>
      </c>
      <c r="C656" s="146">
        <v>138.49664300000001</v>
      </c>
      <c r="D656">
        <f t="shared" si="13"/>
        <v>0.9741708477459019</v>
      </c>
      <c r="E656">
        <v>3.3852765496279705E-2</v>
      </c>
    </row>
    <row r="657" spans="2:5" x14ac:dyDescent="0.2">
      <c r="B657" s="176">
        <v>35179</v>
      </c>
      <c r="C657" s="146">
        <v>70.154335000000003</v>
      </c>
      <c r="D657">
        <f t="shared" si="13"/>
        <v>-0.83228554534531551</v>
      </c>
      <c r="E657">
        <v>3.3798311943356606E-2</v>
      </c>
    </row>
    <row r="658" spans="2:5" x14ac:dyDescent="0.2">
      <c r="B658" s="176">
        <v>44630</v>
      </c>
      <c r="C658" s="146">
        <v>418.29629499999999</v>
      </c>
      <c r="D658">
        <f t="shared" si="13"/>
        <v>1.3612829919823826</v>
      </c>
      <c r="E658">
        <v>3.3752171427037105E-2</v>
      </c>
    </row>
    <row r="659" spans="2:5" x14ac:dyDescent="0.2">
      <c r="B659" s="176">
        <v>43769</v>
      </c>
      <c r="C659" s="146">
        <v>177.14788799999999</v>
      </c>
      <c r="D659">
        <f t="shared" si="13"/>
        <v>3.2865842855116463</v>
      </c>
      <c r="E659">
        <v>3.3740562139589189E-2</v>
      </c>
    </row>
    <row r="660" spans="2:5" x14ac:dyDescent="0.2">
      <c r="B660" s="176">
        <v>36362</v>
      </c>
      <c r="C660" s="146">
        <v>41.326118000000001</v>
      </c>
      <c r="D660">
        <f t="shared" si="13"/>
        <v>-0.90180050094718189</v>
      </c>
      <c r="E660">
        <v>3.3718419818601311E-2</v>
      </c>
    </row>
    <row r="661" spans="2:5" x14ac:dyDescent="0.2">
      <c r="B661" s="176">
        <v>44950</v>
      </c>
      <c r="C661" s="146">
        <v>420.83837899999997</v>
      </c>
      <c r="D661">
        <f t="shared" si="13"/>
        <v>1.7230067698399296</v>
      </c>
      <c r="E661">
        <v>3.3667963133565897E-2</v>
      </c>
    </row>
    <row r="662" spans="2:5" x14ac:dyDescent="0.2">
      <c r="B662" s="176">
        <v>40290</v>
      </c>
      <c r="C662" s="146">
        <v>154.549149</v>
      </c>
      <c r="D662">
        <f t="shared" si="13"/>
        <v>9.2149837286409504</v>
      </c>
      <c r="E662">
        <v>3.3666699758005639E-2</v>
      </c>
    </row>
    <row r="663" spans="2:5" x14ac:dyDescent="0.2">
      <c r="B663" s="176">
        <v>36091</v>
      </c>
      <c r="C663" s="146">
        <v>15.129652</v>
      </c>
      <c r="D663">
        <f t="shared" si="13"/>
        <v>-0.88962867906512599</v>
      </c>
      <c r="E663">
        <v>3.3604604421606739E-2</v>
      </c>
    </row>
    <row r="664" spans="2:5" x14ac:dyDescent="0.2">
      <c r="B664" s="176">
        <v>39380</v>
      </c>
      <c r="C664" s="146">
        <v>137.07955899999999</v>
      </c>
      <c r="D664">
        <f t="shared" si="13"/>
        <v>1.3496554061908714</v>
      </c>
      <c r="E664">
        <v>3.3565743618412226E-2</v>
      </c>
    </row>
    <row r="665" spans="2:5" x14ac:dyDescent="0.2">
      <c r="B665" s="176">
        <v>35348</v>
      </c>
      <c r="C665" s="146">
        <v>58.340282000000002</v>
      </c>
      <c r="D665">
        <f t="shared" si="13"/>
        <v>-0.23978191828078221</v>
      </c>
      <c r="E665">
        <v>3.3559756942076836E-2</v>
      </c>
    </row>
    <row r="666" spans="2:5" x14ac:dyDescent="0.2">
      <c r="B666" s="176">
        <v>38414</v>
      </c>
      <c r="C666" s="146">
        <v>76.741507999999996</v>
      </c>
      <c r="D666">
        <f t="shared" si="13"/>
        <v>8.9435115994522474E-2</v>
      </c>
      <c r="E666">
        <v>3.3545682797918322E-2</v>
      </c>
    </row>
    <row r="667" spans="2:5" x14ac:dyDescent="0.2">
      <c r="B667" s="176">
        <v>38526</v>
      </c>
      <c r="C667" s="146">
        <v>70.441558999999998</v>
      </c>
      <c r="D667">
        <f t="shared" si="13"/>
        <v>-0.57939820368196715</v>
      </c>
      <c r="E667">
        <v>3.3535291793392007E-2</v>
      </c>
    </row>
    <row r="668" spans="2:5" x14ac:dyDescent="0.2">
      <c r="B668" s="176">
        <v>43647</v>
      </c>
      <c r="C668" s="146">
        <v>167.478027</v>
      </c>
      <c r="D668">
        <f t="shared" si="13"/>
        <v>13.670395479909256</v>
      </c>
      <c r="E668">
        <v>3.3528196546350933E-2</v>
      </c>
    </row>
    <row r="669" spans="2:5" x14ac:dyDescent="0.2">
      <c r="B669" s="176">
        <v>37110</v>
      </c>
      <c r="C669" s="146">
        <v>11.416054000000001</v>
      </c>
      <c r="D669">
        <f t="shared" si="13"/>
        <v>-0.89237185551664977</v>
      </c>
      <c r="E669">
        <v>3.3519609212657647E-2</v>
      </c>
    </row>
    <row r="670" spans="2:5" x14ac:dyDescent="0.2">
      <c r="B670" s="176">
        <v>44029</v>
      </c>
      <c r="C670" s="146">
        <v>106.069412</v>
      </c>
      <c r="D670">
        <f t="shared" si="13"/>
        <v>3.1488339353419792</v>
      </c>
      <c r="E670">
        <v>3.3511456143866976E-2</v>
      </c>
    </row>
    <row r="671" spans="2:5" x14ac:dyDescent="0.2">
      <c r="B671" s="176">
        <v>39778</v>
      </c>
      <c r="C671" s="146">
        <v>25.566078000000001</v>
      </c>
      <c r="D671">
        <f t="shared" si="13"/>
        <v>0.23350860334163742</v>
      </c>
      <c r="E671">
        <v>3.3492768422611292E-2</v>
      </c>
    </row>
    <row r="672" spans="2:5" x14ac:dyDescent="0.2">
      <c r="B672" s="176">
        <v>37526</v>
      </c>
      <c r="C672" s="146">
        <v>20.726306999999998</v>
      </c>
      <c r="D672">
        <f t="shared" si="13"/>
        <v>-0.93098455215008835</v>
      </c>
      <c r="E672">
        <v>3.3461291623986478E-2</v>
      </c>
    </row>
    <row r="673" spans="2:5" x14ac:dyDescent="0.2">
      <c r="B673" s="176">
        <v>44322</v>
      </c>
      <c r="C673" s="146">
        <v>300.31402600000001</v>
      </c>
      <c r="D673">
        <f t="shared" si="13"/>
        <v>5.7337186209746189</v>
      </c>
      <c r="E673">
        <v>3.3447755284421579E-2</v>
      </c>
    </row>
    <row r="674" spans="2:5" x14ac:dyDescent="0.2">
      <c r="B674" s="176">
        <v>37869</v>
      </c>
      <c r="C674" s="146">
        <v>44.598540999999997</v>
      </c>
      <c r="D674">
        <f t="shared" si="13"/>
        <v>-0.8681718343303455</v>
      </c>
      <c r="E674">
        <v>3.3363677992324564E-2</v>
      </c>
    </row>
    <row r="675" spans="2:5" x14ac:dyDescent="0.2">
      <c r="B675" s="176">
        <v>42391</v>
      </c>
      <c r="C675" s="146">
        <v>338.30813599999999</v>
      </c>
      <c r="D675">
        <f t="shared" si="13"/>
        <v>1.3323721819427166</v>
      </c>
      <c r="E675">
        <v>3.3328265473368937E-2</v>
      </c>
    </row>
    <row r="676" spans="2:5" x14ac:dyDescent="0.2">
      <c r="B676" s="176">
        <v>39072</v>
      </c>
      <c r="C676" s="146">
        <v>145.04894999999999</v>
      </c>
      <c r="D676">
        <f t="shared" si="13"/>
        <v>-0.68870127730878961</v>
      </c>
      <c r="E676">
        <v>3.3295611537193279E-2</v>
      </c>
    </row>
    <row r="677" spans="2:5" x14ac:dyDescent="0.2">
      <c r="B677" s="176">
        <v>42906</v>
      </c>
      <c r="C677" s="146">
        <v>465.94778400000001</v>
      </c>
      <c r="D677">
        <f t="shared" si="13"/>
        <v>9.0919860694192476</v>
      </c>
      <c r="E677">
        <v>3.3270684832536548E-2</v>
      </c>
    </row>
    <row r="678" spans="2:5" x14ac:dyDescent="0.2">
      <c r="B678" s="176">
        <v>39927</v>
      </c>
      <c r="C678" s="146">
        <v>46.170077999999997</v>
      </c>
      <c r="D678">
        <f t="shared" si="13"/>
        <v>1.6697503570792298</v>
      </c>
      <c r="E678">
        <v>3.3210881900950721E-2</v>
      </c>
    </row>
    <row r="679" spans="2:5" x14ac:dyDescent="0.2">
      <c r="B679" s="176">
        <v>36941</v>
      </c>
      <c r="C679" s="146">
        <v>17.293780999999999</v>
      </c>
      <c r="D679">
        <f t="shared" si="13"/>
        <v>-0.7186263376665003</v>
      </c>
      <c r="E679">
        <v>3.3179867876284103E-2</v>
      </c>
    </row>
    <row r="680" spans="2:5" x14ac:dyDescent="0.2">
      <c r="B680" s="176">
        <v>35360</v>
      </c>
      <c r="C680" s="146">
        <v>61.461975000000002</v>
      </c>
      <c r="D680">
        <f t="shared" si="13"/>
        <v>-0.81087873691191992</v>
      </c>
      <c r="E680">
        <v>3.3154399072430001E-2</v>
      </c>
    </row>
    <row r="681" spans="2:5" x14ac:dyDescent="0.2">
      <c r="B681" s="176">
        <v>44328</v>
      </c>
      <c r="C681" s="146">
        <v>324.987122</v>
      </c>
      <c r="D681">
        <f t="shared" si="13"/>
        <v>13.984430421535647</v>
      </c>
      <c r="E681">
        <v>3.3116813138765758E-2</v>
      </c>
    </row>
    <row r="682" spans="2:5" x14ac:dyDescent="0.2">
      <c r="B682" s="176">
        <v>36014</v>
      </c>
      <c r="C682" s="146">
        <v>21.688320000000001</v>
      </c>
      <c r="D682">
        <f t="shared" si="13"/>
        <v>-0.92876255261883423</v>
      </c>
      <c r="E682">
        <v>3.3013653792735097E-2</v>
      </c>
    </row>
    <row r="683" spans="2:5" x14ac:dyDescent="0.2">
      <c r="B683" s="176">
        <v>43258</v>
      </c>
      <c r="C683" s="146">
        <v>304.45111100000003</v>
      </c>
      <c r="D683">
        <f t="shared" si="13"/>
        <v>1.4180287358137607</v>
      </c>
      <c r="E683">
        <v>3.297814723958082E-2</v>
      </c>
    </row>
    <row r="684" spans="2:5" x14ac:dyDescent="0.2">
      <c r="B684" s="176">
        <v>39188</v>
      </c>
      <c r="C684" s="146">
        <v>125.908806</v>
      </c>
      <c r="D684">
        <f t="shared" si="13"/>
        <v>2.7820062864022681</v>
      </c>
      <c r="E684">
        <v>3.2975294460435914E-2</v>
      </c>
    </row>
    <row r="685" spans="2:5" x14ac:dyDescent="0.2">
      <c r="B685" s="176">
        <v>37809</v>
      </c>
      <c r="C685" s="146">
        <v>33.291538000000003</v>
      </c>
      <c r="D685">
        <f t="shared" si="13"/>
        <v>-0.4160041365135061</v>
      </c>
      <c r="E685">
        <v>3.295895963467272E-2</v>
      </c>
    </row>
    <row r="686" spans="2:5" x14ac:dyDescent="0.2">
      <c r="B686" s="176">
        <v>35494</v>
      </c>
      <c r="C686" s="146">
        <v>57.006461999999999</v>
      </c>
      <c r="D686">
        <f t="shared" si="13"/>
        <v>-0.84629985883945735</v>
      </c>
      <c r="E686">
        <v>3.29090460888848E-2</v>
      </c>
    </row>
    <row r="687" spans="2:5" x14ac:dyDescent="0.2">
      <c r="B687" s="176">
        <v>43157</v>
      </c>
      <c r="C687" s="146">
        <v>370.89401199999998</v>
      </c>
      <c r="D687">
        <f t="shared" si="13"/>
        <v>-0.26646301420897733</v>
      </c>
      <c r="E687">
        <v>3.2898271451228894E-2</v>
      </c>
    </row>
    <row r="688" spans="2:5" x14ac:dyDescent="0.2">
      <c r="B688" s="176">
        <v>42573</v>
      </c>
      <c r="C688" s="146">
        <v>505.624146</v>
      </c>
      <c r="D688">
        <f t="shared" si="13"/>
        <v>0.98293815752036329</v>
      </c>
      <c r="E688">
        <v>3.2888774394060086E-2</v>
      </c>
    </row>
    <row r="689" spans="2:5" x14ac:dyDescent="0.2">
      <c r="B689" s="176">
        <v>40518</v>
      </c>
      <c r="C689" s="146">
        <v>254.98734999999999</v>
      </c>
      <c r="D689">
        <f t="shared" si="13"/>
        <v>-0.50468233709219035</v>
      </c>
      <c r="E689">
        <v>3.2821403577357168E-2</v>
      </c>
    </row>
    <row r="690" spans="2:5" x14ac:dyDescent="0.2">
      <c r="B690" s="176">
        <v>42587</v>
      </c>
      <c r="C690" s="146">
        <v>514.79559300000005</v>
      </c>
      <c r="D690">
        <f t="shared" si="13"/>
        <v>1.1852773041943896</v>
      </c>
      <c r="E690">
        <v>3.2800089681841033E-2</v>
      </c>
    </row>
    <row r="691" spans="2:5" x14ac:dyDescent="0.2">
      <c r="B691" s="176">
        <v>41080</v>
      </c>
      <c r="C691" s="146">
        <v>235.57449299999999</v>
      </c>
      <c r="D691">
        <f t="shared" si="13"/>
        <v>-0.42164060600921116</v>
      </c>
      <c r="E691">
        <v>3.2752296558681268E-2</v>
      </c>
    </row>
    <row r="692" spans="2:5" x14ac:dyDescent="0.2">
      <c r="B692" s="176">
        <v>42473</v>
      </c>
      <c r="C692" s="146">
        <v>407.31506300000001</v>
      </c>
      <c r="D692">
        <f t="shared" si="13"/>
        <v>7.2617100795058267</v>
      </c>
      <c r="E692">
        <v>3.2718630111898829E-2</v>
      </c>
    </row>
    <row r="693" spans="2:5" x14ac:dyDescent="0.2">
      <c r="B693" s="176">
        <v>35416</v>
      </c>
      <c r="C693" s="146">
        <v>49.301544</v>
      </c>
      <c r="D693">
        <f t="shared" si="13"/>
        <v>-0.60386728481575724</v>
      </c>
      <c r="E693">
        <v>3.2694373177498078E-2</v>
      </c>
    </row>
    <row r="694" spans="2:5" x14ac:dyDescent="0.2">
      <c r="B694" s="176">
        <v>39196</v>
      </c>
      <c r="C694" s="146">
        <v>124.457138</v>
      </c>
      <c r="D694">
        <f t="shared" si="13"/>
        <v>3.1136034434752902</v>
      </c>
      <c r="E694">
        <v>3.2653373336973726E-2</v>
      </c>
    </row>
    <row r="695" spans="2:5" x14ac:dyDescent="0.2">
      <c r="B695" s="176">
        <v>39895</v>
      </c>
      <c r="C695" s="146">
        <v>30.255016000000001</v>
      </c>
      <c r="D695">
        <f t="shared" si="13"/>
        <v>-0.86876842272627297</v>
      </c>
      <c r="E695">
        <v>3.2628976417265025E-2</v>
      </c>
    </row>
    <row r="696" spans="2:5" x14ac:dyDescent="0.2">
      <c r="B696" s="176">
        <v>40504</v>
      </c>
      <c r="C696" s="146">
        <v>230.54676799999999</v>
      </c>
      <c r="D696">
        <f t="shared" si="13"/>
        <v>-0.34411429389268167</v>
      </c>
      <c r="E696">
        <v>3.2548369399865849E-2</v>
      </c>
    </row>
    <row r="697" spans="2:5" x14ac:dyDescent="0.2">
      <c r="B697" s="176">
        <v>43171</v>
      </c>
      <c r="C697" s="146">
        <v>351.50448599999999</v>
      </c>
      <c r="D697">
        <f t="shared" si="13"/>
        <v>4.3527677285858868</v>
      </c>
      <c r="E697">
        <v>3.2503685352233372E-2</v>
      </c>
    </row>
    <row r="698" spans="2:5" x14ac:dyDescent="0.2">
      <c r="B698" s="176">
        <v>35601</v>
      </c>
      <c r="C698" s="146">
        <v>65.667800999999997</v>
      </c>
      <c r="D698">
        <f t="shared" si="13"/>
        <v>-0.87451668148013062</v>
      </c>
      <c r="E698">
        <v>3.2489330861460261E-2</v>
      </c>
    </row>
    <row r="699" spans="2:5" x14ac:dyDescent="0.2">
      <c r="B699" s="176">
        <v>45065</v>
      </c>
      <c r="C699" s="146">
        <v>523.31897000000004</v>
      </c>
      <c r="D699">
        <f t="shared" si="13"/>
        <v>7.7622207032467836</v>
      </c>
      <c r="E699">
        <v>3.2451562025917265E-2</v>
      </c>
    </row>
    <row r="700" spans="2:5" x14ac:dyDescent="0.2">
      <c r="B700" s="176">
        <v>35122</v>
      </c>
      <c r="C700" s="146">
        <v>59.724468000000002</v>
      </c>
      <c r="D700">
        <f t="shared" si="13"/>
        <v>-0.44757389822846999</v>
      </c>
      <c r="E700">
        <v>3.2371393165151405E-2</v>
      </c>
    </row>
    <row r="701" spans="2:5" x14ac:dyDescent="0.2">
      <c r="B701" s="176">
        <v>44033</v>
      </c>
      <c r="C701" s="146">
        <v>108.113045</v>
      </c>
      <c r="D701">
        <f t="shared" si="13"/>
        <v>-0.31576017707027881</v>
      </c>
      <c r="E701">
        <v>3.2365528652039462E-2</v>
      </c>
    </row>
    <row r="702" spans="2:5" x14ac:dyDescent="0.2">
      <c r="B702" s="176">
        <v>38839</v>
      </c>
      <c r="C702" s="146">
        <v>158.00460799999999</v>
      </c>
      <c r="D702">
        <f t="shared" si="13"/>
        <v>4.1456421101858272</v>
      </c>
      <c r="E702">
        <v>3.2346726561241247E-2</v>
      </c>
    </row>
    <row r="703" spans="2:5" x14ac:dyDescent="0.2">
      <c r="B703" s="176">
        <v>36207</v>
      </c>
      <c r="C703" s="146">
        <v>30.706489999999999</v>
      </c>
      <c r="D703">
        <f t="shared" si="13"/>
        <v>-0.70847209707790704</v>
      </c>
      <c r="E703">
        <v>3.23228625137396E-2</v>
      </c>
    </row>
    <row r="704" spans="2:5" x14ac:dyDescent="0.2">
      <c r="B704" s="176">
        <v>40121</v>
      </c>
      <c r="C704" s="146">
        <v>105.32950599999999</v>
      </c>
      <c r="D704">
        <f t="shared" si="13"/>
        <v>-0.78337827129291249</v>
      </c>
      <c r="E704">
        <v>3.231651982426996E-2</v>
      </c>
    </row>
    <row r="705" spans="2:5" x14ac:dyDescent="0.2">
      <c r="B705" s="176">
        <v>42544</v>
      </c>
      <c r="C705" s="146">
        <v>486.23703</v>
      </c>
      <c r="D705">
        <f t="shared" si="13"/>
        <v>-5.5200985183609524E-2</v>
      </c>
      <c r="E705">
        <v>3.2261493711970401E-2</v>
      </c>
    </row>
    <row r="706" spans="2:5" x14ac:dyDescent="0.2">
      <c r="B706" s="176">
        <v>42745</v>
      </c>
      <c r="C706" s="146">
        <v>514.64599599999997</v>
      </c>
      <c r="D706">
        <f t="shared" si="13"/>
        <v>2.2992038314628815</v>
      </c>
      <c r="E706">
        <v>3.2190366032774143E-2</v>
      </c>
    </row>
    <row r="707" spans="2:5" x14ac:dyDescent="0.2">
      <c r="B707" s="176">
        <v>39084</v>
      </c>
      <c r="C707" s="146">
        <v>155.99096700000001</v>
      </c>
      <c r="D707">
        <f t="shared" ref="D707:D770" si="14">(C707-C708)/C708</f>
        <v>-0.58851300619916525</v>
      </c>
      <c r="E707">
        <v>3.2089500838720621E-2</v>
      </c>
    </row>
    <row r="708" spans="2:5" x14ac:dyDescent="0.2">
      <c r="B708" s="176">
        <v>41603</v>
      </c>
      <c r="C708" s="146">
        <v>379.09088100000002</v>
      </c>
      <c r="D708">
        <f t="shared" si="14"/>
        <v>22.138465716190584</v>
      </c>
      <c r="E708">
        <v>3.2072808343463245E-2</v>
      </c>
    </row>
    <row r="709" spans="2:5" x14ac:dyDescent="0.2">
      <c r="B709" s="176">
        <v>36951</v>
      </c>
      <c r="C709" s="146">
        <v>16.383579000000001</v>
      </c>
      <c r="D709">
        <f t="shared" si="14"/>
        <v>-0.92641563843682317</v>
      </c>
      <c r="E709">
        <v>3.2069953765429308E-2</v>
      </c>
    </row>
    <row r="710" spans="2:5" x14ac:dyDescent="0.2">
      <c r="B710" s="176">
        <v>40476</v>
      </c>
      <c r="C710" s="146">
        <v>222.650284</v>
      </c>
      <c r="D710">
        <f t="shared" si="14"/>
        <v>1.6389809139875018</v>
      </c>
      <c r="E710">
        <v>3.2032117781204648E-2</v>
      </c>
    </row>
    <row r="711" spans="2:5" x14ac:dyDescent="0.2">
      <c r="B711" s="176">
        <v>38603</v>
      </c>
      <c r="C711" s="146">
        <v>84.369797000000005</v>
      </c>
      <c r="D711">
        <f t="shared" si="14"/>
        <v>0.14942441653900515</v>
      </c>
      <c r="E711">
        <v>3.199443648833851E-2</v>
      </c>
    </row>
    <row r="712" spans="2:5" x14ac:dyDescent="0.2">
      <c r="B712" s="176">
        <v>38315</v>
      </c>
      <c r="C712" s="146">
        <v>73.401779000000005</v>
      </c>
      <c r="D712">
        <f t="shared" si="14"/>
        <v>0.17786918006517902</v>
      </c>
      <c r="E712">
        <v>3.1978190414707217E-2</v>
      </c>
    </row>
    <row r="713" spans="2:5" x14ac:dyDescent="0.2">
      <c r="B713" s="176">
        <v>38229</v>
      </c>
      <c r="C713" s="146">
        <v>62.317428999999997</v>
      </c>
      <c r="D713">
        <f t="shared" si="14"/>
        <v>4.2122292876641128</v>
      </c>
      <c r="E713">
        <v>3.1962977231360844E-2</v>
      </c>
    </row>
    <row r="714" spans="2:5" x14ac:dyDescent="0.2">
      <c r="B714" s="176">
        <v>36844</v>
      </c>
      <c r="C714" s="146">
        <v>11.956003000000001</v>
      </c>
      <c r="D714">
        <f t="shared" si="14"/>
        <v>-0.9213968310820887</v>
      </c>
      <c r="E714">
        <v>3.1957531281312769E-2</v>
      </c>
    </row>
    <row r="715" spans="2:5" x14ac:dyDescent="0.2">
      <c r="B715" s="176">
        <v>39114</v>
      </c>
      <c r="C715" s="146">
        <v>152.10586499999999</v>
      </c>
      <c r="D715">
        <f t="shared" si="14"/>
        <v>0.18453887796393142</v>
      </c>
      <c r="E715">
        <v>3.1936539530383626E-2</v>
      </c>
    </row>
    <row r="716" spans="2:5" x14ac:dyDescent="0.2">
      <c r="B716" s="176">
        <v>38897</v>
      </c>
      <c r="C716" s="146">
        <v>128.40934799999999</v>
      </c>
      <c r="D716">
        <f t="shared" si="14"/>
        <v>-0.73553112553200495</v>
      </c>
      <c r="E716">
        <v>3.1894758447044848E-2</v>
      </c>
    </row>
    <row r="717" spans="2:5" x14ac:dyDescent="0.2">
      <c r="B717" s="176">
        <v>42737</v>
      </c>
      <c r="C717" s="146">
        <v>485.53671300000002</v>
      </c>
      <c r="D717">
        <f t="shared" si="14"/>
        <v>2.6435594738830797</v>
      </c>
      <c r="E717">
        <v>3.1885584557704981E-2</v>
      </c>
    </row>
    <row r="718" spans="2:5" x14ac:dyDescent="0.2">
      <c r="B718" s="176">
        <v>38862</v>
      </c>
      <c r="C718" s="146">
        <v>133.25889599999999</v>
      </c>
      <c r="D718">
        <f t="shared" si="14"/>
        <v>-0.73379622888969975</v>
      </c>
      <c r="E718">
        <v>3.1883113854121854E-2</v>
      </c>
    </row>
    <row r="719" spans="2:5" x14ac:dyDescent="0.2">
      <c r="B719" s="176">
        <v>42740</v>
      </c>
      <c r="C719" s="146">
        <v>500.58981299999999</v>
      </c>
      <c r="D719">
        <f t="shared" si="14"/>
        <v>6.8506285892244687</v>
      </c>
      <c r="E719">
        <v>3.1850409482481856E-2</v>
      </c>
    </row>
    <row r="720" spans="2:5" x14ac:dyDescent="0.2">
      <c r="B720" s="176">
        <v>38155</v>
      </c>
      <c r="C720" s="146">
        <v>63.764296999999999</v>
      </c>
      <c r="D720">
        <f t="shared" si="14"/>
        <v>1.9262057520941085</v>
      </c>
      <c r="E720">
        <v>3.1811371183447151E-2</v>
      </c>
    </row>
    <row r="721" spans="2:5" x14ac:dyDescent="0.2">
      <c r="B721" s="176">
        <v>37312</v>
      </c>
      <c r="C721" s="146">
        <v>21.790776999999999</v>
      </c>
      <c r="D721">
        <f t="shared" si="14"/>
        <v>-0.81752014006718232</v>
      </c>
      <c r="E721">
        <v>3.1774979368787301E-2</v>
      </c>
    </row>
    <row r="722" spans="2:5" x14ac:dyDescent="0.2">
      <c r="B722" s="176">
        <v>40135</v>
      </c>
      <c r="C722" s="146">
        <v>119.41469600000001</v>
      </c>
      <c r="D722">
        <f t="shared" si="14"/>
        <v>9.8108659913634177</v>
      </c>
      <c r="E722">
        <v>3.1761290256915521E-2</v>
      </c>
    </row>
    <row r="723" spans="2:5" x14ac:dyDescent="0.2">
      <c r="B723" s="176">
        <v>37109</v>
      </c>
      <c r="C723" s="146">
        <v>11.045802999999999</v>
      </c>
      <c r="D723">
        <f t="shared" si="14"/>
        <v>-0.97434241212200734</v>
      </c>
      <c r="E723">
        <v>3.1700270688383034E-2</v>
      </c>
    </row>
    <row r="724" spans="2:5" x14ac:dyDescent="0.2">
      <c r="B724" s="176">
        <v>43098</v>
      </c>
      <c r="C724" s="146">
        <v>430.50824</v>
      </c>
      <c r="D724">
        <f t="shared" si="14"/>
        <v>0.85004843016081599</v>
      </c>
      <c r="E724">
        <v>3.1653129016660314E-2</v>
      </c>
    </row>
    <row r="725" spans="2:5" x14ac:dyDescent="0.2">
      <c r="B725" s="176">
        <v>41072</v>
      </c>
      <c r="C725" s="146">
        <v>232.701065</v>
      </c>
      <c r="D725">
        <f t="shared" si="14"/>
        <v>3.9391306405749313</v>
      </c>
      <c r="E725">
        <v>3.163485606108507E-2</v>
      </c>
    </row>
    <row r="726" spans="2:5" x14ac:dyDescent="0.2">
      <c r="B726" s="176">
        <v>35697</v>
      </c>
      <c r="C726" s="146">
        <v>47.113770000000002</v>
      </c>
      <c r="D726">
        <f t="shared" si="14"/>
        <v>-0.56464926655462411</v>
      </c>
      <c r="E726">
        <v>3.1592109720386931E-2</v>
      </c>
    </row>
    <row r="727" spans="2:5" x14ac:dyDescent="0.2">
      <c r="B727" s="176">
        <v>39545</v>
      </c>
      <c r="C727" s="146">
        <v>108.22026099999999</v>
      </c>
      <c r="D727">
        <f t="shared" si="14"/>
        <v>-0.75419016905190783</v>
      </c>
      <c r="E727">
        <v>3.1581512544404125E-2</v>
      </c>
    </row>
    <row r="728" spans="2:5" x14ac:dyDescent="0.2">
      <c r="B728" s="176">
        <v>41862</v>
      </c>
      <c r="C728" s="146">
        <v>440.26010100000002</v>
      </c>
      <c r="D728">
        <f t="shared" si="14"/>
        <v>16.616109545559617</v>
      </c>
      <c r="E728">
        <v>3.1531458191264856E-2</v>
      </c>
    </row>
    <row r="729" spans="2:5" x14ac:dyDescent="0.2">
      <c r="B729" s="176">
        <v>37760</v>
      </c>
      <c r="C729" s="146">
        <v>24.991903000000001</v>
      </c>
      <c r="D729">
        <f t="shared" si="14"/>
        <v>-0.94961857929345617</v>
      </c>
      <c r="E729">
        <v>3.151877448225953E-2</v>
      </c>
    </row>
    <row r="730" spans="2:5" x14ac:dyDescent="0.2">
      <c r="B730" s="176">
        <v>44564</v>
      </c>
      <c r="C730" s="146">
        <v>496.05395499999997</v>
      </c>
      <c r="D730">
        <f t="shared" si="14"/>
        <v>0.65306705910564533</v>
      </c>
      <c r="E730">
        <v>3.1509115602426904E-2</v>
      </c>
    </row>
    <row r="731" spans="2:5" x14ac:dyDescent="0.2">
      <c r="B731" s="176">
        <v>41262</v>
      </c>
      <c r="C731" s="146">
        <v>300.080963</v>
      </c>
      <c r="D731">
        <f t="shared" si="14"/>
        <v>-0.12875185038745304</v>
      </c>
      <c r="E731">
        <v>3.1506570666831477E-2</v>
      </c>
    </row>
    <row r="732" spans="2:5" x14ac:dyDescent="0.2">
      <c r="B732" s="176">
        <v>44354</v>
      </c>
      <c r="C732" s="146">
        <v>344.426514</v>
      </c>
      <c r="D732">
        <f t="shared" si="14"/>
        <v>25.705824492039113</v>
      </c>
      <c r="E732">
        <v>3.1497119104176435E-2</v>
      </c>
    </row>
    <row r="733" spans="2:5" x14ac:dyDescent="0.2">
      <c r="B733" s="176">
        <v>36853</v>
      </c>
      <c r="C733" s="146">
        <v>12.897055999999999</v>
      </c>
      <c r="D733">
        <f t="shared" si="14"/>
        <v>-0.92797493688354471</v>
      </c>
      <c r="E733">
        <v>3.1462055325378553E-2</v>
      </c>
    </row>
    <row r="734" spans="2:5" x14ac:dyDescent="0.2">
      <c r="B734" s="176">
        <v>40835</v>
      </c>
      <c r="C734" s="146">
        <v>179.063446</v>
      </c>
      <c r="D734">
        <f t="shared" si="14"/>
        <v>17.61599372728146</v>
      </c>
      <c r="E734">
        <v>3.1448309020390308E-2</v>
      </c>
    </row>
    <row r="735" spans="2:5" x14ac:dyDescent="0.2">
      <c r="B735" s="176">
        <v>37069</v>
      </c>
      <c r="C735" s="146">
        <v>9.6187959999999997</v>
      </c>
      <c r="D735">
        <f t="shared" si="14"/>
        <v>-0.74852143730929221</v>
      </c>
      <c r="E735">
        <v>3.1430837980535815E-2</v>
      </c>
    </row>
    <row r="736" spans="2:5" x14ac:dyDescent="0.2">
      <c r="B736" s="176">
        <v>39909</v>
      </c>
      <c r="C736" s="146">
        <v>38.24897</v>
      </c>
      <c r="D736">
        <f t="shared" si="14"/>
        <v>-0.85656755514077909</v>
      </c>
      <c r="E736">
        <v>3.1426566612629159E-2</v>
      </c>
    </row>
    <row r="737" spans="2:5" x14ac:dyDescent="0.2">
      <c r="B737" s="176">
        <v>43343</v>
      </c>
      <c r="C737" s="146">
        <v>266.66888399999999</v>
      </c>
      <c r="D737">
        <f t="shared" si="14"/>
        <v>-0.43428147556581204</v>
      </c>
      <c r="E737">
        <v>3.1424782863713766E-2</v>
      </c>
    </row>
    <row r="738" spans="2:5" x14ac:dyDescent="0.2">
      <c r="B738" s="176">
        <v>42691</v>
      </c>
      <c r="C738" s="146">
        <v>471.38085899999999</v>
      </c>
      <c r="D738">
        <f t="shared" si="14"/>
        <v>6.3048899421884519</v>
      </c>
      <c r="E738">
        <v>3.1410176747996815E-2</v>
      </c>
    </row>
    <row r="739" spans="2:5" x14ac:dyDescent="0.2">
      <c r="B739" s="176">
        <v>35599</v>
      </c>
      <c r="C739" s="146">
        <v>64.529494999999997</v>
      </c>
      <c r="D739">
        <f t="shared" si="14"/>
        <v>-0.83645624640284244</v>
      </c>
      <c r="E739">
        <v>3.1405825933328822E-2</v>
      </c>
    </row>
    <row r="740" spans="2:5" x14ac:dyDescent="0.2">
      <c r="B740" s="176">
        <v>43136</v>
      </c>
      <c r="C740" s="146">
        <v>394.570221</v>
      </c>
      <c r="D740">
        <f t="shared" si="14"/>
        <v>2.0466721779098038</v>
      </c>
      <c r="E740">
        <v>3.1400606211333164E-2</v>
      </c>
    </row>
    <row r="741" spans="2:5" x14ac:dyDescent="0.2">
      <c r="B741" s="176">
        <v>39160</v>
      </c>
      <c r="C741" s="146">
        <v>129.508591</v>
      </c>
      <c r="D741">
        <f t="shared" si="14"/>
        <v>3.497098088363539</v>
      </c>
      <c r="E741">
        <v>3.134000930517554E-2</v>
      </c>
    </row>
    <row r="742" spans="2:5" x14ac:dyDescent="0.2">
      <c r="B742" s="176">
        <v>39797</v>
      </c>
      <c r="C742" s="146">
        <v>28.798258000000001</v>
      </c>
      <c r="D742">
        <f t="shared" si="14"/>
        <v>-0.69582201689341927</v>
      </c>
      <c r="E742">
        <v>3.1300945946391205E-2</v>
      </c>
    </row>
    <row r="743" spans="2:5" x14ac:dyDescent="0.2">
      <c r="B743" s="176">
        <v>38681</v>
      </c>
      <c r="C743" s="146">
        <v>94.675681999999995</v>
      </c>
      <c r="D743">
        <f t="shared" si="14"/>
        <v>0.27858222802547244</v>
      </c>
      <c r="E743">
        <v>3.1277913676249977E-2</v>
      </c>
    </row>
    <row r="744" spans="2:5" x14ac:dyDescent="0.2">
      <c r="B744" s="176">
        <v>38544</v>
      </c>
      <c r="C744" s="146">
        <v>74.047393999999997</v>
      </c>
      <c r="D744">
        <f t="shared" si="14"/>
        <v>-0.84583192727657941</v>
      </c>
      <c r="E744">
        <v>3.1257318633265412E-2</v>
      </c>
    </row>
    <row r="745" spans="2:5" x14ac:dyDescent="0.2">
      <c r="B745" s="176">
        <v>44537</v>
      </c>
      <c r="C745" s="146">
        <v>480.30304000000001</v>
      </c>
      <c r="D745">
        <f t="shared" si="14"/>
        <v>4.2702050377684113</v>
      </c>
      <c r="E745">
        <v>3.1249976583387695E-2</v>
      </c>
    </row>
    <row r="746" spans="2:5" x14ac:dyDescent="0.2">
      <c r="B746" s="176">
        <v>39615</v>
      </c>
      <c r="C746" s="146">
        <v>91.135551000000007</v>
      </c>
      <c r="D746">
        <f t="shared" si="14"/>
        <v>1.9114874200447967</v>
      </c>
      <c r="E746">
        <v>3.1227976496495093E-2</v>
      </c>
    </row>
    <row r="747" spans="2:5" x14ac:dyDescent="0.2">
      <c r="B747" s="176">
        <v>39889</v>
      </c>
      <c r="C747" s="146">
        <v>31.302059</v>
      </c>
      <c r="D747">
        <f t="shared" si="14"/>
        <v>1.4069166235103374</v>
      </c>
      <c r="E747">
        <v>3.1193698839232283E-2</v>
      </c>
    </row>
    <row r="748" spans="2:5" x14ac:dyDescent="0.2">
      <c r="B748" s="176">
        <v>36803</v>
      </c>
      <c r="C748" s="146">
        <v>13.005045000000001</v>
      </c>
      <c r="D748">
        <f t="shared" si="14"/>
        <v>-0.97536178801483076</v>
      </c>
      <c r="E748">
        <v>3.1192657204201855E-2</v>
      </c>
    </row>
    <row r="749" spans="2:5" x14ac:dyDescent="0.2">
      <c r="B749" s="176">
        <v>42135</v>
      </c>
      <c r="C749" s="146">
        <v>527.84045400000002</v>
      </c>
      <c r="D749">
        <f t="shared" si="14"/>
        <v>32.859619590220959</v>
      </c>
      <c r="E749">
        <v>3.1146555471510205E-2</v>
      </c>
    </row>
    <row r="750" spans="2:5" x14ac:dyDescent="0.2">
      <c r="B750" s="176">
        <v>36774</v>
      </c>
      <c r="C750" s="146">
        <v>15.589084</v>
      </c>
      <c r="D750">
        <f t="shared" si="14"/>
        <v>-0.85918352302355061</v>
      </c>
      <c r="E750">
        <v>3.112241260046094E-2</v>
      </c>
    </row>
    <row r="751" spans="2:5" x14ac:dyDescent="0.2">
      <c r="B751" s="176">
        <v>43700</v>
      </c>
      <c r="C751" s="146">
        <v>110.704971</v>
      </c>
      <c r="D751">
        <f t="shared" si="14"/>
        <v>-0.28166068776077324</v>
      </c>
      <c r="E751">
        <v>3.1104991654106195E-2</v>
      </c>
    </row>
    <row r="752" spans="2:5" x14ac:dyDescent="0.2">
      <c r="B752" s="176">
        <v>40815</v>
      </c>
      <c r="C752" s="146">
        <v>154.11236600000001</v>
      </c>
      <c r="D752">
        <f t="shared" si="14"/>
        <v>3.529170706028713</v>
      </c>
      <c r="E752">
        <v>3.1079680609054937E-2</v>
      </c>
    </row>
    <row r="753" spans="2:5" x14ac:dyDescent="0.2">
      <c r="B753" s="176">
        <v>35839</v>
      </c>
      <c r="C753" s="146">
        <v>34.026618999999997</v>
      </c>
      <c r="D753">
        <f t="shared" si="14"/>
        <v>-0.68801811856874573</v>
      </c>
      <c r="E753">
        <v>3.0975483645386079E-2</v>
      </c>
    </row>
    <row r="754" spans="2:5" x14ac:dyDescent="0.2">
      <c r="B754" s="176">
        <v>38737</v>
      </c>
      <c r="C754" s="146">
        <v>109.06601000000001</v>
      </c>
      <c r="D754">
        <f t="shared" si="14"/>
        <v>2.5929963031996297</v>
      </c>
      <c r="E754">
        <v>3.0964863201450758E-2</v>
      </c>
    </row>
    <row r="755" spans="2:5" x14ac:dyDescent="0.2">
      <c r="B755" s="176">
        <v>39888</v>
      </c>
      <c r="C755" s="146">
        <v>30.355169</v>
      </c>
      <c r="D755">
        <f t="shared" si="14"/>
        <v>0.47444908831660421</v>
      </c>
      <c r="E755">
        <v>3.0921565390408353E-2</v>
      </c>
    </row>
    <row r="756" spans="2:5" x14ac:dyDescent="0.2">
      <c r="B756" s="176">
        <v>37323</v>
      </c>
      <c r="C756" s="146">
        <v>20.587465000000002</v>
      </c>
      <c r="D756">
        <f t="shared" si="14"/>
        <v>-0.8689850004609635</v>
      </c>
      <c r="E756">
        <v>3.0899858054800444E-2</v>
      </c>
    </row>
    <row r="757" spans="2:5" x14ac:dyDescent="0.2">
      <c r="B757" s="176">
        <v>38827</v>
      </c>
      <c r="C757" s="146">
        <v>157.138229</v>
      </c>
      <c r="D757">
        <f t="shared" si="14"/>
        <v>0.30780282961486544</v>
      </c>
      <c r="E757">
        <v>3.0854321389493306E-2</v>
      </c>
    </row>
    <row r="758" spans="2:5" x14ac:dyDescent="0.2">
      <c r="B758" s="176">
        <v>39325</v>
      </c>
      <c r="C758" s="146">
        <v>120.15437300000001</v>
      </c>
      <c r="D758">
        <f t="shared" si="14"/>
        <v>-0.59331511072253995</v>
      </c>
      <c r="E758">
        <v>3.0848399051180461E-2</v>
      </c>
    </row>
    <row r="759" spans="2:5" x14ac:dyDescent="0.2">
      <c r="B759" s="176">
        <v>41509</v>
      </c>
      <c r="C759" s="146">
        <v>295.44833399999999</v>
      </c>
      <c r="D759">
        <f t="shared" si="14"/>
        <v>1.3527990319712351</v>
      </c>
      <c r="E759">
        <v>3.0827009313240481E-2</v>
      </c>
    </row>
    <row r="760" spans="2:5" x14ac:dyDescent="0.2">
      <c r="B760" s="176">
        <v>39157</v>
      </c>
      <c r="C760" s="146">
        <v>125.573128</v>
      </c>
      <c r="D760">
        <f t="shared" si="14"/>
        <v>-0.63026026543830904</v>
      </c>
      <c r="E760">
        <v>3.0718301075781374E-2</v>
      </c>
    </row>
    <row r="761" spans="2:5" x14ac:dyDescent="0.2">
      <c r="B761" s="176">
        <v>41550</v>
      </c>
      <c r="C761" s="146">
        <v>339.62573200000003</v>
      </c>
      <c r="D761">
        <f t="shared" si="14"/>
        <v>-0.20471258918185103</v>
      </c>
      <c r="E761">
        <v>3.0686780393263398E-2</v>
      </c>
    </row>
    <row r="762" spans="2:5" x14ac:dyDescent="0.2">
      <c r="B762" s="176">
        <v>41795</v>
      </c>
      <c r="C762" s="146">
        <v>427.04779100000002</v>
      </c>
      <c r="D762">
        <f t="shared" si="14"/>
        <v>0.39657451023705059</v>
      </c>
      <c r="E762">
        <v>3.0683481670624076E-2</v>
      </c>
    </row>
    <row r="763" spans="2:5" x14ac:dyDescent="0.2">
      <c r="B763" s="176">
        <v>41018</v>
      </c>
      <c r="C763" s="146">
        <v>305.78231799999998</v>
      </c>
      <c r="D763">
        <f t="shared" si="14"/>
        <v>14.061642177440442</v>
      </c>
      <c r="E763">
        <v>3.0669909296308872E-2</v>
      </c>
    </row>
    <row r="764" spans="2:5" x14ac:dyDescent="0.2">
      <c r="B764" s="176">
        <v>36020</v>
      </c>
      <c r="C764" s="146">
        <v>20.302057000000001</v>
      </c>
      <c r="D764">
        <f t="shared" si="14"/>
        <v>-0.62792649232176723</v>
      </c>
      <c r="E764">
        <v>3.064675516740837E-2</v>
      </c>
    </row>
    <row r="765" spans="2:5" x14ac:dyDescent="0.2">
      <c r="B765" s="176">
        <v>39995</v>
      </c>
      <c r="C765" s="146">
        <v>54.564639999999997</v>
      </c>
      <c r="D765">
        <f t="shared" si="14"/>
        <v>-0.8816802492124215</v>
      </c>
      <c r="E765">
        <v>3.0610456331217787E-2</v>
      </c>
    </row>
    <row r="766" spans="2:5" x14ac:dyDescent="0.2">
      <c r="B766" s="176">
        <v>41823</v>
      </c>
      <c r="C766" s="146">
        <v>461.16256700000002</v>
      </c>
      <c r="D766">
        <f t="shared" si="14"/>
        <v>3.8786245981684333</v>
      </c>
      <c r="E766">
        <v>3.0605517150415412E-2</v>
      </c>
    </row>
    <row r="767" spans="2:5" x14ac:dyDescent="0.2">
      <c r="B767" s="176">
        <v>38687</v>
      </c>
      <c r="C767" s="146">
        <v>94.527168000000003</v>
      </c>
      <c r="D767">
        <f t="shared" si="14"/>
        <v>1.6190092628097856</v>
      </c>
      <c r="E767">
        <v>3.0586461386329103E-2</v>
      </c>
    </row>
    <row r="768" spans="2:5" x14ac:dyDescent="0.2">
      <c r="B768" s="176">
        <v>37830</v>
      </c>
      <c r="C768" s="146">
        <v>36.09272</v>
      </c>
      <c r="D768">
        <f t="shared" si="14"/>
        <v>-0.39565214450129105</v>
      </c>
      <c r="E768">
        <v>3.0555068409822913E-2</v>
      </c>
    </row>
    <row r="769" spans="2:5" x14ac:dyDescent="0.2">
      <c r="B769" s="176">
        <v>37909</v>
      </c>
      <c r="C769" s="146">
        <v>59.721764</v>
      </c>
      <c r="D769">
        <f t="shared" si="14"/>
        <v>-0.55950260314323219</v>
      </c>
      <c r="E769">
        <v>3.0549915528290939E-2</v>
      </c>
    </row>
    <row r="770" spans="2:5" x14ac:dyDescent="0.2">
      <c r="B770" s="176">
        <v>40165</v>
      </c>
      <c r="C770" s="146">
        <v>135.57801799999999</v>
      </c>
      <c r="D770">
        <f t="shared" si="14"/>
        <v>1.4617056550461553</v>
      </c>
      <c r="E770">
        <v>3.0539204114749689E-2</v>
      </c>
    </row>
    <row r="771" spans="2:5" x14ac:dyDescent="0.2">
      <c r="B771" s="176">
        <v>35564</v>
      </c>
      <c r="C771" s="146">
        <v>55.074829000000001</v>
      </c>
      <c r="D771">
        <f t="shared" ref="D771:D834" si="15">(C771-C772)/C772</f>
        <v>0.69014673158364215</v>
      </c>
      <c r="E771">
        <v>3.0525157437882231E-2</v>
      </c>
    </row>
    <row r="772" spans="2:5" x14ac:dyDescent="0.2">
      <c r="B772" s="176">
        <v>39801</v>
      </c>
      <c r="C772" s="146">
        <v>32.585827000000002</v>
      </c>
      <c r="D772">
        <f t="shared" si="15"/>
        <v>0.50297612623258448</v>
      </c>
      <c r="E772">
        <v>3.0521152487137729E-2</v>
      </c>
    </row>
    <row r="773" spans="2:5" x14ac:dyDescent="0.2">
      <c r="B773" s="176">
        <v>36052</v>
      </c>
      <c r="C773" s="146">
        <v>21.680868</v>
      </c>
      <c r="D773">
        <f t="shared" si="15"/>
        <v>-0.61951187152651765</v>
      </c>
      <c r="E773">
        <v>3.0464207441250696E-2</v>
      </c>
    </row>
    <row r="774" spans="2:5" x14ac:dyDescent="0.2">
      <c r="B774" s="176">
        <v>35566</v>
      </c>
      <c r="C774" s="146">
        <v>56.981720000000003</v>
      </c>
      <c r="D774">
        <f t="shared" si="15"/>
        <v>-0.90199859811317229</v>
      </c>
      <c r="E774">
        <v>3.0418247306404807E-2</v>
      </c>
    </row>
    <row r="775" spans="2:5" x14ac:dyDescent="0.2">
      <c r="B775" s="176">
        <v>45097</v>
      </c>
      <c r="C775" s="146">
        <v>581.43780500000003</v>
      </c>
      <c r="D775">
        <f t="shared" si="15"/>
        <v>2.1649964711549634</v>
      </c>
      <c r="E775">
        <v>3.0385983649649406E-2</v>
      </c>
    </row>
    <row r="776" spans="2:5" x14ac:dyDescent="0.2">
      <c r="B776" s="176">
        <v>40841</v>
      </c>
      <c r="C776" s="146">
        <v>183.708832</v>
      </c>
      <c r="D776">
        <f t="shared" si="15"/>
        <v>-0.35903505255511597</v>
      </c>
      <c r="E776">
        <v>3.0351865351992687E-2</v>
      </c>
    </row>
    <row r="777" spans="2:5" x14ac:dyDescent="0.2">
      <c r="B777" s="176">
        <v>41508</v>
      </c>
      <c r="C777" s="146">
        <v>286.61291499999999</v>
      </c>
      <c r="D777">
        <f t="shared" si="15"/>
        <v>0.29729005512835982</v>
      </c>
      <c r="E777">
        <v>3.0351137443277186E-2</v>
      </c>
    </row>
    <row r="778" spans="2:5" x14ac:dyDescent="0.2">
      <c r="B778" s="176">
        <v>40605</v>
      </c>
      <c r="C778" s="146">
        <v>220.93202199999999</v>
      </c>
      <c r="D778">
        <f t="shared" si="15"/>
        <v>-0.43728339505916064</v>
      </c>
      <c r="E778">
        <v>3.0345411685075218E-2</v>
      </c>
    </row>
    <row r="779" spans="2:5" x14ac:dyDescent="0.2">
      <c r="B779" s="176">
        <v>42366</v>
      </c>
      <c r="C779" s="146">
        <v>392.61685199999999</v>
      </c>
      <c r="D779">
        <f t="shared" si="15"/>
        <v>0.79903651570745082</v>
      </c>
      <c r="E779">
        <v>3.0334777038248831E-2</v>
      </c>
    </row>
    <row r="780" spans="2:5" x14ac:dyDescent="0.2">
      <c r="B780" s="176">
        <v>40610</v>
      </c>
      <c r="C780" s="146">
        <v>218.237289</v>
      </c>
      <c r="D780">
        <f t="shared" si="15"/>
        <v>-0.45432630427172249</v>
      </c>
      <c r="E780">
        <v>3.0320410966982975E-2</v>
      </c>
    </row>
    <row r="781" spans="2:5" x14ac:dyDescent="0.2">
      <c r="B781" s="176">
        <v>42208</v>
      </c>
      <c r="C781" s="146">
        <v>399.94101000000001</v>
      </c>
      <c r="D781">
        <f t="shared" si="15"/>
        <v>10.107619995820697</v>
      </c>
      <c r="E781">
        <v>3.0291365528405143E-2</v>
      </c>
    </row>
    <row r="782" spans="2:5" x14ac:dyDescent="0.2">
      <c r="B782" s="176">
        <v>35858</v>
      </c>
      <c r="C782" s="146">
        <v>36.006003999999997</v>
      </c>
      <c r="D782">
        <f t="shared" si="15"/>
        <v>-0.72529334922500632</v>
      </c>
      <c r="E782">
        <v>3.0290379267627489E-2</v>
      </c>
    </row>
    <row r="783" spans="2:5" x14ac:dyDescent="0.2">
      <c r="B783" s="176">
        <v>40163</v>
      </c>
      <c r="C783" s="146">
        <v>131.07074</v>
      </c>
      <c r="D783">
        <f t="shared" si="15"/>
        <v>-0.53616130394849393</v>
      </c>
      <c r="E783">
        <v>3.027427393880092E-2</v>
      </c>
    </row>
    <row r="784" spans="2:5" x14ac:dyDescent="0.2">
      <c r="B784" s="176">
        <v>41456</v>
      </c>
      <c r="C784" s="146">
        <v>282.57827800000001</v>
      </c>
      <c r="D784">
        <f t="shared" si="15"/>
        <v>2.3336333519390959</v>
      </c>
      <c r="E784">
        <v>3.0216945148615833E-2</v>
      </c>
    </row>
    <row r="785" spans="2:5" x14ac:dyDescent="0.2">
      <c r="B785" s="176">
        <v>38667</v>
      </c>
      <c r="C785" s="146">
        <v>84.765854000000004</v>
      </c>
      <c r="D785">
        <f t="shared" si="15"/>
        <v>5.8547416090123303E-2</v>
      </c>
      <c r="E785">
        <v>3.0184534191621943E-2</v>
      </c>
    </row>
    <row r="786" spans="2:5" x14ac:dyDescent="0.2">
      <c r="B786" s="176">
        <v>38000</v>
      </c>
      <c r="C786" s="146">
        <v>80.077522000000002</v>
      </c>
      <c r="D786">
        <f t="shared" si="15"/>
        <v>1.6192801074435259</v>
      </c>
      <c r="E786">
        <v>3.0165035281414024E-2</v>
      </c>
    </row>
    <row r="787" spans="2:5" x14ac:dyDescent="0.2">
      <c r="B787" s="176">
        <v>36202</v>
      </c>
      <c r="C787" s="146">
        <v>30.572340000000001</v>
      </c>
      <c r="D787">
        <f t="shared" si="15"/>
        <v>-0.75020312724361826</v>
      </c>
      <c r="E787">
        <v>3.0135994836573199E-2</v>
      </c>
    </row>
    <row r="788" spans="2:5" x14ac:dyDescent="0.2">
      <c r="B788" s="176">
        <v>39491</v>
      </c>
      <c r="C788" s="146">
        <v>122.388802</v>
      </c>
      <c r="D788">
        <f t="shared" si="15"/>
        <v>0.4681098035008337</v>
      </c>
      <c r="E788">
        <v>3.0119702107912021E-2</v>
      </c>
    </row>
    <row r="789" spans="2:5" x14ac:dyDescent="0.2">
      <c r="B789" s="176">
        <v>38355</v>
      </c>
      <c r="C789" s="146">
        <v>83.364883000000006</v>
      </c>
      <c r="D789">
        <f t="shared" si="15"/>
        <v>5.8576080853176</v>
      </c>
      <c r="E789">
        <v>3.0084044300113754E-2</v>
      </c>
    </row>
    <row r="790" spans="2:5" x14ac:dyDescent="0.2">
      <c r="B790" s="176">
        <v>37116</v>
      </c>
      <c r="C790" s="146">
        <v>12.156554</v>
      </c>
      <c r="D790">
        <f t="shared" si="15"/>
        <v>-0.93232828531063106</v>
      </c>
      <c r="E790">
        <v>3.0065248050032016E-2</v>
      </c>
    </row>
    <row r="791" spans="2:5" x14ac:dyDescent="0.2">
      <c r="B791" s="176">
        <v>43816</v>
      </c>
      <c r="C791" s="146">
        <v>179.640106</v>
      </c>
      <c r="D791">
        <f t="shared" si="15"/>
        <v>7.9161174212860521</v>
      </c>
      <c r="E791">
        <v>3.0008574569773003E-2</v>
      </c>
    </row>
    <row r="792" spans="2:5" x14ac:dyDescent="0.2">
      <c r="B792" s="176">
        <v>37480</v>
      </c>
      <c r="C792" s="146">
        <v>20.147794999999999</v>
      </c>
      <c r="D792">
        <f t="shared" si="15"/>
        <v>-0.93480968234387352</v>
      </c>
      <c r="E792">
        <v>2.996861907039939E-2</v>
      </c>
    </row>
    <row r="793" spans="2:5" x14ac:dyDescent="0.2">
      <c r="B793" s="176">
        <v>42417</v>
      </c>
      <c r="C793" s="146">
        <v>309.06115699999998</v>
      </c>
      <c r="D793">
        <f t="shared" si="15"/>
        <v>-0.39582414077907135</v>
      </c>
      <c r="E793">
        <v>2.9885371481438366E-2</v>
      </c>
    </row>
    <row r="794" spans="2:5" x14ac:dyDescent="0.2">
      <c r="B794" s="176">
        <v>41870</v>
      </c>
      <c r="C794" s="146">
        <v>511.541718</v>
      </c>
      <c r="D794">
        <f t="shared" si="15"/>
        <v>6.6302755920275356</v>
      </c>
      <c r="E794">
        <v>2.9872966218361486E-2</v>
      </c>
    </row>
    <row r="795" spans="2:5" x14ac:dyDescent="0.2">
      <c r="B795" s="176">
        <v>43928</v>
      </c>
      <c r="C795" s="146">
        <v>67.041054000000003</v>
      </c>
      <c r="D795">
        <f t="shared" si="15"/>
        <v>-0.7430223126032135</v>
      </c>
      <c r="E795">
        <v>2.9862137515618014E-2</v>
      </c>
    </row>
    <row r="796" spans="2:5" x14ac:dyDescent="0.2">
      <c r="B796" s="176">
        <v>41180</v>
      </c>
      <c r="C796" s="146">
        <v>260.88278200000002</v>
      </c>
      <c r="D796">
        <f t="shared" si="15"/>
        <v>-0.13428224628437802</v>
      </c>
      <c r="E796">
        <v>2.9830806816107856E-2</v>
      </c>
    </row>
    <row r="797" spans="2:5" x14ac:dyDescent="0.2">
      <c r="B797" s="176">
        <v>41404</v>
      </c>
      <c r="C797" s="146">
        <v>301.34854100000001</v>
      </c>
      <c r="D797">
        <f t="shared" si="15"/>
        <v>10.687154779322878</v>
      </c>
      <c r="E797">
        <v>2.9823360738990272E-2</v>
      </c>
    </row>
    <row r="798" spans="2:5" x14ac:dyDescent="0.2">
      <c r="B798" s="176">
        <v>39853</v>
      </c>
      <c r="C798" s="146">
        <v>25.784593999999998</v>
      </c>
      <c r="D798">
        <f t="shared" si="15"/>
        <v>-0.63748646123824992</v>
      </c>
      <c r="E798">
        <v>2.9818271456462649E-2</v>
      </c>
    </row>
    <row r="799" spans="2:5" x14ac:dyDescent="0.2">
      <c r="B799" s="176">
        <v>38314</v>
      </c>
      <c r="C799" s="146">
        <v>71.127257999999998</v>
      </c>
      <c r="D799">
        <f t="shared" si="15"/>
        <v>0.10730621896206322</v>
      </c>
      <c r="E799">
        <v>2.9800816277103567E-2</v>
      </c>
    </row>
    <row r="800" spans="2:5" x14ac:dyDescent="0.2">
      <c r="B800" s="176">
        <v>35170</v>
      </c>
      <c r="C800" s="146">
        <v>64.234497000000005</v>
      </c>
      <c r="D800">
        <f t="shared" si="15"/>
        <v>-0.85435195019084742</v>
      </c>
      <c r="E800">
        <v>2.9798912132014365E-2</v>
      </c>
    </row>
    <row r="801" spans="2:5" x14ac:dyDescent="0.2">
      <c r="B801" s="176">
        <v>44711</v>
      </c>
      <c r="C801" s="146">
        <v>441.02545199999997</v>
      </c>
      <c r="D801">
        <f t="shared" si="15"/>
        <v>1.7780220343392461</v>
      </c>
      <c r="E801">
        <v>2.9795143676712401E-2</v>
      </c>
    </row>
    <row r="802" spans="2:5" x14ac:dyDescent="0.2">
      <c r="B802" s="176">
        <v>43636</v>
      </c>
      <c r="C802" s="146">
        <v>158.75520299999999</v>
      </c>
      <c r="D802">
        <f t="shared" si="15"/>
        <v>-6.1579316455496406E-2</v>
      </c>
      <c r="E802">
        <v>2.9744587280382428E-2</v>
      </c>
    </row>
    <row r="803" spans="2:5" x14ac:dyDescent="0.2">
      <c r="B803" s="176">
        <v>43517</v>
      </c>
      <c r="C803" s="146">
        <v>169.17274499999999</v>
      </c>
      <c r="D803">
        <f t="shared" si="15"/>
        <v>0.31370430647602138</v>
      </c>
      <c r="E803">
        <v>2.9733042403520225E-2</v>
      </c>
    </row>
    <row r="804" spans="2:5" x14ac:dyDescent="0.2">
      <c r="B804" s="176">
        <v>39442</v>
      </c>
      <c r="C804" s="146">
        <v>128.77536000000001</v>
      </c>
      <c r="D804">
        <f t="shared" si="15"/>
        <v>-0.55897332908295883</v>
      </c>
      <c r="E804">
        <v>2.9709706714227558E-2</v>
      </c>
    </row>
    <row r="805" spans="2:5" x14ac:dyDescent="0.2">
      <c r="B805" s="176">
        <v>44406</v>
      </c>
      <c r="C805" s="146">
        <v>291.98996</v>
      </c>
      <c r="D805">
        <f t="shared" si="15"/>
        <v>-0.60589829863468869</v>
      </c>
      <c r="E805">
        <v>2.9706418877681415E-2</v>
      </c>
    </row>
    <row r="806" spans="2:5" x14ac:dyDescent="0.2">
      <c r="B806" s="176">
        <v>45287</v>
      </c>
      <c r="C806" s="146">
        <v>740.90002400000003</v>
      </c>
      <c r="D806">
        <f t="shared" si="15"/>
        <v>1.4558334461699658</v>
      </c>
      <c r="E806">
        <v>2.9671372880350943E-2</v>
      </c>
    </row>
    <row r="807" spans="2:5" x14ac:dyDescent="0.2">
      <c r="B807" s="176">
        <v>41339</v>
      </c>
      <c r="C807" s="146">
        <v>301.68984999999998</v>
      </c>
      <c r="D807">
        <f t="shared" si="15"/>
        <v>-0.42356168379800457</v>
      </c>
      <c r="E807">
        <v>2.9617224308528936E-2</v>
      </c>
    </row>
    <row r="808" spans="2:5" x14ac:dyDescent="0.2">
      <c r="B808" s="176">
        <v>44578</v>
      </c>
      <c r="C808" s="146">
        <v>523.36883499999999</v>
      </c>
      <c r="D808">
        <f t="shared" si="15"/>
        <v>23.38913826515051</v>
      </c>
      <c r="E808">
        <v>2.9613680953630074E-2</v>
      </c>
    </row>
    <row r="809" spans="2:5" x14ac:dyDescent="0.2">
      <c r="B809" s="176">
        <v>37294</v>
      </c>
      <c r="C809" s="146">
        <v>21.459095000000001</v>
      </c>
      <c r="D809">
        <f t="shared" si="15"/>
        <v>-0.90635099277807407</v>
      </c>
      <c r="E809">
        <v>2.9607452561210987E-2</v>
      </c>
    </row>
    <row r="810" spans="2:5" x14ac:dyDescent="0.2">
      <c r="B810" s="176">
        <v>41135</v>
      </c>
      <c r="C810" s="146">
        <v>229.14385999999999</v>
      </c>
      <c r="D810">
        <f t="shared" si="15"/>
        <v>-0.15687720850094544</v>
      </c>
      <c r="E810">
        <v>2.9572676171198749E-2</v>
      </c>
    </row>
    <row r="811" spans="2:5" x14ac:dyDescent="0.2">
      <c r="B811" s="176">
        <v>41009</v>
      </c>
      <c r="C811" s="146">
        <v>271.77993800000002</v>
      </c>
      <c r="D811">
        <f t="shared" si="15"/>
        <v>0.91114882966965505</v>
      </c>
      <c r="E811">
        <v>2.9571935727966663E-2</v>
      </c>
    </row>
    <row r="812" spans="2:5" x14ac:dyDescent="0.2">
      <c r="B812" s="176">
        <v>39366</v>
      </c>
      <c r="C812" s="146">
        <v>142.207626</v>
      </c>
      <c r="D812">
        <f t="shared" si="15"/>
        <v>-0.67378514490975994</v>
      </c>
      <c r="E812">
        <v>2.9564979344319935E-2</v>
      </c>
    </row>
    <row r="813" spans="2:5" x14ac:dyDescent="0.2">
      <c r="B813" s="176">
        <v>41785</v>
      </c>
      <c r="C813" s="146">
        <v>435.93240400000002</v>
      </c>
      <c r="D813">
        <f t="shared" si="15"/>
        <v>10.354942882813772</v>
      </c>
      <c r="E813">
        <v>2.9561834663828834E-2</v>
      </c>
    </row>
    <row r="814" spans="2:5" x14ac:dyDescent="0.2">
      <c r="B814" s="176">
        <v>35775</v>
      </c>
      <c r="C814" s="146">
        <v>38.391421999999999</v>
      </c>
      <c r="D814">
        <f t="shared" si="15"/>
        <v>-0.77472315357783117</v>
      </c>
      <c r="E814">
        <v>2.9554853221997093E-2</v>
      </c>
    </row>
    <row r="815" spans="2:5" x14ac:dyDescent="0.2">
      <c r="B815" s="176">
        <v>43469</v>
      </c>
      <c r="C815" s="146">
        <v>170.41885400000001</v>
      </c>
      <c r="D815">
        <f t="shared" si="15"/>
        <v>-0.50007313994986835</v>
      </c>
      <c r="E815">
        <v>2.950912442880051E-2</v>
      </c>
    </row>
    <row r="816" spans="2:5" x14ac:dyDescent="0.2">
      <c r="B816" s="176">
        <v>43229</v>
      </c>
      <c r="C816" s="146">
        <v>340.88757299999997</v>
      </c>
      <c r="D816">
        <f t="shared" si="15"/>
        <v>1.9157366882423366</v>
      </c>
      <c r="E816">
        <v>2.950477375270278E-2</v>
      </c>
    </row>
    <row r="817" spans="2:5" x14ac:dyDescent="0.2">
      <c r="B817" s="176">
        <v>38748</v>
      </c>
      <c r="C817" s="146">
        <v>116.913017</v>
      </c>
      <c r="D817">
        <f t="shared" si="15"/>
        <v>-0.2928706703085236</v>
      </c>
      <c r="E817">
        <v>2.9499575028681464E-2</v>
      </c>
    </row>
    <row r="818" spans="2:5" x14ac:dyDescent="0.2">
      <c r="B818" s="176">
        <v>43643</v>
      </c>
      <c r="C818" s="146">
        <v>165.33470199999999</v>
      </c>
      <c r="D818">
        <f t="shared" si="15"/>
        <v>6.1376347933330786</v>
      </c>
      <c r="E818">
        <v>2.9484717110402466E-2</v>
      </c>
    </row>
    <row r="819" spans="2:5" x14ac:dyDescent="0.2">
      <c r="B819" s="176">
        <v>37434</v>
      </c>
      <c r="C819" s="146">
        <v>23.163793999999999</v>
      </c>
      <c r="D819">
        <f t="shared" si="15"/>
        <v>-0.69764489199304114</v>
      </c>
      <c r="E819">
        <v>2.9482509774815341E-2</v>
      </c>
    </row>
    <row r="820" spans="2:5" x14ac:dyDescent="0.2">
      <c r="B820" s="176">
        <v>43938</v>
      </c>
      <c r="C820" s="146">
        <v>76.611221</v>
      </c>
      <c r="D820">
        <f t="shared" si="15"/>
        <v>-0.48266580943126192</v>
      </c>
      <c r="E820">
        <v>2.9470816627039237E-2</v>
      </c>
    </row>
    <row r="821" spans="2:5" x14ac:dyDescent="0.2">
      <c r="B821" s="176">
        <v>44088</v>
      </c>
      <c r="C821" s="146">
        <v>148.08845500000001</v>
      </c>
      <c r="D821">
        <f t="shared" si="15"/>
        <v>-0.66819298217586875</v>
      </c>
      <c r="E821">
        <v>2.9452570632243227E-2</v>
      </c>
    </row>
    <row r="822" spans="2:5" x14ac:dyDescent="0.2">
      <c r="B822" s="176">
        <v>43042</v>
      </c>
      <c r="C822" s="146">
        <v>446.30898999999999</v>
      </c>
      <c r="D822">
        <f t="shared" si="15"/>
        <v>8.4555420828506165</v>
      </c>
      <c r="E822">
        <v>2.9432036188906972E-2</v>
      </c>
    </row>
    <row r="823" spans="2:5" x14ac:dyDescent="0.2">
      <c r="B823" s="176">
        <v>35752</v>
      </c>
      <c r="C823" s="146">
        <v>47.200783000000001</v>
      </c>
      <c r="D823">
        <f t="shared" si="15"/>
        <v>0.72282318878624241</v>
      </c>
      <c r="E823">
        <v>2.9411791646671324E-2</v>
      </c>
    </row>
    <row r="824" spans="2:5" x14ac:dyDescent="0.2">
      <c r="B824" s="176">
        <v>36166</v>
      </c>
      <c r="C824" s="146">
        <v>27.397345999999999</v>
      </c>
      <c r="D824">
        <f t="shared" si="15"/>
        <v>6.7582200589681979E-2</v>
      </c>
      <c r="E824">
        <v>2.9403784838126085E-2</v>
      </c>
    </row>
    <row r="825" spans="2:5" x14ac:dyDescent="0.2">
      <c r="B825" s="176">
        <v>37638</v>
      </c>
      <c r="C825" s="146">
        <v>25.662984999999999</v>
      </c>
      <c r="D825">
        <f t="shared" si="15"/>
        <v>-0.85434484148812573</v>
      </c>
      <c r="E825">
        <v>2.9393507849656445E-2</v>
      </c>
    </row>
    <row r="826" spans="2:5" x14ac:dyDescent="0.2">
      <c r="B826" s="176">
        <v>40910</v>
      </c>
      <c r="C826" s="146">
        <v>176.19001800000001</v>
      </c>
      <c r="D826">
        <f t="shared" si="15"/>
        <v>0.29338963738736201</v>
      </c>
      <c r="E826">
        <v>2.9378887600670766E-2</v>
      </c>
    </row>
    <row r="827" spans="2:5" x14ac:dyDescent="0.2">
      <c r="B827" s="176">
        <v>39378</v>
      </c>
      <c r="C827" s="146">
        <v>136.223465</v>
      </c>
      <c r="D827">
        <f t="shared" si="15"/>
        <v>5.1313613224823635</v>
      </c>
      <c r="E827">
        <v>2.936979846438896E-2</v>
      </c>
    </row>
    <row r="828" spans="2:5" x14ac:dyDescent="0.2">
      <c r="B828" s="176">
        <v>36054</v>
      </c>
      <c r="C828" s="146">
        <v>22.217490999999999</v>
      </c>
      <c r="D828">
        <f t="shared" si="15"/>
        <v>-0.69169668731061218</v>
      </c>
      <c r="E828">
        <v>2.9351029298166E-2</v>
      </c>
    </row>
    <row r="829" spans="2:5" x14ac:dyDescent="0.2">
      <c r="B829" s="176">
        <v>39665</v>
      </c>
      <c r="C829" s="146">
        <v>72.063744</v>
      </c>
      <c r="D829">
        <f t="shared" si="15"/>
        <v>-0.19275996855758437</v>
      </c>
      <c r="E829">
        <v>2.9345183643294907E-2</v>
      </c>
    </row>
    <row r="830" spans="2:5" x14ac:dyDescent="0.2">
      <c r="B830" s="176">
        <v>43983</v>
      </c>
      <c r="C830" s="146">
        <v>89.271766999999997</v>
      </c>
      <c r="D830">
        <f t="shared" si="15"/>
        <v>-0.31270471256970761</v>
      </c>
      <c r="E830">
        <v>2.9310331567997797E-2</v>
      </c>
    </row>
    <row r="831" spans="2:5" x14ac:dyDescent="0.2">
      <c r="B831" s="176">
        <v>40225</v>
      </c>
      <c r="C831" s="146">
        <v>129.888519</v>
      </c>
      <c r="D831">
        <f t="shared" si="15"/>
        <v>-5.7629326323526492E-2</v>
      </c>
      <c r="E831">
        <v>2.9276192905404896E-2</v>
      </c>
    </row>
    <row r="832" spans="2:5" x14ac:dyDescent="0.2">
      <c r="B832" s="176">
        <v>40331</v>
      </c>
      <c r="C832" s="146">
        <v>137.83166499999999</v>
      </c>
      <c r="D832">
        <f t="shared" si="15"/>
        <v>0.94347738627882871</v>
      </c>
      <c r="E832">
        <v>2.9243575894730086E-2</v>
      </c>
    </row>
    <row r="833" spans="2:5" x14ac:dyDescent="0.2">
      <c r="B833" s="176">
        <v>38532</v>
      </c>
      <c r="C833" s="146">
        <v>70.920128000000005</v>
      </c>
      <c r="D833">
        <f t="shared" si="15"/>
        <v>-0.17589150958995839</v>
      </c>
      <c r="E833">
        <v>2.9217908272208066E-2</v>
      </c>
    </row>
    <row r="834" spans="2:5" x14ac:dyDescent="0.2">
      <c r="B834" s="176">
        <v>39625</v>
      </c>
      <c r="C834" s="146">
        <v>86.056786000000002</v>
      </c>
      <c r="D834">
        <f t="shared" si="15"/>
        <v>1.4749722101662921</v>
      </c>
      <c r="E834">
        <v>2.9210075206779946E-2</v>
      </c>
    </row>
    <row r="835" spans="2:5" x14ac:dyDescent="0.2">
      <c r="B835" s="176">
        <v>37818</v>
      </c>
      <c r="C835" s="146">
        <v>34.770809</v>
      </c>
      <c r="D835">
        <f t="shared" ref="D835:D898" si="16">(C835-C836)/C836</f>
        <v>1.7106174840972233</v>
      </c>
      <c r="E835">
        <v>2.9110694721163819E-2</v>
      </c>
    </row>
    <row r="836" spans="2:5" x14ac:dyDescent="0.2">
      <c r="B836" s="176">
        <v>37201</v>
      </c>
      <c r="C836" s="146">
        <v>12.827634</v>
      </c>
      <c r="D836">
        <f t="shared" si="16"/>
        <v>-0.88285621570983142</v>
      </c>
      <c r="E836">
        <v>2.9084004868312668E-2</v>
      </c>
    </row>
    <row r="837" spans="2:5" x14ac:dyDescent="0.2">
      <c r="B837" s="176">
        <v>38741</v>
      </c>
      <c r="C837" s="146">
        <v>109.503326</v>
      </c>
      <c r="D837">
        <f t="shared" si="16"/>
        <v>3.3560070336835222</v>
      </c>
      <c r="E837">
        <v>2.9078922928229875E-2</v>
      </c>
    </row>
    <row r="838" spans="2:5" x14ac:dyDescent="0.2">
      <c r="B838" s="176">
        <v>37658</v>
      </c>
      <c r="C838" s="146">
        <v>25.138463999999999</v>
      </c>
      <c r="D838">
        <f t="shared" si="16"/>
        <v>-0.69973392578629401</v>
      </c>
      <c r="E838">
        <v>2.904971154146083E-2</v>
      </c>
    </row>
    <row r="839" spans="2:5" x14ac:dyDescent="0.2">
      <c r="B839" s="176">
        <v>38023</v>
      </c>
      <c r="C839" s="146">
        <v>83.720626999999993</v>
      </c>
      <c r="D839">
        <f t="shared" si="16"/>
        <v>-3.4694739083066826E-2</v>
      </c>
      <c r="E839">
        <v>2.9013514427867121E-2</v>
      </c>
    </row>
    <row r="840" spans="2:5" x14ac:dyDescent="0.2">
      <c r="B840" s="176">
        <v>43979</v>
      </c>
      <c r="C840" s="146">
        <v>86.729691000000003</v>
      </c>
      <c r="D840">
        <f t="shared" si="16"/>
        <v>-0.80242988957160555</v>
      </c>
      <c r="E840">
        <v>2.8976877515177097E-2</v>
      </c>
    </row>
    <row r="841" spans="2:5" x14ac:dyDescent="0.2">
      <c r="B841" s="176">
        <v>44642</v>
      </c>
      <c r="C841" s="146">
        <v>438.98184199999997</v>
      </c>
      <c r="D841">
        <f t="shared" si="16"/>
        <v>16.451783260399885</v>
      </c>
      <c r="E841">
        <v>2.8975365758503891E-2</v>
      </c>
    </row>
    <row r="842" spans="2:5" x14ac:dyDescent="0.2">
      <c r="B842" s="176">
        <v>36292</v>
      </c>
      <c r="C842" s="146">
        <v>25.153981999999999</v>
      </c>
      <c r="D842">
        <f t="shared" si="16"/>
        <v>-0.95918411568875239</v>
      </c>
      <c r="E842">
        <v>2.8963245769810103E-2</v>
      </c>
    </row>
    <row r="843" spans="2:5" x14ac:dyDescent="0.2">
      <c r="B843" s="176">
        <v>45114</v>
      </c>
      <c r="C843" s="146">
        <v>616.27923599999997</v>
      </c>
      <c r="D843">
        <f t="shared" si="16"/>
        <v>39.867347732501962</v>
      </c>
      <c r="E843">
        <v>2.896140074124353E-2</v>
      </c>
    </row>
    <row r="844" spans="2:5" x14ac:dyDescent="0.2">
      <c r="B844" s="176">
        <v>36948</v>
      </c>
      <c r="C844" s="146">
        <v>15.079991</v>
      </c>
      <c r="D844">
        <f t="shared" si="16"/>
        <v>-0.87488014145123738</v>
      </c>
      <c r="E844">
        <v>2.89474898033153E-2</v>
      </c>
    </row>
    <row r="845" spans="2:5" x14ac:dyDescent="0.2">
      <c r="B845" s="176">
        <v>43747</v>
      </c>
      <c r="C845" s="146">
        <v>120.524361</v>
      </c>
      <c r="D845">
        <f t="shared" si="16"/>
        <v>3.5727305904341802</v>
      </c>
      <c r="E845">
        <v>2.893616033871918E-2</v>
      </c>
    </row>
    <row r="846" spans="2:5" x14ac:dyDescent="0.2">
      <c r="B846" s="176">
        <v>37770</v>
      </c>
      <c r="C846" s="146">
        <v>26.357196999999999</v>
      </c>
      <c r="D846">
        <f t="shared" si="16"/>
        <v>-0.95019431978257518</v>
      </c>
      <c r="E846">
        <v>2.8906927384119853E-2</v>
      </c>
    </row>
    <row r="847" spans="2:5" x14ac:dyDescent="0.2">
      <c r="B847" s="176">
        <v>45061</v>
      </c>
      <c r="C847" s="146">
        <v>529.20062299999995</v>
      </c>
      <c r="D847">
        <f t="shared" si="16"/>
        <v>6.4168113576195118</v>
      </c>
      <c r="E847">
        <v>2.8878755382621881E-2</v>
      </c>
    </row>
    <row r="848" spans="2:5" x14ac:dyDescent="0.2">
      <c r="B848" s="176">
        <v>38496</v>
      </c>
      <c r="C848" s="146">
        <v>71.351500999999999</v>
      </c>
      <c r="D848">
        <f t="shared" si="16"/>
        <v>1.5326685540655147</v>
      </c>
      <c r="E848">
        <v>2.887187343806898E-2</v>
      </c>
    </row>
    <row r="849" spans="2:5" x14ac:dyDescent="0.2">
      <c r="B849" s="176">
        <v>36314</v>
      </c>
      <c r="C849" s="146">
        <v>28.172459</v>
      </c>
      <c r="D849">
        <f t="shared" si="16"/>
        <v>-0.93533860168097893</v>
      </c>
      <c r="E849">
        <v>2.885126274900035E-2</v>
      </c>
    </row>
    <row r="850" spans="2:5" x14ac:dyDescent="0.2">
      <c r="B850" s="176">
        <v>43024</v>
      </c>
      <c r="C850" s="146">
        <v>435.69207799999998</v>
      </c>
      <c r="D850">
        <f t="shared" si="16"/>
        <v>4.581862090267923</v>
      </c>
      <c r="E850">
        <v>2.883711430212467E-2</v>
      </c>
    </row>
    <row r="851" spans="2:5" x14ac:dyDescent="0.2">
      <c r="B851" s="176">
        <v>38365</v>
      </c>
      <c r="C851" s="146">
        <v>78.054969999999997</v>
      </c>
      <c r="D851">
        <f t="shared" si="16"/>
        <v>-0.31292752684059705</v>
      </c>
      <c r="E851">
        <v>2.881889502448863E-2</v>
      </c>
    </row>
    <row r="852" spans="2:5" x14ac:dyDescent="0.2">
      <c r="B852" s="176">
        <v>39252</v>
      </c>
      <c r="C852" s="146">
        <v>113.605148</v>
      </c>
      <c r="D852">
        <f t="shared" si="16"/>
        <v>-0.33108545050307281</v>
      </c>
      <c r="E852">
        <v>2.8761752255403557E-2</v>
      </c>
    </row>
    <row r="853" spans="2:5" x14ac:dyDescent="0.2">
      <c r="B853" s="176">
        <v>40399</v>
      </c>
      <c r="C853" s="146">
        <v>169.83506800000001</v>
      </c>
      <c r="D853">
        <f t="shared" si="16"/>
        <v>-0.68274787798185099</v>
      </c>
      <c r="E853">
        <v>2.8756979186680028E-2</v>
      </c>
    </row>
    <row r="854" spans="2:5" x14ac:dyDescent="0.2">
      <c r="B854" s="176">
        <v>42671</v>
      </c>
      <c r="C854" s="146">
        <v>535.33154300000001</v>
      </c>
      <c r="D854">
        <f t="shared" si="16"/>
        <v>22.638098457277749</v>
      </c>
      <c r="E854">
        <v>2.8735701264976196E-2</v>
      </c>
    </row>
    <row r="855" spans="2:5" x14ac:dyDescent="0.2">
      <c r="B855" s="176">
        <v>37390</v>
      </c>
      <c r="C855" s="146">
        <v>22.646979999999999</v>
      </c>
      <c r="D855">
        <f t="shared" si="16"/>
        <v>-0.93840134538086617</v>
      </c>
      <c r="E855">
        <v>2.8731416827466202E-2</v>
      </c>
    </row>
    <row r="856" spans="2:5" x14ac:dyDescent="0.2">
      <c r="B856" s="176">
        <v>41681</v>
      </c>
      <c r="C856" s="146">
        <v>367.65380900000002</v>
      </c>
      <c r="D856">
        <f t="shared" si="16"/>
        <v>0.29024049703851551</v>
      </c>
      <c r="E856">
        <v>2.8704782713065792E-2</v>
      </c>
    </row>
    <row r="857" spans="2:5" x14ac:dyDescent="0.2">
      <c r="B857" s="176">
        <v>41040</v>
      </c>
      <c r="C857" s="146">
        <v>284.94982900000002</v>
      </c>
      <c r="D857">
        <f t="shared" si="16"/>
        <v>6.66244635343166</v>
      </c>
      <c r="E857">
        <v>2.8699743682310552E-2</v>
      </c>
    </row>
    <row r="858" spans="2:5" x14ac:dyDescent="0.2">
      <c r="B858" s="176">
        <v>35856</v>
      </c>
      <c r="C858" s="146">
        <v>37.187840000000001</v>
      </c>
      <c r="D858">
        <f t="shared" si="16"/>
        <v>-0.85029153461813012</v>
      </c>
      <c r="E858">
        <v>2.8680469581321814E-2</v>
      </c>
    </row>
    <row r="859" spans="2:5" x14ac:dyDescent="0.2">
      <c r="B859" s="176">
        <v>41213</v>
      </c>
      <c r="C859" s="146">
        <v>248.40171799999999</v>
      </c>
      <c r="D859">
        <f t="shared" si="16"/>
        <v>1.1480104929759809</v>
      </c>
      <c r="E859">
        <v>2.8669533907177327E-2</v>
      </c>
    </row>
    <row r="860" spans="2:5" x14ac:dyDescent="0.2">
      <c r="B860" s="176">
        <v>39321</v>
      </c>
      <c r="C860" s="146">
        <v>115.64269299999999</v>
      </c>
      <c r="D860">
        <f t="shared" si="16"/>
        <v>2.8971010341365835</v>
      </c>
      <c r="E860">
        <v>2.8632351902694638E-2</v>
      </c>
    </row>
    <row r="861" spans="2:5" x14ac:dyDescent="0.2">
      <c r="B861" s="176">
        <v>37797</v>
      </c>
      <c r="C861" s="146">
        <v>29.674029999999998</v>
      </c>
      <c r="D861">
        <f t="shared" si="16"/>
        <v>-0.75739018358375965</v>
      </c>
      <c r="E861">
        <v>2.8609734858898377E-2</v>
      </c>
    </row>
    <row r="862" spans="2:5" x14ac:dyDescent="0.2">
      <c r="B862" s="176">
        <v>39409</v>
      </c>
      <c r="C862" s="146">
        <v>122.311745</v>
      </c>
      <c r="D862">
        <f t="shared" si="16"/>
        <v>-0.63369773385069694</v>
      </c>
      <c r="E862">
        <v>2.8581760975137066E-2</v>
      </c>
    </row>
    <row r="863" spans="2:5" x14ac:dyDescent="0.2">
      <c r="B863" s="176">
        <v>44351</v>
      </c>
      <c r="C863" s="146">
        <v>333.90933200000001</v>
      </c>
      <c r="D863">
        <f t="shared" si="16"/>
        <v>13.741492136368811</v>
      </c>
      <c r="E863">
        <v>2.8558402729359715E-2</v>
      </c>
    </row>
    <row r="864" spans="2:5" x14ac:dyDescent="0.2">
      <c r="B864" s="176">
        <v>36606</v>
      </c>
      <c r="C864" s="146">
        <v>22.650986</v>
      </c>
      <c r="D864">
        <f t="shared" si="16"/>
        <v>-0.93567062462450612</v>
      </c>
      <c r="E864">
        <v>2.8541861307281161E-2</v>
      </c>
    </row>
    <row r="865" spans="2:5" x14ac:dyDescent="0.2">
      <c r="B865" s="176">
        <v>42377</v>
      </c>
      <c r="C865" s="146">
        <v>352.10952800000001</v>
      </c>
      <c r="D865">
        <f t="shared" si="16"/>
        <v>0.4772834503607909</v>
      </c>
      <c r="E865">
        <v>2.8525684432094255E-2</v>
      </c>
    </row>
    <row r="866" spans="2:5" x14ac:dyDescent="0.2">
      <c r="B866" s="176">
        <v>40490</v>
      </c>
      <c r="C866" s="146">
        <v>238.349335</v>
      </c>
      <c r="D866">
        <f t="shared" si="16"/>
        <v>0.7285836518246418</v>
      </c>
      <c r="E866">
        <v>2.8523835300523569E-2</v>
      </c>
    </row>
    <row r="867" spans="2:5" x14ac:dyDescent="0.2">
      <c r="B867" s="176">
        <v>40170</v>
      </c>
      <c r="C867" s="146">
        <v>137.88706999999999</v>
      </c>
      <c r="D867">
        <f t="shared" si="16"/>
        <v>0.10256849143643747</v>
      </c>
      <c r="E867">
        <v>2.8522407365245077E-2</v>
      </c>
    </row>
    <row r="868" spans="2:5" x14ac:dyDescent="0.2">
      <c r="B868" s="176">
        <v>39440</v>
      </c>
      <c r="C868" s="146">
        <v>125.05986799999999</v>
      </c>
      <c r="D868">
        <f t="shared" si="16"/>
        <v>-0.56121801894456014</v>
      </c>
      <c r="E868">
        <v>2.8515147907476862E-2</v>
      </c>
    </row>
    <row r="869" spans="2:5" x14ac:dyDescent="0.2">
      <c r="B869" s="176">
        <v>41459</v>
      </c>
      <c r="C869" s="146">
        <v>285.015961</v>
      </c>
      <c r="D869">
        <f t="shared" si="16"/>
        <v>0.87921471316082855</v>
      </c>
      <c r="E869">
        <v>2.8500876949976703E-2</v>
      </c>
    </row>
    <row r="870" spans="2:5" x14ac:dyDescent="0.2">
      <c r="B870" s="176">
        <v>38792</v>
      </c>
      <c r="C870" s="146">
        <v>151.667587</v>
      </c>
      <c r="D870">
        <f t="shared" si="16"/>
        <v>-0.49637786086880187</v>
      </c>
      <c r="E870">
        <v>2.8480172353967027E-2</v>
      </c>
    </row>
    <row r="871" spans="2:5" x14ac:dyDescent="0.2">
      <c r="B871" s="176">
        <v>41409</v>
      </c>
      <c r="C871" s="146">
        <v>301.15353399999998</v>
      </c>
      <c r="D871">
        <f t="shared" si="16"/>
        <v>5.4357482332352758</v>
      </c>
      <c r="E871">
        <v>2.8471450834996932E-2</v>
      </c>
    </row>
    <row r="872" spans="2:5" x14ac:dyDescent="0.2">
      <c r="B872" s="176">
        <v>36398</v>
      </c>
      <c r="C872" s="146">
        <v>46.793864999999997</v>
      </c>
      <c r="D872">
        <f t="shared" si="16"/>
        <v>-0.22010809918925614</v>
      </c>
      <c r="E872">
        <v>2.8462022412642039E-2</v>
      </c>
    </row>
    <row r="873" spans="2:5" x14ac:dyDescent="0.2">
      <c r="B873" s="176">
        <v>35349</v>
      </c>
      <c r="C873" s="146">
        <v>60.000450000000001</v>
      </c>
      <c r="D873">
        <f t="shared" si="16"/>
        <v>-0.61540264694835445</v>
      </c>
      <c r="E873">
        <v>2.8456633103007604E-2</v>
      </c>
    </row>
    <row r="874" spans="2:5" x14ac:dyDescent="0.2">
      <c r="B874" s="176">
        <v>40386</v>
      </c>
      <c r="C874" s="146">
        <v>156.00848400000001</v>
      </c>
      <c r="D874">
        <f t="shared" si="16"/>
        <v>0.88094624294789026</v>
      </c>
      <c r="E874">
        <v>2.8434055334983485E-2</v>
      </c>
    </row>
    <row r="875" spans="2:5" x14ac:dyDescent="0.2">
      <c r="B875" s="176">
        <v>43957</v>
      </c>
      <c r="C875" s="146">
        <v>82.941490000000002</v>
      </c>
      <c r="D875">
        <f t="shared" si="16"/>
        <v>-0.76645206529396381</v>
      </c>
      <c r="E875">
        <v>2.8430075382669423E-2</v>
      </c>
    </row>
    <row r="876" spans="2:5" x14ac:dyDescent="0.2">
      <c r="B876" s="176">
        <v>41669</v>
      </c>
      <c r="C876" s="146">
        <v>355.13690200000002</v>
      </c>
      <c r="D876">
        <f t="shared" si="16"/>
        <v>1.3923426126417275</v>
      </c>
      <c r="E876">
        <v>2.8429215193445188E-2</v>
      </c>
    </row>
    <row r="877" spans="2:5" x14ac:dyDescent="0.2">
      <c r="B877" s="176">
        <v>39077</v>
      </c>
      <c r="C877" s="146">
        <v>148.44734199999999</v>
      </c>
      <c r="D877">
        <f t="shared" si="16"/>
        <v>0.20404268076398649</v>
      </c>
      <c r="E877">
        <v>2.8426800759942361E-2</v>
      </c>
    </row>
    <row r="878" spans="2:5" x14ac:dyDescent="0.2">
      <c r="B878" s="176">
        <v>39218</v>
      </c>
      <c r="C878" s="146">
        <v>123.290764</v>
      </c>
      <c r="D878">
        <f t="shared" si="16"/>
        <v>1.3238673723635206</v>
      </c>
      <c r="E878">
        <v>2.8417470176265794E-2</v>
      </c>
    </row>
    <row r="879" spans="2:5" x14ac:dyDescent="0.2">
      <c r="B879" s="176">
        <v>35096</v>
      </c>
      <c r="C879" s="146">
        <v>53.054130999999998</v>
      </c>
      <c r="D879">
        <f t="shared" si="16"/>
        <v>-0.87910158328224819</v>
      </c>
      <c r="E879">
        <v>2.841601373957606E-2</v>
      </c>
    </row>
    <row r="880" spans="2:5" x14ac:dyDescent="0.2">
      <c r="B880" s="176">
        <v>44757</v>
      </c>
      <c r="C880" s="146">
        <v>438.83230600000002</v>
      </c>
      <c r="D880">
        <f t="shared" si="16"/>
        <v>19.391069220492597</v>
      </c>
      <c r="E880">
        <v>2.8384591984657551E-2</v>
      </c>
    </row>
    <row r="881" spans="2:5" x14ac:dyDescent="0.2">
      <c r="B881" s="176">
        <v>37498</v>
      </c>
      <c r="C881" s="146">
        <v>21.520809</v>
      </c>
      <c r="D881">
        <f t="shared" si="16"/>
        <v>-0.94869799524498832</v>
      </c>
      <c r="E881">
        <v>2.8381792649611545E-2</v>
      </c>
    </row>
    <row r="882" spans="2:5" x14ac:dyDescent="0.2">
      <c r="B882" s="176">
        <v>45016</v>
      </c>
      <c r="C882" s="146">
        <v>419.49255399999998</v>
      </c>
      <c r="D882">
        <f t="shared" si="16"/>
        <v>0.31049505302610142</v>
      </c>
      <c r="E882">
        <v>2.8347937510116095E-2</v>
      </c>
    </row>
    <row r="883" spans="2:5" x14ac:dyDescent="0.2">
      <c r="B883" s="176">
        <v>44333</v>
      </c>
      <c r="C883" s="146">
        <v>320.10235599999999</v>
      </c>
      <c r="D883">
        <f t="shared" si="16"/>
        <v>18.686290779565223</v>
      </c>
      <c r="E883">
        <v>2.8342695851886167E-2</v>
      </c>
    </row>
    <row r="884" spans="2:5" x14ac:dyDescent="0.2">
      <c r="B884" s="176">
        <v>37236</v>
      </c>
      <c r="C884" s="146">
        <v>16.260166000000002</v>
      </c>
      <c r="D884">
        <f t="shared" si="16"/>
        <v>-0.89425249926236017</v>
      </c>
      <c r="E884">
        <v>2.8292814836204105E-2</v>
      </c>
    </row>
    <row r="885" spans="2:5" x14ac:dyDescent="0.2">
      <c r="B885" s="176">
        <v>40375</v>
      </c>
      <c r="C885" s="146">
        <v>153.76406900000001</v>
      </c>
      <c r="D885">
        <f t="shared" si="16"/>
        <v>6.6695442158771936</v>
      </c>
      <c r="E885">
        <v>2.8288782554349367E-2</v>
      </c>
    </row>
    <row r="886" spans="2:5" x14ac:dyDescent="0.2">
      <c r="B886" s="176">
        <v>36075</v>
      </c>
      <c r="C886" s="146">
        <v>20.048658</v>
      </c>
      <c r="D886">
        <f t="shared" si="16"/>
        <v>-0.85854262594239139</v>
      </c>
      <c r="E886">
        <v>2.8287703281852348E-2</v>
      </c>
    </row>
    <row r="887" spans="2:5" x14ac:dyDescent="0.2">
      <c r="B887" s="176">
        <v>40332</v>
      </c>
      <c r="C887" s="146">
        <v>141.72932399999999</v>
      </c>
      <c r="D887">
        <f t="shared" si="16"/>
        <v>-0.67695739412848066</v>
      </c>
      <c r="E887">
        <v>2.8278400322596441E-2</v>
      </c>
    </row>
    <row r="888" spans="2:5" x14ac:dyDescent="0.2">
      <c r="B888" s="176">
        <v>44991</v>
      </c>
      <c r="C888" s="146">
        <v>438.73260499999998</v>
      </c>
      <c r="D888">
        <f t="shared" si="16"/>
        <v>-6.9359272416489634E-2</v>
      </c>
      <c r="E888">
        <v>2.8271034829273546E-2</v>
      </c>
    </row>
    <row r="889" spans="2:5" x14ac:dyDescent="0.2">
      <c r="B889" s="176">
        <v>42817</v>
      </c>
      <c r="C889" s="146">
        <v>471.43069500000001</v>
      </c>
      <c r="D889">
        <f t="shared" si="16"/>
        <v>4.2325254380575643</v>
      </c>
      <c r="E889">
        <v>2.8267052986063149E-2</v>
      </c>
    </row>
    <row r="890" spans="2:5" x14ac:dyDescent="0.2">
      <c r="B890" s="176">
        <v>38674</v>
      </c>
      <c r="C890" s="146">
        <v>90.096207000000007</v>
      </c>
      <c r="D890">
        <f t="shared" si="16"/>
        <v>0.66760021042632001</v>
      </c>
      <c r="E890">
        <v>2.8251139720572683E-2</v>
      </c>
    </row>
    <row r="891" spans="2:5" x14ac:dyDescent="0.2">
      <c r="B891" s="176">
        <v>40010</v>
      </c>
      <c r="C891" s="146">
        <v>54.027462</v>
      </c>
      <c r="D891">
        <f t="shared" si="16"/>
        <v>1.8220090482989453</v>
      </c>
      <c r="E891">
        <v>2.8244655388826111E-2</v>
      </c>
    </row>
    <row r="892" spans="2:5" x14ac:dyDescent="0.2">
      <c r="B892" s="176">
        <v>37279</v>
      </c>
      <c r="C892" s="146">
        <v>19.145035</v>
      </c>
      <c r="D892">
        <f t="shared" si="16"/>
        <v>-0.8425477427761332</v>
      </c>
      <c r="E892">
        <v>2.8169206965867239E-2</v>
      </c>
    </row>
    <row r="893" spans="2:5" x14ac:dyDescent="0.2">
      <c r="B893" s="176">
        <v>39436</v>
      </c>
      <c r="C893" s="146">
        <v>121.592636</v>
      </c>
      <c r="D893">
        <f t="shared" si="16"/>
        <v>7.8015122145388505</v>
      </c>
      <c r="E893">
        <v>2.8159936750805088E-2</v>
      </c>
    </row>
    <row r="894" spans="2:5" x14ac:dyDescent="0.2">
      <c r="B894" s="176">
        <v>36754</v>
      </c>
      <c r="C894" s="146">
        <v>13.814971</v>
      </c>
      <c r="D894">
        <f t="shared" si="16"/>
        <v>-0.97524467899743705</v>
      </c>
      <c r="E894">
        <v>2.8128661995090249E-2</v>
      </c>
    </row>
    <row r="895" spans="2:5" x14ac:dyDescent="0.2">
      <c r="B895" s="176">
        <v>42667</v>
      </c>
      <c r="C895" s="146">
        <v>558.06066899999996</v>
      </c>
      <c r="D895">
        <f t="shared" si="16"/>
        <v>0.64363880779196947</v>
      </c>
      <c r="E895">
        <v>2.8099133751524445E-2</v>
      </c>
    </row>
    <row r="896" spans="2:5" x14ac:dyDescent="0.2">
      <c r="B896" s="176">
        <v>41674</v>
      </c>
      <c r="C896" s="146">
        <v>339.527557</v>
      </c>
      <c r="D896">
        <f t="shared" si="16"/>
        <v>0.28156724530764504</v>
      </c>
      <c r="E896">
        <v>2.8091480881945255E-2</v>
      </c>
    </row>
    <row r="897" spans="2:5" x14ac:dyDescent="0.2">
      <c r="B897" s="176">
        <v>41057</v>
      </c>
      <c r="C897" s="146">
        <v>264.93151899999998</v>
      </c>
      <c r="D897">
        <f t="shared" si="16"/>
        <v>3.3546258738212757</v>
      </c>
      <c r="E897">
        <v>2.8061845188642673E-2</v>
      </c>
    </row>
    <row r="898" spans="2:5" x14ac:dyDescent="0.2">
      <c r="B898" s="176">
        <v>37946</v>
      </c>
      <c r="C898" s="146">
        <v>60.839100000000002</v>
      </c>
      <c r="D898">
        <f t="shared" si="16"/>
        <v>-0.8169586680420764</v>
      </c>
      <c r="E898">
        <v>2.8055081789125594E-2</v>
      </c>
    </row>
    <row r="899" spans="2:5" x14ac:dyDescent="0.2">
      <c r="B899" s="176">
        <v>42250</v>
      </c>
      <c r="C899" s="146">
        <v>332.37902800000001</v>
      </c>
      <c r="D899">
        <f t="shared" ref="D899:D962" si="17">(C899-C900)/C900</f>
        <v>1.0575085918474756</v>
      </c>
      <c r="E899">
        <v>2.8047368817525967E-2</v>
      </c>
    </row>
    <row r="900" spans="2:5" x14ac:dyDescent="0.2">
      <c r="B900" s="176">
        <v>38828</v>
      </c>
      <c r="C900" s="146">
        <v>161.54441800000001</v>
      </c>
      <c r="D900">
        <f t="shared" si="17"/>
        <v>6.6586936510755548E-2</v>
      </c>
      <c r="E900">
        <v>2.8040210380632532E-2</v>
      </c>
    </row>
    <row r="901" spans="2:5" x14ac:dyDescent="0.2">
      <c r="B901" s="176">
        <v>40794</v>
      </c>
      <c r="C901" s="146">
        <v>151.45921300000001</v>
      </c>
      <c r="D901">
        <f t="shared" si="17"/>
        <v>-0.77446323325673261</v>
      </c>
      <c r="E901">
        <v>2.8019716877174819E-2</v>
      </c>
    </row>
    <row r="902" spans="2:5" x14ac:dyDescent="0.2">
      <c r="B902" s="176">
        <v>45245</v>
      </c>
      <c r="C902" s="146">
        <v>671.54998799999998</v>
      </c>
      <c r="D902">
        <f t="shared" si="17"/>
        <v>3.5318221275810355</v>
      </c>
      <c r="E902">
        <v>2.8013758897818576E-2</v>
      </c>
    </row>
    <row r="903" spans="2:5" x14ac:dyDescent="0.2">
      <c r="B903" s="176">
        <v>40346</v>
      </c>
      <c r="C903" s="146">
        <v>148.18542500000001</v>
      </c>
      <c r="D903">
        <f t="shared" si="17"/>
        <v>-0.55091459268305243</v>
      </c>
      <c r="E903">
        <v>2.8000328825966439E-2</v>
      </c>
    </row>
    <row r="904" spans="2:5" x14ac:dyDescent="0.2">
      <c r="B904" s="176">
        <v>44230</v>
      </c>
      <c r="C904" s="146">
        <v>329.971588</v>
      </c>
      <c r="D904">
        <f t="shared" si="17"/>
        <v>0.21793979740410696</v>
      </c>
      <c r="E904">
        <v>2.7950338944720293E-2</v>
      </c>
    </row>
    <row r="905" spans="2:5" x14ac:dyDescent="0.2">
      <c r="B905" s="176">
        <v>41169</v>
      </c>
      <c r="C905" s="146">
        <v>270.92602499999998</v>
      </c>
      <c r="D905">
        <f t="shared" si="17"/>
        <v>0.63454781058239618</v>
      </c>
      <c r="E905">
        <v>2.7931895206183725E-2</v>
      </c>
    </row>
    <row r="906" spans="2:5" x14ac:dyDescent="0.2">
      <c r="B906" s="176">
        <v>40871</v>
      </c>
      <c r="C906" s="146">
        <v>165.749832</v>
      </c>
      <c r="D906">
        <f t="shared" si="17"/>
        <v>10.671991564891373</v>
      </c>
      <c r="E906">
        <v>2.7917995788204818E-2</v>
      </c>
    </row>
    <row r="907" spans="2:5" x14ac:dyDescent="0.2">
      <c r="B907" s="176">
        <v>36858</v>
      </c>
      <c r="C907" s="146">
        <v>14.200647</v>
      </c>
      <c r="D907">
        <f t="shared" si="17"/>
        <v>-0.81156607044464613</v>
      </c>
      <c r="E907">
        <v>2.7917250061545561E-2</v>
      </c>
    </row>
    <row r="908" spans="2:5" x14ac:dyDescent="0.2">
      <c r="B908" s="176">
        <v>39682</v>
      </c>
      <c r="C908" s="146">
        <v>75.361412000000001</v>
      </c>
      <c r="D908">
        <f t="shared" si="17"/>
        <v>2.8010941256542718</v>
      </c>
      <c r="E908">
        <v>2.7901323976478543E-2</v>
      </c>
    </row>
    <row r="909" spans="2:5" x14ac:dyDescent="0.2">
      <c r="B909" s="176">
        <v>36650</v>
      </c>
      <c r="C909" s="146">
        <v>19.826242000000001</v>
      </c>
      <c r="D909">
        <f t="shared" si="17"/>
        <v>-0.9331736668834244</v>
      </c>
      <c r="E909">
        <v>2.7876067219765023E-2</v>
      </c>
    </row>
    <row r="910" spans="2:5" x14ac:dyDescent="0.2">
      <c r="B910" s="176">
        <v>41017</v>
      </c>
      <c r="C910" s="146">
        <v>296.68307499999997</v>
      </c>
      <c r="D910">
        <f t="shared" si="17"/>
        <v>4.0340807364654143</v>
      </c>
      <c r="E910">
        <v>2.787471505337542E-2</v>
      </c>
    </row>
    <row r="911" spans="2:5" x14ac:dyDescent="0.2">
      <c r="B911" s="176">
        <v>37925</v>
      </c>
      <c r="C911" s="146">
        <v>58.934905999999998</v>
      </c>
      <c r="D911">
        <f t="shared" si="17"/>
        <v>-0.62977977933143559</v>
      </c>
      <c r="E911">
        <v>2.7857771813571207E-2</v>
      </c>
    </row>
    <row r="912" spans="2:5" x14ac:dyDescent="0.2">
      <c r="B912" s="176">
        <v>40806</v>
      </c>
      <c r="C912" s="146">
        <v>159.188782</v>
      </c>
      <c r="D912">
        <f t="shared" si="17"/>
        <v>0.69589587607573522</v>
      </c>
      <c r="E912">
        <v>2.7829110619748649E-2</v>
      </c>
    </row>
    <row r="913" spans="2:5" x14ac:dyDescent="0.2">
      <c r="B913" s="176">
        <v>38629</v>
      </c>
      <c r="C913" s="146">
        <v>93.867073000000005</v>
      </c>
      <c r="D913">
        <f t="shared" si="17"/>
        <v>-0.75812042272045632</v>
      </c>
      <c r="E913">
        <v>2.7828106523366467E-2</v>
      </c>
    </row>
    <row r="914" spans="2:5" x14ac:dyDescent="0.2">
      <c r="B914" s="176">
        <v>41583</v>
      </c>
      <c r="C914" s="146">
        <v>388.073578</v>
      </c>
      <c r="D914">
        <f t="shared" si="17"/>
        <v>27.359992981501755</v>
      </c>
      <c r="E914">
        <v>2.7821113250124516E-2</v>
      </c>
    </row>
    <row r="915" spans="2:5" x14ac:dyDescent="0.2">
      <c r="B915" s="176">
        <v>36864</v>
      </c>
      <c r="C915" s="146">
        <v>13.683839000000001</v>
      </c>
      <c r="D915">
        <f t="shared" si="17"/>
        <v>-0.95733834945968321</v>
      </c>
      <c r="E915">
        <v>2.7810086042176364E-2</v>
      </c>
    </row>
    <row r="916" spans="2:5" x14ac:dyDescent="0.2">
      <c r="B916" s="176">
        <v>41291</v>
      </c>
      <c r="C916" s="146">
        <v>320.75268599999998</v>
      </c>
      <c r="D916">
        <f t="shared" si="17"/>
        <v>2.8684162157632653</v>
      </c>
      <c r="E916">
        <v>2.7808282608682216E-2</v>
      </c>
    </row>
    <row r="917" spans="2:5" x14ac:dyDescent="0.2">
      <c r="B917" s="176">
        <v>38047</v>
      </c>
      <c r="C917" s="146">
        <v>82.915763999999996</v>
      </c>
      <c r="D917">
        <f t="shared" si="17"/>
        <v>6.8348123257758928</v>
      </c>
      <c r="E917">
        <v>2.7807722257389693E-2</v>
      </c>
    </row>
    <row r="918" spans="2:5" x14ac:dyDescent="0.2">
      <c r="B918" s="176">
        <v>37004</v>
      </c>
      <c r="C918" s="146">
        <v>10.582993</v>
      </c>
      <c r="D918">
        <f t="shared" si="17"/>
        <v>-0.47149459808493449</v>
      </c>
      <c r="E918">
        <v>2.77156138198951E-2</v>
      </c>
    </row>
    <row r="919" spans="2:5" x14ac:dyDescent="0.2">
      <c r="B919" s="176">
        <v>36713</v>
      </c>
      <c r="C919" s="146">
        <v>20.024380000000001</v>
      </c>
      <c r="D919">
        <f t="shared" si="17"/>
        <v>-0.85017036474989804</v>
      </c>
      <c r="E919">
        <v>2.7711870452458761E-2</v>
      </c>
    </row>
    <row r="920" spans="2:5" x14ac:dyDescent="0.2">
      <c r="B920" s="176">
        <v>40155</v>
      </c>
      <c r="C920" s="146">
        <v>133.647659</v>
      </c>
      <c r="D920">
        <f t="shared" si="17"/>
        <v>4.301820660840975</v>
      </c>
      <c r="E920">
        <v>2.7698849234722395E-2</v>
      </c>
    </row>
    <row r="921" spans="2:5" x14ac:dyDescent="0.2">
      <c r="B921" s="176">
        <v>37630</v>
      </c>
      <c r="C921" s="146">
        <v>25.207879999999999</v>
      </c>
      <c r="D921">
        <f t="shared" si="17"/>
        <v>-0.9143558124280351</v>
      </c>
      <c r="E921">
        <v>2.7672982691936264E-2</v>
      </c>
    </row>
    <row r="922" spans="2:5" x14ac:dyDescent="0.2">
      <c r="B922" s="176">
        <v>44440</v>
      </c>
      <c r="C922" s="146">
        <v>294.33264200000002</v>
      </c>
      <c r="D922">
        <f t="shared" si="17"/>
        <v>0.14327203227657964</v>
      </c>
      <c r="E922">
        <v>2.7671402384301286E-2</v>
      </c>
    </row>
    <row r="923" spans="2:5" x14ac:dyDescent="0.2">
      <c r="B923" s="176">
        <v>43329</v>
      </c>
      <c r="C923" s="146">
        <v>257.44760100000002</v>
      </c>
      <c r="D923">
        <f t="shared" si="17"/>
        <v>2.6864424585216238</v>
      </c>
      <c r="E923">
        <v>2.7656122547823316E-2</v>
      </c>
    </row>
    <row r="924" spans="2:5" x14ac:dyDescent="0.2">
      <c r="B924" s="176">
        <v>38119</v>
      </c>
      <c r="C924" s="146">
        <v>69.836326999999997</v>
      </c>
      <c r="D924">
        <f t="shared" si="17"/>
        <v>-0.82288867851840097</v>
      </c>
      <c r="E924">
        <v>2.7644835094280461E-2</v>
      </c>
    </row>
    <row r="925" spans="2:5" x14ac:dyDescent="0.2">
      <c r="B925" s="176">
        <v>41724</v>
      </c>
      <c r="C925" s="146">
        <v>394.307526</v>
      </c>
      <c r="D925">
        <f t="shared" si="17"/>
        <v>4.6318376459750734</v>
      </c>
      <c r="E925">
        <v>2.763217066439224E-2</v>
      </c>
    </row>
    <row r="926" spans="2:5" x14ac:dyDescent="0.2">
      <c r="B926" s="176">
        <v>38481</v>
      </c>
      <c r="C926" s="146">
        <v>70.014008000000004</v>
      </c>
      <c r="D926">
        <f t="shared" si="17"/>
        <v>-0.503077848750482</v>
      </c>
      <c r="E926">
        <v>2.7624400051635144E-2</v>
      </c>
    </row>
    <row r="927" spans="2:5" x14ac:dyDescent="0.2">
      <c r="B927" s="176">
        <v>39139</v>
      </c>
      <c r="C927" s="146">
        <v>140.89532500000001</v>
      </c>
      <c r="D927">
        <f t="shared" si="17"/>
        <v>-0.49050305600548744</v>
      </c>
      <c r="E927">
        <v>2.7600732609548852E-2</v>
      </c>
    </row>
    <row r="928" spans="2:5" x14ac:dyDescent="0.2">
      <c r="B928" s="176">
        <v>43350</v>
      </c>
      <c r="C928" s="146">
        <v>276.538116</v>
      </c>
      <c r="D928">
        <f t="shared" si="17"/>
        <v>2.3785507965958428</v>
      </c>
      <c r="E928">
        <v>2.7597688802825204E-2</v>
      </c>
    </row>
    <row r="929" spans="2:5" x14ac:dyDescent="0.2">
      <c r="B929" s="176">
        <v>40029</v>
      </c>
      <c r="C929" s="146">
        <v>81.851105000000004</v>
      </c>
      <c r="D929">
        <f t="shared" si="17"/>
        <v>-0.37293437431206133</v>
      </c>
      <c r="E929">
        <v>2.7597287385678571E-2</v>
      </c>
    </row>
    <row r="930" spans="2:5" x14ac:dyDescent="0.2">
      <c r="B930" s="176">
        <v>39448</v>
      </c>
      <c r="C930" s="146">
        <v>130.53036499999999</v>
      </c>
      <c r="D930">
        <f t="shared" si="17"/>
        <v>5.216831749846782</v>
      </c>
      <c r="E930">
        <v>2.7564318041012684E-2</v>
      </c>
    </row>
    <row r="931" spans="2:5" x14ac:dyDescent="0.2">
      <c r="B931" s="176">
        <v>37358</v>
      </c>
      <c r="C931" s="146">
        <v>20.996283999999999</v>
      </c>
      <c r="D931">
        <f t="shared" si="17"/>
        <v>-0.67436366805041614</v>
      </c>
      <c r="E931">
        <v>2.7557660714113551E-2</v>
      </c>
    </row>
    <row r="932" spans="2:5" x14ac:dyDescent="0.2">
      <c r="B932" s="176">
        <v>38146</v>
      </c>
      <c r="C932" s="146">
        <v>64.477706999999995</v>
      </c>
      <c r="D932">
        <f t="shared" si="17"/>
        <v>-6.0437797640918452E-2</v>
      </c>
      <c r="E932">
        <v>2.7539107078195381E-2</v>
      </c>
    </row>
    <row r="933" spans="2:5" x14ac:dyDescent="0.2">
      <c r="B933" s="176">
        <v>35214</v>
      </c>
      <c r="C933" s="146">
        <v>68.625266999999994</v>
      </c>
      <c r="D933">
        <f t="shared" si="17"/>
        <v>0.16663311706376993</v>
      </c>
      <c r="E933">
        <v>2.7514892619384387E-2</v>
      </c>
    </row>
    <row r="934" spans="2:5" x14ac:dyDescent="0.2">
      <c r="B934" s="176">
        <v>35648</v>
      </c>
      <c r="C934" s="146">
        <v>58.823349</v>
      </c>
      <c r="D934">
        <f t="shared" si="17"/>
        <v>-0.83821057095872198</v>
      </c>
      <c r="E934">
        <v>2.7482419601152393E-2</v>
      </c>
    </row>
    <row r="935" spans="2:5" x14ac:dyDescent="0.2">
      <c r="B935" s="176">
        <v>41621</v>
      </c>
      <c r="C935" s="146">
        <v>363.57968099999999</v>
      </c>
      <c r="D935">
        <f t="shared" si="17"/>
        <v>0.83483936678314674</v>
      </c>
      <c r="E935">
        <v>2.7465594108226014E-2</v>
      </c>
    </row>
    <row r="936" spans="2:5" x14ac:dyDescent="0.2">
      <c r="B936" s="176">
        <v>40435</v>
      </c>
      <c r="C936" s="146">
        <v>198.153412</v>
      </c>
      <c r="D936">
        <f t="shared" si="17"/>
        <v>-0.53064699199264631</v>
      </c>
      <c r="E936">
        <v>2.7458534102783753E-2</v>
      </c>
    </row>
    <row r="937" spans="2:5" x14ac:dyDescent="0.2">
      <c r="B937" s="176">
        <v>44876</v>
      </c>
      <c r="C937" s="146">
        <v>422.18417399999998</v>
      </c>
      <c r="D937">
        <f t="shared" si="17"/>
        <v>1.8735635812434996</v>
      </c>
      <c r="E937">
        <v>2.7413805267930542E-2</v>
      </c>
    </row>
    <row r="938" spans="2:5" x14ac:dyDescent="0.2">
      <c r="B938" s="176">
        <v>40275</v>
      </c>
      <c r="C938" s="146">
        <v>146.920074</v>
      </c>
      <c r="D938">
        <f t="shared" si="17"/>
        <v>9.1529895535934802</v>
      </c>
      <c r="E938">
        <v>2.738492724696048E-2</v>
      </c>
    </row>
    <row r="939" spans="2:5" x14ac:dyDescent="0.2">
      <c r="B939" s="176">
        <v>36878</v>
      </c>
      <c r="C939" s="146">
        <v>14.470622000000001</v>
      </c>
      <c r="D939">
        <f t="shared" si="17"/>
        <v>-0.46951542115072448</v>
      </c>
      <c r="E939">
        <v>2.7382361433766513E-2</v>
      </c>
    </row>
    <row r="940" spans="2:5" x14ac:dyDescent="0.2">
      <c r="B940" s="176">
        <v>36558</v>
      </c>
      <c r="C940" s="146">
        <v>27.278120000000001</v>
      </c>
      <c r="D940">
        <f t="shared" si="17"/>
        <v>-0.83974736804803574</v>
      </c>
      <c r="E940">
        <v>2.7381838991089751E-2</v>
      </c>
    </row>
    <row r="941" spans="2:5" x14ac:dyDescent="0.2">
      <c r="B941" s="176">
        <v>43627</v>
      </c>
      <c r="C941" s="146">
        <v>170.219482</v>
      </c>
      <c r="D941">
        <f t="shared" si="17"/>
        <v>-0.71441342499094196</v>
      </c>
      <c r="E941">
        <v>2.7376715339415436E-2</v>
      </c>
    </row>
    <row r="942" spans="2:5" x14ac:dyDescent="0.2">
      <c r="B942" s="176">
        <v>42031</v>
      </c>
      <c r="C942" s="146">
        <v>596.03460700000005</v>
      </c>
      <c r="D942">
        <f t="shared" si="17"/>
        <v>22.22252172514149</v>
      </c>
      <c r="E942">
        <v>2.7360025381351842E-2</v>
      </c>
    </row>
    <row r="943" spans="2:5" x14ac:dyDescent="0.2">
      <c r="B943" s="176">
        <v>39769</v>
      </c>
      <c r="C943" s="146">
        <v>25.666231</v>
      </c>
      <c r="D943">
        <f t="shared" si="17"/>
        <v>-0.94423603152374425</v>
      </c>
      <c r="E943">
        <v>2.7332333815400494E-2</v>
      </c>
    </row>
    <row r="944" spans="2:5" x14ac:dyDescent="0.2">
      <c r="B944" s="176">
        <v>42796</v>
      </c>
      <c r="C944" s="146">
        <v>460.26550300000002</v>
      </c>
      <c r="D944">
        <f t="shared" si="17"/>
        <v>3.7124100283792716</v>
      </c>
      <c r="E944">
        <v>2.7255547427211847E-2</v>
      </c>
    </row>
    <row r="945" spans="2:5" x14ac:dyDescent="0.2">
      <c r="B945" s="176">
        <v>38698</v>
      </c>
      <c r="C945" s="146">
        <v>97.670936999999995</v>
      </c>
      <c r="D945">
        <f t="shared" si="17"/>
        <v>-0.66608595969887319</v>
      </c>
      <c r="E945">
        <v>2.7250052014092321E-2</v>
      </c>
    </row>
    <row r="946" spans="2:5" x14ac:dyDescent="0.2">
      <c r="B946" s="176">
        <v>41514</v>
      </c>
      <c r="C946" s="146">
        <v>292.50323500000002</v>
      </c>
      <c r="D946">
        <f t="shared" si="17"/>
        <v>-0.47628923403177298</v>
      </c>
      <c r="E946">
        <v>2.7236803594706198E-2</v>
      </c>
    </row>
    <row r="947" spans="2:5" x14ac:dyDescent="0.2">
      <c r="B947" s="176">
        <v>42026</v>
      </c>
      <c r="C947" s="146">
        <v>558.52056900000002</v>
      </c>
      <c r="D947">
        <f t="shared" si="17"/>
        <v>0.31857214194007172</v>
      </c>
      <c r="E947">
        <v>2.7198508556072955E-2</v>
      </c>
    </row>
    <row r="948" spans="2:5" x14ac:dyDescent="0.2">
      <c r="B948" s="176">
        <v>44636</v>
      </c>
      <c r="C948" s="146">
        <v>423.57983400000001</v>
      </c>
      <c r="D948">
        <f t="shared" si="17"/>
        <v>5.1491041478465984</v>
      </c>
      <c r="E948">
        <v>2.7196932486791909E-2</v>
      </c>
    </row>
    <row r="949" spans="2:5" x14ac:dyDescent="0.2">
      <c r="B949" s="176">
        <v>35186</v>
      </c>
      <c r="C949" s="146">
        <v>68.884804000000003</v>
      </c>
      <c r="D949">
        <f t="shared" si="17"/>
        <v>6.3865701189467963</v>
      </c>
      <c r="E949">
        <v>2.7193896913488731E-2</v>
      </c>
    </row>
    <row r="950" spans="2:5" x14ac:dyDescent="0.2">
      <c r="B950" s="176">
        <v>37068</v>
      </c>
      <c r="C950" s="146">
        <v>9.3256820000000005</v>
      </c>
      <c r="D950">
        <f t="shared" si="17"/>
        <v>-0.93530535028983863</v>
      </c>
      <c r="E950">
        <v>2.7187584330614703E-2</v>
      </c>
    </row>
    <row r="951" spans="2:5" x14ac:dyDescent="0.2">
      <c r="B951" s="176">
        <v>40345</v>
      </c>
      <c r="C951" s="146">
        <v>144.14920000000001</v>
      </c>
      <c r="D951">
        <f t="shared" si="17"/>
        <v>2.6016787539076804</v>
      </c>
      <c r="E951">
        <v>2.718165776723859E-2</v>
      </c>
    </row>
    <row r="952" spans="2:5" x14ac:dyDescent="0.2">
      <c r="B952" s="176">
        <v>35779</v>
      </c>
      <c r="C952" s="146">
        <v>40.022781000000002</v>
      </c>
      <c r="D952">
        <f t="shared" si="17"/>
        <v>1.9198832273775843</v>
      </c>
      <c r="E952">
        <v>2.7167751452737057E-2</v>
      </c>
    </row>
    <row r="953" spans="2:5" x14ac:dyDescent="0.2">
      <c r="B953" s="176">
        <v>36836</v>
      </c>
      <c r="C953" s="146">
        <v>13.70698</v>
      </c>
      <c r="D953">
        <f t="shared" si="17"/>
        <v>-0.96628297263256457</v>
      </c>
      <c r="E953">
        <v>2.7167715218065984E-2</v>
      </c>
    </row>
    <row r="954" spans="2:5" x14ac:dyDescent="0.2">
      <c r="B954" s="176">
        <v>41731</v>
      </c>
      <c r="C954" s="146">
        <v>406.52990699999998</v>
      </c>
      <c r="D954">
        <f t="shared" si="17"/>
        <v>0.82602137515876217</v>
      </c>
      <c r="E954">
        <v>2.7161085844414276E-2</v>
      </c>
    </row>
    <row r="955" spans="2:5" x14ac:dyDescent="0.2">
      <c r="B955" s="176">
        <v>40485</v>
      </c>
      <c r="C955" s="146">
        <v>222.631516</v>
      </c>
      <c r="D955">
        <f t="shared" si="17"/>
        <v>0.84185887375138235</v>
      </c>
      <c r="E955">
        <v>2.7117161685894373E-2</v>
      </c>
    </row>
    <row r="956" spans="2:5" x14ac:dyDescent="0.2">
      <c r="B956" s="176">
        <v>43714</v>
      </c>
      <c r="C956" s="146">
        <v>120.873276</v>
      </c>
      <c r="D956">
        <f t="shared" si="17"/>
        <v>-0.30436031218579046</v>
      </c>
      <c r="E956">
        <v>2.7107144077125001E-2</v>
      </c>
    </row>
    <row r="957" spans="2:5" x14ac:dyDescent="0.2">
      <c r="B957" s="176">
        <v>43518</v>
      </c>
      <c r="C957" s="146">
        <v>173.758453</v>
      </c>
      <c r="D957">
        <f t="shared" si="17"/>
        <v>-0.61189044471195353</v>
      </c>
      <c r="E957">
        <v>2.7106659527218826E-2</v>
      </c>
    </row>
    <row r="958" spans="2:5" x14ac:dyDescent="0.2">
      <c r="B958" s="176">
        <v>42872</v>
      </c>
      <c r="C958" s="146">
        <v>447.70465100000001</v>
      </c>
      <c r="D958">
        <f t="shared" si="17"/>
        <v>8.6023196936512985E-3</v>
      </c>
      <c r="E958">
        <v>2.7101247402538491E-2</v>
      </c>
    </row>
    <row r="959" spans="2:5" x14ac:dyDescent="0.2">
      <c r="B959" s="176">
        <v>42173</v>
      </c>
      <c r="C959" s="146">
        <v>443.88619999999997</v>
      </c>
      <c r="D959">
        <f t="shared" si="17"/>
        <v>0.10836032168917456</v>
      </c>
      <c r="E959">
        <v>2.7092364296900324E-2</v>
      </c>
    </row>
    <row r="960" spans="2:5" x14ac:dyDescent="0.2">
      <c r="B960" s="176">
        <v>42370</v>
      </c>
      <c r="C960" s="146">
        <v>400.48907500000001</v>
      </c>
      <c r="D960">
        <f t="shared" si="17"/>
        <v>5.7707806420924195</v>
      </c>
      <c r="E960">
        <v>2.7089157617734394E-2</v>
      </c>
    </row>
    <row r="961" spans="2:5" x14ac:dyDescent="0.2">
      <c r="B961" s="176">
        <v>35634</v>
      </c>
      <c r="C961" s="146">
        <v>59.149616000000002</v>
      </c>
      <c r="D961">
        <f t="shared" si="17"/>
        <v>-0.80032496504288575</v>
      </c>
      <c r="E961">
        <v>2.7067760849079203E-2</v>
      </c>
    </row>
    <row r="962" spans="2:5" x14ac:dyDescent="0.2">
      <c r="B962" s="176">
        <v>41423</v>
      </c>
      <c r="C962" s="146">
        <v>296.229401</v>
      </c>
      <c r="D962">
        <f t="shared" si="17"/>
        <v>-0.18465988655434418</v>
      </c>
      <c r="E962">
        <v>2.704536300007631E-2</v>
      </c>
    </row>
    <row r="963" spans="2:5" x14ac:dyDescent="0.2">
      <c r="B963" s="176">
        <v>42382</v>
      </c>
      <c r="C963" s="146">
        <v>363.32003800000001</v>
      </c>
      <c r="D963">
        <f t="shared" ref="D963:D1026" si="18">(C963-C964)/C964</f>
        <v>8.9939409195090363</v>
      </c>
      <c r="E963">
        <v>2.70423019689323E-2</v>
      </c>
    </row>
    <row r="964" spans="2:5" x14ac:dyDescent="0.2">
      <c r="B964" s="176">
        <v>35811</v>
      </c>
      <c r="C964" s="146">
        <v>36.354030999999999</v>
      </c>
      <c r="D964">
        <f t="shared" si="18"/>
        <v>-0.7138672354392025</v>
      </c>
      <c r="E964">
        <v>2.7038196866674562E-2</v>
      </c>
    </row>
    <row r="965" spans="2:5" x14ac:dyDescent="0.2">
      <c r="B965" s="176">
        <v>40220</v>
      </c>
      <c r="C965" s="146">
        <v>127.053017</v>
      </c>
      <c r="D965">
        <f t="shared" si="18"/>
        <v>-0.57706241332336339</v>
      </c>
      <c r="E965">
        <v>2.7027015011084225E-2</v>
      </c>
    </row>
    <row r="966" spans="2:5" x14ac:dyDescent="0.2">
      <c r="B966" s="176">
        <v>41515</v>
      </c>
      <c r="C966" s="146">
        <v>300.40606700000001</v>
      </c>
      <c r="D966">
        <f t="shared" si="18"/>
        <v>13.294699405054637</v>
      </c>
      <c r="E966">
        <v>2.7017930246138949E-2</v>
      </c>
    </row>
    <row r="967" spans="2:5" x14ac:dyDescent="0.2">
      <c r="B967" s="176">
        <v>36591</v>
      </c>
      <c r="C967" s="146">
        <v>21.015207</v>
      </c>
      <c r="D967">
        <f t="shared" si="18"/>
        <v>-0.92685463544253444</v>
      </c>
      <c r="E967">
        <v>2.7016699571765355E-2</v>
      </c>
    </row>
    <row r="968" spans="2:5" x14ac:dyDescent="0.2">
      <c r="B968" s="176">
        <v>41474</v>
      </c>
      <c r="C968" s="146">
        <v>287.307434</v>
      </c>
      <c r="D968">
        <f t="shared" si="18"/>
        <v>12.236356183017442</v>
      </c>
      <c r="E968">
        <v>2.701282692604243E-2</v>
      </c>
    </row>
    <row r="969" spans="2:5" x14ac:dyDescent="0.2">
      <c r="B969" s="176">
        <v>37417</v>
      </c>
      <c r="C969" s="146">
        <v>21.705931</v>
      </c>
      <c r="D969">
        <f t="shared" si="18"/>
        <v>-0.32831902156695081</v>
      </c>
      <c r="E969">
        <v>2.7007409371488961E-2</v>
      </c>
    </row>
    <row r="970" spans="2:5" x14ac:dyDescent="0.2">
      <c r="B970" s="176">
        <v>37804</v>
      </c>
      <c r="C970" s="146">
        <v>32.315834000000002</v>
      </c>
      <c r="D970">
        <f t="shared" si="18"/>
        <v>-0.89546420355826206</v>
      </c>
      <c r="E970">
        <v>2.7006409352505638E-2</v>
      </c>
    </row>
    <row r="971" spans="2:5" x14ac:dyDescent="0.2">
      <c r="B971" s="176">
        <v>44461</v>
      </c>
      <c r="C971" s="146">
        <v>309.13653599999998</v>
      </c>
      <c r="D971">
        <f t="shared" si="18"/>
        <v>-0.39996123598229033</v>
      </c>
      <c r="E971">
        <v>2.699128038620904E-2</v>
      </c>
    </row>
    <row r="972" spans="2:5" x14ac:dyDescent="0.2">
      <c r="B972" s="176">
        <v>42594</v>
      </c>
      <c r="C972" s="146">
        <v>515.19427499999995</v>
      </c>
      <c r="D972">
        <f t="shared" si="18"/>
        <v>1.4884314545269042</v>
      </c>
      <c r="E972">
        <v>2.6924935523615995E-2</v>
      </c>
    </row>
    <row r="973" spans="2:5" x14ac:dyDescent="0.2">
      <c r="B973" s="176">
        <v>40584</v>
      </c>
      <c r="C973" s="146">
        <v>207.035751</v>
      </c>
      <c r="D973">
        <f t="shared" si="18"/>
        <v>-0.5998824510757117</v>
      </c>
      <c r="E973">
        <v>2.6918637382939755E-2</v>
      </c>
    </row>
    <row r="974" spans="2:5" x14ac:dyDescent="0.2">
      <c r="B974" s="176">
        <v>44516</v>
      </c>
      <c r="C974" s="146">
        <v>517.43731700000001</v>
      </c>
      <c r="D974">
        <f t="shared" si="18"/>
        <v>5.9547725478930049</v>
      </c>
      <c r="E974">
        <v>2.690670468093475E-2</v>
      </c>
    </row>
    <row r="975" spans="2:5" x14ac:dyDescent="0.2">
      <c r="B975" s="176">
        <v>39647</v>
      </c>
      <c r="C975" s="146">
        <v>74.400322000000003</v>
      </c>
      <c r="D975">
        <f t="shared" si="18"/>
        <v>-0.81021243536769727</v>
      </c>
      <c r="E975">
        <v>2.6895377729269775E-2</v>
      </c>
    </row>
    <row r="976" spans="2:5" x14ac:dyDescent="0.2">
      <c r="B976" s="176">
        <v>42223</v>
      </c>
      <c r="C976" s="146">
        <v>392.01895100000002</v>
      </c>
      <c r="D976">
        <f t="shared" si="18"/>
        <v>3.6042281801552098</v>
      </c>
      <c r="E976">
        <v>2.6885967227533843E-2</v>
      </c>
    </row>
    <row r="977" spans="2:5" x14ac:dyDescent="0.2">
      <c r="B977" s="176">
        <v>38049</v>
      </c>
      <c r="C977" s="146">
        <v>85.143249999999995</v>
      </c>
      <c r="D977">
        <f t="shared" si="18"/>
        <v>0.43639698445750907</v>
      </c>
      <c r="E977">
        <v>2.6864445221779529E-2</v>
      </c>
    </row>
    <row r="978" spans="2:5" x14ac:dyDescent="0.2">
      <c r="B978" s="176">
        <v>35117</v>
      </c>
      <c r="C978" s="146">
        <v>59.275570000000002</v>
      </c>
      <c r="D978">
        <f t="shared" si="18"/>
        <v>-0.87047492212438304</v>
      </c>
      <c r="E978">
        <v>2.6853071289301363E-2</v>
      </c>
    </row>
    <row r="979" spans="2:5" x14ac:dyDescent="0.2">
      <c r="B979" s="176">
        <v>42551</v>
      </c>
      <c r="C979" s="146">
        <v>457.637787</v>
      </c>
      <c r="D979">
        <f t="shared" si="18"/>
        <v>8.2413585589743654</v>
      </c>
      <c r="E979">
        <v>2.6830729359998428E-2</v>
      </c>
    </row>
    <row r="980" spans="2:5" x14ac:dyDescent="0.2">
      <c r="B980" s="176">
        <v>39940</v>
      </c>
      <c r="C980" s="146">
        <v>49.520617999999999</v>
      </c>
      <c r="D980">
        <f t="shared" si="18"/>
        <v>-0.90185989313476389</v>
      </c>
      <c r="E980">
        <v>2.6807575033203312E-2</v>
      </c>
    </row>
    <row r="981" spans="2:5" x14ac:dyDescent="0.2">
      <c r="B981" s="176">
        <v>42006</v>
      </c>
      <c r="C981" s="146">
        <v>504.59103399999998</v>
      </c>
      <c r="D981">
        <f t="shared" si="18"/>
        <v>0.44744345976986177</v>
      </c>
      <c r="E981">
        <v>2.6783024481068653E-2</v>
      </c>
    </row>
    <row r="982" spans="2:5" x14ac:dyDescent="0.2">
      <c r="B982" s="176">
        <v>41675</v>
      </c>
      <c r="C982" s="146">
        <v>348.60845899999998</v>
      </c>
      <c r="D982">
        <f t="shared" si="18"/>
        <v>0.41454464926390744</v>
      </c>
      <c r="E982">
        <v>2.6745699466155497E-2</v>
      </c>
    </row>
    <row r="983" spans="2:5" x14ac:dyDescent="0.2">
      <c r="B983" s="176">
        <v>40948</v>
      </c>
      <c r="C983" s="146">
        <v>246.44570899999999</v>
      </c>
      <c r="D983">
        <f t="shared" si="18"/>
        <v>-7.9927020683537159E-2</v>
      </c>
      <c r="E983">
        <v>2.673589754836278E-2</v>
      </c>
    </row>
    <row r="984" spans="2:5" x14ac:dyDescent="0.2">
      <c r="B984" s="176">
        <v>41183</v>
      </c>
      <c r="C984" s="146">
        <v>267.85452299999997</v>
      </c>
      <c r="D984">
        <f t="shared" si="18"/>
        <v>-0.5190630500926473</v>
      </c>
      <c r="E984">
        <v>2.672365323059132E-2</v>
      </c>
    </row>
    <row r="985" spans="2:5" x14ac:dyDescent="0.2">
      <c r="B985" s="176">
        <v>42095</v>
      </c>
      <c r="C985" s="146">
        <v>556.94311500000003</v>
      </c>
      <c r="D985">
        <f t="shared" si="18"/>
        <v>0.15392833242202369</v>
      </c>
      <c r="E985">
        <v>2.6717512747875455E-2</v>
      </c>
    </row>
    <row r="986" spans="2:5" x14ac:dyDescent="0.2">
      <c r="B986" s="176">
        <v>42152</v>
      </c>
      <c r="C986" s="146">
        <v>482.64965799999999</v>
      </c>
      <c r="D986">
        <f t="shared" si="18"/>
        <v>-3.8805005848925038E-2</v>
      </c>
      <c r="E986">
        <v>2.670910375109083E-2</v>
      </c>
    </row>
    <row r="987" spans="2:5" x14ac:dyDescent="0.2">
      <c r="B987" s="176">
        <v>44571</v>
      </c>
      <c r="C987" s="146">
        <v>502.13501000000002</v>
      </c>
      <c r="D987">
        <f t="shared" si="18"/>
        <v>1.446333375384014</v>
      </c>
      <c r="E987">
        <v>2.670199240357295E-2</v>
      </c>
    </row>
    <row r="988" spans="2:5" x14ac:dyDescent="0.2">
      <c r="B988" s="176">
        <v>43564</v>
      </c>
      <c r="C988" s="146">
        <v>205.260254</v>
      </c>
      <c r="D988">
        <f t="shared" si="18"/>
        <v>-0.28032131639481683</v>
      </c>
      <c r="E988">
        <v>2.6676545944456356E-2</v>
      </c>
    </row>
    <row r="989" spans="2:5" x14ac:dyDescent="0.2">
      <c r="B989" s="176">
        <v>41467</v>
      </c>
      <c r="C989" s="146">
        <v>285.21096799999998</v>
      </c>
      <c r="D989">
        <f t="shared" si="18"/>
        <v>-0.19170925784609069</v>
      </c>
      <c r="E989">
        <v>2.6675816880979079E-2</v>
      </c>
    </row>
    <row r="990" spans="2:5" x14ac:dyDescent="0.2">
      <c r="B990" s="176">
        <v>42257</v>
      </c>
      <c r="C990" s="146">
        <v>352.85690299999999</v>
      </c>
      <c r="D990">
        <f t="shared" si="18"/>
        <v>29.456109664362714</v>
      </c>
      <c r="E990">
        <v>2.6674372543363686E-2</v>
      </c>
    </row>
    <row r="991" spans="2:5" x14ac:dyDescent="0.2">
      <c r="B991" s="176">
        <v>37132</v>
      </c>
      <c r="C991" s="146">
        <v>11.585751</v>
      </c>
      <c r="D991">
        <f t="shared" si="18"/>
        <v>-0.48932264240704609</v>
      </c>
      <c r="E991">
        <v>2.6657241704553459E-2</v>
      </c>
    </row>
    <row r="992" spans="2:5" x14ac:dyDescent="0.2">
      <c r="B992" s="176">
        <v>36062</v>
      </c>
      <c r="C992" s="146">
        <v>22.687027</v>
      </c>
      <c r="D992">
        <f t="shared" si="18"/>
        <v>0.69618890648767007</v>
      </c>
      <c r="E992">
        <v>2.6644253414616466E-2</v>
      </c>
    </row>
    <row r="993" spans="2:5" x14ac:dyDescent="0.2">
      <c r="B993" s="176">
        <v>37187</v>
      </c>
      <c r="C993" s="146">
        <v>13.375294999999999</v>
      </c>
      <c r="D993">
        <f t="shared" si="18"/>
        <v>-0.78258649010380721</v>
      </c>
      <c r="E993">
        <v>2.6642847542793068E-2</v>
      </c>
    </row>
    <row r="994" spans="2:5" x14ac:dyDescent="0.2">
      <c r="B994" s="176">
        <v>35151</v>
      </c>
      <c r="C994" s="146">
        <v>61.520072999999996</v>
      </c>
      <c r="D994">
        <f t="shared" si="18"/>
        <v>-1.3297832840854312E-2</v>
      </c>
      <c r="E994">
        <v>2.6568502449419232E-2</v>
      </c>
    </row>
    <row r="995" spans="2:5" x14ac:dyDescent="0.2">
      <c r="B995" s="176">
        <v>39987</v>
      </c>
      <c r="C995" s="146">
        <v>62.349181999999999</v>
      </c>
      <c r="D995">
        <f t="shared" si="18"/>
        <v>0.58693820982214895</v>
      </c>
      <c r="E995">
        <v>2.6532635802253304E-2</v>
      </c>
    </row>
    <row r="996" spans="2:5" x14ac:dyDescent="0.2">
      <c r="B996" s="176">
        <v>36378</v>
      </c>
      <c r="C996" s="146">
        <v>39.288978999999998</v>
      </c>
      <c r="D996">
        <f t="shared" si="18"/>
        <v>-0.73051580526092774</v>
      </c>
      <c r="E996">
        <v>2.6513690466439352E-2</v>
      </c>
    </row>
    <row r="997" spans="2:5" x14ac:dyDescent="0.2">
      <c r="B997" s="176">
        <v>40357</v>
      </c>
      <c r="C997" s="146">
        <v>145.79325900000001</v>
      </c>
      <c r="D997">
        <f t="shared" si="18"/>
        <v>-0.61406412750186989</v>
      </c>
      <c r="E997">
        <v>2.6466457682607952E-2</v>
      </c>
    </row>
    <row r="998" spans="2:5" x14ac:dyDescent="0.2">
      <c r="B998" s="176">
        <v>41660</v>
      </c>
      <c r="C998" s="146">
        <v>377.76550300000002</v>
      </c>
      <c r="D998">
        <f t="shared" si="18"/>
        <v>11.101621611612929</v>
      </c>
      <c r="E998">
        <v>2.6406972386199181E-2</v>
      </c>
    </row>
    <row r="999" spans="2:5" x14ac:dyDescent="0.2">
      <c r="B999" s="176">
        <v>36343</v>
      </c>
      <c r="C999" s="146">
        <v>31.216106</v>
      </c>
      <c r="D999">
        <f t="shared" si="18"/>
        <v>-0.34228992522681878</v>
      </c>
      <c r="E999">
        <v>2.6394417480237208E-2</v>
      </c>
    </row>
    <row r="1000" spans="2:5" x14ac:dyDescent="0.2">
      <c r="B1000" s="176">
        <v>35737</v>
      </c>
      <c r="C1000" s="146">
        <v>47.461803000000003</v>
      </c>
      <c r="D1000">
        <f t="shared" si="18"/>
        <v>-0.26529680324299848</v>
      </c>
      <c r="E1000">
        <v>2.6340572925831345E-2</v>
      </c>
    </row>
    <row r="1001" spans="2:5" x14ac:dyDescent="0.2">
      <c r="B1001" s="176">
        <v>38286</v>
      </c>
      <c r="C1001" s="146">
        <v>64.599968000000004</v>
      </c>
      <c r="D1001">
        <f t="shared" si="18"/>
        <v>-0.55029749575727049</v>
      </c>
      <c r="E1001">
        <v>2.6339001687820149E-2</v>
      </c>
    </row>
    <row r="1002" spans="2:5" x14ac:dyDescent="0.2">
      <c r="B1002" s="176">
        <v>40269</v>
      </c>
      <c r="C1002" s="146">
        <v>143.650452</v>
      </c>
      <c r="D1002">
        <f t="shared" si="18"/>
        <v>-0.74507437097751494</v>
      </c>
      <c r="E1002">
        <v>2.6329700073325277E-2</v>
      </c>
    </row>
    <row r="1003" spans="2:5" x14ac:dyDescent="0.2">
      <c r="B1003" s="176">
        <v>42080</v>
      </c>
      <c r="C1003" s="146">
        <v>563.49945100000002</v>
      </c>
      <c r="D1003">
        <f t="shared" si="18"/>
        <v>0.93569100246216363</v>
      </c>
      <c r="E1003">
        <v>2.6306370624423234E-2</v>
      </c>
    </row>
    <row r="1004" spans="2:5" x14ac:dyDescent="0.2">
      <c r="B1004" s="176">
        <v>41317</v>
      </c>
      <c r="C1004" s="146">
        <v>291.110229</v>
      </c>
      <c r="D1004">
        <f t="shared" si="18"/>
        <v>3.5865288533811355</v>
      </c>
      <c r="E1004">
        <v>2.6297644577368044E-2</v>
      </c>
    </row>
    <row r="1005" spans="2:5" x14ac:dyDescent="0.2">
      <c r="B1005" s="176">
        <v>38218</v>
      </c>
      <c r="C1005" s="146">
        <v>63.470706999999997</v>
      </c>
      <c r="D1005">
        <f t="shared" si="18"/>
        <v>3.1286852024158556</v>
      </c>
      <c r="E1005">
        <v>2.6288423902749491E-2</v>
      </c>
    </row>
    <row r="1006" spans="2:5" x14ac:dyDescent="0.2">
      <c r="B1006" s="176">
        <v>36868</v>
      </c>
      <c r="C1006" s="146">
        <v>15.373104</v>
      </c>
      <c r="D1006">
        <f t="shared" si="18"/>
        <v>-0.91430387287684023</v>
      </c>
      <c r="E1006">
        <v>2.6261516074338947E-2</v>
      </c>
    </row>
    <row r="1007" spans="2:5" x14ac:dyDescent="0.2">
      <c r="B1007" s="176">
        <v>43473</v>
      </c>
      <c r="C1007" s="146">
        <v>179.390884</v>
      </c>
      <c r="D1007">
        <f t="shared" si="18"/>
        <v>0.64308825722785823</v>
      </c>
      <c r="E1007">
        <v>2.6233162606709957E-2</v>
      </c>
    </row>
    <row r="1008" spans="2:5" x14ac:dyDescent="0.2">
      <c r="B1008" s="176">
        <v>39521</v>
      </c>
      <c r="C1008" s="146">
        <v>109.179092</v>
      </c>
      <c r="D1008">
        <f t="shared" si="18"/>
        <v>-0.82675485572666096</v>
      </c>
      <c r="E1008">
        <v>2.6233039402882689E-2</v>
      </c>
    </row>
    <row r="1009" spans="2:5" x14ac:dyDescent="0.2">
      <c r="B1009" s="176">
        <v>45198</v>
      </c>
      <c r="C1009" s="146">
        <v>630.20001200000002</v>
      </c>
      <c r="D1009">
        <f t="shared" si="18"/>
        <v>3.6143368321286644</v>
      </c>
      <c r="E1009">
        <v>2.6217288111406875E-2</v>
      </c>
    </row>
    <row r="1010" spans="2:5" x14ac:dyDescent="0.2">
      <c r="B1010" s="176">
        <v>44127</v>
      </c>
      <c r="C1010" s="146">
        <v>136.574341</v>
      </c>
      <c r="D1010">
        <f t="shared" si="18"/>
        <v>4.7015145165873022</v>
      </c>
      <c r="E1010">
        <v>2.6217193765017719E-2</v>
      </c>
    </row>
    <row r="1011" spans="2:5" x14ac:dyDescent="0.2">
      <c r="B1011" s="176">
        <v>35983</v>
      </c>
      <c r="C1011" s="146">
        <v>23.954046000000002</v>
      </c>
      <c r="D1011">
        <f t="shared" si="18"/>
        <v>-0.25426712085491188</v>
      </c>
      <c r="E1011">
        <v>2.6181500888450272E-2</v>
      </c>
    </row>
    <row r="1012" spans="2:5" x14ac:dyDescent="0.2">
      <c r="B1012" s="176">
        <v>39890</v>
      </c>
      <c r="C1012" s="146">
        <v>32.121482999999998</v>
      </c>
      <c r="D1012">
        <f t="shared" si="18"/>
        <v>-0.82545182266426143</v>
      </c>
      <c r="E1012">
        <v>2.6177958453148336E-2</v>
      </c>
    </row>
    <row r="1013" spans="2:5" x14ac:dyDescent="0.2">
      <c r="B1013" s="176">
        <v>43423</v>
      </c>
      <c r="C1013" s="146">
        <v>184.02645899999999</v>
      </c>
      <c r="D1013">
        <f t="shared" si="18"/>
        <v>3.1607905043611364</v>
      </c>
      <c r="E1013">
        <v>2.6125697525054569E-2</v>
      </c>
    </row>
    <row r="1014" spans="2:5" x14ac:dyDescent="0.2">
      <c r="B1014" s="176">
        <v>37862</v>
      </c>
      <c r="C1014" s="146">
        <v>44.228724999999997</v>
      </c>
      <c r="D1014">
        <f t="shared" si="18"/>
        <v>-0.87027318222587058</v>
      </c>
      <c r="E1014">
        <v>2.610445070033823E-2</v>
      </c>
    </row>
    <row r="1015" spans="2:5" x14ac:dyDescent="0.2">
      <c r="B1015" s="176">
        <v>44473</v>
      </c>
      <c r="C1015" s="146">
        <v>340.937408</v>
      </c>
      <c r="D1015">
        <f t="shared" si="18"/>
        <v>5.5684478642007482</v>
      </c>
      <c r="E1015">
        <v>2.6102622147928693E-2</v>
      </c>
    </row>
    <row r="1016" spans="2:5" x14ac:dyDescent="0.2">
      <c r="B1016" s="176">
        <v>35522</v>
      </c>
      <c r="C1016" s="146">
        <v>51.905323000000003</v>
      </c>
      <c r="D1016">
        <f t="shared" si="18"/>
        <v>3.3837837075439463</v>
      </c>
      <c r="E1016">
        <v>2.6087081148838797E-2</v>
      </c>
    </row>
    <row r="1017" spans="2:5" x14ac:dyDescent="0.2">
      <c r="B1017" s="176">
        <v>37130</v>
      </c>
      <c r="C1017" s="146">
        <v>11.840301999999999</v>
      </c>
      <c r="D1017">
        <f t="shared" si="18"/>
        <v>-0.97748929327598466</v>
      </c>
      <c r="E1017">
        <v>2.6069828163685142E-2</v>
      </c>
    </row>
    <row r="1018" spans="2:5" x14ac:dyDescent="0.2">
      <c r="B1018" s="176">
        <v>41971</v>
      </c>
      <c r="C1018" s="146">
        <v>525.98535200000003</v>
      </c>
      <c r="D1018">
        <f t="shared" si="18"/>
        <v>19.117823813519259</v>
      </c>
      <c r="E1018">
        <v>2.6060178845202005E-2</v>
      </c>
    </row>
    <row r="1019" spans="2:5" x14ac:dyDescent="0.2">
      <c r="B1019" s="176">
        <v>35970</v>
      </c>
      <c r="C1019" s="146">
        <v>26.145240999999999</v>
      </c>
      <c r="D1019">
        <f t="shared" si="18"/>
        <v>-0.94007374063955074</v>
      </c>
      <c r="E1019">
        <v>2.6031205816705479E-2</v>
      </c>
    </row>
    <row r="1020" spans="2:5" x14ac:dyDescent="0.2">
      <c r="B1020" s="176">
        <v>45022</v>
      </c>
      <c r="C1020" s="146">
        <v>436.29022200000003</v>
      </c>
      <c r="D1020">
        <f t="shared" si="18"/>
        <v>5.4736211534488692</v>
      </c>
      <c r="E1020">
        <v>2.6022761551662651E-2</v>
      </c>
    </row>
    <row r="1021" spans="2:5" x14ac:dyDescent="0.2">
      <c r="B1021" s="176">
        <v>38460</v>
      </c>
      <c r="C1021" s="146">
        <v>67.395081000000005</v>
      </c>
      <c r="D1021">
        <f t="shared" si="18"/>
        <v>-0.72814447908569524</v>
      </c>
      <c r="E1021">
        <v>2.5969190727983722E-2</v>
      </c>
    </row>
    <row r="1022" spans="2:5" x14ac:dyDescent="0.2">
      <c r="B1022" s="176">
        <v>40514</v>
      </c>
      <c r="C1022" s="146">
        <v>247.907715</v>
      </c>
      <c r="D1022">
        <f t="shared" si="18"/>
        <v>-0.56281054453195423</v>
      </c>
      <c r="E1022">
        <v>2.5956831198976408E-2</v>
      </c>
    </row>
    <row r="1023" spans="2:5" x14ac:dyDescent="0.2">
      <c r="B1023" s="176">
        <v>42062</v>
      </c>
      <c r="C1023" s="146">
        <v>567.04870600000004</v>
      </c>
      <c r="D1023">
        <f t="shared" si="18"/>
        <v>5.508227602038715E-3</v>
      </c>
      <c r="E1023">
        <v>2.5862867882039172E-2</v>
      </c>
    </row>
    <row r="1024" spans="2:5" x14ac:dyDescent="0.2">
      <c r="B1024" s="176">
        <v>42650</v>
      </c>
      <c r="C1024" s="146">
        <v>563.94238299999995</v>
      </c>
      <c r="D1024">
        <f t="shared" si="18"/>
        <v>10.115518016744833</v>
      </c>
      <c r="E1024">
        <v>2.5841010307930429E-2</v>
      </c>
    </row>
    <row r="1025" spans="2:5" x14ac:dyDescent="0.2">
      <c r="B1025" s="176">
        <v>35440</v>
      </c>
      <c r="C1025" s="146">
        <v>50.734692000000003</v>
      </c>
      <c r="D1025">
        <f t="shared" si="18"/>
        <v>0.18699080130940138</v>
      </c>
      <c r="E1025">
        <v>2.5821334342142978E-2</v>
      </c>
    </row>
    <row r="1026" spans="2:5" x14ac:dyDescent="0.2">
      <c r="B1026" s="176">
        <v>36392</v>
      </c>
      <c r="C1026" s="146">
        <v>42.742279000000003</v>
      </c>
      <c r="D1026">
        <f t="shared" si="18"/>
        <v>-0.47059116714959737</v>
      </c>
      <c r="E1026">
        <v>2.5808656038633242E-2</v>
      </c>
    </row>
    <row r="1027" spans="2:5" x14ac:dyDescent="0.2">
      <c r="B1027" s="176">
        <v>38082</v>
      </c>
      <c r="C1027" s="146">
        <v>80.735862999999995</v>
      </c>
      <c r="D1027">
        <f t="shared" ref="D1027:D1090" si="19">(C1027-C1028)/C1028</f>
        <v>-0.80145257108720613</v>
      </c>
      <c r="E1027">
        <v>2.5783175526491627E-2</v>
      </c>
    </row>
    <row r="1028" spans="2:5" x14ac:dyDescent="0.2">
      <c r="B1028" s="176">
        <v>44838</v>
      </c>
      <c r="C1028" s="146">
        <v>406.63262900000001</v>
      </c>
      <c r="D1028">
        <f t="shared" si="19"/>
        <v>1.4107564860241948</v>
      </c>
      <c r="E1028">
        <v>2.5776401362119755E-2</v>
      </c>
    </row>
    <row r="1029" spans="2:5" x14ac:dyDescent="0.2">
      <c r="B1029" s="176">
        <v>44188</v>
      </c>
      <c r="C1029" s="146">
        <v>168.674286</v>
      </c>
      <c r="D1029">
        <f t="shared" si="19"/>
        <v>-0.65458815672783632</v>
      </c>
      <c r="E1029">
        <v>2.5765327251995408E-2</v>
      </c>
    </row>
    <row r="1030" spans="2:5" x14ac:dyDescent="0.2">
      <c r="B1030" s="176">
        <v>44789</v>
      </c>
      <c r="C1030" s="146">
        <v>488.328033</v>
      </c>
      <c r="D1030">
        <f t="shared" si="19"/>
        <v>23.452612300925821</v>
      </c>
      <c r="E1030">
        <v>2.5756521692991495E-2</v>
      </c>
    </row>
    <row r="1031" spans="2:5" x14ac:dyDescent="0.2">
      <c r="B1031" s="176">
        <v>37322</v>
      </c>
      <c r="C1031" s="146">
        <v>19.970383000000002</v>
      </c>
      <c r="D1031">
        <f t="shared" si="19"/>
        <v>-0.88575635033630096</v>
      </c>
      <c r="E1031">
        <v>2.5752994581436737E-2</v>
      </c>
    </row>
    <row r="1032" spans="2:5" x14ac:dyDescent="0.2">
      <c r="B1032" s="176">
        <v>43472</v>
      </c>
      <c r="C1032" s="146">
        <v>174.80519100000001</v>
      </c>
      <c r="D1032">
        <f t="shared" si="19"/>
        <v>-8.3376858093442544E-2</v>
      </c>
      <c r="E1032">
        <v>2.5738566461666251E-2</v>
      </c>
    </row>
    <row r="1033" spans="2:5" x14ac:dyDescent="0.2">
      <c r="B1033" s="176">
        <v>44200</v>
      </c>
      <c r="C1033" s="146">
        <v>190.70562699999999</v>
      </c>
      <c r="D1033">
        <f t="shared" si="19"/>
        <v>-0.35023447393608431</v>
      </c>
      <c r="E1033">
        <v>2.5737230646164105E-2</v>
      </c>
    </row>
    <row r="1034" spans="2:5" x14ac:dyDescent="0.2">
      <c r="B1034" s="176">
        <v>41299</v>
      </c>
      <c r="C1034" s="146">
        <v>293.499146</v>
      </c>
      <c r="D1034">
        <f t="shared" si="19"/>
        <v>2.606767972942698</v>
      </c>
      <c r="E1034">
        <v>2.5728372448221133E-2</v>
      </c>
    </row>
    <row r="1035" spans="2:5" x14ac:dyDescent="0.2">
      <c r="B1035" s="176">
        <v>38663</v>
      </c>
      <c r="C1035" s="146">
        <v>81.374556999999996</v>
      </c>
      <c r="D1035">
        <f t="shared" si="19"/>
        <v>1.98978401315299</v>
      </c>
      <c r="E1035">
        <v>2.568893679398724E-2</v>
      </c>
    </row>
    <row r="1036" spans="2:5" x14ac:dyDescent="0.2">
      <c r="B1036" s="176">
        <v>36556</v>
      </c>
      <c r="C1036" s="146">
        <v>27.217537</v>
      </c>
      <c r="D1036">
        <f t="shared" si="19"/>
        <v>-0.78318026163413257</v>
      </c>
      <c r="E1036">
        <v>2.5684916729798019E-2</v>
      </c>
    </row>
    <row r="1037" spans="2:5" x14ac:dyDescent="0.2">
      <c r="B1037" s="176">
        <v>39492</v>
      </c>
      <c r="C1037" s="146">
        <v>125.530716</v>
      </c>
      <c r="D1037">
        <f t="shared" si="19"/>
        <v>-0.48677773346975517</v>
      </c>
      <c r="E1037">
        <v>2.5671580640196149E-2</v>
      </c>
    </row>
    <row r="1038" spans="2:5" x14ac:dyDescent="0.2">
      <c r="B1038" s="176">
        <v>40492</v>
      </c>
      <c r="C1038" s="146">
        <v>244.593277</v>
      </c>
      <c r="D1038">
        <f t="shared" si="19"/>
        <v>1.0711281274195756</v>
      </c>
      <c r="E1038">
        <v>2.5671368796063906E-2</v>
      </c>
    </row>
    <row r="1039" spans="2:5" x14ac:dyDescent="0.2">
      <c r="B1039" s="176">
        <v>39181</v>
      </c>
      <c r="C1039" s="146">
        <v>118.096642</v>
      </c>
      <c r="D1039">
        <f t="shared" si="19"/>
        <v>0.77124698163283134</v>
      </c>
      <c r="E1039">
        <v>2.5652106178733491E-2</v>
      </c>
    </row>
    <row r="1040" spans="2:5" x14ac:dyDescent="0.2">
      <c r="B1040" s="176">
        <v>38279</v>
      </c>
      <c r="C1040" s="146">
        <v>66.674294000000003</v>
      </c>
      <c r="D1040">
        <f t="shared" si="19"/>
        <v>-0.57531739588430264</v>
      </c>
      <c r="E1040">
        <v>2.5625101083019224E-2</v>
      </c>
    </row>
    <row r="1041" spans="2:5" x14ac:dyDescent="0.2">
      <c r="B1041" s="176">
        <v>38817</v>
      </c>
      <c r="C1041" s="146">
        <v>156.99794</v>
      </c>
      <c r="D1041">
        <f t="shared" si="19"/>
        <v>-0.30088203349455783</v>
      </c>
      <c r="E1041">
        <v>2.560366255843215E-2</v>
      </c>
    </row>
    <row r="1042" spans="2:5" x14ac:dyDescent="0.2">
      <c r="B1042" s="176">
        <v>40570</v>
      </c>
      <c r="C1042" s="146">
        <v>224.56573499999999</v>
      </c>
      <c r="D1042">
        <f t="shared" si="19"/>
        <v>4.6092599532846705</v>
      </c>
      <c r="E1042">
        <v>2.5600323375543989E-2</v>
      </c>
    </row>
    <row r="1043" spans="2:5" x14ac:dyDescent="0.2">
      <c r="B1043" s="176">
        <v>37847</v>
      </c>
      <c r="C1043" s="146">
        <v>40.034824</v>
      </c>
      <c r="D1043">
        <f t="shared" si="19"/>
        <v>-0.74277132193531037</v>
      </c>
      <c r="E1043">
        <v>2.5599811371806433E-2</v>
      </c>
    </row>
    <row r="1044" spans="2:5" x14ac:dyDescent="0.2">
      <c r="B1044" s="176">
        <v>40297</v>
      </c>
      <c r="C1044" s="146">
        <v>155.639038</v>
      </c>
      <c r="D1044">
        <f t="shared" si="19"/>
        <v>1.1842466370442406</v>
      </c>
      <c r="E1044">
        <v>2.55615143789008E-2</v>
      </c>
    </row>
    <row r="1045" spans="2:5" x14ac:dyDescent="0.2">
      <c r="B1045" s="176">
        <v>38071</v>
      </c>
      <c r="C1045" s="146">
        <v>71.255249000000006</v>
      </c>
      <c r="D1045">
        <f t="shared" si="19"/>
        <v>-0.85182974929003297</v>
      </c>
      <c r="E1045">
        <v>2.5556304600283717E-2</v>
      </c>
    </row>
    <row r="1046" spans="2:5" x14ac:dyDescent="0.2">
      <c r="B1046" s="176">
        <v>44561</v>
      </c>
      <c r="C1046" s="146">
        <v>480.901184</v>
      </c>
      <c r="D1046">
        <f t="shared" si="19"/>
        <v>2.7356613103210328</v>
      </c>
      <c r="E1046">
        <v>2.5510252149383378E-2</v>
      </c>
    </row>
    <row r="1047" spans="2:5" x14ac:dyDescent="0.2">
      <c r="B1047" s="176">
        <v>39493</v>
      </c>
      <c r="C1047" s="146">
        <v>128.73254399999999</v>
      </c>
      <c r="D1047">
        <f t="shared" si="19"/>
        <v>6.8316014478047116</v>
      </c>
      <c r="E1047">
        <v>2.550633105605796E-2</v>
      </c>
    </row>
    <row r="1048" spans="2:5" x14ac:dyDescent="0.2">
      <c r="B1048" s="176">
        <v>37243</v>
      </c>
      <c r="C1048" s="146">
        <v>16.437576</v>
      </c>
      <c r="D1048">
        <f t="shared" si="19"/>
        <v>-0.85884123353753972</v>
      </c>
      <c r="E1048">
        <v>2.5505218463887258E-2</v>
      </c>
    </row>
    <row r="1049" spans="2:5" x14ac:dyDescent="0.2">
      <c r="B1049" s="176">
        <v>39532</v>
      </c>
      <c r="C1049" s="146">
        <v>116.447433</v>
      </c>
      <c r="D1049">
        <f t="shared" si="19"/>
        <v>0.15940811075475941</v>
      </c>
      <c r="E1049">
        <v>2.5482602354776632E-2</v>
      </c>
    </row>
    <row r="1050" spans="2:5" x14ac:dyDescent="0.2">
      <c r="B1050" s="176">
        <v>44013</v>
      </c>
      <c r="C1050" s="146">
        <v>100.436966</v>
      </c>
      <c r="D1050">
        <f t="shared" si="19"/>
        <v>-3.6480040528155379E-2</v>
      </c>
      <c r="E1050">
        <v>2.5445298829902357E-2</v>
      </c>
    </row>
    <row r="1051" spans="2:5" x14ac:dyDescent="0.2">
      <c r="B1051" s="176">
        <v>40070</v>
      </c>
      <c r="C1051" s="146">
        <v>104.239632</v>
      </c>
      <c r="D1051">
        <f t="shared" si="19"/>
        <v>-0.26152609939202359</v>
      </c>
      <c r="E1051">
        <v>2.5440699058692444E-2</v>
      </c>
    </row>
    <row r="1052" spans="2:5" x14ac:dyDescent="0.2">
      <c r="B1052" s="176">
        <v>39064</v>
      </c>
      <c r="C1052" s="146">
        <v>141.155472</v>
      </c>
      <c r="D1052">
        <f t="shared" si="19"/>
        <v>3.1923484809897071</v>
      </c>
      <c r="E1052">
        <v>2.5418980377568737E-2</v>
      </c>
    </row>
    <row r="1053" spans="2:5" x14ac:dyDescent="0.2">
      <c r="B1053" s="176">
        <v>36348</v>
      </c>
      <c r="C1053" s="146">
        <v>33.669784999999997</v>
      </c>
      <c r="D1053">
        <f t="shared" si="19"/>
        <v>-0.72194939772095978</v>
      </c>
      <c r="E1053">
        <v>2.5369327934786579E-2</v>
      </c>
    </row>
    <row r="1054" spans="2:5" x14ac:dyDescent="0.2">
      <c r="B1054" s="176">
        <v>39182</v>
      </c>
      <c r="C1054" s="146">
        <v>121.092293</v>
      </c>
      <c r="D1054">
        <f t="shared" si="19"/>
        <v>6.1764081693465132</v>
      </c>
      <c r="E1054">
        <v>2.5366098047055353E-2</v>
      </c>
    </row>
    <row r="1055" spans="2:5" x14ac:dyDescent="0.2">
      <c r="B1055" s="176">
        <v>36097</v>
      </c>
      <c r="C1055" s="146">
        <v>16.873663000000001</v>
      </c>
      <c r="D1055">
        <f t="shared" si="19"/>
        <v>-0.96393374169856727</v>
      </c>
      <c r="E1055">
        <v>2.536245864879275E-2</v>
      </c>
    </row>
    <row r="1056" spans="2:5" x14ac:dyDescent="0.2">
      <c r="B1056" s="176">
        <v>42555</v>
      </c>
      <c r="C1056" s="146">
        <v>467.85177599999997</v>
      </c>
      <c r="D1056">
        <f t="shared" si="19"/>
        <v>43.015411027208629</v>
      </c>
      <c r="E1056">
        <v>2.533301494400372E-2</v>
      </c>
    </row>
    <row r="1057" spans="2:5" x14ac:dyDescent="0.2">
      <c r="B1057" s="176">
        <v>36977</v>
      </c>
      <c r="C1057" s="146">
        <v>10.629272</v>
      </c>
      <c r="D1057">
        <f t="shared" si="19"/>
        <v>-0.97672219134227789</v>
      </c>
      <c r="E1057">
        <v>2.5297747373640014E-2</v>
      </c>
    </row>
    <row r="1058" spans="2:5" x14ac:dyDescent="0.2">
      <c r="B1058" s="176">
        <v>44656</v>
      </c>
      <c r="C1058" s="146">
        <v>456.62683099999998</v>
      </c>
      <c r="D1058">
        <f t="shared" si="19"/>
        <v>-6.625215647087844E-2</v>
      </c>
      <c r="E1058">
        <v>2.5293793741305238E-2</v>
      </c>
    </row>
    <row r="1059" spans="2:5" x14ac:dyDescent="0.2">
      <c r="B1059" s="176">
        <v>44586</v>
      </c>
      <c r="C1059" s="146">
        <v>489.025848</v>
      </c>
      <c r="D1059">
        <f t="shared" si="19"/>
        <v>1.1388705569767601</v>
      </c>
      <c r="E1059">
        <v>2.5289940967596583E-2</v>
      </c>
    </row>
    <row r="1060" spans="2:5" x14ac:dyDescent="0.2">
      <c r="B1060" s="176">
        <v>43374</v>
      </c>
      <c r="C1060" s="146">
        <v>228.63742099999999</v>
      </c>
      <c r="D1060">
        <f t="shared" si="19"/>
        <v>-0.21420707297978442</v>
      </c>
      <c r="E1060">
        <v>2.525711547069218E-2</v>
      </c>
    </row>
    <row r="1061" spans="2:5" x14ac:dyDescent="0.2">
      <c r="B1061" s="176">
        <v>41401</v>
      </c>
      <c r="C1061" s="146">
        <v>290.96395899999999</v>
      </c>
      <c r="D1061">
        <f t="shared" si="19"/>
        <v>1.3566476285077751</v>
      </c>
      <c r="E1061">
        <v>2.525339237147076E-2</v>
      </c>
    </row>
    <row r="1062" spans="2:5" x14ac:dyDescent="0.2">
      <c r="B1062" s="176">
        <v>43697</v>
      </c>
      <c r="C1062" s="146">
        <v>123.46519499999999</v>
      </c>
      <c r="D1062">
        <f t="shared" si="19"/>
        <v>5.274912070560668</v>
      </c>
      <c r="E1062">
        <v>2.5248313935661449E-2</v>
      </c>
    </row>
    <row r="1063" spans="2:5" x14ac:dyDescent="0.2">
      <c r="B1063" s="176">
        <v>36278</v>
      </c>
      <c r="C1063" s="146">
        <v>19.676003999999999</v>
      </c>
      <c r="D1063">
        <f t="shared" si="19"/>
        <v>-0.86519542996705667</v>
      </c>
      <c r="E1063">
        <v>2.5242714804223514E-2</v>
      </c>
    </row>
    <row r="1064" spans="2:5" x14ac:dyDescent="0.2">
      <c r="B1064" s="176">
        <v>40371</v>
      </c>
      <c r="C1064" s="146">
        <v>145.959473</v>
      </c>
      <c r="D1064">
        <f t="shared" si="19"/>
        <v>3.3483108794916525</v>
      </c>
      <c r="E1064">
        <v>2.5236495364876203E-2</v>
      </c>
    </row>
    <row r="1065" spans="2:5" x14ac:dyDescent="0.2">
      <c r="B1065" s="176">
        <v>37825</v>
      </c>
      <c r="C1065" s="146">
        <v>33.566935999999998</v>
      </c>
      <c r="D1065">
        <f t="shared" si="19"/>
        <v>-0.84622374231149311</v>
      </c>
      <c r="E1065">
        <v>2.5234211960147804E-2</v>
      </c>
    </row>
    <row r="1066" spans="2:5" x14ac:dyDescent="0.2">
      <c r="B1066" s="176">
        <v>40689</v>
      </c>
      <c r="C1066" s="146">
        <v>218.284256</v>
      </c>
      <c r="D1066">
        <f t="shared" si="19"/>
        <v>-0.27068627654624888</v>
      </c>
      <c r="E1066">
        <v>2.52249982836928E-2</v>
      </c>
    </row>
    <row r="1067" spans="2:5" x14ac:dyDescent="0.2">
      <c r="B1067" s="176">
        <v>41267</v>
      </c>
      <c r="C1067" s="146">
        <v>299.30090300000001</v>
      </c>
      <c r="D1067">
        <f t="shared" si="19"/>
        <v>6.0976634837390016</v>
      </c>
      <c r="E1067">
        <v>2.5217173260008042E-2</v>
      </c>
    </row>
    <row r="1068" spans="2:5" x14ac:dyDescent="0.2">
      <c r="B1068" s="176">
        <v>35885</v>
      </c>
      <c r="C1068" s="146">
        <v>42.168934</v>
      </c>
      <c r="D1068">
        <f t="shared" si="19"/>
        <v>-0.47806863730586402</v>
      </c>
      <c r="E1068">
        <v>2.5207142905940283E-2</v>
      </c>
    </row>
    <row r="1069" spans="2:5" x14ac:dyDescent="0.2">
      <c r="B1069" s="176">
        <v>38383</v>
      </c>
      <c r="C1069" s="146">
        <v>80.794021999999998</v>
      </c>
      <c r="D1069">
        <f t="shared" si="19"/>
        <v>-0.31396432063512725</v>
      </c>
      <c r="E1069">
        <v>2.5203264123270681E-2</v>
      </c>
    </row>
    <row r="1070" spans="2:5" x14ac:dyDescent="0.2">
      <c r="B1070" s="176">
        <v>38923</v>
      </c>
      <c r="C1070" s="146">
        <v>117.769417</v>
      </c>
      <c r="D1070">
        <f t="shared" si="19"/>
        <v>-0.68268411296030518</v>
      </c>
      <c r="E1070">
        <v>2.5201067760424165E-2</v>
      </c>
    </row>
    <row r="1071" spans="2:5" x14ac:dyDescent="0.2">
      <c r="B1071" s="176">
        <v>42458</v>
      </c>
      <c r="C1071" s="146">
        <v>371.142517</v>
      </c>
      <c r="D1071">
        <f t="shared" si="19"/>
        <v>6.6401564053787538</v>
      </c>
      <c r="E1071">
        <v>2.5185912989221473E-2</v>
      </c>
    </row>
    <row r="1072" spans="2:5" x14ac:dyDescent="0.2">
      <c r="B1072" s="176">
        <v>35475</v>
      </c>
      <c r="C1072" s="146">
        <v>48.577869</v>
      </c>
      <c r="D1072">
        <f t="shared" si="19"/>
        <v>-0.90799470533082838</v>
      </c>
      <c r="E1072">
        <v>2.515338301106616E-2</v>
      </c>
    </row>
    <row r="1073" spans="2:5" x14ac:dyDescent="0.2">
      <c r="B1073" s="176">
        <v>42122</v>
      </c>
      <c r="C1073" s="146">
        <v>527.98992899999996</v>
      </c>
      <c r="D1073">
        <f t="shared" si="19"/>
        <v>51.411686262029477</v>
      </c>
      <c r="E1073">
        <v>2.5152453465141666E-2</v>
      </c>
    </row>
    <row r="1074" spans="2:5" x14ac:dyDescent="0.2">
      <c r="B1074" s="176">
        <v>37152</v>
      </c>
      <c r="C1074" s="146">
        <v>10.073897000000001</v>
      </c>
      <c r="D1074">
        <f t="shared" si="19"/>
        <v>-0.9795397970330364</v>
      </c>
      <c r="E1074">
        <v>2.5117675024809091E-2</v>
      </c>
    </row>
    <row r="1075" spans="2:5" x14ac:dyDescent="0.2">
      <c r="B1075" s="176">
        <v>44538</v>
      </c>
      <c r="C1075" s="146">
        <v>492.36544800000001</v>
      </c>
      <c r="D1075">
        <f t="shared" si="19"/>
        <v>-0.20911499881034448</v>
      </c>
      <c r="E1075">
        <v>2.5114161259524828E-2</v>
      </c>
    </row>
    <row r="1076" spans="2:5" x14ac:dyDescent="0.2">
      <c r="B1076" s="176">
        <v>45147</v>
      </c>
      <c r="C1076" s="146">
        <v>622.54998799999998</v>
      </c>
      <c r="D1076">
        <f t="shared" si="19"/>
        <v>3.0910668138876836</v>
      </c>
      <c r="E1076">
        <v>2.5111148199133508E-2</v>
      </c>
    </row>
    <row r="1077" spans="2:5" x14ac:dyDescent="0.2">
      <c r="B1077" s="176">
        <v>39078</v>
      </c>
      <c r="C1077" s="146">
        <v>152.17301900000001</v>
      </c>
      <c r="D1077">
        <f t="shared" si="19"/>
        <v>-0.49420826439189491</v>
      </c>
      <c r="E1077">
        <v>2.5097633610711729E-2</v>
      </c>
    </row>
    <row r="1078" spans="2:5" x14ac:dyDescent="0.2">
      <c r="B1078" s="176">
        <v>41302</v>
      </c>
      <c r="C1078" s="146">
        <v>300.86102299999999</v>
      </c>
      <c r="D1078">
        <f t="shared" si="19"/>
        <v>-0.29797927102658978</v>
      </c>
      <c r="E1078">
        <v>2.5083129202699596E-2</v>
      </c>
    </row>
    <row r="1079" spans="2:5" x14ac:dyDescent="0.2">
      <c r="B1079" s="176">
        <v>43035</v>
      </c>
      <c r="C1079" s="146">
        <v>428.564301</v>
      </c>
      <c r="D1079">
        <f t="shared" si="19"/>
        <v>3.1277955707606875</v>
      </c>
      <c r="E1079">
        <v>2.5035766586984025E-2</v>
      </c>
    </row>
    <row r="1080" spans="2:5" x14ac:dyDescent="0.2">
      <c r="B1080" s="176">
        <v>40114</v>
      </c>
      <c r="C1080" s="146">
        <v>103.82401299999999</v>
      </c>
      <c r="D1080">
        <f t="shared" si="19"/>
        <v>-0.56751666948021295</v>
      </c>
      <c r="E1080">
        <v>2.4984042132620073E-2</v>
      </c>
    </row>
    <row r="1081" spans="2:5" x14ac:dyDescent="0.2">
      <c r="B1081" s="176">
        <v>41142</v>
      </c>
      <c r="C1081" s="146">
        <v>240.064774</v>
      </c>
      <c r="D1081">
        <f t="shared" si="19"/>
        <v>1.9757963583278932</v>
      </c>
      <c r="E1081">
        <v>2.4979241338227695E-2</v>
      </c>
    </row>
    <row r="1082" spans="2:5" x14ac:dyDescent="0.2">
      <c r="B1082" s="176">
        <v>38044</v>
      </c>
      <c r="C1082" s="146">
        <v>80.672447000000005</v>
      </c>
      <c r="D1082">
        <f t="shared" si="19"/>
        <v>-0.39382865354995839</v>
      </c>
      <c r="E1082">
        <v>2.4977448511977925E-2</v>
      </c>
    </row>
    <row r="1083" spans="2:5" x14ac:dyDescent="0.2">
      <c r="B1083" s="176">
        <v>44126</v>
      </c>
      <c r="C1083" s="146">
        <v>133.08521999999999</v>
      </c>
      <c r="D1083">
        <f t="shared" si="19"/>
        <v>-0.43492062721044455</v>
      </c>
      <c r="E1083">
        <v>2.4952107240595968E-2</v>
      </c>
    </row>
    <row r="1084" spans="2:5" x14ac:dyDescent="0.2">
      <c r="B1084" s="176">
        <v>43573</v>
      </c>
      <c r="C1084" s="146">
        <v>235.51597599999999</v>
      </c>
      <c r="D1084">
        <f t="shared" si="19"/>
        <v>0.88472288286414402</v>
      </c>
      <c r="E1084">
        <v>2.4945824190265354E-2</v>
      </c>
    </row>
    <row r="1085" spans="2:5" x14ac:dyDescent="0.2">
      <c r="B1085" s="176">
        <v>44055</v>
      </c>
      <c r="C1085" s="146">
        <v>124.960533</v>
      </c>
      <c r="D1085">
        <f t="shared" si="19"/>
        <v>-0.62103123269783411</v>
      </c>
      <c r="E1085">
        <v>2.4938645634822898E-2</v>
      </c>
    </row>
    <row r="1086" spans="2:5" x14ac:dyDescent="0.2">
      <c r="B1086" s="176">
        <v>42255</v>
      </c>
      <c r="C1086" s="146">
        <v>329.73834199999999</v>
      </c>
      <c r="D1086">
        <f t="shared" si="19"/>
        <v>-0.10706228864368302</v>
      </c>
      <c r="E1086">
        <v>2.4934241577469367E-2</v>
      </c>
    </row>
    <row r="1087" spans="2:5" x14ac:dyDescent="0.2">
      <c r="B1087" s="176">
        <v>41652</v>
      </c>
      <c r="C1087" s="146">
        <v>369.27362099999999</v>
      </c>
      <c r="D1087">
        <f t="shared" si="19"/>
        <v>2.2512942382924113</v>
      </c>
      <c r="E1087">
        <v>2.4931788179043814E-2</v>
      </c>
    </row>
    <row r="1088" spans="2:5" x14ac:dyDescent="0.2">
      <c r="B1088" s="176">
        <v>40078</v>
      </c>
      <c r="C1088" s="146">
        <v>113.577423</v>
      </c>
      <c r="D1088">
        <f t="shared" si="19"/>
        <v>3.408183408809371</v>
      </c>
      <c r="E1088">
        <v>2.4920878608316724E-2</v>
      </c>
    </row>
    <row r="1089" spans="2:5" x14ac:dyDescent="0.2">
      <c r="B1089" s="176">
        <v>35992</v>
      </c>
      <c r="C1089" s="146">
        <v>25.765131</v>
      </c>
      <c r="D1089">
        <f t="shared" si="19"/>
        <v>1.385887820782908</v>
      </c>
      <c r="E1089">
        <v>2.4903578404904064E-2</v>
      </c>
    </row>
    <row r="1090" spans="2:5" x14ac:dyDescent="0.2">
      <c r="B1090" s="176">
        <v>37175</v>
      </c>
      <c r="C1090" s="146">
        <v>10.798970000000001</v>
      </c>
      <c r="D1090">
        <f t="shared" si="19"/>
        <v>-0.9717331074418698</v>
      </c>
      <c r="E1090">
        <v>2.4889927711794817E-2</v>
      </c>
    </row>
    <row r="1091" spans="2:5" x14ac:dyDescent="0.2">
      <c r="B1091" s="176">
        <v>41719</v>
      </c>
      <c r="C1091" s="146">
        <v>382.03598</v>
      </c>
      <c r="D1091">
        <f t="shared" ref="D1091:D1154" si="20">(C1091-C1092)/C1092</f>
        <v>1.1391386597337778</v>
      </c>
      <c r="E1091">
        <v>2.4888002698817864E-2</v>
      </c>
    </row>
    <row r="1092" spans="2:5" x14ac:dyDescent="0.2">
      <c r="B1092" s="176">
        <v>43818</v>
      </c>
      <c r="C1092" s="146">
        <v>178.593369</v>
      </c>
      <c r="D1092">
        <f t="shared" si="20"/>
        <v>0.13066350259903661</v>
      </c>
      <c r="E1092">
        <v>2.4885511418236639E-2</v>
      </c>
    </row>
    <row r="1093" spans="2:5" x14ac:dyDescent="0.2">
      <c r="B1093" s="176">
        <v>39094</v>
      </c>
      <c r="C1093" s="146">
        <v>157.95448300000001</v>
      </c>
      <c r="D1093">
        <f t="shared" si="20"/>
        <v>14.525042426048543</v>
      </c>
      <c r="E1093">
        <v>2.4881409435828054E-2</v>
      </c>
    </row>
    <row r="1094" spans="2:5" x14ac:dyDescent="0.2">
      <c r="B1094" s="176">
        <v>36990</v>
      </c>
      <c r="C1094" s="146">
        <v>10.174174000000001</v>
      </c>
      <c r="D1094">
        <f t="shared" si="20"/>
        <v>-0.30469144826795336</v>
      </c>
      <c r="E1094">
        <v>2.4864165513034338E-2</v>
      </c>
    </row>
    <row r="1095" spans="2:5" x14ac:dyDescent="0.2">
      <c r="B1095" s="176">
        <v>36739</v>
      </c>
      <c r="C1095" s="146">
        <v>14.632603</v>
      </c>
      <c r="D1095">
        <f t="shared" si="20"/>
        <v>-0.62361994630220419</v>
      </c>
      <c r="E1095">
        <v>2.4851412474488306E-2</v>
      </c>
    </row>
    <row r="1096" spans="2:5" x14ac:dyDescent="0.2">
      <c r="B1096" s="176">
        <v>35942</v>
      </c>
      <c r="C1096" s="146">
        <v>38.877200999999999</v>
      </c>
      <c r="D1096">
        <f t="shared" si="20"/>
        <v>-0.91167847534514213</v>
      </c>
      <c r="E1096">
        <v>2.4847108717402956E-2</v>
      </c>
    </row>
    <row r="1097" spans="2:5" x14ac:dyDescent="0.2">
      <c r="B1097" s="176">
        <v>44750</v>
      </c>
      <c r="C1097" s="146">
        <v>440.17810100000003</v>
      </c>
      <c r="D1097">
        <f t="shared" si="20"/>
        <v>1.8691638933675183</v>
      </c>
      <c r="E1097">
        <v>2.4834612462502337E-2</v>
      </c>
    </row>
    <row r="1098" spans="2:5" x14ac:dyDescent="0.2">
      <c r="B1098" s="176">
        <v>38824</v>
      </c>
      <c r="C1098" s="146">
        <v>153.416855</v>
      </c>
      <c r="D1098">
        <f t="shared" si="20"/>
        <v>1.1906763235653852</v>
      </c>
      <c r="E1098">
        <v>2.4803012450903696E-2</v>
      </c>
    </row>
    <row r="1099" spans="2:5" x14ac:dyDescent="0.2">
      <c r="B1099" s="176">
        <v>43915</v>
      </c>
      <c r="C1099" s="146">
        <v>70.031730999999994</v>
      </c>
      <c r="D1099">
        <f t="shared" si="20"/>
        <v>0.37473345935497709</v>
      </c>
      <c r="E1099">
        <v>2.4799295831171814E-2</v>
      </c>
    </row>
    <row r="1100" spans="2:5" x14ac:dyDescent="0.2">
      <c r="B1100" s="176">
        <v>35719</v>
      </c>
      <c r="C1100" s="146">
        <v>50.942042999999998</v>
      </c>
      <c r="D1100">
        <f t="shared" si="20"/>
        <v>-0.38819060665242178</v>
      </c>
      <c r="E1100">
        <v>2.4795866798295495E-2</v>
      </c>
    </row>
    <row r="1101" spans="2:5" x14ac:dyDescent="0.2">
      <c r="B1101" s="176">
        <v>38099</v>
      </c>
      <c r="C1101" s="146">
        <v>83.264565000000005</v>
      </c>
      <c r="D1101">
        <f t="shared" si="20"/>
        <v>-0.82647597929433003</v>
      </c>
      <c r="E1101">
        <v>2.4780406435952397E-2</v>
      </c>
    </row>
    <row r="1102" spans="2:5" x14ac:dyDescent="0.2">
      <c r="B1102" s="176">
        <v>41842</v>
      </c>
      <c r="C1102" s="146">
        <v>479.844604</v>
      </c>
      <c r="D1102">
        <f t="shared" si="20"/>
        <v>0.72751235944858461</v>
      </c>
      <c r="E1102">
        <v>2.4739462053804118E-2</v>
      </c>
    </row>
    <row r="1103" spans="2:5" x14ac:dyDescent="0.2">
      <c r="B1103" s="176">
        <v>40982</v>
      </c>
      <c r="C1103" s="146">
        <v>277.76623499999999</v>
      </c>
      <c r="D1103">
        <f t="shared" si="20"/>
        <v>12.026523828961679</v>
      </c>
      <c r="E1103">
        <v>2.4735019289329276E-2</v>
      </c>
    </row>
    <row r="1104" spans="2:5" x14ac:dyDescent="0.2">
      <c r="B1104" s="176">
        <v>36280</v>
      </c>
      <c r="C1104" s="146">
        <v>21.323128000000001</v>
      </c>
      <c r="D1104">
        <f t="shared" si="20"/>
        <v>0.84660832921616824</v>
      </c>
      <c r="E1104">
        <v>2.4713649687284706E-2</v>
      </c>
    </row>
    <row r="1105" spans="2:5" x14ac:dyDescent="0.2">
      <c r="B1105" s="176">
        <v>36969</v>
      </c>
      <c r="C1105" s="146">
        <v>11.547185000000001</v>
      </c>
      <c r="D1105">
        <f t="shared" si="20"/>
        <v>-0.29519764881653759</v>
      </c>
      <c r="E1105">
        <v>2.4640582925699105E-2</v>
      </c>
    </row>
    <row r="1106" spans="2:5" x14ac:dyDescent="0.2">
      <c r="B1106" s="176">
        <v>36734</v>
      </c>
      <c r="C1106" s="146">
        <v>16.383579000000001</v>
      </c>
      <c r="D1106">
        <f t="shared" si="20"/>
        <v>-0.89292657273267728</v>
      </c>
      <c r="E1106">
        <v>2.4601960614724448E-2</v>
      </c>
    </row>
    <row r="1107" spans="2:5" x14ac:dyDescent="0.2">
      <c r="B1107" s="176">
        <v>38782</v>
      </c>
      <c r="C1107" s="146">
        <v>153.01255800000001</v>
      </c>
      <c r="D1107">
        <f t="shared" si="20"/>
        <v>2.0817333686005077</v>
      </c>
      <c r="E1107">
        <v>2.4587135651394969E-2</v>
      </c>
    </row>
    <row r="1108" spans="2:5" x14ac:dyDescent="0.2">
      <c r="B1108" s="176">
        <v>35713</v>
      </c>
      <c r="C1108" s="146">
        <v>49.651459000000003</v>
      </c>
      <c r="D1108">
        <f t="shared" si="20"/>
        <v>2.1430239610395492</v>
      </c>
      <c r="E1108">
        <v>2.4536462975681538E-2</v>
      </c>
    </row>
    <row r="1109" spans="2:5" x14ac:dyDescent="0.2">
      <c r="B1109" s="176">
        <v>37223</v>
      </c>
      <c r="C1109" s="146">
        <v>15.797352999999999</v>
      </c>
      <c r="D1109">
        <f t="shared" si="20"/>
        <v>-0.79129519188133313</v>
      </c>
      <c r="E1109">
        <v>2.4512321760111339E-2</v>
      </c>
    </row>
    <row r="1110" spans="2:5" x14ac:dyDescent="0.2">
      <c r="B1110" s="176">
        <v>38372</v>
      </c>
      <c r="C1110" s="146">
        <v>75.692329000000001</v>
      </c>
      <c r="D1110">
        <f t="shared" si="20"/>
        <v>-0.83710273902294019</v>
      </c>
      <c r="E1110">
        <v>2.4498803847487136E-2</v>
      </c>
    </row>
    <row r="1111" spans="2:5" x14ac:dyDescent="0.2">
      <c r="B1111" s="176">
        <v>42559</v>
      </c>
      <c r="C1111" s="146">
        <v>464.66299400000003</v>
      </c>
      <c r="D1111">
        <f t="shared" si="20"/>
        <v>4.4950954230073936</v>
      </c>
      <c r="E1111">
        <v>2.4497378917756434E-2</v>
      </c>
    </row>
    <row r="1112" spans="2:5" x14ac:dyDescent="0.2">
      <c r="B1112" s="176">
        <v>38618</v>
      </c>
      <c r="C1112" s="146">
        <v>84.559585999999996</v>
      </c>
      <c r="D1112">
        <f t="shared" si="20"/>
        <v>2.9704717723946903</v>
      </c>
      <c r="E1112">
        <v>2.4492865673473942E-2</v>
      </c>
    </row>
    <row r="1113" spans="2:5" x14ac:dyDescent="0.2">
      <c r="B1113" s="176">
        <v>36690</v>
      </c>
      <c r="C1113" s="146">
        <v>21.297113</v>
      </c>
      <c r="D1113">
        <f t="shared" si="20"/>
        <v>-0.94536075098872274</v>
      </c>
      <c r="E1113">
        <v>2.4489779425350779E-2</v>
      </c>
    </row>
    <row r="1114" spans="2:5" x14ac:dyDescent="0.2">
      <c r="B1114" s="176">
        <v>42495</v>
      </c>
      <c r="C1114" s="146">
        <v>389.77682499999997</v>
      </c>
      <c r="D1114">
        <f t="shared" si="20"/>
        <v>19.472928877028803</v>
      </c>
      <c r="E1114">
        <v>2.4489243085474427E-2</v>
      </c>
    </row>
    <row r="1115" spans="2:5" x14ac:dyDescent="0.2">
      <c r="B1115" s="176">
        <v>36640</v>
      </c>
      <c r="C1115" s="146">
        <v>19.038644999999999</v>
      </c>
      <c r="D1115">
        <f t="shared" si="20"/>
        <v>-0.94270891526867029</v>
      </c>
      <c r="E1115">
        <v>2.4449936427388606E-2</v>
      </c>
    </row>
    <row r="1116" spans="2:5" x14ac:dyDescent="0.2">
      <c r="B1116" s="176">
        <v>44242</v>
      </c>
      <c r="C1116" s="146">
        <v>332.31427000000002</v>
      </c>
      <c r="D1116">
        <f t="shared" si="20"/>
        <v>1.194927391214397</v>
      </c>
      <c r="E1116">
        <v>2.4431449777653852E-2</v>
      </c>
    </row>
    <row r="1117" spans="2:5" x14ac:dyDescent="0.2">
      <c r="B1117" s="176">
        <v>39002</v>
      </c>
      <c r="C1117" s="146">
        <v>151.40103099999999</v>
      </c>
      <c r="D1117">
        <f t="shared" si="20"/>
        <v>7.7194214197330038E-2</v>
      </c>
      <c r="E1117">
        <v>2.4413793179043328E-2</v>
      </c>
    </row>
    <row r="1118" spans="2:5" x14ac:dyDescent="0.2">
      <c r="B1118" s="176">
        <v>38946</v>
      </c>
      <c r="C1118" s="146">
        <v>140.55128500000001</v>
      </c>
      <c r="D1118">
        <f t="shared" si="20"/>
        <v>-0.52654525810357278</v>
      </c>
      <c r="E1118">
        <v>2.4402143821218386E-2</v>
      </c>
    </row>
    <row r="1119" spans="2:5" x14ac:dyDescent="0.2">
      <c r="B1119" s="176">
        <v>41320</v>
      </c>
      <c r="C1119" s="146">
        <v>296.86318999999997</v>
      </c>
      <c r="D1119">
        <f t="shared" si="20"/>
        <v>14.296156710600092</v>
      </c>
      <c r="E1119">
        <v>2.4394361379382338E-2</v>
      </c>
    </row>
    <row r="1120" spans="2:5" x14ac:dyDescent="0.2">
      <c r="B1120" s="176">
        <v>36005</v>
      </c>
      <c r="C1120" s="146">
        <v>19.407698</v>
      </c>
      <c r="D1120">
        <f t="shared" si="20"/>
        <v>-0.89352920417091786</v>
      </c>
      <c r="E1120">
        <v>2.4390457607953969E-2</v>
      </c>
    </row>
    <row r="1121" spans="2:5" x14ac:dyDescent="0.2">
      <c r="B1121" s="176">
        <v>43503</v>
      </c>
      <c r="C1121" s="146">
        <v>182.281891</v>
      </c>
      <c r="D1121">
        <f t="shared" si="20"/>
        <v>1.7175941073486243</v>
      </c>
      <c r="E1121">
        <v>2.4369761188100175E-2</v>
      </c>
    </row>
    <row r="1122" spans="2:5" x14ac:dyDescent="0.2">
      <c r="B1122" s="176">
        <v>38194</v>
      </c>
      <c r="C1122" s="146">
        <v>67.074730000000002</v>
      </c>
      <c r="D1122">
        <f t="shared" si="20"/>
        <v>2.4424784302132525</v>
      </c>
      <c r="E1122">
        <v>2.4339488501977737E-2</v>
      </c>
    </row>
    <row r="1123" spans="2:5" x14ac:dyDescent="0.2">
      <c r="B1123" s="176">
        <v>36712</v>
      </c>
      <c r="C1123" s="146">
        <v>19.48443</v>
      </c>
      <c r="D1123">
        <f t="shared" si="20"/>
        <v>-0.95665301222191235</v>
      </c>
      <c r="E1123">
        <v>2.43310583423678E-2</v>
      </c>
    </row>
    <row r="1124" spans="2:5" x14ac:dyDescent="0.2">
      <c r="B1124" s="176">
        <v>44760</v>
      </c>
      <c r="C1124" s="146">
        <v>449.499054</v>
      </c>
      <c r="D1124">
        <f t="shared" si="20"/>
        <v>0.14398078267049158</v>
      </c>
      <c r="E1124">
        <v>2.4307116532117815E-2</v>
      </c>
    </row>
    <row r="1125" spans="2:5" x14ac:dyDescent="0.2">
      <c r="B1125" s="176">
        <v>44922</v>
      </c>
      <c r="C1125" s="146">
        <v>392.92535400000003</v>
      </c>
      <c r="D1125">
        <f t="shared" si="20"/>
        <v>3.3270941960727107</v>
      </c>
      <c r="E1125">
        <v>2.4298347400868406E-2</v>
      </c>
    </row>
    <row r="1126" spans="2:5" x14ac:dyDescent="0.2">
      <c r="B1126" s="176">
        <v>38679</v>
      </c>
      <c r="C1126" s="146">
        <v>90.805824000000001</v>
      </c>
      <c r="D1126">
        <f t="shared" si="20"/>
        <v>-0.6541848570871005</v>
      </c>
      <c r="E1126">
        <v>2.4292621001103035E-2</v>
      </c>
    </row>
    <row r="1127" spans="2:5" x14ac:dyDescent="0.2">
      <c r="B1127" s="176">
        <v>40973</v>
      </c>
      <c r="C1127" s="146">
        <v>262.58486900000003</v>
      </c>
      <c r="D1127">
        <f t="shared" si="20"/>
        <v>7.1298008644402051</v>
      </c>
      <c r="E1127">
        <v>2.4285464134348952E-2</v>
      </c>
    </row>
    <row r="1128" spans="2:5" x14ac:dyDescent="0.2">
      <c r="B1128" s="176">
        <v>36530</v>
      </c>
      <c r="C1128" s="146">
        <v>32.299053000000001</v>
      </c>
      <c r="D1128">
        <f t="shared" si="20"/>
        <v>-0.93916341024563821</v>
      </c>
      <c r="E1128">
        <v>2.4255558430038487E-2</v>
      </c>
    </row>
    <row r="1129" spans="2:5" x14ac:dyDescent="0.2">
      <c r="B1129" s="176">
        <v>42023</v>
      </c>
      <c r="C1129" s="146">
        <v>530.91491699999995</v>
      </c>
      <c r="D1129">
        <f t="shared" si="20"/>
        <v>28.0516909672026</v>
      </c>
      <c r="E1129">
        <v>2.4250880404650534E-2</v>
      </c>
    </row>
    <row r="1130" spans="2:5" x14ac:dyDescent="0.2">
      <c r="B1130" s="176">
        <v>36133</v>
      </c>
      <c r="C1130" s="146">
        <v>18.274837000000002</v>
      </c>
      <c r="D1130">
        <f t="shared" si="20"/>
        <v>-0.96522014186064653</v>
      </c>
      <c r="E1130">
        <v>2.4227411787031947E-2</v>
      </c>
    </row>
    <row r="1131" spans="2:5" x14ac:dyDescent="0.2">
      <c r="B1131" s="176">
        <v>42019</v>
      </c>
      <c r="C1131" s="146">
        <v>525.44311500000003</v>
      </c>
      <c r="D1131">
        <f t="shared" si="20"/>
        <v>17.08802088124051</v>
      </c>
      <c r="E1131">
        <v>2.4214396602335566E-2</v>
      </c>
    </row>
    <row r="1132" spans="2:5" x14ac:dyDescent="0.2">
      <c r="B1132" s="176">
        <v>37789</v>
      </c>
      <c r="C1132" s="146">
        <v>29.049232</v>
      </c>
      <c r="D1132">
        <f t="shared" si="20"/>
        <v>-0.53438925955564676</v>
      </c>
      <c r="E1132">
        <v>2.4204586273166143E-2</v>
      </c>
    </row>
    <row r="1133" spans="2:5" x14ac:dyDescent="0.2">
      <c r="B1133" s="176">
        <v>38169</v>
      </c>
      <c r="C1133" s="146">
        <v>62.389522999999997</v>
      </c>
      <c r="D1133">
        <f t="shared" si="20"/>
        <v>3.6564773445979299</v>
      </c>
      <c r="E1133">
        <v>2.4191593681718745E-2</v>
      </c>
    </row>
    <row r="1134" spans="2:5" x14ac:dyDescent="0.2">
      <c r="B1134" s="176">
        <v>36888</v>
      </c>
      <c r="C1134" s="146">
        <v>13.398438000000001</v>
      </c>
      <c r="D1134">
        <f t="shared" si="20"/>
        <v>-0.78713985464786818</v>
      </c>
      <c r="E1134">
        <v>2.4174638770095003E-2</v>
      </c>
    </row>
    <row r="1135" spans="2:5" x14ac:dyDescent="0.2">
      <c r="B1135" s="176">
        <v>35361</v>
      </c>
      <c r="C1135" s="146">
        <v>62.944794000000002</v>
      </c>
      <c r="D1135">
        <f t="shared" si="20"/>
        <v>-0.87609698936194147</v>
      </c>
      <c r="E1135">
        <v>2.4125794851206771E-2</v>
      </c>
    </row>
    <row r="1136" spans="2:5" x14ac:dyDescent="0.2">
      <c r="B1136" s="176">
        <v>44487</v>
      </c>
      <c r="C1136" s="146">
        <v>508.01666299999999</v>
      </c>
      <c r="D1136">
        <f t="shared" si="20"/>
        <v>0.1750057011927737</v>
      </c>
      <c r="E1136">
        <v>2.4115739587239095E-2</v>
      </c>
    </row>
    <row r="1137" spans="2:5" x14ac:dyDescent="0.2">
      <c r="B1137" s="176">
        <v>44879</v>
      </c>
      <c r="C1137" s="146">
        <v>432.352509</v>
      </c>
      <c r="D1137">
        <f t="shared" si="20"/>
        <v>2.6867527025057933</v>
      </c>
      <c r="E1137">
        <v>2.4085069091197182E-2</v>
      </c>
    </row>
    <row r="1138" spans="2:5" x14ac:dyDescent="0.2">
      <c r="B1138" s="176">
        <v>40133</v>
      </c>
      <c r="C1138" s="146">
        <v>117.27190400000001</v>
      </c>
      <c r="D1138">
        <f t="shared" si="20"/>
        <v>-0.4999459637427352</v>
      </c>
      <c r="E1138">
        <v>2.4034226620378053E-2</v>
      </c>
    </row>
    <row r="1139" spans="2:5" x14ac:dyDescent="0.2">
      <c r="B1139" s="176">
        <v>40646</v>
      </c>
      <c r="C1139" s="146">
        <v>234.518463</v>
      </c>
      <c r="D1139">
        <f t="shared" si="20"/>
        <v>0.12869984731313125</v>
      </c>
      <c r="E1139">
        <v>2.4025287529666962E-2</v>
      </c>
    </row>
    <row r="1140" spans="2:5" x14ac:dyDescent="0.2">
      <c r="B1140" s="176">
        <v>40450</v>
      </c>
      <c r="C1140" s="146">
        <v>207.77752699999999</v>
      </c>
      <c r="D1140">
        <f t="shared" si="20"/>
        <v>1.792030953239039</v>
      </c>
      <c r="E1140">
        <v>2.4016766239083252E-2</v>
      </c>
    </row>
    <row r="1141" spans="2:5" x14ac:dyDescent="0.2">
      <c r="B1141" s="176">
        <v>43937</v>
      </c>
      <c r="C1141" s="146">
        <v>74.418059999999997</v>
      </c>
      <c r="D1141">
        <f t="shared" si="20"/>
        <v>2.4924578402137767</v>
      </c>
      <c r="E1141">
        <v>2.4005449028875626E-2</v>
      </c>
    </row>
    <row r="1142" spans="2:5" x14ac:dyDescent="0.2">
      <c r="B1142" s="176">
        <v>36140</v>
      </c>
      <c r="C1142" s="146">
        <v>21.308219999999999</v>
      </c>
      <c r="D1142">
        <f t="shared" si="20"/>
        <v>-0.91686213922065141</v>
      </c>
      <c r="E1142">
        <v>2.3997224259948716E-2</v>
      </c>
    </row>
    <row r="1143" spans="2:5" x14ac:dyDescent="0.2">
      <c r="B1143" s="176">
        <v>41373</v>
      </c>
      <c r="C1143" s="146">
        <v>256.29983499999997</v>
      </c>
      <c r="D1143">
        <f t="shared" si="20"/>
        <v>7.5055744236581878</v>
      </c>
      <c r="E1143">
        <v>2.3957827996036553E-2</v>
      </c>
    </row>
    <row r="1144" spans="2:5" x14ac:dyDescent="0.2">
      <c r="B1144" s="176">
        <v>36329</v>
      </c>
      <c r="C1144" s="146">
        <v>30.13316</v>
      </c>
      <c r="D1144">
        <f t="shared" si="20"/>
        <v>-0.93971464586399722</v>
      </c>
      <c r="E1144">
        <v>2.3931906867918896E-2</v>
      </c>
    </row>
    <row r="1145" spans="2:5" x14ac:dyDescent="0.2">
      <c r="B1145" s="176">
        <v>44508</v>
      </c>
      <c r="C1145" s="146">
        <v>499.84213299999999</v>
      </c>
      <c r="D1145">
        <f t="shared" si="20"/>
        <v>1.8983998238515229</v>
      </c>
      <c r="E1145">
        <v>2.389215434861728E-2</v>
      </c>
    </row>
    <row r="1146" spans="2:5" x14ac:dyDescent="0.2">
      <c r="B1146" s="176">
        <v>40830</v>
      </c>
      <c r="C1146" s="146">
        <v>172.45451399999999</v>
      </c>
      <c r="D1146">
        <f t="shared" si="20"/>
        <v>0.19252749812066874</v>
      </c>
      <c r="E1146">
        <v>2.3883844869906523E-2</v>
      </c>
    </row>
    <row r="1147" spans="2:5" x14ac:dyDescent="0.2">
      <c r="B1147" s="176">
        <v>38989</v>
      </c>
      <c r="C1147" s="146">
        <v>144.61260999999999</v>
      </c>
      <c r="D1147">
        <f t="shared" si="20"/>
        <v>-0.23145262149298529</v>
      </c>
      <c r="E1147">
        <v>2.388307000498004E-2</v>
      </c>
    </row>
    <row r="1148" spans="2:5" x14ac:dyDescent="0.2">
      <c r="B1148" s="176">
        <v>43383</v>
      </c>
      <c r="C1148" s="146">
        <v>188.16355899999999</v>
      </c>
      <c r="D1148">
        <f t="shared" si="20"/>
        <v>-0.57519358764862594</v>
      </c>
      <c r="E1148">
        <v>2.3867685844114007E-2</v>
      </c>
    </row>
    <row r="1149" spans="2:5" x14ac:dyDescent="0.2">
      <c r="B1149" s="176">
        <v>42186</v>
      </c>
      <c r="C1149" s="146">
        <v>442.93954500000001</v>
      </c>
      <c r="D1149">
        <f t="shared" si="20"/>
        <v>1.1553240331854067</v>
      </c>
      <c r="E1149">
        <v>2.3839673855853602E-2</v>
      </c>
    </row>
    <row r="1150" spans="2:5" x14ac:dyDescent="0.2">
      <c r="B1150" s="176">
        <v>43559</v>
      </c>
      <c r="C1150" s="146">
        <v>205.509491</v>
      </c>
      <c r="D1150">
        <f t="shared" si="20"/>
        <v>9.8940010699482368</v>
      </c>
      <c r="E1150">
        <v>2.3839053636580322E-2</v>
      </c>
    </row>
    <row r="1151" spans="2:5" x14ac:dyDescent="0.2">
      <c r="B1151" s="176">
        <v>36635</v>
      </c>
      <c r="C1151" s="146">
        <v>18.864464000000002</v>
      </c>
      <c r="D1151">
        <f t="shared" si="20"/>
        <v>-0.6538687872039699</v>
      </c>
      <c r="E1151">
        <v>2.383883662118054E-2</v>
      </c>
    </row>
    <row r="1152" spans="2:5" x14ac:dyDescent="0.2">
      <c r="B1152" s="176">
        <v>39734</v>
      </c>
      <c r="C1152" s="146">
        <v>54.500903999999998</v>
      </c>
      <c r="D1152">
        <f t="shared" si="20"/>
        <v>-0.1938132628831496</v>
      </c>
      <c r="E1152">
        <v>2.3772851076318623E-2</v>
      </c>
    </row>
    <row r="1153" spans="2:5" x14ac:dyDescent="0.2">
      <c r="B1153" s="176">
        <v>38449</v>
      </c>
      <c r="C1153" s="146">
        <v>67.603324999999998</v>
      </c>
      <c r="D1153">
        <f t="shared" si="20"/>
        <v>-0.4750078234353633</v>
      </c>
      <c r="E1153">
        <v>2.3772090828529928E-2</v>
      </c>
    </row>
    <row r="1154" spans="2:5" x14ac:dyDescent="0.2">
      <c r="B1154" s="176">
        <v>38890</v>
      </c>
      <c r="C1154" s="146">
        <v>128.77015700000001</v>
      </c>
      <c r="D1154">
        <f t="shared" si="20"/>
        <v>-0.51767320097511016</v>
      </c>
      <c r="E1154">
        <v>2.3746908321099693E-2</v>
      </c>
    </row>
    <row r="1155" spans="2:5" x14ac:dyDescent="0.2">
      <c r="B1155" s="176">
        <v>41193</v>
      </c>
      <c r="C1155" s="146">
        <v>266.97699</v>
      </c>
      <c r="D1155">
        <f t="shared" ref="D1155:D1218" si="21">(C1155-C1156)/C1156</f>
        <v>0.11313575666639729</v>
      </c>
      <c r="E1155">
        <v>2.3742806709783754E-2</v>
      </c>
    </row>
    <row r="1156" spans="2:5" x14ac:dyDescent="0.2">
      <c r="B1156" s="176">
        <v>40525</v>
      </c>
      <c r="C1156" s="146">
        <v>239.84225499999999</v>
      </c>
      <c r="D1156">
        <f t="shared" si="21"/>
        <v>2.0433818816531479</v>
      </c>
      <c r="E1156">
        <v>2.3725581942548545E-2</v>
      </c>
    </row>
    <row r="1157" spans="2:5" x14ac:dyDescent="0.2">
      <c r="B1157" s="176">
        <v>38380</v>
      </c>
      <c r="C1157" s="146">
        <v>78.807807999999994</v>
      </c>
      <c r="D1157">
        <f t="shared" si="21"/>
        <v>-0.61507006515573392</v>
      </c>
      <c r="E1157">
        <v>2.3720248820951497E-2</v>
      </c>
    </row>
    <row r="1158" spans="2:5" x14ac:dyDescent="0.2">
      <c r="B1158" s="176">
        <v>40924</v>
      </c>
      <c r="C1158" s="146">
        <v>204.73286400000001</v>
      </c>
      <c r="D1158">
        <f t="shared" si="21"/>
        <v>11.797478870047117</v>
      </c>
      <c r="E1158">
        <v>2.3706808951105489E-2</v>
      </c>
    </row>
    <row r="1159" spans="2:5" x14ac:dyDescent="0.2">
      <c r="B1159" s="176">
        <v>37217</v>
      </c>
      <c r="C1159" s="146">
        <v>15.997906</v>
      </c>
      <c r="D1159">
        <f t="shared" si="21"/>
        <v>-0.95943843704847487</v>
      </c>
      <c r="E1159">
        <v>2.3692234764377974E-2</v>
      </c>
    </row>
    <row r="1160" spans="2:5" x14ac:dyDescent="0.2">
      <c r="B1160" s="176">
        <v>42472</v>
      </c>
      <c r="C1160" s="146">
        <v>394.41049199999998</v>
      </c>
      <c r="D1160">
        <f t="shared" si="21"/>
        <v>3.4913996653358548</v>
      </c>
      <c r="E1160">
        <v>2.3664763400757658E-2</v>
      </c>
    </row>
    <row r="1161" spans="2:5" x14ac:dyDescent="0.2">
      <c r="B1161" s="176">
        <v>38030</v>
      </c>
      <c r="C1161" s="146">
        <v>87.814605999999998</v>
      </c>
      <c r="D1161">
        <f t="shared" si="21"/>
        <v>4.4785654959314058</v>
      </c>
      <c r="E1161">
        <v>2.3655351584380504E-2</v>
      </c>
    </row>
    <row r="1162" spans="2:5" x14ac:dyDescent="0.2">
      <c r="B1162" s="176">
        <v>37239</v>
      </c>
      <c r="C1162" s="146">
        <v>16.028759000000001</v>
      </c>
      <c r="D1162">
        <f t="shared" si="21"/>
        <v>-0.64889964229456742</v>
      </c>
      <c r="E1162">
        <v>2.364548699601365E-2</v>
      </c>
    </row>
    <row r="1163" spans="2:5" x14ac:dyDescent="0.2">
      <c r="B1163" s="176">
        <v>37872</v>
      </c>
      <c r="C1163" s="146">
        <v>45.652926999999998</v>
      </c>
      <c r="D1163">
        <f t="shared" si="21"/>
        <v>-0.87773216835799295</v>
      </c>
      <c r="E1163">
        <v>2.3641715095567836E-2</v>
      </c>
    </row>
    <row r="1164" spans="2:5" x14ac:dyDescent="0.2">
      <c r="B1164" s="176">
        <v>42450</v>
      </c>
      <c r="C1164" s="146">
        <v>373.384613</v>
      </c>
      <c r="D1164">
        <f t="shared" si="21"/>
        <v>4.1674003344334283</v>
      </c>
      <c r="E1164">
        <v>2.3630808382307064E-2</v>
      </c>
    </row>
    <row r="1165" spans="2:5" x14ac:dyDescent="0.2">
      <c r="B1165" s="176">
        <v>39643</v>
      </c>
      <c r="C1165" s="146">
        <v>72.257728999999998</v>
      </c>
      <c r="D1165">
        <f t="shared" si="21"/>
        <v>-0.87003003988690475</v>
      </c>
      <c r="E1165">
        <v>2.3607473266374392E-2</v>
      </c>
    </row>
    <row r="1166" spans="2:5" x14ac:dyDescent="0.2">
      <c r="B1166" s="176">
        <v>42075</v>
      </c>
      <c r="C1166" s="146">
        <v>555.95715299999995</v>
      </c>
      <c r="D1166">
        <f t="shared" si="21"/>
        <v>0.18455799048828458</v>
      </c>
      <c r="E1166">
        <v>2.3597646000576747E-2</v>
      </c>
    </row>
    <row r="1167" spans="2:5" x14ac:dyDescent="0.2">
      <c r="B1167" s="176">
        <v>42800</v>
      </c>
      <c r="C1167" s="146">
        <v>469.337219</v>
      </c>
      <c r="D1167">
        <f t="shared" si="21"/>
        <v>22.758611953061198</v>
      </c>
      <c r="E1167">
        <v>2.3589509604397881E-2</v>
      </c>
    </row>
    <row r="1168" spans="2:5" x14ac:dyDescent="0.2">
      <c r="B1168" s="176">
        <v>37351</v>
      </c>
      <c r="C1168" s="146">
        <v>19.754404000000001</v>
      </c>
      <c r="D1168">
        <f t="shared" si="21"/>
        <v>-0.8465618081431745</v>
      </c>
      <c r="E1168">
        <v>2.3581214306029739E-2</v>
      </c>
    </row>
    <row r="1169" spans="2:5" x14ac:dyDescent="0.2">
      <c r="B1169" s="176">
        <v>38937</v>
      </c>
      <c r="C1169" s="146">
        <v>128.745026</v>
      </c>
      <c r="D1169">
        <f t="shared" si="21"/>
        <v>1.2074460864686691</v>
      </c>
      <c r="E1169">
        <v>2.3549406905530978E-2</v>
      </c>
    </row>
    <row r="1170" spans="2:5" x14ac:dyDescent="0.2">
      <c r="B1170" s="176">
        <v>35569</v>
      </c>
      <c r="C1170" s="146">
        <v>58.323067000000002</v>
      </c>
      <c r="D1170">
        <f t="shared" si="21"/>
        <v>-0.54215347590075069</v>
      </c>
      <c r="E1170">
        <v>2.3539952812937182E-2</v>
      </c>
    </row>
    <row r="1171" spans="2:5" x14ac:dyDescent="0.2">
      <c r="B1171" s="176">
        <v>39197</v>
      </c>
      <c r="C1171" s="146">
        <v>127.385628</v>
      </c>
      <c r="D1171">
        <f t="shared" si="21"/>
        <v>-0.69879822609782172</v>
      </c>
      <c r="E1171">
        <v>2.3530108815454174E-2</v>
      </c>
    </row>
    <row r="1172" spans="2:5" x14ac:dyDescent="0.2">
      <c r="B1172" s="176">
        <v>41739</v>
      </c>
      <c r="C1172" s="146">
        <v>422.92456099999998</v>
      </c>
      <c r="D1172">
        <f t="shared" si="21"/>
        <v>1.5984971433244466</v>
      </c>
      <c r="E1172">
        <v>2.3520891465562532E-2</v>
      </c>
    </row>
    <row r="1173" spans="2:5" x14ac:dyDescent="0.2">
      <c r="B1173" s="176">
        <v>38846</v>
      </c>
      <c r="C1173" s="146">
        <v>162.75737000000001</v>
      </c>
      <c r="D1173">
        <f t="shared" si="21"/>
        <v>13.23764639399273</v>
      </c>
      <c r="E1173">
        <v>2.3505534046632349E-2</v>
      </c>
    </row>
    <row r="1174" spans="2:5" x14ac:dyDescent="0.2">
      <c r="B1174" s="176">
        <v>37006</v>
      </c>
      <c r="C1174" s="146">
        <v>11.431480000000001</v>
      </c>
      <c r="D1174">
        <f t="shared" si="21"/>
        <v>-0.83629509672346747</v>
      </c>
      <c r="E1174">
        <v>2.3480692786129499E-2</v>
      </c>
    </row>
    <row r="1175" spans="2:5" x14ac:dyDescent="0.2">
      <c r="B1175" s="176">
        <v>38204</v>
      </c>
      <c r="C1175" s="146">
        <v>69.829796000000002</v>
      </c>
      <c r="D1175">
        <f t="shared" si="21"/>
        <v>-0.70423798974120866</v>
      </c>
      <c r="E1175">
        <v>2.3476806156766693E-2</v>
      </c>
    </row>
    <row r="1176" spans="2:5" x14ac:dyDescent="0.2">
      <c r="B1176" s="176">
        <v>41100</v>
      </c>
      <c r="C1176" s="146">
        <v>236.101303</v>
      </c>
      <c r="D1176">
        <f t="shared" si="21"/>
        <v>0.80929847226009755</v>
      </c>
      <c r="E1176">
        <v>2.345864813796834E-2</v>
      </c>
    </row>
    <row r="1177" spans="2:5" x14ac:dyDescent="0.2">
      <c r="B1177" s="176">
        <v>43732</v>
      </c>
      <c r="C1177" s="146">
        <v>130.49328600000001</v>
      </c>
      <c r="D1177">
        <f t="shared" si="21"/>
        <v>-0.74731268854142163</v>
      </c>
      <c r="E1177">
        <v>2.3455746010295705E-2</v>
      </c>
    </row>
    <row r="1178" spans="2:5" x14ac:dyDescent="0.2">
      <c r="B1178" s="176">
        <v>42009</v>
      </c>
      <c r="C1178" s="146">
        <v>516.42199700000003</v>
      </c>
      <c r="D1178">
        <f t="shared" si="21"/>
        <v>8.0891481654682115E-2</v>
      </c>
      <c r="E1178">
        <v>2.3446637381194638E-2</v>
      </c>
    </row>
    <row r="1179" spans="2:5" x14ac:dyDescent="0.2">
      <c r="B1179" s="176">
        <v>41865</v>
      </c>
      <c r="C1179" s="146">
        <v>477.77413899999999</v>
      </c>
      <c r="D1179">
        <f t="shared" si="21"/>
        <v>8.6705753923282227</v>
      </c>
      <c r="E1179">
        <v>2.3442414072747827E-2</v>
      </c>
    </row>
    <row r="1180" spans="2:5" x14ac:dyDescent="0.2">
      <c r="B1180" s="176">
        <v>35674</v>
      </c>
      <c r="C1180" s="146">
        <v>49.404933999999997</v>
      </c>
      <c r="D1180">
        <f t="shared" si="21"/>
        <v>1.4835023940281251</v>
      </c>
      <c r="E1180">
        <v>2.3430425292099565E-2</v>
      </c>
    </row>
    <row r="1181" spans="2:5" x14ac:dyDescent="0.2">
      <c r="B1181" s="176">
        <v>37369</v>
      </c>
      <c r="C1181" s="146">
        <v>19.893249999999998</v>
      </c>
      <c r="D1181">
        <f t="shared" si="21"/>
        <v>0.28244700681352247</v>
      </c>
      <c r="E1181">
        <v>2.3412827189092114E-2</v>
      </c>
    </row>
    <row r="1182" spans="2:5" x14ac:dyDescent="0.2">
      <c r="B1182" s="176">
        <v>36936</v>
      </c>
      <c r="C1182" s="146">
        <v>15.511946999999999</v>
      </c>
      <c r="D1182">
        <f t="shared" si="21"/>
        <v>-0.65619050373737853</v>
      </c>
      <c r="E1182">
        <v>2.340951708127249E-2</v>
      </c>
    </row>
    <row r="1183" spans="2:5" x14ac:dyDescent="0.2">
      <c r="B1183" s="176">
        <v>37866</v>
      </c>
      <c r="C1183" s="146">
        <v>45.117854999999999</v>
      </c>
      <c r="D1183">
        <f t="shared" si="21"/>
        <v>-0.3386390188606927</v>
      </c>
      <c r="E1183">
        <v>2.3380130778865273E-2</v>
      </c>
    </row>
    <row r="1184" spans="2:5" x14ac:dyDescent="0.2">
      <c r="B1184" s="176">
        <v>37973</v>
      </c>
      <c r="C1184" s="146">
        <v>68.219711000000004</v>
      </c>
      <c r="D1184">
        <f t="shared" si="21"/>
        <v>2.1170325486833934</v>
      </c>
      <c r="E1184">
        <v>2.33710158078939E-2</v>
      </c>
    </row>
    <row r="1185" spans="2:5" x14ac:dyDescent="0.2">
      <c r="B1185" s="176">
        <v>36654</v>
      </c>
      <c r="C1185" s="146">
        <v>21.886108</v>
      </c>
      <c r="D1185">
        <f t="shared" si="21"/>
        <v>-0.64198668958032146</v>
      </c>
      <c r="E1185">
        <v>2.3370954008385805E-2</v>
      </c>
    </row>
    <row r="1186" spans="2:5" x14ac:dyDescent="0.2">
      <c r="B1186" s="176">
        <v>38223</v>
      </c>
      <c r="C1186" s="146">
        <v>61.132106999999998</v>
      </c>
      <c r="D1186">
        <f t="shared" si="21"/>
        <v>-0.85876510534611761</v>
      </c>
      <c r="E1186">
        <v>2.332724028500778E-2</v>
      </c>
    </row>
    <row r="1187" spans="2:5" x14ac:dyDescent="0.2">
      <c r="B1187" s="176">
        <v>41807</v>
      </c>
      <c r="C1187" s="146">
        <v>432.839966</v>
      </c>
      <c r="D1187">
        <f t="shared" si="21"/>
        <v>3.3968505325874063</v>
      </c>
      <c r="E1187">
        <v>2.3325970716278115E-2</v>
      </c>
    </row>
    <row r="1188" spans="2:5" x14ac:dyDescent="0.2">
      <c r="B1188" s="176">
        <v>43985</v>
      </c>
      <c r="C1188" s="146">
        <v>98.443184000000002</v>
      </c>
      <c r="D1188">
        <f t="shared" si="21"/>
        <v>-0.57633137014492108</v>
      </c>
      <c r="E1188">
        <v>2.3316091368319046E-2</v>
      </c>
    </row>
    <row r="1189" spans="2:5" x14ac:dyDescent="0.2">
      <c r="B1189" s="176">
        <v>40589</v>
      </c>
      <c r="C1189" s="146">
        <v>232.35891699999999</v>
      </c>
      <c r="D1189">
        <f t="shared" si="21"/>
        <v>2.4124336025530222</v>
      </c>
      <c r="E1189">
        <v>2.3237521521512153E-2</v>
      </c>
    </row>
    <row r="1190" spans="2:5" x14ac:dyDescent="0.2">
      <c r="B1190" s="176">
        <v>38180</v>
      </c>
      <c r="C1190" s="146">
        <v>68.091849999999994</v>
      </c>
      <c r="D1190">
        <f t="shared" si="21"/>
        <v>-0.73520423369277277</v>
      </c>
      <c r="E1190">
        <v>2.3227720137315066E-2</v>
      </c>
    </row>
    <row r="1191" spans="2:5" x14ac:dyDescent="0.2">
      <c r="B1191" s="176">
        <v>43298</v>
      </c>
      <c r="C1191" s="146">
        <v>257.14855999999997</v>
      </c>
      <c r="D1191">
        <f t="shared" si="21"/>
        <v>-0.417723723669012</v>
      </c>
      <c r="E1191">
        <v>2.3205112805722593E-2</v>
      </c>
    </row>
    <row r="1192" spans="2:5" x14ac:dyDescent="0.2">
      <c r="B1192" s="176">
        <v>41775</v>
      </c>
      <c r="C1192" s="146">
        <v>441.626373</v>
      </c>
      <c r="D1192">
        <f t="shared" si="21"/>
        <v>5.1983943327826969</v>
      </c>
      <c r="E1192">
        <v>2.320030700292704E-2</v>
      </c>
    </row>
    <row r="1193" spans="2:5" x14ac:dyDescent="0.2">
      <c r="B1193" s="176">
        <v>35222</v>
      </c>
      <c r="C1193" s="146">
        <v>71.248512000000005</v>
      </c>
      <c r="D1193">
        <f t="shared" si="21"/>
        <v>-0.83501715562177237</v>
      </c>
      <c r="E1193">
        <v>2.3166480762409906E-2</v>
      </c>
    </row>
    <row r="1194" spans="2:5" x14ac:dyDescent="0.2">
      <c r="B1194" s="176">
        <v>44890</v>
      </c>
      <c r="C1194" s="146">
        <v>431.85406499999999</v>
      </c>
      <c r="D1194">
        <f t="shared" si="21"/>
        <v>-0.32633324532563596</v>
      </c>
      <c r="E1194">
        <v>2.3146058727443377E-2</v>
      </c>
    </row>
    <row r="1195" spans="2:5" x14ac:dyDescent="0.2">
      <c r="B1195" s="176">
        <v>45226</v>
      </c>
      <c r="C1195" s="146">
        <v>641.04998799999998</v>
      </c>
      <c r="D1195">
        <f t="shared" si="21"/>
        <v>0.43874688050808003</v>
      </c>
      <c r="E1195">
        <v>2.314260677952483E-2</v>
      </c>
    </row>
    <row r="1196" spans="2:5" x14ac:dyDescent="0.2">
      <c r="B1196" s="176">
        <v>42926</v>
      </c>
      <c r="C1196" s="146">
        <v>445.56133999999997</v>
      </c>
      <c r="D1196">
        <f t="shared" si="21"/>
        <v>17.384296072264473</v>
      </c>
      <c r="E1196">
        <v>2.312009790584179E-2</v>
      </c>
    </row>
    <row r="1197" spans="2:5" x14ac:dyDescent="0.2">
      <c r="B1197" s="176">
        <v>37420</v>
      </c>
      <c r="C1197" s="146">
        <v>24.235975</v>
      </c>
      <c r="D1197">
        <f t="shared" si="21"/>
        <v>-0.85363329833577639</v>
      </c>
      <c r="E1197">
        <v>2.3119588391084578E-2</v>
      </c>
    </row>
    <row r="1198" spans="2:5" x14ac:dyDescent="0.2">
      <c r="B1198" s="176">
        <v>43794</v>
      </c>
      <c r="C1198" s="146">
        <v>165.58393899999999</v>
      </c>
      <c r="D1198">
        <f t="shared" si="21"/>
        <v>-0.45307866628844851</v>
      </c>
      <c r="E1198">
        <v>2.3098301337000832E-2</v>
      </c>
    </row>
    <row r="1199" spans="2:5" x14ac:dyDescent="0.2">
      <c r="B1199" s="176">
        <v>44411</v>
      </c>
      <c r="C1199" s="146">
        <v>302.75640900000002</v>
      </c>
      <c r="D1199">
        <f t="shared" si="21"/>
        <v>-0.21775747304907275</v>
      </c>
      <c r="E1199">
        <v>2.3075585380137351E-2</v>
      </c>
    </row>
    <row r="1200" spans="2:5" x14ac:dyDescent="0.2">
      <c r="B1200" s="176">
        <v>42464</v>
      </c>
      <c r="C1200" s="146">
        <v>387.03649899999999</v>
      </c>
      <c r="D1200">
        <f t="shared" si="21"/>
        <v>0.59472803376071104</v>
      </c>
      <c r="E1200">
        <v>2.3047588108602985E-2</v>
      </c>
    </row>
    <row r="1201" spans="2:5" x14ac:dyDescent="0.2">
      <c r="B1201" s="176">
        <v>41162</v>
      </c>
      <c r="C1201" s="146">
        <v>242.697495</v>
      </c>
      <c r="D1201">
        <f t="shared" si="21"/>
        <v>0.57821314930826928</v>
      </c>
      <c r="E1201">
        <v>2.3016852195237927E-2</v>
      </c>
    </row>
    <row r="1202" spans="2:5" x14ac:dyDescent="0.2">
      <c r="B1202" s="176">
        <v>38807</v>
      </c>
      <c r="C1202" s="146">
        <v>153.779922</v>
      </c>
      <c r="D1202">
        <f t="shared" si="21"/>
        <v>-0.23005142746374801</v>
      </c>
      <c r="E1202">
        <v>2.2999131627764478E-2</v>
      </c>
    </row>
    <row r="1203" spans="2:5" x14ac:dyDescent="0.2">
      <c r="B1203" s="176">
        <v>43845</v>
      </c>
      <c r="C1203" s="146">
        <v>199.72752399999999</v>
      </c>
      <c r="D1203">
        <f t="shared" si="21"/>
        <v>-0.42892155243182895</v>
      </c>
      <c r="E1203">
        <v>2.2976790165119602E-2</v>
      </c>
    </row>
    <row r="1204" spans="2:5" x14ac:dyDescent="0.2">
      <c r="B1204" s="176">
        <v>41667</v>
      </c>
      <c r="C1204" s="146">
        <v>349.73745700000001</v>
      </c>
      <c r="D1204">
        <f t="shared" si="21"/>
        <v>0.57318096670554686</v>
      </c>
      <c r="E1204">
        <v>2.2972019566724195E-2</v>
      </c>
    </row>
    <row r="1205" spans="2:5" x14ac:dyDescent="0.2">
      <c r="B1205" s="176">
        <v>40627</v>
      </c>
      <c r="C1205" s="146">
        <v>222.312286</v>
      </c>
      <c r="D1205">
        <f t="shared" si="21"/>
        <v>-0.43273545823650189</v>
      </c>
      <c r="E1205">
        <v>2.2941346188104207E-2</v>
      </c>
    </row>
    <row r="1206" spans="2:5" x14ac:dyDescent="0.2">
      <c r="B1206" s="176">
        <v>41605</v>
      </c>
      <c r="C1206" s="146">
        <v>391.90231299999999</v>
      </c>
      <c r="D1206">
        <f t="shared" si="21"/>
        <v>-9.6059445141957939E-2</v>
      </c>
      <c r="E1206">
        <v>2.2934069983510413E-2</v>
      </c>
    </row>
    <row r="1207" spans="2:5" x14ac:dyDescent="0.2">
      <c r="B1207" s="176">
        <v>44677</v>
      </c>
      <c r="C1207" s="146">
        <v>433.548767</v>
      </c>
      <c r="D1207">
        <f t="shared" si="21"/>
        <v>0.27457485200895904</v>
      </c>
      <c r="E1207">
        <v>2.2933128832009365E-2</v>
      </c>
    </row>
    <row r="1208" spans="2:5" x14ac:dyDescent="0.2">
      <c r="B1208" s="176">
        <v>42284</v>
      </c>
      <c r="C1208" s="146">
        <v>340.15167200000002</v>
      </c>
      <c r="D1208">
        <f t="shared" si="21"/>
        <v>9.0815420394828177</v>
      </c>
      <c r="E1208">
        <v>2.2924763503152607E-2</v>
      </c>
    </row>
    <row r="1209" spans="2:5" x14ac:dyDescent="0.2">
      <c r="B1209" s="176">
        <v>37812</v>
      </c>
      <c r="C1209" s="146">
        <v>33.740043999999997</v>
      </c>
      <c r="D1209">
        <f t="shared" si="21"/>
        <v>0.60283097395084773</v>
      </c>
      <c r="E1209">
        <v>2.2900666621736607E-2</v>
      </c>
    </row>
    <row r="1210" spans="2:5" x14ac:dyDescent="0.2">
      <c r="B1210" s="176">
        <v>37494</v>
      </c>
      <c r="C1210" s="146">
        <v>21.050281999999999</v>
      </c>
      <c r="D1210">
        <f t="shared" si="21"/>
        <v>-0.11597003308747553</v>
      </c>
      <c r="E1210">
        <v>2.2863834594686456E-2</v>
      </c>
    </row>
    <row r="1211" spans="2:5" x14ac:dyDescent="0.2">
      <c r="B1211" s="176">
        <v>37739</v>
      </c>
      <c r="C1211" s="146">
        <v>23.811729</v>
      </c>
      <c r="D1211">
        <f t="shared" si="21"/>
        <v>-0.83331512486384163</v>
      </c>
      <c r="E1211">
        <v>2.2862781172873336E-2</v>
      </c>
    </row>
    <row r="1212" spans="2:5" x14ac:dyDescent="0.2">
      <c r="B1212" s="176">
        <v>44084</v>
      </c>
      <c r="C1212" s="146">
        <v>142.85476700000001</v>
      </c>
      <c r="D1212">
        <f t="shared" si="21"/>
        <v>5.8924370849085674</v>
      </c>
      <c r="E1212">
        <v>2.284075765763019E-2</v>
      </c>
    </row>
    <row r="1213" spans="2:5" x14ac:dyDescent="0.2">
      <c r="B1213" s="176">
        <v>37382</v>
      </c>
      <c r="C1213" s="146">
        <v>20.726306999999998</v>
      </c>
      <c r="D1213">
        <f t="shared" si="21"/>
        <v>-0.9539789421318815</v>
      </c>
      <c r="E1213">
        <v>2.2839541326971288E-2</v>
      </c>
    </row>
    <row r="1214" spans="2:5" x14ac:dyDescent="0.2">
      <c r="B1214" s="176">
        <v>41856</v>
      </c>
      <c r="C1214" s="146">
        <v>450.365723</v>
      </c>
      <c r="D1214">
        <f t="shared" si="21"/>
        <v>7.9030261917945568</v>
      </c>
      <c r="E1214">
        <v>2.2839177607597776E-2</v>
      </c>
    </row>
    <row r="1215" spans="2:5" x14ac:dyDescent="0.2">
      <c r="B1215" s="176">
        <v>35521</v>
      </c>
      <c r="C1215" s="146">
        <v>50.58569</v>
      </c>
      <c r="D1215">
        <f t="shared" si="21"/>
        <v>-0.90144372981326348</v>
      </c>
      <c r="E1215">
        <v>2.2808614161252728E-2</v>
      </c>
    </row>
    <row r="1216" spans="2:5" x14ac:dyDescent="0.2">
      <c r="B1216" s="176">
        <v>41921</v>
      </c>
      <c r="C1216" s="146">
        <v>513.26709000000005</v>
      </c>
      <c r="D1216">
        <f t="shared" si="21"/>
        <v>0.8762588999292098</v>
      </c>
      <c r="E1216">
        <v>2.2789860871812818E-2</v>
      </c>
    </row>
    <row r="1217" spans="2:5" x14ac:dyDescent="0.2">
      <c r="B1217" s="176">
        <v>41187</v>
      </c>
      <c r="C1217" s="146">
        <v>273.55877700000002</v>
      </c>
      <c r="D1217">
        <f t="shared" si="21"/>
        <v>-0.33257601419469507</v>
      </c>
      <c r="E1217">
        <v>2.2785337185747264E-2</v>
      </c>
    </row>
    <row r="1218" spans="2:5" x14ac:dyDescent="0.2">
      <c r="B1218" s="176">
        <v>43077</v>
      </c>
      <c r="C1218" s="146">
        <v>409.87255900000002</v>
      </c>
      <c r="D1218">
        <f t="shared" si="21"/>
        <v>4.0642787477665152</v>
      </c>
      <c r="E1218">
        <v>2.2761222114250884E-2</v>
      </c>
    </row>
    <row r="1219" spans="2:5" x14ac:dyDescent="0.2">
      <c r="B1219" s="176">
        <v>38090</v>
      </c>
      <c r="C1219" s="146">
        <v>80.934044</v>
      </c>
      <c r="D1219">
        <f t="shared" ref="D1219:D1282" si="22">(C1219-C1220)/C1220</f>
        <v>1.7804913325528557</v>
      </c>
      <c r="E1219">
        <v>2.2738758046241283E-2</v>
      </c>
    </row>
    <row r="1220" spans="2:5" x14ac:dyDescent="0.2">
      <c r="B1220" s="176">
        <v>39813</v>
      </c>
      <c r="C1220" s="146">
        <v>29.107821000000001</v>
      </c>
      <c r="D1220">
        <f t="shared" si="22"/>
        <v>-0.8396150585657689</v>
      </c>
      <c r="E1220">
        <v>2.2712846480891224E-2</v>
      </c>
    </row>
    <row r="1221" spans="2:5" x14ac:dyDescent="0.2">
      <c r="B1221" s="176">
        <v>40718</v>
      </c>
      <c r="C1221" s="146">
        <v>181.487244</v>
      </c>
      <c r="D1221">
        <f t="shared" si="22"/>
        <v>-0.58148761047768371</v>
      </c>
      <c r="E1221">
        <v>2.269825594700409E-2</v>
      </c>
    </row>
    <row r="1222" spans="2:5" x14ac:dyDescent="0.2">
      <c r="B1222" s="176">
        <v>44872</v>
      </c>
      <c r="C1222" s="146">
        <v>433.648438</v>
      </c>
      <c r="D1222">
        <f t="shared" si="22"/>
        <v>1.2154315012984778</v>
      </c>
      <c r="E1222">
        <v>2.2687147953155497E-2</v>
      </c>
    </row>
    <row r="1223" spans="2:5" x14ac:dyDescent="0.2">
      <c r="B1223" s="176">
        <v>43840</v>
      </c>
      <c r="C1223" s="146">
        <v>195.73994400000001</v>
      </c>
      <c r="D1223">
        <f t="shared" si="22"/>
        <v>1.2339433280120335</v>
      </c>
      <c r="E1223">
        <v>2.2656257338882602E-2</v>
      </c>
    </row>
    <row r="1224" spans="2:5" x14ac:dyDescent="0.2">
      <c r="B1224" s="176">
        <v>38673</v>
      </c>
      <c r="C1224" s="146">
        <v>87.620818999999997</v>
      </c>
      <c r="D1224">
        <f t="shared" si="22"/>
        <v>-0.49388692221402941</v>
      </c>
      <c r="E1224">
        <v>2.2631002364505746E-2</v>
      </c>
    </row>
    <row r="1225" spans="2:5" x14ac:dyDescent="0.2">
      <c r="B1225" s="176">
        <v>40828</v>
      </c>
      <c r="C1225" s="146">
        <v>173.12498500000001</v>
      </c>
      <c r="D1225">
        <f t="shared" si="22"/>
        <v>1.6542862161114888</v>
      </c>
      <c r="E1225">
        <v>2.263089907011091E-2</v>
      </c>
    </row>
    <row r="1226" spans="2:5" x14ac:dyDescent="0.2">
      <c r="B1226" s="176">
        <v>38183</v>
      </c>
      <c r="C1226" s="146">
        <v>65.224686000000005</v>
      </c>
      <c r="D1226">
        <f t="shared" si="22"/>
        <v>-0.45684968268210435</v>
      </c>
      <c r="E1226">
        <v>2.2602116229806204E-2</v>
      </c>
    </row>
    <row r="1227" spans="2:5" x14ac:dyDescent="0.2">
      <c r="B1227" s="176">
        <v>39267</v>
      </c>
      <c r="C1227" s="146">
        <v>120.08588399999999</v>
      </c>
      <c r="D1227">
        <f t="shared" si="22"/>
        <v>-0.55269154765562578</v>
      </c>
      <c r="E1227">
        <v>2.2599734843888702E-2</v>
      </c>
    </row>
    <row r="1228" spans="2:5" x14ac:dyDescent="0.2">
      <c r="B1228" s="176">
        <v>43280</v>
      </c>
      <c r="C1228" s="146">
        <v>268.463257</v>
      </c>
      <c r="D1228">
        <f t="shared" si="22"/>
        <v>2.4996748115962375</v>
      </c>
      <c r="E1228">
        <v>2.2593410399790518E-2</v>
      </c>
    </row>
    <row r="1229" spans="2:5" x14ac:dyDescent="0.2">
      <c r="B1229" s="176">
        <v>43949</v>
      </c>
      <c r="C1229" s="146">
        <v>76.710915</v>
      </c>
      <c r="D1229">
        <f t="shared" si="22"/>
        <v>-0.40328617143748635</v>
      </c>
      <c r="E1229">
        <v>2.2591361169641732E-2</v>
      </c>
    </row>
    <row r="1230" spans="2:5" x14ac:dyDescent="0.2">
      <c r="B1230" s="176">
        <v>38860</v>
      </c>
      <c r="C1230" s="146">
        <v>128.55561800000001</v>
      </c>
      <c r="D1230">
        <f t="shared" si="22"/>
        <v>5.5666685668564408</v>
      </c>
      <c r="E1230">
        <v>2.2577980552506559E-2</v>
      </c>
    </row>
    <row r="1231" spans="2:5" x14ac:dyDescent="0.2">
      <c r="B1231" s="176">
        <v>37400</v>
      </c>
      <c r="C1231" s="146">
        <v>19.576992000000001</v>
      </c>
      <c r="D1231">
        <f t="shared" si="22"/>
        <v>0.80512082106337224</v>
      </c>
      <c r="E1231">
        <v>2.2562351022079645E-2</v>
      </c>
    </row>
    <row r="1232" spans="2:5" x14ac:dyDescent="0.2">
      <c r="B1232" s="176">
        <v>37169</v>
      </c>
      <c r="C1232" s="146">
        <v>10.845253</v>
      </c>
      <c r="D1232">
        <f t="shared" si="22"/>
        <v>-0.97587676332909412</v>
      </c>
      <c r="E1232">
        <v>2.2545446111226379E-2</v>
      </c>
    </row>
    <row r="1233" spans="2:5" x14ac:dyDescent="0.2">
      <c r="B1233" s="176">
        <v>41834</v>
      </c>
      <c r="C1233" s="146">
        <v>449.57702599999999</v>
      </c>
      <c r="D1233">
        <f t="shared" si="22"/>
        <v>4.7717625503928485</v>
      </c>
      <c r="E1233">
        <v>2.2536242409279098E-2</v>
      </c>
    </row>
    <row r="1234" spans="2:5" x14ac:dyDescent="0.2">
      <c r="B1234" s="176">
        <v>38656</v>
      </c>
      <c r="C1234" s="146">
        <v>77.892501999999993</v>
      </c>
      <c r="D1234">
        <f t="shared" si="22"/>
        <v>-0.68238404525504803</v>
      </c>
      <c r="E1234">
        <v>2.2530470665542073E-2</v>
      </c>
    </row>
    <row r="1235" spans="2:5" x14ac:dyDescent="0.2">
      <c r="B1235" s="176">
        <v>40526</v>
      </c>
      <c r="C1235" s="146">
        <v>245.24115</v>
      </c>
      <c r="D1235">
        <f t="shared" si="22"/>
        <v>2.2481188243284813</v>
      </c>
      <c r="E1235">
        <v>2.251019112541287E-2</v>
      </c>
    </row>
    <row r="1236" spans="2:5" x14ac:dyDescent="0.2">
      <c r="B1236" s="176">
        <v>35229</v>
      </c>
      <c r="C1236" s="146">
        <v>75.502517999999995</v>
      </c>
      <c r="D1236">
        <f t="shared" si="22"/>
        <v>0.24574670883870875</v>
      </c>
      <c r="E1236">
        <v>2.2482655142077805E-2</v>
      </c>
    </row>
    <row r="1237" spans="2:5" x14ac:dyDescent="0.2">
      <c r="B1237" s="176">
        <v>35118</v>
      </c>
      <c r="C1237" s="146">
        <v>60.608241999999997</v>
      </c>
      <c r="D1237">
        <f t="shared" si="22"/>
        <v>-0.59010747050025569</v>
      </c>
      <c r="E1237">
        <v>2.2482651790611125E-2</v>
      </c>
    </row>
    <row r="1238" spans="2:5" x14ac:dyDescent="0.2">
      <c r="B1238" s="176">
        <v>38786</v>
      </c>
      <c r="C1238" s="146">
        <v>147.86373900000001</v>
      </c>
      <c r="D1238">
        <f t="shared" si="22"/>
        <v>1.3542528357669599E-2</v>
      </c>
      <c r="E1238">
        <v>2.2480885965236418E-2</v>
      </c>
    </row>
    <row r="1239" spans="2:5" x14ac:dyDescent="0.2">
      <c r="B1239" s="176">
        <v>39128</v>
      </c>
      <c r="C1239" s="146">
        <v>145.888046</v>
      </c>
      <c r="D1239">
        <f t="shared" si="22"/>
        <v>1.3225754572111281</v>
      </c>
      <c r="E1239">
        <v>2.2465341121545825E-2</v>
      </c>
    </row>
    <row r="1240" spans="2:5" x14ac:dyDescent="0.2">
      <c r="B1240" s="176">
        <v>38153</v>
      </c>
      <c r="C1240" s="146">
        <v>62.813048999999999</v>
      </c>
      <c r="D1240">
        <f t="shared" si="22"/>
        <v>-0.88030239623790074</v>
      </c>
      <c r="E1240">
        <v>2.2451362546046946E-2</v>
      </c>
    </row>
    <row r="1241" spans="2:5" x14ac:dyDescent="0.2">
      <c r="B1241" s="176">
        <v>42751</v>
      </c>
      <c r="C1241" s="146">
        <v>524.76446499999997</v>
      </c>
      <c r="D1241">
        <f t="shared" si="22"/>
        <v>1.6712666927295696</v>
      </c>
      <c r="E1241">
        <v>2.2433810341330331E-2</v>
      </c>
    </row>
    <row r="1242" spans="2:5" x14ac:dyDescent="0.2">
      <c r="B1242" s="176">
        <v>40918</v>
      </c>
      <c r="C1242" s="146">
        <v>196.4478</v>
      </c>
      <c r="D1242">
        <f t="shared" si="22"/>
        <v>1.5018992104760769</v>
      </c>
      <c r="E1242">
        <v>2.2432780329186861E-2</v>
      </c>
    </row>
    <row r="1243" spans="2:5" x14ac:dyDescent="0.2">
      <c r="B1243" s="176">
        <v>38323</v>
      </c>
      <c r="C1243" s="146">
        <v>78.519469999999998</v>
      </c>
      <c r="D1243">
        <f t="shared" si="22"/>
        <v>-0.18881740256690613</v>
      </c>
      <c r="E1243">
        <v>2.2421295653251766E-2</v>
      </c>
    </row>
    <row r="1244" spans="2:5" x14ac:dyDescent="0.2">
      <c r="B1244" s="176">
        <v>38684</v>
      </c>
      <c r="C1244" s="146">
        <v>96.796295000000001</v>
      </c>
      <c r="D1244">
        <f t="shared" si="22"/>
        <v>1.8562419641144901</v>
      </c>
      <c r="E1244">
        <v>2.2398708466657848E-2</v>
      </c>
    </row>
    <row r="1245" spans="2:5" x14ac:dyDescent="0.2">
      <c r="B1245" s="176">
        <v>36468</v>
      </c>
      <c r="C1245" s="146">
        <v>33.889389000000001</v>
      </c>
      <c r="D1245">
        <f t="shared" si="22"/>
        <v>-0.92560452947108529</v>
      </c>
      <c r="E1245">
        <v>2.2389712661376938E-2</v>
      </c>
    </row>
    <row r="1246" spans="2:5" x14ac:dyDescent="0.2">
      <c r="B1246" s="176">
        <v>42927</v>
      </c>
      <c r="C1246" s="146">
        <v>455.53027300000002</v>
      </c>
      <c r="D1246">
        <f t="shared" si="22"/>
        <v>-0.37142229135219057</v>
      </c>
      <c r="E1246">
        <v>2.2373873370611665E-2</v>
      </c>
    </row>
    <row r="1247" spans="2:5" x14ac:dyDescent="0.2">
      <c r="B1247" s="176">
        <v>45282</v>
      </c>
      <c r="C1247" s="146">
        <v>724.70001200000002</v>
      </c>
      <c r="D1247">
        <f t="shared" si="22"/>
        <v>2.3880416037102754</v>
      </c>
      <c r="E1247">
        <v>2.2360212367419263E-2</v>
      </c>
    </row>
    <row r="1248" spans="2:5" x14ac:dyDescent="0.2">
      <c r="B1248" s="176">
        <v>40455</v>
      </c>
      <c r="C1248" s="146">
        <v>213.899384</v>
      </c>
      <c r="D1248">
        <f t="shared" si="22"/>
        <v>9.4445695235568223</v>
      </c>
      <c r="E1248">
        <v>2.2348849182701688E-2</v>
      </c>
    </row>
    <row r="1249" spans="2:5" x14ac:dyDescent="0.2">
      <c r="B1249" s="176">
        <v>37356</v>
      </c>
      <c r="C1249" s="146">
        <v>20.479482999999998</v>
      </c>
      <c r="D1249">
        <f t="shared" si="22"/>
        <v>-0.73682926021569983</v>
      </c>
      <c r="E1249">
        <v>2.2333764358398588E-2</v>
      </c>
    </row>
    <row r="1250" spans="2:5" x14ac:dyDescent="0.2">
      <c r="B1250" s="176">
        <v>38555</v>
      </c>
      <c r="C1250" s="146">
        <v>77.818236999999996</v>
      </c>
      <c r="D1250">
        <f t="shared" si="22"/>
        <v>0.39903057317812091</v>
      </c>
      <c r="E1250">
        <v>2.2330559486160865E-2</v>
      </c>
    </row>
    <row r="1251" spans="2:5" x14ac:dyDescent="0.2">
      <c r="B1251" s="176">
        <v>35514</v>
      </c>
      <c r="C1251" s="146">
        <v>55.622971</v>
      </c>
      <c r="D1251">
        <f t="shared" si="22"/>
        <v>-0.16954142472504138</v>
      </c>
      <c r="E1251">
        <v>2.2297258974498371E-2</v>
      </c>
    </row>
    <row r="1252" spans="2:5" x14ac:dyDescent="0.2">
      <c r="B1252" s="176">
        <v>38288</v>
      </c>
      <c r="C1252" s="146">
        <v>66.978622000000001</v>
      </c>
      <c r="D1252">
        <f t="shared" si="22"/>
        <v>-0.20743881660915345</v>
      </c>
      <c r="E1252">
        <v>2.2246825704154503E-2</v>
      </c>
    </row>
    <row r="1253" spans="2:5" x14ac:dyDescent="0.2">
      <c r="B1253" s="176">
        <v>38051</v>
      </c>
      <c r="C1253" s="146">
        <v>84.509086999999994</v>
      </c>
      <c r="D1253">
        <f t="shared" si="22"/>
        <v>0.19731043286746283</v>
      </c>
      <c r="E1253">
        <v>2.224576454424607E-2</v>
      </c>
    </row>
    <row r="1254" spans="2:5" x14ac:dyDescent="0.2">
      <c r="B1254" s="176">
        <v>39633</v>
      </c>
      <c r="C1254" s="146">
        <v>70.582436000000001</v>
      </c>
      <c r="D1254">
        <f t="shared" si="22"/>
        <v>-0.35630530317817438</v>
      </c>
      <c r="E1254">
        <v>2.2219294156303828E-2</v>
      </c>
    </row>
    <row r="1255" spans="2:5" x14ac:dyDescent="0.2">
      <c r="B1255" s="176">
        <v>40127</v>
      </c>
      <c r="C1255" s="146">
        <v>109.652039</v>
      </c>
      <c r="D1255">
        <f t="shared" si="22"/>
        <v>-0.61815157086545158</v>
      </c>
      <c r="E1255">
        <v>2.2214627407692495E-2</v>
      </c>
    </row>
    <row r="1256" spans="2:5" x14ac:dyDescent="0.2">
      <c r="B1256" s="176">
        <v>41421</v>
      </c>
      <c r="C1256" s="146">
        <v>287.16116299999999</v>
      </c>
      <c r="D1256">
        <f t="shared" si="22"/>
        <v>17.375195646793259</v>
      </c>
      <c r="E1256">
        <v>2.2214489789704014E-2</v>
      </c>
    </row>
    <row r="1257" spans="2:5" x14ac:dyDescent="0.2">
      <c r="B1257" s="176">
        <v>37216</v>
      </c>
      <c r="C1257" s="146">
        <v>15.627651999999999</v>
      </c>
      <c r="D1257">
        <f t="shared" si="22"/>
        <v>-0.39934779279036031</v>
      </c>
      <c r="E1257">
        <v>2.2199718385163179E-2</v>
      </c>
    </row>
    <row r="1258" spans="2:5" x14ac:dyDescent="0.2">
      <c r="B1258" s="176">
        <v>37596</v>
      </c>
      <c r="C1258" s="146">
        <v>26.017804999999999</v>
      </c>
      <c r="D1258">
        <f t="shared" si="22"/>
        <v>-0.77177426697065299</v>
      </c>
      <c r="E1258">
        <v>2.2121205359352584E-2</v>
      </c>
    </row>
    <row r="1259" spans="2:5" x14ac:dyDescent="0.2">
      <c r="B1259" s="176">
        <v>38744</v>
      </c>
      <c r="C1259" s="146">
        <v>114.00031300000001</v>
      </c>
      <c r="D1259">
        <f t="shared" si="22"/>
        <v>-0.75365647979654604</v>
      </c>
      <c r="E1259">
        <v>2.2120519118882239E-2</v>
      </c>
    </row>
    <row r="1260" spans="2:5" x14ac:dyDescent="0.2">
      <c r="B1260" s="176">
        <v>42538</v>
      </c>
      <c r="C1260" s="146">
        <v>462.76968399999998</v>
      </c>
      <c r="D1260">
        <f t="shared" si="22"/>
        <v>0.12101424230708993</v>
      </c>
      <c r="E1260">
        <v>2.2119559670672442E-2</v>
      </c>
    </row>
    <row r="1261" spans="2:5" x14ac:dyDescent="0.2">
      <c r="B1261" s="176">
        <v>44727</v>
      </c>
      <c r="C1261" s="146">
        <v>412.81338499999998</v>
      </c>
      <c r="D1261">
        <f t="shared" si="22"/>
        <v>8.6088262633666428</v>
      </c>
      <c r="E1261">
        <v>2.2090631274849309E-2</v>
      </c>
    </row>
    <row r="1262" spans="2:5" x14ac:dyDescent="0.2">
      <c r="B1262" s="176">
        <v>37883</v>
      </c>
      <c r="C1262" s="146">
        <v>42.961894999999998</v>
      </c>
      <c r="D1262">
        <f t="shared" si="22"/>
        <v>-0.70412352689061397</v>
      </c>
      <c r="E1262">
        <v>2.208904405749355E-2</v>
      </c>
    </row>
    <row r="1263" spans="2:5" x14ac:dyDescent="0.2">
      <c r="B1263" s="176">
        <v>40253</v>
      </c>
      <c r="C1263" s="146">
        <v>145.202133</v>
      </c>
      <c r="D1263">
        <f t="shared" si="22"/>
        <v>0.34116579586075402</v>
      </c>
      <c r="E1263">
        <v>2.2038673248583468E-2</v>
      </c>
    </row>
    <row r="1264" spans="2:5" x14ac:dyDescent="0.2">
      <c r="B1264" s="176">
        <v>38715</v>
      </c>
      <c r="C1264" s="146">
        <v>108.26561</v>
      </c>
      <c r="D1264">
        <f t="shared" si="22"/>
        <v>-0.80878062754020608</v>
      </c>
      <c r="E1264">
        <v>2.1964114191671723E-2</v>
      </c>
    </row>
    <row r="1265" spans="2:5" x14ac:dyDescent="0.2">
      <c r="B1265" s="176">
        <v>45084</v>
      </c>
      <c r="C1265" s="146">
        <v>566.18536400000005</v>
      </c>
      <c r="D1265">
        <f t="shared" si="22"/>
        <v>48.262681988203447</v>
      </c>
      <c r="E1265">
        <v>2.1952345704247461E-2</v>
      </c>
    </row>
    <row r="1266" spans="2:5" x14ac:dyDescent="0.2">
      <c r="B1266" s="176">
        <v>37015</v>
      </c>
      <c r="C1266" s="146">
        <v>11.49319</v>
      </c>
      <c r="D1266">
        <f t="shared" si="22"/>
        <v>-0.28912220321095217</v>
      </c>
      <c r="E1266">
        <v>2.1947818302406774E-2</v>
      </c>
    </row>
    <row r="1267" spans="2:5" x14ac:dyDescent="0.2">
      <c r="B1267" s="176">
        <v>36929</v>
      </c>
      <c r="C1267" s="146">
        <v>16.167603</v>
      </c>
      <c r="D1267">
        <f t="shared" si="22"/>
        <v>-0.1838731741692142</v>
      </c>
      <c r="E1267">
        <v>2.1940723707040696E-2</v>
      </c>
    </row>
    <row r="1268" spans="2:5" x14ac:dyDescent="0.2">
      <c r="B1268" s="176">
        <v>36137</v>
      </c>
      <c r="C1268" s="146">
        <v>19.81016</v>
      </c>
      <c r="D1268">
        <f t="shared" si="22"/>
        <v>-0.63832949742355205</v>
      </c>
      <c r="E1268">
        <v>2.1914709138907935E-2</v>
      </c>
    </row>
    <row r="1269" spans="2:5" x14ac:dyDescent="0.2">
      <c r="B1269" s="176">
        <v>39997</v>
      </c>
      <c r="C1269" s="146">
        <v>54.774054999999997</v>
      </c>
      <c r="D1269">
        <f t="shared" si="22"/>
        <v>-0.1004698937311039</v>
      </c>
      <c r="E1269">
        <v>2.191283853813885E-2</v>
      </c>
    </row>
    <row r="1270" spans="2:5" x14ac:dyDescent="0.2">
      <c r="B1270" s="176">
        <v>38163</v>
      </c>
      <c r="C1270" s="146">
        <v>60.891852999999998</v>
      </c>
      <c r="D1270">
        <f t="shared" si="22"/>
        <v>2.1325953995205715</v>
      </c>
      <c r="E1270">
        <v>2.1908727447513956E-2</v>
      </c>
    </row>
    <row r="1271" spans="2:5" x14ac:dyDescent="0.2">
      <c r="B1271" s="176">
        <v>37343</v>
      </c>
      <c r="C1271" s="146">
        <v>19.438148000000002</v>
      </c>
      <c r="D1271">
        <f t="shared" si="22"/>
        <v>-0.85256280908868498</v>
      </c>
      <c r="E1271">
        <v>2.1897931479421366E-2</v>
      </c>
    </row>
    <row r="1272" spans="2:5" x14ac:dyDescent="0.2">
      <c r="B1272" s="176">
        <v>39482</v>
      </c>
      <c r="C1272" s="146">
        <v>131.84019499999999</v>
      </c>
      <c r="D1272">
        <f t="shared" si="22"/>
        <v>-0.35029516927924925</v>
      </c>
      <c r="E1272">
        <v>2.1897588154736282E-2</v>
      </c>
    </row>
    <row r="1273" spans="2:5" x14ac:dyDescent="0.2">
      <c r="B1273" s="176">
        <v>40442</v>
      </c>
      <c r="C1273" s="146">
        <v>202.92321799999999</v>
      </c>
      <c r="D1273">
        <f t="shared" si="22"/>
        <v>-0.54359714213213561</v>
      </c>
      <c r="E1273">
        <v>2.1892331279952455E-2</v>
      </c>
    </row>
    <row r="1274" spans="2:5" x14ac:dyDescent="0.2">
      <c r="B1274" s="176">
        <v>42782</v>
      </c>
      <c r="C1274" s="146">
        <v>444.61425800000001</v>
      </c>
      <c r="D1274">
        <f t="shared" si="22"/>
        <v>0.50517685184685224</v>
      </c>
      <c r="E1274">
        <v>2.1881006834652338E-2</v>
      </c>
    </row>
    <row r="1275" spans="2:5" x14ac:dyDescent="0.2">
      <c r="B1275" s="176">
        <v>41036</v>
      </c>
      <c r="C1275" s="146">
        <v>295.39004499999999</v>
      </c>
      <c r="D1275">
        <f t="shared" si="22"/>
        <v>-0.30337209549731103</v>
      </c>
      <c r="E1275">
        <v>2.1868741891648735E-2</v>
      </c>
    </row>
    <row r="1276" spans="2:5" x14ac:dyDescent="0.2">
      <c r="B1276" s="176">
        <v>44869</v>
      </c>
      <c r="C1276" s="146">
        <v>424.02844199999998</v>
      </c>
      <c r="D1276">
        <f t="shared" si="22"/>
        <v>16.281324681187058</v>
      </c>
      <c r="E1276">
        <v>2.1861910140136553E-2</v>
      </c>
    </row>
    <row r="1277" spans="2:5" x14ac:dyDescent="0.2">
      <c r="B1277" s="176">
        <v>37712</v>
      </c>
      <c r="C1277" s="146">
        <v>24.536802000000002</v>
      </c>
      <c r="D1277">
        <f t="shared" si="22"/>
        <v>0.27951431357703554</v>
      </c>
      <c r="E1277">
        <v>2.1843906534489897E-2</v>
      </c>
    </row>
    <row r="1278" spans="2:5" x14ac:dyDescent="0.2">
      <c r="B1278" s="176">
        <v>36040</v>
      </c>
      <c r="C1278" s="146">
        <v>19.176653000000002</v>
      </c>
      <c r="D1278">
        <f t="shared" si="22"/>
        <v>-0.95605614770734393</v>
      </c>
      <c r="E1278">
        <v>2.1843015706891181E-2</v>
      </c>
    </row>
    <row r="1279" spans="2:5" x14ac:dyDescent="0.2">
      <c r="B1279" s="176">
        <v>43040</v>
      </c>
      <c r="C1279" s="146">
        <v>436.38989299999997</v>
      </c>
      <c r="D1279">
        <f t="shared" si="22"/>
        <v>4.1562103608625014</v>
      </c>
      <c r="E1279">
        <v>2.1825408379793156E-2</v>
      </c>
    </row>
    <row r="1280" spans="2:5" x14ac:dyDescent="0.2">
      <c r="B1280" s="176">
        <v>38646</v>
      </c>
      <c r="C1280" s="146">
        <v>84.633842000000001</v>
      </c>
      <c r="D1280">
        <f t="shared" si="22"/>
        <v>0.1896982236839258</v>
      </c>
      <c r="E1280">
        <v>2.1817055481012558E-2</v>
      </c>
    </row>
    <row r="1281" spans="2:5" x14ac:dyDescent="0.2">
      <c r="B1281" s="176">
        <v>37986</v>
      </c>
      <c r="C1281" s="146">
        <v>71.138915999999995</v>
      </c>
      <c r="D1281">
        <f t="shared" si="22"/>
        <v>0.26820034726115077</v>
      </c>
      <c r="E1281">
        <v>2.1812833325912048E-2</v>
      </c>
    </row>
    <row r="1282" spans="2:5" x14ac:dyDescent="0.2">
      <c r="B1282" s="176">
        <v>37903</v>
      </c>
      <c r="C1282" s="146">
        <v>56.094383000000001</v>
      </c>
      <c r="D1282">
        <f t="shared" si="22"/>
        <v>-0.2033684019357444</v>
      </c>
      <c r="E1282">
        <v>2.1785761255614416E-2</v>
      </c>
    </row>
    <row r="1283" spans="2:5" x14ac:dyDescent="0.2">
      <c r="B1283" s="176">
        <v>38307</v>
      </c>
      <c r="C1283" s="146">
        <v>70.414458999999994</v>
      </c>
      <c r="D1283">
        <f t="shared" ref="D1283:D1346" si="23">(C1283-C1284)/C1284</f>
        <v>4.7519098235553066E-2</v>
      </c>
      <c r="E1283">
        <v>2.1731836507546134E-2</v>
      </c>
    </row>
    <row r="1284" spans="2:5" x14ac:dyDescent="0.2">
      <c r="B1284" s="176">
        <v>39975</v>
      </c>
      <c r="C1284" s="146">
        <v>67.220214999999996</v>
      </c>
      <c r="D1284">
        <f t="shared" si="23"/>
        <v>-0.46636870998715868</v>
      </c>
      <c r="E1284">
        <v>2.1727229068201737E-2</v>
      </c>
    </row>
    <row r="1285" spans="2:5" x14ac:dyDescent="0.2">
      <c r="B1285" s="176">
        <v>39219</v>
      </c>
      <c r="C1285" s="146">
        <v>125.967529</v>
      </c>
      <c r="D1285">
        <f t="shared" si="23"/>
        <v>4.7003431857637867</v>
      </c>
      <c r="E1285">
        <v>2.1710993696170165E-2</v>
      </c>
    </row>
    <row r="1286" spans="2:5" x14ac:dyDescent="0.2">
      <c r="B1286" s="176">
        <v>36061</v>
      </c>
      <c r="C1286" s="146">
        <v>22.098236</v>
      </c>
      <c r="D1286">
        <f t="shared" si="23"/>
        <v>0.10698424054593805</v>
      </c>
      <c r="E1286">
        <v>2.1709027515202255E-2</v>
      </c>
    </row>
    <row r="1287" spans="2:5" x14ac:dyDescent="0.2">
      <c r="B1287" s="176">
        <v>36633</v>
      </c>
      <c r="C1287" s="146">
        <v>19.962557</v>
      </c>
      <c r="D1287">
        <f t="shared" si="23"/>
        <v>-0.93141026133507432</v>
      </c>
      <c r="E1287">
        <v>2.1705544509537655E-2</v>
      </c>
    </row>
    <row r="1288" spans="2:5" x14ac:dyDescent="0.2">
      <c r="B1288" s="176">
        <v>44438</v>
      </c>
      <c r="C1288" s="146">
        <v>291.04290800000001</v>
      </c>
      <c r="D1288">
        <f t="shared" si="23"/>
        <v>10.584704744236285</v>
      </c>
      <c r="E1288">
        <v>2.1697246489190861E-2</v>
      </c>
    </row>
    <row r="1289" spans="2:5" x14ac:dyDescent="0.2">
      <c r="B1289" s="176">
        <v>37617</v>
      </c>
      <c r="C1289" s="146">
        <v>25.123031999999998</v>
      </c>
      <c r="D1289">
        <f t="shared" si="23"/>
        <v>-0.63494933084857608</v>
      </c>
      <c r="E1289">
        <v>2.1643583032824511E-2</v>
      </c>
    </row>
    <row r="1290" spans="2:5" x14ac:dyDescent="0.2">
      <c r="B1290" s="176">
        <v>38299</v>
      </c>
      <c r="C1290" s="146">
        <v>68.820671000000004</v>
      </c>
      <c r="D1290">
        <f t="shared" si="23"/>
        <v>-0.84373115190021819</v>
      </c>
      <c r="E1290">
        <v>2.1638135203477987E-2</v>
      </c>
    </row>
    <row r="1291" spans="2:5" x14ac:dyDescent="0.2">
      <c r="B1291" s="176">
        <v>41799</v>
      </c>
      <c r="C1291" s="146">
        <v>440.39917000000003</v>
      </c>
      <c r="D1291">
        <f t="shared" si="23"/>
        <v>0.12084879891471706</v>
      </c>
      <c r="E1291">
        <v>2.1635148463132848E-2</v>
      </c>
    </row>
    <row r="1292" spans="2:5" x14ac:dyDescent="0.2">
      <c r="B1292" s="176">
        <v>42200</v>
      </c>
      <c r="C1292" s="146">
        <v>392.91577100000001</v>
      </c>
      <c r="D1292">
        <f t="shared" si="23"/>
        <v>6.3519899039468983</v>
      </c>
      <c r="E1292">
        <v>2.1634904218603711E-2</v>
      </c>
    </row>
    <row r="1293" spans="2:5" x14ac:dyDescent="0.2">
      <c r="B1293" s="176">
        <v>35563</v>
      </c>
      <c r="C1293" s="146">
        <v>53.443458999999997</v>
      </c>
      <c r="D1293">
        <f t="shared" si="23"/>
        <v>-0.48996823186818667</v>
      </c>
      <c r="E1293">
        <v>2.1621514262415802E-2</v>
      </c>
    </row>
    <row r="1294" spans="2:5" x14ac:dyDescent="0.2">
      <c r="B1294" s="176">
        <v>40116</v>
      </c>
      <c r="C1294" s="146">
        <v>104.784569</v>
      </c>
      <c r="D1294">
        <f t="shared" si="23"/>
        <v>2.6834276290232304</v>
      </c>
      <c r="E1294">
        <v>2.1611862020827877E-2</v>
      </c>
    </row>
    <row r="1295" spans="2:5" x14ac:dyDescent="0.2">
      <c r="B1295" s="176">
        <v>37784</v>
      </c>
      <c r="C1295" s="146">
        <v>28.447571</v>
      </c>
      <c r="D1295">
        <f t="shared" si="23"/>
        <v>-0.38908699383790624</v>
      </c>
      <c r="E1295">
        <v>2.1606542891009835E-2</v>
      </c>
    </row>
    <row r="1296" spans="2:5" x14ac:dyDescent="0.2">
      <c r="B1296" s="176">
        <v>37888</v>
      </c>
      <c r="C1296" s="146">
        <v>46.565666</v>
      </c>
      <c r="D1296">
        <f t="shared" si="23"/>
        <v>1.830222908243559</v>
      </c>
      <c r="E1296">
        <v>2.1577900096748578E-2</v>
      </c>
    </row>
    <row r="1297" spans="2:5" x14ac:dyDescent="0.2">
      <c r="B1297" s="176">
        <v>37228</v>
      </c>
      <c r="C1297" s="146">
        <v>16.453002999999999</v>
      </c>
      <c r="D1297">
        <f t="shared" si="23"/>
        <v>-0.88995784562929836</v>
      </c>
      <c r="E1297">
        <v>2.1551675430125126E-2</v>
      </c>
    </row>
    <row r="1298" spans="2:5" x14ac:dyDescent="0.2">
      <c r="B1298" s="176">
        <v>40289</v>
      </c>
      <c r="C1298" s="146">
        <v>149.515457</v>
      </c>
      <c r="D1298">
        <f t="shared" si="23"/>
        <v>1.0586355127674114</v>
      </c>
      <c r="E1298">
        <v>2.1518337747316662E-2</v>
      </c>
    </row>
    <row r="1299" spans="2:5" x14ac:dyDescent="0.2">
      <c r="B1299" s="176">
        <v>39707</v>
      </c>
      <c r="C1299" s="146">
        <v>72.628426000000005</v>
      </c>
      <c r="D1299">
        <f t="shared" si="23"/>
        <v>-0.65288520822301466</v>
      </c>
      <c r="E1299">
        <v>2.1513529918540674E-2</v>
      </c>
    </row>
    <row r="1300" spans="2:5" x14ac:dyDescent="0.2">
      <c r="B1300" s="176">
        <v>40927</v>
      </c>
      <c r="C1300" s="146">
        <v>209.23460399999999</v>
      </c>
      <c r="D1300">
        <f t="shared" si="23"/>
        <v>-0.55640551239006475</v>
      </c>
      <c r="E1300">
        <v>2.1510393230666041E-2</v>
      </c>
    </row>
    <row r="1301" spans="2:5" x14ac:dyDescent="0.2">
      <c r="B1301" s="176">
        <v>42720</v>
      </c>
      <c r="C1301" s="146">
        <v>471.67990099999997</v>
      </c>
      <c r="D1301">
        <f t="shared" si="23"/>
        <v>5.5275179264254417</v>
      </c>
      <c r="E1301">
        <v>2.1480962155400091E-2</v>
      </c>
    </row>
    <row r="1302" spans="2:5" x14ac:dyDescent="0.2">
      <c r="B1302" s="176">
        <v>35307</v>
      </c>
      <c r="C1302" s="146">
        <v>72.260222999999996</v>
      </c>
      <c r="D1302">
        <f t="shared" si="23"/>
        <v>2.4529881133186344</v>
      </c>
      <c r="E1302">
        <v>2.1462448690965769E-2</v>
      </c>
    </row>
    <row r="1303" spans="2:5" x14ac:dyDescent="0.2">
      <c r="B1303" s="176">
        <v>37558</v>
      </c>
      <c r="C1303" s="146">
        <v>20.926867000000001</v>
      </c>
      <c r="D1303">
        <f t="shared" si="23"/>
        <v>-0.92358310650891218</v>
      </c>
      <c r="E1303">
        <v>2.1461069087561704E-2</v>
      </c>
    </row>
    <row r="1304" spans="2:5" x14ac:dyDescent="0.2">
      <c r="B1304" s="176">
        <v>41249</v>
      </c>
      <c r="C1304" s="146">
        <v>273.85131799999999</v>
      </c>
      <c r="D1304">
        <f t="shared" si="23"/>
        <v>9.9609844465640052</v>
      </c>
      <c r="E1304">
        <v>2.1458507566671628E-2</v>
      </c>
    </row>
    <row r="1305" spans="2:5" x14ac:dyDescent="0.2">
      <c r="B1305" s="176">
        <v>37669</v>
      </c>
      <c r="C1305" s="146">
        <v>24.984190000000002</v>
      </c>
      <c r="D1305">
        <f t="shared" si="23"/>
        <v>-0.87543770657114994</v>
      </c>
      <c r="E1305">
        <v>2.1444321262074316E-2</v>
      </c>
    </row>
    <row r="1306" spans="2:5" x14ac:dyDescent="0.2">
      <c r="B1306" s="176">
        <v>40738</v>
      </c>
      <c r="C1306" s="146">
        <v>200.57586699999999</v>
      </c>
      <c r="D1306">
        <f t="shared" si="23"/>
        <v>9.5865997729896554E-2</v>
      </c>
      <c r="E1306">
        <v>2.1421115910540266E-2</v>
      </c>
    </row>
    <row r="1307" spans="2:5" x14ac:dyDescent="0.2">
      <c r="B1307" s="176">
        <v>44167</v>
      </c>
      <c r="C1307" s="146">
        <v>183.02955600000001</v>
      </c>
      <c r="D1307">
        <f t="shared" si="23"/>
        <v>-0.40774194118316021</v>
      </c>
      <c r="E1307">
        <v>2.1418665068138734E-2</v>
      </c>
    </row>
    <row r="1308" spans="2:5" x14ac:dyDescent="0.2">
      <c r="B1308" s="176">
        <v>44302</v>
      </c>
      <c r="C1308" s="146">
        <v>309.036835</v>
      </c>
      <c r="D1308">
        <f t="shared" si="23"/>
        <v>2.3410343645185177</v>
      </c>
      <c r="E1308">
        <v>2.1416882934725746E-2</v>
      </c>
    </row>
    <row r="1309" spans="2:5" x14ac:dyDescent="0.2">
      <c r="B1309" s="176">
        <v>38693</v>
      </c>
      <c r="C1309" s="146">
        <v>92.497353000000004</v>
      </c>
      <c r="D1309">
        <f t="shared" si="23"/>
        <v>-0.59347679650337493</v>
      </c>
      <c r="E1309">
        <v>2.1412420582497697E-2</v>
      </c>
    </row>
    <row r="1310" spans="2:5" x14ac:dyDescent="0.2">
      <c r="B1310" s="176">
        <v>40674</v>
      </c>
      <c r="C1310" s="146">
        <v>227.53277600000001</v>
      </c>
      <c r="D1310">
        <f t="shared" si="23"/>
        <v>-0.56947674393797854</v>
      </c>
      <c r="E1310">
        <v>2.1412092508828532E-2</v>
      </c>
    </row>
    <row r="1311" spans="2:5" x14ac:dyDescent="0.2">
      <c r="B1311" s="176">
        <v>44517</v>
      </c>
      <c r="C1311" s="146">
        <v>528.50286900000003</v>
      </c>
      <c r="D1311">
        <f t="shared" si="23"/>
        <v>-0.16183826967260201</v>
      </c>
      <c r="E1311">
        <v>2.1385299506722716E-2</v>
      </c>
    </row>
    <row r="1312" spans="2:5" x14ac:dyDescent="0.2">
      <c r="B1312" s="176">
        <v>45209</v>
      </c>
      <c r="C1312" s="146">
        <v>630.54998799999998</v>
      </c>
      <c r="D1312">
        <f t="shared" si="23"/>
        <v>9.0460574501303785</v>
      </c>
      <c r="E1312">
        <v>2.1381732425952205E-2</v>
      </c>
    </row>
    <row r="1313" spans="2:5" x14ac:dyDescent="0.2">
      <c r="B1313" s="176">
        <v>38236</v>
      </c>
      <c r="C1313" s="146">
        <v>62.765915</v>
      </c>
      <c r="D1313">
        <f t="shared" si="23"/>
        <v>-0.7134684805634669</v>
      </c>
      <c r="E1313">
        <v>2.1373497149284226E-2</v>
      </c>
    </row>
    <row r="1314" spans="2:5" x14ac:dyDescent="0.2">
      <c r="B1314" s="176">
        <v>40618</v>
      </c>
      <c r="C1314" s="146">
        <v>219.05413799999999</v>
      </c>
      <c r="D1314">
        <f t="shared" si="23"/>
        <v>7.8634879506991409</v>
      </c>
      <c r="E1314">
        <v>2.1364085163192974E-2</v>
      </c>
    </row>
    <row r="1315" spans="2:5" x14ac:dyDescent="0.2">
      <c r="B1315" s="176">
        <v>37656</v>
      </c>
      <c r="C1315" s="146">
        <v>24.714213999999998</v>
      </c>
      <c r="D1315">
        <f t="shared" si="23"/>
        <v>-0.9152738644569508</v>
      </c>
      <c r="E1315">
        <v>2.1357865216064992E-2</v>
      </c>
    </row>
    <row r="1316" spans="2:5" x14ac:dyDescent="0.2">
      <c r="B1316" s="176">
        <v>41330</v>
      </c>
      <c r="C1316" s="146">
        <v>291.69528200000002</v>
      </c>
      <c r="D1316">
        <f t="shared" si="23"/>
        <v>-0.51297533906150927</v>
      </c>
      <c r="E1316">
        <v>2.1338401205180588E-2</v>
      </c>
    </row>
    <row r="1317" spans="2:5" x14ac:dyDescent="0.2">
      <c r="B1317" s="176">
        <v>45113</v>
      </c>
      <c r="C1317" s="146">
        <v>598.93328899999995</v>
      </c>
      <c r="D1317">
        <f t="shared" si="23"/>
        <v>3.0920273400282166</v>
      </c>
      <c r="E1317">
        <v>2.1334432468429552E-2</v>
      </c>
    </row>
    <row r="1318" spans="2:5" x14ac:dyDescent="0.2">
      <c r="B1318" s="176">
        <v>40288</v>
      </c>
      <c r="C1318" s="146">
        <v>146.365906</v>
      </c>
      <c r="D1318">
        <f t="shared" si="23"/>
        <v>0.34545475169869672</v>
      </c>
      <c r="E1318">
        <v>2.1332896458300495E-2</v>
      </c>
    </row>
    <row r="1319" spans="2:5" x14ac:dyDescent="0.2">
      <c r="B1319" s="176">
        <v>38721</v>
      </c>
      <c r="C1319" s="146">
        <v>108.785454</v>
      </c>
      <c r="D1319">
        <f t="shared" si="23"/>
        <v>-0.10147898658981257</v>
      </c>
      <c r="E1319">
        <v>2.130287040440269E-2</v>
      </c>
    </row>
    <row r="1320" spans="2:5" x14ac:dyDescent="0.2">
      <c r="B1320" s="176">
        <v>38754</v>
      </c>
      <c r="C1320" s="146">
        <v>121.071686</v>
      </c>
      <c r="D1320">
        <f t="shared" si="23"/>
        <v>-0.8300390396868631</v>
      </c>
      <c r="E1320">
        <v>2.1298849999935938E-2</v>
      </c>
    </row>
    <row r="1321" spans="2:5" x14ac:dyDescent="0.2">
      <c r="B1321" s="176">
        <v>45259</v>
      </c>
      <c r="C1321" s="146">
        <v>712.34997599999997</v>
      </c>
      <c r="D1321">
        <f t="shared" si="23"/>
        <v>0.66333834602140518</v>
      </c>
      <c r="E1321">
        <v>2.1290288172042968E-2</v>
      </c>
    </row>
    <row r="1322" spans="2:5" x14ac:dyDescent="0.2">
      <c r="B1322" s="176">
        <v>44708</v>
      </c>
      <c r="C1322" s="146">
        <v>428.26522799999998</v>
      </c>
      <c r="D1322">
        <f t="shared" si="23"/>
        <v>17.417272168059661</v>
      </c>
      <c r="E1322">
        <v>2.1276638973395302E-2</v>
      </c>
    </row>
    <row r="1323" spans="2:5" x14ac:dyDescent="0.2">
      <c r="B1323" s="176">
        <v>36151</v>
      </c>
      <c r="C1323" s="146">
        <v>23.253456</v>
      </c>
      <c r="D1323">
        <f t="shared" si="23"/>
        <v>-0.93851020469819302</v>
      </c>
      <c r="E1323">
        <v>2.1276506037087028E-2</v>
      </c>
    </row>
    <row r="1324" spans="2:5" x14ac:dyDescent="0.2">
      <c r="B1324" s="176">
        <v>42353</v>
      </c>
      <c r="C1324" s="146">
        <v>378.16772500000002</v>
      </c>
      <c r="D1324">
        <f t="shared" si="23"/>
        <v>0.47873976110159905</v>
      </c>
      <c r="E1324">
        <v>2.1259385049297558E-2</v>
      </c>
    </row>
    <row r="1325" spans="2:5" x14ac:dyDescent="0.2">
      <c r="B1325" s="176">
        <v>41053</v>
      </c>
      <c r="C1325" s="146">
        <v>255.73649599999999</v>
      </c>
      <c r="D1325">
        <f t="shared" si="23"/>
        <v>0.28785245309290453</v>
      </c>
      <c r="E1325">
        <v>2.1227711187175726E-2</v>
      </c>
    </row>
    <row r="1326" spans="2:5" x14ac:dyDescent="0.2">
      <c r="B1326" s="176">
        <v>40441</v>
      </c>
      <c r="C1326" s="146">
        <v>198.575928</v>
      </c>
      <c r="D1326">
        <f t="shared" si="23"/>
        <v>-0.62377336242823422</v>
      </c>
      <c r="E1326">
        <v>2.1197471412197074E-2</v>
      </c>
    </row>
    <row r="1327" spans="2:5" x14ac:dyDescent="0.2">
      <c r="B1327" s="176">
        <v>42090</v>
      </c>
      <c r="C1327" s="146">
        <v>527.80932600000006</v>
      </c>
      <c r="D1327">
        <f t="shared" si="23"/>
        <v>20.812638121709647</v>
      </c>
      <c r="E1327">
        <v>2.1173130282351803E-2</v>
      </c>
    </row>
    <row r="1328" spans="2:5" x14ac:dyDescent="0.2">
      <c r="B1328" s="176">
        <v>37655</v>
      </c>
      <c r="C1328" s="146">
        <v>24.197409</v>
      </c>
      <c r="D1328">
        <f t="shared" si="23"/>
        <v>-0.830292332559463</v>
      </c>
      <c r="E1328">
        <v>2.1158862573930202E-2</v>
      </c>
    </row>
    <row r="1329" spans="2:5" x14ac:dyDescent="0.2">
      <c r="B1329" s="176">
        <v>38778</v>
      </c>
      <c r="C1329" s="146">
        <v>142.582886</v>
      </c>
      <c r="D1329">
        <f t="shared" si="23"/>
        <v>1.2375068771186191</v>
      </c>
      <c r="E1329">
        <v>2.1155934574177651E-2</v>
      </c>
    </row>
    <row r="1330" spans="2:5" x14ac:dyDescent="0.2">
      <c r="B1330" s="176">
        <v>39980</v>
      </c>
      <c r="C1330" s="146">
        <v>63.723998999999999</v>
      </c>
      <c r="D1330">
        <f t="shared" si="23"/>
        <v>1.5913757011311427</v>
      </c>
      <c r="E1330">
        <v>2.1155599652578846E-2</v>
      </c>
    </row>
    <row r="1331" spans="2:5" x14ac:dyDescent="0.2">
      <c r="B1331" s="176">
        <v>37581</v>
      </c>
      <c r="C1331" s="146">
        <v>24.590799000000001</v>
      </c>
      <c r="D1331">
        <f t="shared" si="23"/>
        <v>-0.49537295221240679</v>
      </c>
      <c r="E1331">
        <v>2.1140280557377523E-2</v>
      </c>
    </row>
    <row r="1332" spans="2:5" x14ac:dyDescent="0.2">
      <c r="B1332" s="176">
        <v>35702</v>
      </c>
      <c r="C1332" s="146">
        <v>48.730640000000001</v>
      </c>
      <c r="D1332">
        <f t="shared" si="23"/>
        <v>-0.81108206434232433</v>
      </c>
      <c r="E1332">
        <v>2.1118027624012586E-2</v>
      </c>
    </row>
    <row r="1333" spans="2:5" x14ac:dyDescent="0.2">
      <c r="B1333" s="176">
        <v>43304</v>
      </c>
      <c r="C1333" s="146">
        <v>257.94607500000001</v>
      </c>
      <c r="D1333">
        <f t="shared" si="23"/>
        <v>0.88002914537756649</v>
      </c>
      <c r="E1333">
        <v>2.1112971011656028E-2</v>
      </c>
    </row>
    <row r="1334" spans="2:5" x14ac:dyDescent="0.2">
      <c r="B1334" s="176">
        <v>38945</v>
      </c>
      <c r="C1334" s="146">
        <v>137.20323200000001</v>
      </c>
      <c r="D1334">
        <f t="shared" si="23"/>
        <v>8.9314889622280074</v>
      </c>
      <c r="E1334">
        <v>2.1107833480139136E-2</v>
      </c>
    </row>
    <row r="1335" spans="2:5" x14ac:dyDescent="0.2">
      <c r="B1335" s="176">
        <v>36857</v>
      </c>
      <c r="C1335" s="146">
        <v>13.814971</v>
      </c>
      <c r="D1335">
        <f t="shared" si="23"/>
        <v>0.27382653037232052</v>
      </c>
      <c r="E1335">
        <v>2.1094685277853232E-2</v>
      </c>
    </row>
    <row r="1336" spans="2:5" x14ac:dyDescent="0.2">
      <c r="B1336" s="176">
        <v>37089</v>
      </c>
      <c r="C1336" s="146">
        <v>10.845253</v>
      </c>
      <c r="D1336">
        <f t="shared" si="23"/>
        <v>-0.91788644348467752</v>
      </c>
      <c r="E1336">
        <v>2.1060661921850205E-2</v>
      </c>
    </row>
    <row r="1337" spans="2:5" x14ac:dyDescent="0.2">
      <c r="B1337" s="176">
        <v>38908</v>
      </c>
      <c r="C1337" s="146">
        <v>132.076279</v>
      </c>
      <c r="D1337">
        <f t="shared" si="23"/>
        <v>0.81513371616674035</v>
      </c>
      <c r="E1337">
        <v>2.1017330966487464E-2</v>
      </c>
    </row>
    <row r="1338" spans="2:5" x14ac:dyDescent="0.2">
      <c r="B1338" s="176">
        <v>35277</v>
      </c>
      <c r="C1338" s="146">
        <v>72.763938999999993</v>
      </c>
      <c r="D1338">
        <f t="shared" si="23"/>
        <v>-0.37454393217108761</v>
      </c>
      <c r="E1338">
        <v>2.1005561106126884E-2</v>
      </c>
    </row>
    <row r="1339" spans="2:5" x14ac:dyDescent="0.2">
      <c r="B1339" s="176">
        <v>43707</v>
      </c>
      <c r="C1339" s="146">
        <v>116.33741000000001</v>
      </c>
      <c r="D1339">
        <f t="shared" si="23"/>
        <v>-0.66917079673021318</v>
      </c>
      <c r="E1339">
        <v>2.0997347225899781E-2</v>
      </c>
    </row>
    <row r="1340" spans="2:5" x14ac:dyDescent="0.2">
      <c r="B1340" s="176">
        <v>44355</v>
      </c>
      <c r="C1340" s="146">
        <v>351.65399200000002</v>
      </c>
      <c r="D1340">
        <f t="shared" si="23"/>
        <v>3.9901162620742698</v>
      </c>
      <c r="E1340">
        <v>2.0984092995813962E-2</v>
      </c>
    </row>
    <row r="1341" spans="2:5" x14ac:dyDescent="0.2">
      <c r="B1341" s="176">
        <v>37984</v>
      </c>
      <c r="C1341" s="146">
        <v>70.470100000000002</v>
      </c>
      <c r="D1341">
        <f t="shared" si="23"/>
        <v>5.0542638942238183</v>
      </c>
      <c r="E1341">
        <v>2.0975933094543778E-2</v>
      </c>
    </row>
    <row r="1342" spans="2:5" x14ac:dyDescent="0.2">
      <c r="B1342" s="176">
        <v>37050</v>
      </c>
      <c r="C1342" s="146">
        <v>11.639747</v>
      </c>
      <c r="D1342">
        <f t="shared" si="23"/>
        <v>-0.36756086122913312</v>
      </c>
      <c r="E1342">
        <v>2.0974285010815615E-2</v>
      </c>
    </row>
    <row r="1343" spans="2:5" x14ac:dyDescent="0.2">
      <c r="B1343" s="176">
        <v>37285</v>
      </c>
      <c r="C1343" s="146">
        <v>18.404533000000001</v>
      </c>
      <c r="D1343">
        <f t="shared" si="23"/>
        <v>-0.9053070370022257</v>
      </c>
      <c r="E1343">
        <v>2.0967164740796219E-2</v>
      </c>
    </row>
    <row r="1344" spans="2:5" x14ac:dyDescent="0.2">
      <c r="B1344" s="176">
        <v>40427</v>
      </c>
      <c r="C1344" s="146">
        <v>194.36009200000001</v>
      </c>
      <c r="D1344">
        <f t="shared" si="23"/>
        <v>-0.55056281032173959</v>
      </c>
      <c r="E1344">
        <v>2.0961738147979834E-2</v>
      </c>
    </row>
    <row r="1345" spans="2:5" x14ac:dyDescent="0.2">
      <c r="B1345" s="176">
        <v>44637</v>
      </c>
      <c r="C1345" s="146">
        <v>432.452179</v>
      </c>
      <c r="D1345">
        <f t="shared" si="23"/>
        <v>0.87111933827377019</v>
      </c>
      <c r="E1345">
        <v>2.0946098675698511E-2</v>
      </c>
    </row>
    <row r="1346" spans="2:5" x14ac:dyDescent="0.2">
      <c r="B1346" s="176">
        <v>40500</v>
      </c>
      <c r="C1346" s="146">
        <v>231.119507</v>
      </c>
      <c r="D1346">
        <f t="shared" si="23"/>
        <v>-3.8739316568315724E-2</v>
      </c>
      <c r="E1346">
        <v>2.0903291257527754E-2</v>
      </c>
    </row>
    <row r="1347" spans="2:5" x14ac:dyDescent="0.2">
      <c r="B1347" s="176">
        <v>40638</v>
      </c>
      <c r="C1347" s="146">
        <v>240.43374600000001</v>
      </c>
      <c r="D1347">
        <f t="shared" ref="D1347:D1410" si="24">(C1347-C1348)/C1348</f>
        <v>1.8886908045223969</v>
      </c>
      <c r="E1347">
        <v>2.0849816144598524E-2</v>
      </c>
    </row>
    <row r="1348" spans="2:5" x14ac:dyDescent="0.2">
      <c r="B1348" s="176">
        <v>38015</v>
      </c>
      <c r="C1348" s="146">
        <v>83.232772999999995</v>
      </c>
      <c r="D1348">
        <f t="shared" si="24"/>
        <v>-0.80184600992023003</v>
      </c>
      <c r="E1348">
        <v>2.0845315161722843E-2</v>
      </c>
    </row>
    <row r="1349" spans="2:5" x14ac:dyDescent="0.2">
      <c r="B1349" s="176">
        <v>44866</v>
      </c>
      <c r="C1349" s="146">
        <v>420.040863</v>
      </c>
      <c r="D1349">
        <f t="shared" si="24"/>
        <v>-5.4951239417968457E-2</v>
      </c>
      <c r="E1349">
        <v>2.0835840314907983E-2</v>
      </c>
    </row>
    <row r="1350" spans="2:5" x14ac:dyDescent="0.2">
      <c r="B1350" s="176">
        <v>44967</v>
      </c>
      <c r="C1350" s="146">
        <v>444.46475199999998</v>
      </c>
      <c r="D1350">
        <f t="shared" si="24"/>
        <v>8.2020569439456281</v>
      </c>
      <c r="E1350">
        <v>2.0835766527760268E-2</v>
      </c>
    </row>
    <row r="1351" spans="2:5" x14ac:dyDescent="0.2">
      <c r="B1351" s="176">
        <v>39948</v>
      </c>
      <c r="C1351" s="146">
        <v>48.300587</v>
      </c>
      <c r="D1351">
        <f t="shared" si="24"/>
        <v>-0.64611995467518424</v>
      </c>
      <c r="E1351">
        <v>2.0781225867693664E-2</v>
      </c>
    </row>
    <row r="1352" spans="2:5" x14ac:dyDescent="0.2">
      <c r="B1352" s="176">
        <v>40800</v>
      </c>
      <c r="C1352" s="146">
        <v>136.488586</v>
      </c>
      <c r="D1352">
        <f t="shared" si="24"/>
        <v>2.5292458542244236</v>
      </c>
      <c r="E1352">
        <v>2.0773528639818527E-2</v>
      </c>
    </row>
    <row r="1353" spans="2:5" x14ac:dyDescent="0.2">
      <c r="B1353" s="176">
        <v>37841</v>
      </c>
      <c r="C1353" s="146">
        <v>38.673583999999998</v>
      </c>
      <c r="D1353">
        <f t="shared" si="24"/>
        <v>-0.88551661221439049</v>
      </c>
      <c r="E1353">
        <v>2.0768591007986125E-2</v>
      </c>
    </row>
    <row r="1354" spans="2:5" x14ac:dyDescent="0.2">
      <c r="B1354" s="176">
        <v>41542</v>
      </c>
      <c r="C1354" s="146">
        <v>337.80957000000001</v>
      </c>
      <c r="D1354">
        <f t="shared" si="24"/>
        <v>12.096383511724827</v>
      </c>
      <c r="E1354">
        <v>2.0765366137937464E-2</v>
      </c>
    </row>
    <row r="1355" spans="2:5" x14ac:dyDescent="0.2">
      <c r="B1355" s="176">
        <v>37642</v>
      </c>
      <c r="C1355" s="146">
        <v>25.794111000000001</v>
      </c>
      <c r="D1355">
        <f t="shared" si="24"/>
        <v>-0.8597587905072519</v>
      </c>
      <c r="E1355">
        <v>2.0757004763433045E-2</v>
      </c>
    </row>
    <row r="1356" spans="2:5" x14ac:dyDescent="0.2">
      <c r="B1356" s="176">
        <v>43599</v>
      </c>
      <c r="C1356" s="146">
        <v>183.92675800000001</v>
      </c>
      <c r="D1356">
        <f t="shared" si="24"/>
        <v>0.31713109168560544</v>
      </c>
      <c r="E1356">
        <v>2.0746940424577861E-2</v>
      </c>
    </row>
    <row r="1357" spans="2:5" x14ac:dyDescent="0.2">
      <c r="B1357" s="176">
        <v>40267</v>
      </c>
      <c r="C1357" s="146">
        <v>139.641953</v>
      </c>
      <c r="D1357">
        <f t="shared" si="24"/>
        <v>1.1325582184145535</v>
      </c>
      <c r="E1357">
        <v>2.0726443569082782E-2</v>
      </c>
    </row>
    <row r="1358" spans="2:5" x14ac:dyDescent="0.2">
      <c r="B1358" s="176">
        <v>38191</v>
      </c>
      <c r="C1358" s="146">
        <v>65.480957000000004</v>
      </c>
      <c r="D1358">
        <f t="shared" si="24"/>
        <v>2.2505931948028994</v>
      </c>
      <c r="E1358">
        <v>2.0724249699921191E-2</v>
      </c>
    </row>
    <row r="1359" spans="2:5" x14ac:dyDescent="0.2">
      <c r="B1359" s="176">
        <v>36662</v>
      </c>
      <c r="C1359" s="146">
        <v>20.144310000000001</v>
      </c>
      <c r="D1359">
        <f t="shared" si="24"/>
        <v>-0.89382708390722654</v>
      </c>
      <c r="E1359">
        <v>2.0721327351044483E-2</v>
      </c>
    </row>
    <row r="1360" spans="2:5" x14ac:dyDescent="0.2">
      <c r="B1360" s="176">
        <v>40421</v>
      </c>
      <c r="C1360" s="146">
        <v>189.731155</v>
      </c>
      <c r="D1360">
        <f t="shared" si="24"/>
        <v>0.56589657151455131</v>
      </c>
      <c r="E1360">
        <v>2.0710346702900524E-2</v>
      </c>
    </row>
    <row r="1361" spans="2:5" x14ac:dyDescent="0.2">
      <c r="B1361" s="176">
        <v>39400</v>
      </c>
      <c r="C1361" s="146">
        <v>121.164551</v>
      </c>
      <c r="D1361">
        <f t="shared" si="24"/>
        <v>-0.72011011613152831</v>
      </c>
      <c r="E1361">
        <v>2.0697933703458671E-2</v>
      </c>
    </row>
    <row r="1362" spans="2:5" x14ac:dyDescent="0.2">
      <c r="B1362" s="176">
        <v>44824</v>
      </c>
      <c r="C1362" s="146">
        <v>432.90078699999998</v>
      </c>
      <c r="D1362">
        <f t="shared" si="24"/>
        <v>0.440298549225076</v>
      </c>
      <c r="E1362">
        <v>2.0683946926860632E-2</v>
      </c>
    </row>
    <row r="1363" spans="2:5" x14ac:dyDescent="0.2">
      <c r="B1363" s="176">
        <v>44313</v>
      </c>
      <c r="C1363" s="146">
        <v>300.56323200000003</v>
      </c>
      <c r="D1363">
        <f t="shared" si="24"/>
        <v>-0.45783133364669198</v>
      </c>
      <c r="E1363">
        <v>2.0649989895144188E-2</v>
      </c>
    </row>
    <row r="1364" spans="2:5" x14ac:dyDescent="0.2">
      <c r="B1364" s="176">
        <v>42657</v>
      </c>
      <c r="C1364" s="146">
        <v>554.37219200000004</v>
      </c>
      <c r="D1364">
        <f t="shared" si="24"/>
        <v>1.2706030599090579</v>
      </c>
      <c r="E1364">
        <v>2.064796339292662E-2</v>
      </c>
    </row>
    <row r="1365" spans="2:5" x14ac:dyDescent="0.2">
      <c r="B1365" s="176">
        <v>40542</v>
      </c>
      <c r="C1365" s="146">
        <v>244.151962</v>
      </c>
      <c r="D1365">
        <f t="shared" si="24"/>
        <v>15.400178193909875</v>
      </c>
      <c r="E1365">
        <v>2.0646072341758737E-2</v>
      </c>
    </row>
    <row r="1366" spans="2:5" x14ac:dyDescent="0.2">
      <c r="B1366" s="176">
        <v>37253</v>
      </c>
      <c r="C1366" s="146">
        <v>14.887153</v>
      </c>
      <c r="D1366">
        <f t="shared" si="24"/>
        <v>-0.94989295168456567</v>
      </c>
      <c r="E1366">
        <v>2.0623974853158641E-2</v>
      </c>
    </row>
    <row r="1367" spans="2:5" x14ac:dyDescent="0.2">
      <c r="B1367" s="176">
        <v>41318</v>
      </c>
      <c r="C1367" s="146">
        <v>297.106964</v>
      </c>
      <c r="D1367">
        <f t="shared" si="24"/>
        <v>7.7964433476435762</v>
      </c>
      <c r="E1367">
        <v>2.0599533793778168E-2</v>
      </c>
    </row>
    <row r="1368" spans="2:5" x14ac:dyDescent="0.2">
      <c r="B1368" s="176">
        <v>36495</v>
      </c>
      <c r="C1368" s="146">
        <v>33.775806000000003</v>
      </c>
      <c r="D1368">
        <f t="shared" si="24"/>
        <v>0.3800070896555422</v>
      </c>
      <c r="E1368">
        <v>2.0594979227648535E-2</v>
      </c>
    </row>
    <row r="1369" spans="2:5" x14ac:dyDescent="0.2">
      <c r="B1369" s="176">
        <v>37756</v>
      </c>
      <c r="C1369" s="146">
        <v>24.475096000000001</v>
      </c>
      <c r="D1369">
        <f t="shared" si="24"/>
        <v>-0.939266845836916</v>
      </c>
      <c r="E1369">
        <v>2.0585514806333936E-2</v>
      </c>
    </row>
    <row r="1370" spans="2:5" x14ac:dyDescent="0.2">
      <c r="B1370" s="176">
        <v>44852</v>
      </c>
      <c r="C1370" s="146">
        <v>402.993988</v>
      </c>
      <c r="D1370">
        <f t="shared" si="24"/>
        <v>1.6691976866837888</v>
      </c>
      <c r="E1370">
        <v>2.0575576541873877E-2</v>
      </c>
    </row>
    <row r="1371" spans="2:5" x14ac:dyDescent="0.2">
      <c r="B1371" s="176">
        <v>44090</v>
      </c>
      <c r="C1371" s="146">
        <v>150.979446</v>
      </c>
      <c r="D1371">
        <f t="shared" si="24"/>
        <v>3.1505489174692021</v>
      </c>
      <c r="E1371">
        <v>2.0552583597018153E-2</v>
      </c>
    </row>
    <row r="1372" spans="2:5" x14ac:dyDescent="0.2">
      <c r="B1372" s="176">
        <v>35863</v>
      </c>
      <c r="C1372" s="146">
        <v>36.375777999999997</v>
      </c>
      <c r="D1372">
        <f t="shared" si="24"/>
        <v>-0.88351732633666191</v>
      </c>
      <c r="E1372">
        <v>2.0545018581517881E-2</v>
      </c>
    </row>
    <row r="1373" spans="2:5" x14ac:dyDescent="0.2">
      <c r="B1373" s="176">
        <v>41522</v>
      </c>
      <c r="C1373" s="146">
        <v>312.28488199999998</v>
      </c>
      <c r="D1373">
        <f t="shared" si="24"/>
        <v>0.41553945839998863</v>
      </c>
      <c r="E1373">
        <v>2.0532620157716442E-2</v>
      </c>
    </row>
    <row r="1374" spans="2:5" x14ac:dyDescent="0.2">
      <c r="B1374" s="176">
        <v>41121</v>
      </c>
      <c r="C1374" s="146">
        <v>220.61192299999999</v>
      </c>
      <c r="D1374">
        <f t="shared" si="24"/>
        <v>0.42534109553936539</v>
      </c>
      <c r="E1374">
        <v>2.052329819208331E-2</v>
      </c>
    </row>
    <row r="1375" spans="2:5" x14ac:dyDescent="0.2">
      <c r="B1375" s="176">
        <v>38793</v>
      </c>
      <c r="C1375" s="146">
        <v>154.778336</v>
      </c>
      <c r="D1375">
        <f t="shared" si="24"/>
        <v>6.1868803059996464</v>
      </c>
      <c r="E1375">
        <v>2.0510308507776277E-2</v>
      </c>
    </row>
    <row r="1376" spans="2:5" x14ac:dyDescent="0.2">
      <c r="B1376" s="176">
        <v>37540</v>
      </c>
      <c r="C1376" s="146">
        <v>21.536234</v>
      </c>
      <c r="D1376">
        <f t="shared" si="24"/>
        <v>3.4584164472114418E-2</v>
      </c>
      <c r="E1376">
        <v>2.0467843600407931E-2</v>
      </c>
    </row>
    <row r="1377" spans="2:5" x14ac:dyDescent="0.2">
      <c r="B1377" s="176">
        <v>36111</v>
      </c>
      <c r="C1377" s="146">
        <v>20.816319</v>
      </c>
      <c r="D1377">
        <f t="shared" si="24"/>
        <v>1.3613610801491739E-3</v>
      </c>
      <c r="E1377">
        <v>2.0460367835617325E-2</v>
      </c>
    </row>
    <row r="1378" spans="2:5" x14ac:dyDescent="0.2">
      <c r="B1378" s="176">
        <v>36689</v>
      </c>
      <c r="C1378" s="146">
        <v>20.788018999999998</v>
      </c>
      <c r="D1378">
        <f t="shared" si="24"/>
        <v>-0.89115003008870552</v>
      </c>
      <c r="E1378">
        <v>2.044616253098679E-2</v>
      </c>
    </row>
    <row r="1379" spans="2:5" x14ac:dyDescent="0.2">
      <c r="B1379" s="176">
        <v>40746</v>
      </c>
      <c r="C1379" s="146">
        <v>190.97863799999999</v>
      </c>
      <c r="D1379">
        <f t="shared" si="24"/>
        <v>-0.60871206886382334</v>
      </c>
      <c r="E1379">
        <v>2.0419434169381166E-2</v>
      </c>
    </row>
    <row r="1380" spans="2:5" x14ac:dyDescent="0.2">
      <c r="B1380" s="176">
        <v>42002</v>
      </c>
      <c r="C1380" s="146">
        <v>488.07699600000001</v>
      </c>
      <c r="D1380">
        <f t="shared" si="24"/>
        <v>1.6819949195313872</v>
      </c>
      <c r="E1380">
        <v>2.0406136769642889E-2</v>
      </c>
    </row>
    <row r="1381" spans="2:5" x14ac:dyDescent="0.2">
      <c r="B1381" s="176">
        <v>44181</v>
      </c>
      <c r="C1381" s="146">
        <v>181.98281900000001</v>
      </c>
      <c r="D1381">
        <f t="shared" si="24"/>
        <v>6.8511191921039627</v>
      </c>
      <c r="E1381">
        <v>2.0402531068204968E-2</v>
      </c>
    </row>
    <row r="1382" spans="2:5" x14ac:dyDescent="0.2">
      <c r="B1382" s="176">
        <v>37427</v>
      </c>
      <c r="C1382" s="146">
        <v>23.179220000000001</v>
      </c>
      <c r="D1382">
        <f t="shared" si="24"/>
        <v>-0.86747527914844824</v>
      </c>
      <c r="E1382">
        <v>2.0373647167042815E-2</v>
      </c>
    </row>
    <row r="1383" spans="2:5" x14ac:dyDescent="0.2">
      <c r="B1383" s="176">
        <v>43437</v>
      </c>
      <c r="C1383" s="146">
        <v>174.904877</v>
      </c>
      <c r="D1383">
        <f t="shared" si="24"/>
        <v>-0.55788145918093368</v>
      </c>
      <c r="E1383">
        <v>2.0354816772632345E-2</v>
      </c>
    </row>
    <row r="1384" spans="2:5" x14ac:dyDescent="0.2">
      <c r="B1384" s="176">
        <v>42515</v>
      </c>
      <c r="C1384" s="146">
        <v>395.60629299999999</v>
      </c>
      <c r="D1384">
        <f t="shared" si="24"/>
        <v>1.5586738893940904</v>
      </c>
      <c r="E1384">
        <v>2.0303231618000912E-2</v>
      </c>
    </row>
    <row r="1385" spans="2:5" x14ac:dyDescent="0.2">
      <c r="B1385" s="176">
        <v>40381</v>
      </c>
      <c r="C1385" s="146">
        <v>154.6138</v>
      </c>
      <c r="D1385">
        <f t="shared" si="24"/>
        <v>-0.21263807808359569</v>
      </c>
      <c r="E1385">
        <v>2.0296128443210219E-2</v>
      </c>
    </row>
    <row r="1386" spans="2:5" x14ac:dyDescent="0.2">
      <c r="B1386" s="176">
        <v>40737</v>
      </c>
      <c r="C1386" s="146">
        <v>196.369415</v>
      </c>
      <c r="D1386">
        <f t="shared" si="24"/>
        <v>13.065037508788437</v>
      </c>
      <c r="E1386">
        <v>2.0294633619767018E-2</v>
      </c>
    </row>
    <row r="1387" spans="2:5" x14ac:dyDescent="0.2">
      <c r="B1387" s="176">
        <v>36865</v>
      </c>
      <c r="C1387" s="146">
        <v>13.961527999999999</v>
      </c>
      <c r="D1387">
        <f t="shared" si="24"/>
        <v>-0.45210054063438554</v>
      </c>
      <c r="E1387">
        <v>2.0293208652922525E-2</v>
      </c>
    </row>
    <row r="1388" spans="2:5" x14ac:dyDescent="0.2">
      <c r="B1388" s="176">
        <v>35969</v>
      </c>
      <c r="C1388" s="146">
        <v>25.481915999999998</v>
      </c>
      <c r="D1388">
        <f t="shared" si="24"/>
        <v>-0.25737884936182515</v>
      </c>
      <c r="E1388">
        <v>2.0292565713532155E-2</v>
      </c>
    </row>
    <row r="1389" spans="2:5" x14ac:dyDescent="0.2">
      <c r="B1389" s="176">
        <v>36466</v>
      </c>
      <c r="C1389" s="146">
        <v>34.313479999999998</v>
      </c>
      <c r="D1389">
        <f t="shared" si="24"/>
        <v>-0.84911851894878765</v>
      </c>
      <c r="E1389">
        <v>2.0265393146200818E-2</v>
      </c>
    </row>
    <row r="1390" spans="2:5" x14ac:dyDescent="0.2">
      <c r="B1390" s="176">
        <v>40676</v>
      </c>
      <c r="C1390" s="146">
        <v>227.42008999999999</v>
      </c>
      <c r="D1390">
        <f t="shared" si="24"/>
        <v>1.8650361280761598</v>
      </c>
      <c r="E1390">
        <v>2.026105213879149E-2</v>
      </c>
    </row>
    <row r="1391" spans="2:5" x14ac:dyDescent="0.2">
      <c r="B1391" s="176">
        <v>38574</v>
      </c>
      <c r="C1391" s="146">
        <v>79.377739000000005</v>
      </c>
      <c r="D1391">
        <f t="shared" si="24"/>
        <v>7.320934793860813E-2</v>
      </c>
      <c r="E1391">
        <v>2.0256773991662237E-2</v>
      </c>
    </row>
    <row r="1392" spans="2:5" x14ac:dyDescent="0.2">
      <c r="B1392" s="176">
        <v>35226</v>
      </c>
      <c r="C1392" s="146">
        <v>73.962958999999998</v>
      </c>
      <c r="D1392">
        <f t="shared" si="24"/>
        <v>-0.71932210712721723</v>
      </c>
      <c r="E1392">
        <v>2.0220609052578425E-2</v>
      </c>
    </row>
    <row r="1393" spans="2:5" x14ac:dyDescent="0.2">
      <c r="B1393" s="176">
        <v>41200</v>
      </c>
      <c r="C1393" s="146">
        <v>263.51544200000001</v>
      </c>
      <c r="D1393">
        <f t="shared" si="24"/>
        <v>-0.23014903400408618</v>
      </c>
      <c r="E1393">
        <v>2.0196160572144944E-2</v>
      </c>
    </row>
    <row r="1394" spans="2:5" x14ac:dyDescent="0.2">
      <c r="B1394" s="176">
        <v>42433</v>
      </c>
      <c r="C1394" s="146">
        <v>342.29409800000002</v>
      </c>
      <c r="D1394">
        <f t="shared" si="24"/>
        <v>-0.18596267914370762</v>
      </c>
      <c r="E1394">
        <v>2.0196005892083847E-2</v>
      </c>
    </row>
    <row r="1395" spans="2:5" x14ac:dyDescent="0.2">
      <c r="B1395" s="176">
        <v>43056</v>
      </c>
      <c r="C1395" s="146">
        <v>420.489441</v>
      </c>
      <c r="D1395">
        <f t="shared" si="24"/>
        <v>2.3618152272131683</v>
      </c>
      <c r="E1395">
        <v>2.0195862872091311E-2</v>
      </c>
    </row>
    <row r="1396" spans="2:5" x14ac:dyDescent="0.2">
      <c r="B1396" s="176">
        <v>38895</v>
      </c>
      <c r="C1396" s="146">
        <v>125.07809399999999</v>
      </c>
      <c r="D1396">
        <f t="shared" si="24"/>
        <v>0.798390921708515</v>
      </c>
      <c r="E1396">
        <v>2.0190437580277505E-2</v>
      </c>
    </row>
    <row r="1397" spans="2:5" x14ac:dyDescent="0.2">
      <c r="B1397" s="176">
        <v>35299</v>
      </c>
      <c r="C1397" s="146">
        <v>69.550003000000004</v>
      </c>
      <c r="D1397">
        <f t="shared" si="24"/>
        <v>-0.71242058777077921</v>
      </c>
      <c r="E1397">
        <v>2.0189123839762346E-2</v>
      </c>
    </row>
    <row r="1398" spans="2:5" x14ac:dyDescent="0.2">
      <c r="B1398" s="176">
        <v>44209</v>
      </c>
      <c r="C1398" s="146">
        <v>241.84625199999999</v>
      </c>
      <c r="D1398">
        <f t="shared" si="24"/>
        <v>3.2585430028371533E-2</v>
      </c>
      <c r="E1398">
        <v>2.0185065577824644E-2</v>
      </c>
    </row>
    <row r="1399" spans="2:5" x14ac:dyDescent="0.2">
      <c r="B1399" s="176">
        <v>41138</v>
      </c>
      <c r="C1399" s="146">
        <v>234.214279</v>
      </c>
      <c r="D1399">
        <f t="shared" si="24"/>
        <v>1.8153894929626766</v>
      </c>
      <c r="E1399">
        <v>2.0174026896942827E-2</v>
      </c>
    </row>
    <row r="1400" spans="2:5" x14ac:dyDescent="0.2">
      <c r="B1400" s="176">
        <v>43971</v>
      </c>
      <c r="C1400" s="146">
        <v>83.190719999999999</v>
      </c>
      <c r="D1400">
        <f t="shared" si="24"/>
        <v>-0.75230038051054571</v>
      </c>
      <c r="E1400">
        <v>2.0171068662437133E-2</v>
      </c>
    </row>
    <row r="1401" spans="2:5" x14ac:dyDescent="0.2">
      <c r="B1401" s="176">
        <v>43217</v>
      </c>
      <c r="C1401" s="146">
        <v>335.85324100000003</v>
      </c>
      <c r="D1401">
        <f t="shared" si="24"/>
        <v>1.7125603131985525</v>
      </c>
      <c r="E1401">
        <v>2.0136247274412027E-2</v>
      </c>
    </row>
    <row r="1402" spans="2:5" x14ac:dyDescent="0.2">
      <c r="B1402" s="176">
        <v>43727</v>
      </c>
      <c r="C1402" s="146">
        <v>123.81411</v>
      </c>
      <c r="D1402">
        <f t="shared" si="24"/>
        <v>9.5532584330572217</v>
      </c>
      <c r="E1402">
        <v>2.0123229860491643E-2</v>
      </c>
    </row>
    <row r="1403" spans="2:5" x14ac:dyDescent="0.2">
      <c r="B1403" s="176">
        <v>36965</v>
      </c>
      <c r="C1403" s="146">
        <v>11.732310999999999</v>
      </c>
      <c r="D1403">
        <f t="shared" si="24"/>
        <v>-0.9772162969884548</v>
      </c>
      <c r="E1403">
        <v>2.0120766158903597E-2</v>
      </c>
    </row>
    <row r="1404" spans="2:5" x14ac:dyDescent="0.2">
      <c r="B1404" s="176">
        <v>42013</v>
      </c>
      <c r="C1404" s="146">
        <v>514.94311500000003</v>
      </c>
      <c r="D1404">
        <f t="shared" si="24"/>
        <v>2.556099748029061</v>
      </c>
      <c r="E1404">
        <v>2.0117163671937513E-2</v>
      </c>
    </row>
    <row r="1405" spans="2:5" x14ac:dyDescent="0.2">
      <c r="B1405" s="176">
        <v>38961</v>
      </c>
      <c r="C1405" s="146">
        <v>144.805588</v>
      </c>
      <c r="D1405">
        <f t="shared" si="24"/>
        <v>-0.76914214746911125</v>
      </c>
      <c r="E1405">
        <v>2.0098022705759035E-2</v>
      </c>
    </row>
    <row r="1406" spans="2:5" x14ac:dyDescent="0.2">
      <c r="B1406" s="176">
        <v>45177</v>
      </c>
      <c r="C1406" s="146">
        <v>627.25</v>
      </c>
      <c r="D1406">
        <f t="shared" si="24"/>
        <v>0.24904207334253586</v>
      </c>
      <c r="E1406">
        <v>2.008452678154387E-2</v>
      </c>
    </row>
    <row r="1407" spans="2:5" x14ac:dyDescent="0.2">
      <c r="B1407" s="176">
        <v>42608</v>
      </c>
      <c r="C1407" s="146">
        <v>502.184845</v>
      </c>
      <c r="D1407">
        <f t="shared" si="24"/>
        <v>50.142371440064771</v>
      </c>
      <c r="E1407">
        <v>2.0046554972856429E-2</v>
      </c>
    </row>
    <row r="1408" spans="2:5" x14ac:dyDescent="0.2">
      <c r="B1408" s="176">
        <v>37074</v>
      </c>
      <c r="C1408" s="146">
        <v>9.81935</v>
      </c>
      <c r="D1408">
        <f t="shared" si="24"/>
        <v>-0.97911204230014004</v>
      </c>
      <c r="E1408">
        <v>2.0032076003444997E-2</v>
      </c>
    </row>
    <row r="1409" spans="2:5" x14ac:dyDescent="0.2">
      <c r="B1409" s="176">
        <v>41827</v>
      </c>
      <c r="C1409" s="146">
        <v>470.09622200000001</v>
      </c>
      <c r="D1409">
        <f t="shared" si="24"/>
        <v>0.63012765742895405</v>
      </c>
      <c r="E1409">
        <v>2.0023475613438192E-2</v>
      </c>
    </row>
    <row r="1410" spans="2:5" x14ac:dyDescent="0.2">
      <c r="B1410" s="176">
        <v>41484</v>
      </c>
      <c r="C1410" s="146">
        <v>288.38000499999998</v>
      </c>
      <c r="D1410">
        <f t="shared" si="24"/>
        <v>1.3637986271148304</v>
      </c>
      <c r="E1410">
        <v>2.0003525127594325E-2</v>
      </c>
    </row>
    <row r="1411" spans="2:5" x14ac:dyDescent="0.2">
      <c r="B1411" s="176">
        <v>39227</v>
      </c>
      <c r="C1411" s="146">
        <v>121.99854999999999</v>
      </c>
      <c r="D1411">
        <f t="shared" ref="D1411:D1474" si="25">(C1411-C1412)/C1412</f>
        <v>0.88875716629304946</v>
      </c>
      <c r="E1411">
        <v>1.9994589616853329E-2</v>
      </c>
    </row>
    <row r="1412" spans="2:5" x14ac:dyDescent="0.2">
      <c r="B1412" s="176">
        <v>38260</v>
      </c>
      <c r="C1412" s="146">
        <v>64.591971999999998</v>
      </c>
      <c r="D1412">
        <f t="shared" si="25"/>
        <v>-0.7936191105156819</v>
      </c>
      <c r="E1412">
        <v>1.9982616451724063E-2</v>
      </c>
    </row>
    <row r="1413" spans="2:5" x14ac:dyDescent="0.2">
      <c r="B1413" s="176">
        <v>44294</v>
      </c>
      <c r="C1413" s="146">
        <v>312.97457900000001</v>
      </c>
      <c r="D1413">
        <f t="shared" si="25"/>
        <v>2.4980504105759413</v>
      </c>
      <c r="E1413">
        <v>1.9980601978092701E-2</v>
      </c>
    </row>
    <row r="1414" spans="2:5" x14ac:dyDescent="0.2">
      <c r="B1414" s="176">
        <v>43903</v>
      </c>
      <c r="C1414" s="146">
        <v>89.471146000000005</v>
      </c>
      <c r="D1414">
        <f t="shared" si="25"/>
        <v>-0.80779527729678813</v>
      </c>
      <c r="E1414">
        <v>1.9886343461335061E-2</v>
      </c>
    </row>
    <row r="1415" spans="2:5" x14ac:dyDescent="0.2">
      <c r="B1415" s="176">
        <v>42731</v>
      </c>
      <c r="C1415" s="146">
        <v>465.49920700000001</v>
      </c>
      <c r="D1415">
        <f t="shared" si="25"/>
        <v>6.4032047931753375</v>
      </c>
      <c r="E1415">
        <v>1.9875550432482778E-2</v>
      </c>
    </row>
    <row r="1416" spans="2:5" x14ac:dyDescent="0.2">
      <c r="B1416" s="176">
        <v>38175</v>
      </c>
      <c r="C1416" s="146">
        <v>62.878067000000001</v>
      </c>
      <c r="D1416">
        <f t="shared" si="25"/>
        <v>0.52251271814212474</v>
      </c>
      <c r="E1416">
        <v>1.9875466587500688E-2</v>
      </c>
    </row>
    <row r="1417" spans="2:5" x14ac:dyDescent="0.2">
      <c r="B1417" s="176">
        <v>35878</v>
      </c>
      <c r="C1417" s="146">
        <v>41.298878000000002</v>
      </c>
      <c r="D1417">
        <f t="shared" si="25"/>
        <v>2.2587155056973445</v>
      </c>
      <c r="E1417">
        <v>1.9874863634334168E-2</v>
      </c>
    </row>
    <row r="1418" spans="2:5" x14ac:dyDescent="0.2">
      <c r="B1418" s="176">
        <v>37189</v>
      </c>
      <c r="C1418" s="146">
        <v>12.673361</v>
      </c>
      <c r="D1418">
        <f t="shared" si="25"/>
        <v>-0.89894525308310069</v>
      </c>
      <c r="E1418">
        <v>1.9863474323920091E-2</v>
      </c>
    </row>
    <row r="1419" spans="2:5" x14ac:dyDescent="0.2">
      <c r="B1419" s="176">
        <v>39416</v>
      </c>
      <c r="C1419" s="146">
        <v>125.410843</v>
      </c>
      <c r="D1419">
        <f t="shared" si="25"/>
        <v>-0.60864300603489896</v>
      </c>
      <c r="E1419">
        <v>1.9841297464262702E-2</v>
      </c>
    </row>
    <row r="1420" spans="2:5" x14ac:dyDescent="0.2">
      <c r="B1420" s="176">
        <v>44265</v>
      </c>
      <c r="C1420" s="146">
        <v>320.45126299999998</v>
      </c>
      <c r="D1420">
        <f t="shared" si="25"/>
        <v>1.184505810254689</v>
      </c>
      <c r="E1420">
        <v>1.9828708087580242E-2</v>
      </c>
    </row>
    <row r="1421" spans="2:5" x14ac:dyDescent="0.2">
      <c r="B1421" s="176">
        <v>43672</v>
      </c>
      <c r="C1421" s="146">
        <v>146.69279499999999</v>
      </c>
      <c r="D1421">
        <f t="shared" si="25"/>
        <v>6.1911937717967715</v>
      </c>
      <c r="E1421">
        <v>1.9750492406573186E-2</v>
      </c>
    </row>
    <row r="1422" spans="2:5" x14ac:dyDescent="0.2">
      <c r="B1422" s="176">
        <v>36110</v>
      </c>
      <c r="C1422" s="146">
        <v>20.398949000000002</v>
      </c>
      <c r="D1422">
        <f t="shared" si="25"/>
        <v>-0.93350925777928706</v>
      </c>
      <c r="E1422">
        <v>1.9746916768817502E-2</v>
      </c>
    </row>
    <row r="1423" spans="2:5" x14ac:dyDescent="0.2">
      <c r="B1423" s="176">
        <v>44287</v>
      </c>
      <c r="C1423" s="146">
        <v>306.79382299999997</v>
      </c>
      <c r="D1423">
        <f t="shared" si="25"/>
        <v>15.657596907575407</v>
      </c>
      <c r="E1423">
        <v>1.9715058687727539E-2</v>
      </c>
    </row>
    <row r="1424" spans="2:5" x14ac:dyDescent="0.2">
      <c r="B1424" s="176">
        <v>36684</v>
      </c>
      <c r="C1424" s="146">
        <v>18.417652</v>
      </c>
      <c r="D1424">
        <f t="shared" si="25"/>
        <v>-0.8448777919977225</v>
      </c>
      <c r="E1424">
        <v>1.9706428845093337E-2</v>
      </c>
    </row>
    <row r="1425" spans="2:5" x14ac:dyDescent="0.2">
      <c r="B1425" s="176">
        <v>44050</v>
      </c>
      <c r="C1425" s="146">
        <v>118.72995</v>
      </c>
      <c r="D1425">
        <f t="shared" si="25"/>
        <v>3.7158050074776505</v>
      </c>
      <c r="E1425">
        <v>1.9691721460984898E-2</v>
      </c>
    </row>
    <row r="1426" spans="2:5" x14ac:dyDescent="0.2">
      <c r="B1426" s="176">
        <v>37679</v>
      </c>
      <c r="C1426" s="146">
        <v>25.177026999999999</v>
      </c>
      <c r="D1426">
        <f t="shared" si="25"/>
        <v>-0.95151099685674234</v>
      </c>
      <c r="E1426">
        <v>1.9681240299126698E-2</v>
      </c>
    </row>
    <row r="1427" spans="2:5" x14ac:dyDescent="0.2">
      <c r="B1427" s="176">
        <v>44580</v>
      </c>
      <c r="C1427" s="146">
        <v>519.23168899999996</v>
      </c>
      <c r="D1427">
        <f t="shared" si="25"/>
        <v>0.82065549114000624</v>
      </c>
      <c r="E1427">
        <v>1.9675007421895263E-2</v>
      </c>
    </row>
    <row r="1428" spans="2:5" x14ac:dyDescent="0.2">
      <c r="B1428" s="176">
        <v>41486</v>
      </c>
      <c r="C1428" s="146">
        <v>285.18942299999998</v>
      </c>
      <c r="D1428">
        <f t="shared" si="25"/>
        <v>5.4239333594459831</v>
      </c>
      <c r="E1428">
        <v>1.9656105578965553E-2</v>
      </c>
    </row>
    <row r="1429" spans="2:5" x14ac:dyDescent="0.2">
      <c r="B1429" s="176">
        <v>35797</v>
      </c>
      <c r="C1429" s="146">
        <v>44.394829000000001</v>
      </c>
      <c r="D1429">
        <f t="shared" si="25"/>
        <v>-0.72087006509640728</v>
      </c>
      <c r="E1429">
        <v>1.9650236687466998E-2</v>
      </c>
    </row>
    <row r="1430" spans="2:5" x14ac:dyDescent="0.2">
      <c r="B1430" s="176">
        <v>40395</v>
      </c>
      <c r="C1430" s="146">
        <v>159.04718</v>
      </c>
      <c r="D1430">
        <f t="shared" si="25"/>
        <v>-0.39137354494704557</v>
      </c>
      <c r="E1430">
        <v>1.9598629373589877E-2</v>
      </c>
    </row>
    <row r="1431" spans="2:5" x14ac:dyDescent="0.2">
      <c r="B1431" s="176">
        <v>41374</v>
      </c>
      <c r="C1431" s="146">
        <v>261.32150300000001</v>
      </c>
      <c r="D1431">
        <f t="shared" si="25"/>
        <v>15.688789019846467</v>
      </c>
      <c r="E1431">
        <v>1.9592942773451392E-2</v>
      </c>
    </row>
    <row r="1432" spans="2:5" x14ac:dyDescent="0.2">
      <c r="B1432" s="176">
        <v>37265</v>
      </c>
      <c r="C1432" s="146">
        <v>15.658505999999999</v>
      </c>
      <c r="D1432">
        <f t="shared" si="25"/>
        <v>-0.36163518846013309</v>
      </c>
      <c r="E1432">
        <v>1.9588183811913639E-2</v>
      </c>
    </row>
    <row r="1433" spans="2:5" x14ac:dyDescent="0.2">
      <c r="B1433" s="176">
        <v>37629</v>
      </c>
      <c r="C1433" s="146">
        <v>24.529087000000001</v>
      </c>
      <c r="D1433">
        <f t="shared" si="25"/>
        <v>0.74151127200159761</v>
      </c>
      <c r="E1433">
        <v>1.955727454590294E-2</v>
      </c>
    </row>
    <row r="1434" spans="2:5" x14ac:dyDescent="0.2">
      <c r="B1434" s="176">
        <v>36789</v>
      </c>
      <c r="C1434" s="146">
        <v>14.084943000000001</v>
      </c>
      <c r="D1434">
        <f t="shared" si="25"/>
        <v>-0.37508560718498729</v>
      </c>
      <c r="E1434">
        <v>1.9541988180793213E-2</v>
      </c>
    </row>
    <row r="1435" spans="2:5" x14ac:dyDescent="0.2">
      <c r="B1435" s="176">
        <v>37572</v>
      </c>
      <c r="C1435" s="146">
        <v>22.538996000000001</v>
      </c>
      <c r="D1435">
        <f t="shared" si="25"/>
        <v>0.39942532839220241</v>
      </c>
      <c r="E1435">
        <v>1.9539618907702342E-2</v>
      </c>
    </row>
    <row r="1436" spans="2:5" x14ac:dyDescent="0.2">
      <c r="B1436" s="176">
        <v>37224</v>
      </c>
      <c r="C1436" s="146">
        <v>16.105893999999999</v>
      </c>
      <c r="D1436">
        <f t="shared" si="25"/>
        <v>-0.80039763590722679</v>
      </c>
      <c r="E1436">
        <v>1.953118348371401E-2</v>
      </c>
    </row>
    <row r="1437" spans="2:5" x14ac:dyDescent="0.2">
      <c r="B1437" s="176">
        <v>38342</v>
      </c>
      <c r="C1437" s="146">
        <v>80.689896000000005</v>
      </c>
      <c r="D1437">
        <f t="shared" si="25"/>
        <v>-0.42273369222903751</v>
      </c>
      <c r="E1437">
        <v>1.9530381134784624E-2</v>
      </c>
    </row>
    <row r="1438" spans="2:5" x14ac:dyDescent="0.2">
      <c r="B1438" s="176">
        <v>39043</v>
      </c>
      <c r="C1438" s="146">
        <v>139.77932699999999</v>
      </c>
      <c r="D1438">
        <f t="shared" si="25"/>
        <v>-0.79090601795063575</v>
      </c>
      <c r="E1438">
        <v>1.9523755098099251E-2</v>
      </c>
    </row>
    <row r="1439" spans="2:5" x14ac:dyDescent="0.2">
      <c r="B1439" s="176">
        <v>45217</v>
      </c>
      <c r="C1439" s="146">
        <v>668.5</v>
      </c>
      <c r="D1439">
        <f t="shared" si="25"/>
        <v>4.4844772679903055</v>
      </c>
      <c r="E1439">
        <v>1.9521103806232634E-2</v>
      </c>
    </row>
    <row r="1440" spans="2:5" x14ac:dyDescent="0.2">
      <c r="B1440" s="176">
        <v>39185</v>
      </c>
      <c r="C1440" s="146">
        <v>121.889465</v>
      </c>
      <c r="D1440">
        <f t="shared" si="25"/>
        <v>-0.68604608453652594</v>
      </c>
      <c r="E1440">
        <v>1.9511515252859244E-2</v>
      </c>
    </row>
    <row r="1441" spans="2:5" x14ac:dyDescent="0.2">
      <c r="B1441" s="176">
        <v>44935</v>
      </c>
      <c r="C1441" s="146">
        <v>388.23998999999998</v>
      </c>
      <c r="D1441">
        <f t="shared" si="25"/>
        <v>-0.25959074922695619</v>
      </c>
      <c r="E1441">
        <v>1.9502689915270991E-2</v>
      </c>
    </row>
    <row r="1442" spans="2:5" x14ac:dyDescent="0.2">
      <c r="B1442" s="176">
        <v>41955</v>
      </c>
      <c r="C1442" s="146">
        <v>524.35864300000003</v>
      </c>
      <c r="D1442">
        <f t="shared" si="25"/>
        <v>2.0204312925072188</v>
      </c>
      <c r="E1442">
        <v>1.9455599113652286E-2</v>
      </c>
    </row>
    <row r="1443" spans="2:5" x14ac:dyDescent="0.2">
      <c r="B1443" s="176">
        <v>40862</v>
      </c>
      <c r="C1443" s="146">
        <v>173.60389699999999</v>
      </c>
      <c r="D1443">
        <f t="shared" si="25"/>
        <v>-0.46646500992425033</v>
      </c>
      <c r="E1443">
        <v>1.9403630671332286E-2</v>
      </c>
    </row>
    <row r="1444" spans="2:5" x14ac:dyDescent="0.2">
      <c r="B1444" s="176">
        <v>41284</v>
      </c>
      <c r="C1444" s="146">
        <v>325.384277</v>
      </c>
      <c r="D1444">
        <f t="shared" si="25"/>
        <v>-9.3474280210264868E-2</v>
      </c>
      <c r="E1444">
        <v>1.9398141626338399E-2</v>
      </c>
    </row>
    <row r="1445" spans="2:5" x14ac:dyDescent="0.2">
      <c r="B1445" s="176">
        <v>42380</v>
      </c>
      <c r="C1445" s="146">
        <v>358.93551600000001</v>
      </c>
      <c r="D1445">
        <f t="shared" si="25"/>
        <v>-0.27335175478005852</v>
      </c>
      <c r="E1445">
        <v>1.9385979239959661E-2</v>
      </c>
    </row>
    <row r="1446" spans="2:5" x14ac:dyDescent="0.2">
      <c r="B1446" s="176">
        <v>44523</v>
      </c>
      <c r="C1446" s="146">
        <v>493.96048000000002</v>
      </c>
      <c r="D1446">
        <f t="shared" si="25"/>
        <v>5.566988730557882</v>
      </c>
      <c r="E1446">
        <v>1.9337573980706086E-2</v>
      </c>
    </row>
    <row r="1447" spans="2:5" x14ac:dyDescent="0.2">
      <c r="B1447" s="176">
        <v>38111</v>
      </c>
      <c r="C1447" s="146">
        <v>75.218718999999993</v>
      </c>
      <c r="D1447">
        <f t="shared" si="25"/>
        <v>-0.57298723834563148</v>
      </c>
      <c r="E1447">
        <v>1.933612740807341E-2</v>
      </c>
    </row>
    <row r="1448" spans="2:5" x14ac:dyDescent="0.2">
      <c r="B1448" s="176">
        <v>43812</v>
      </c>
      <c r="C1448" s="146">
        <v>176.15098599999999</v>
      </c>
      <c r="D1448">
        <f t="shared" si="25"/>
        <v>6.460490897129703</v>
      </c>
      <c r="E1448">
        <v>1.9325027056519263E-2</v>
      </c>
    </row>
    <row r="1449" spans="2:5" x14ac:dyDescent="0.2">
      <c r="B1449" s="176">
        <v>37699</v>
      </c>
      <c r="C1449" s="146">
        <v>23.611179</v>
      </c>
      <c r="D1449">
        <f t="shared" si="25"/>
        <v>-0.95664115726373233</v>
      </c>
      <c r="E1449">
        <v>1.9313977667043691E-2</v>
      </c>
    </row>
    <row r="1450" spans="2:5" x14ac:dyDescent="0.2">
      <c r="B1450" s="176">
        <v>45082</v>
      </c>
      <c r="C1450" s="146">
        <v>544.55279499999995</v>
      </c>
      <c r="D1450">
        <f t="shared" si="25"/>
        <v>0.76894435146954265</v>
      </c>
      <c r="E1450">
        <v>1.9313242842004991E-2</v>
      </c>
    </row>
    <row r="1451" spans="2:5" x14ac:dyDescent="0.2">
      <c r="B1451" s="176">
        <v>43269</v>
      </c>
      <c r="C1451" s="146">
        <v>307.84054600000002</v>
      </c>
      <c r="D1451">
        <f t="shared" si="25"/>
        <v>-0.22516915245498045</v>
      </c>
      <c r="E1451">
        <v>1.9310097554531596E-2</v>
      </c>
    </row>
    <row r="1452" spans="2:5" x14ac:dyDescent="0.2">
      <c r="B1452" s="176">
        <v>42496</v>
      </c>
      <c r="C1452" s="146">
        <v>397.30032299999999</v>
      </c>
      <c r="D1452">
        <f t="shared" si="25"/>
        <v>2.4987853201232291</v>
      </c>
      <c r="E1452">
        <v>1.9302065996355783E-2</v>
      </c>
    </row>
    <row r="1453" spans="2:5" x14ac:dyDescent="0.2">
      <c r="B1453" s="176">
        <v>39531</v>
      </c>
      <c r="C1453" s="146">
        <v>113.553787</v>
      </c>
      <c r="D1453">
        <f t="shared" si="25"/>
        <v>-0.59967059717801896</v>
      </c>
      <c r="E1453">
        <v>1.9288285650723491E-2</v>
      </c>
    </row>
    <row r="1454" spans="2:5" x14ac:dyDescent="0.2">
      <c r="B1454" s="176">
        <v>41316</v>
      </c>
      <c r="C1454" s="146">
        <v>283.65087899999997</v>
      </c>
      <c r="D1454">
        <f t="shared" si="25"/>
        <v>0.43113209367321587</v>
      </c>
      <c r="E1454">
        <v>1.9271322763892994E-2</v>
      </c>
    </row>
    <row r="1455" spans="2:5" x14ac:dyDescent="0.2">
      <c r="B1455" s="176">
        <v>40731</v>
      </c>
      <c r="C1455" s="146">
        <v>198.20034799999999</v>
      </c>
      <c r="D1455">
        <f t="shared" si="25"/>
        <v>0.44858085990839303</v>
      </c>
      <c r="E1455">
        <v>1.9266011994250872E-2</v>
      </c>
    </row>
    <row r="1456" spans="2:5" x14ac:dyDescent="0.2">
      <c r="B1456" s="176">
        <v>40780</v>
      </c>
      <c r="C1456" s="146">
        <v>136.82380699999999</v>
      </c>
      <c r="D1456">
        <f t="shared" si="25"/>
        <v>2.3530366008732204</v>
      </c>
      <c r="E1456">
        <v>1.9265002845660614E-2</v>
      </c>
    </row>
    <row r="1457" spans="2:5" x14ac:dyDescent="0.2">
      <c r="B1457" s="176">
        <v>37851</v>
      </c>
      <c r="C1457" s="146">
        <v>40.805939000000002</v>
      </c>
      <c r="D1457">
        <f t="shared" si="25"/>
        <v>-0.8947579142000478</v>
      </c>
      <c r="E1457">
        <v>1.9261106280871916E-2</v>
      </c>
    </row>
    <row r="1458" spans="2:5" x14ac:dyDescent="0.2">
      <c r="B1458" s="176">
        <v>42514</v>
      </c>
      <c r="C1458" s="146">
        <v>387.734039</v>
      </c>
      <c r="D1458">
        <f t="shared" si="25"/>
        <v>0.99396283424261878</v>
      </c>
      <c r="E1458">
        <v>1.925341307736006E-2</v>
      </c>
    </row>
    <row r="1459" spans="2:5" x14ac:dyDescent="0.2">
      <c r="B1459" s="176">
        <v>40730</v>
      </c>
      <c r="C1459" s="146">
        <v>194.45399499999999</v>
      </c>
      <c r="D1459">
        <f t="shared" si="25"/>
        <v>0.36586771825011416</v>
      </c>
      <c r="E1459">
        <v>1.9243006971683352E-2</v>
      </c>
    </row>
    <row r="1460" spans="2:5" x14ac:dyDescent="0.2">
      <c r="B1460" s="176">
        <v>40368</v>
      </c>
      <c r="C1460" s="146">
        <v>142.36663799999999</v>
      </c>
      <c r="D1460">
        <f t="shared" si="25"/>
        <v>-3.3241286386470482E-2</v>
      </c>
      <c r="E1460">
        <v>1.9242305856173092E-2</v>
      </c>
    </row>
    <row r="1461" spans="2:5" x14ac:dyDescent="0.2">
      <c r="B1461" s="176">
        <v>40193</v>
      </c>
      <c r="C1461" s="146">
        <v>147.26181</v>
      </c>
      <c r="D1461">
        <f t="shared" si="25"/>
        <v>-0.18023979567235396</v>
      </c>
      <c r="E1461">
        <v>1.9241811351636742E-2</v>
      </c>
    </row>
    <row r="1462" spans="2:5" x14ac:dyDescent="0.2">
      <c r="B1462" s="176">
        <v>43419</v>
      </c>
      <c r="C1462" s="146">
        <v>179.640106</v>
      </c>
      <c r="D1462">
        <f t="shared" si="25"/>
        <v>-0.62473973332363386</v>
      </c>
      <c r="E1462">
        <v>1.9230671140589673E-2</v>
      </c>
    </row>
    <row r="1463" spans="2:5" x14ac:dyDescent="0.2">
      <c r="B1463" s="176">
        <v>44558</v>
      </c>
      <c r="C1463" s="146">
        <v>478.70803799999999</v>
      </c>
      <c r="D1463">
        <f t="shared" si="25"/>
        <v>4.0347920480691624</v>
      </c>
      <c r="E1463">
        <v>1.9208382963374154E-2</v>
      </c>
    </row>
    <row r="1464" spans="2:5" x14ac:dyDescent="0.2">
      <c r="B1464" s="176">
        <v>38695</v>
      </c>
      <c r="C1464" s="146">
        <v>95.080001999999993</v>
      </c>
      <c r="D1464">
        <f t="shared" si="25"/>
        <v>0.92814035206690237</v>
      </c>
      <c r="E1464">
        <v>1.9193324365332599E-2</v>
      </c>
    </row>
    <row r="1465" spans="2:5" x14ac:dyDescent="0.2">
      <c r="B1465" s="176">
        <v>37895</v>
      </c>
      <c r="C1465" s="146">
        <v>49.311763999999997</v>
      </c>
      <c r="D1465">
        <f t="shared" si="25"/>
        <v>-0.77503334152585368</v>
      </c>
      <c r="E1465">
        <v>1.9190056665436044E-2</v>
      </c>
    </row>
    <row r="1466" spans="2:5" x14ac:dyDescent="0.2">
      <c r="B1466" s="176">
        <v>41064</v>
      </c>
      <c r="C1466" s="146">
        <v>219.195877</v>
      </c>
      <c r="D1466">
        <f t="shared" si="25"/>
        <v>0.50093973125401414</v>
      </c>
      <c r="E1466">
        <v>1.9149424673516522E-2</v>
      </c>
    </row>
    <row r="1467" spans="2:5" x14ac:dyDescent="0.2">
      <c r="B1467" s="176">
        <v>38973</v>
      </c>
      <c r="C1467" s="146">
        <v>146.03909300000001</v>
      </c>
      <c r="D1467">
        <f t="shared" si="25"/>
        <v>6.1122461522577529</v>
      </c>
      <c r="E1467">
        <v>1.9148448588777803E-2</v>
      </c>
    </row>
    <row r="1468" spans="2:5" x14ac:dyDescent="0.2">
      <c r="B1468" s="176">
        <v>37481</v>
      </c>
      <c r="C1468" s="146">
        <v>20.533470000000001</v>
      </c>
      <c r="D1468">
        <f t="shared" si="25"/>
        <v>-0.84783180401979408</v>
      </c>
      <c r="E1468">
        <v>1.9142293238540629E-2</v>
      </c>
    </row>
    <row r="1469" spans="2:5" x14ac:dyDescent="0.2">
      <c r="B1469" s="176">
        <v>39358</v>
      </c>
      <c r="C1469" s="146">
        <v>134.939301</v>
      </c>
      <c r="D1469">
        <f t="shared" si="25"/>
        <v>4.4548371384731764</v>
      </c>
      <c r="E1469">
        <v>1.9138768448025381E-2</v>
      </c>
    </row>
    <row r="1470" spans="2:5" x14ac:dyDescent="0.2">
      <c r="B1470" s="176">
        <v>39777</v>
      </c>
      <c r="C1470" s="146">
        <v>24.737549000000001</v>
      </c>
      <c r="D1470">
        <f t="shared" si="25"/>
        <v>-0.94825537725812192</v>
      </c>
      <c r="E1470">
        <v>1.912973270242101E-2</v>
      </c>
    </row>
    <row r="1471" spans="2:5" x14ac:dyDescent="0.2">
      <c r="B1471" s="176">
        <v>41991</v>
      </c>
      <c r="C1471" s="146">
        <v>478.06994600000002</v>
      </c>
      <c r="D1471">
        <f t="shared" si="25"/>
        <v>18.695374682432799</v>
      </c>
      <c r="E1471">
        <v>1.9125637343972077E-2</v>
      </c>
    </row>
    <row r="1472" spans="2:5" x14ac:dyDescent="0.2">
      <c r="B1472" s="176">
        <v>39862</v>
      </c>
      <c r="C1472" s="146">
        <v>24.273209000000001</v>
      </c>
      <c r="D1472">
        <f t="shared" si="25"/>
        <v>-0.4811227284778784</v>
      </c>
      <c r="E1472">
        <v>1.9113172187791651E-2</v>
      </c>
    </row>
    <row r="1473" spans="2:5" x14ac:dyDescent="0.2">
      <c r="B1473" s="176">
        <v>35888</v>
      </c>
      <c r="C1473" s="146">
        <v>46.780251</v>
      </c>
      <c r="D1473">
        <f t="shared" si="25"/>
        <v>-0.8495718870389074</v>
      </c>
      <c r="E1473">
        <v>1.9112172016149023E-2</v>
      </c>
    </row>
    <row r="1474" spans="2:5" x14ac:dyDescent="0.2">
      <c r="B1474" s="176">
        <v>44454</v>
      </c>
      <c r="C1474" s="146">
        <v>310.980774</v>
      </c>
      <c r="D1474">
        <f t="shared" si="25"/>
        <v>3.1573110667711455</v>
      </c>
      <c r="E1474">
        <v>1.911138113151532E-2</v>
      </c>
    </row>
    <row r="1475" spans="2:5" x14ac:dyDescent="0.2">
      <c r="B1475" s="176">
        <v>38316</v>
      </c>
      <c r="C1475" s="146">
        <v>74.803344999999993</v>
      </c>
      <c r="D1475">
        <f t="shared" ref="D1475:D1538" si="26">(C1475-C1476)/C1476</f>
        <v>-0.73641964631783319</v>
      </c>
      <c r="E1475">
        <v>1.9094441839072978E-2</v>
      </c>
    </row>
    <row r="1476" spans="2:5" x14ac:dyDescent="0.2">
      <c r="B1476" s="176">
        <v>41400</v>
      </c>
      <c r="C1476" s="146">
        <v>283.79711900000001</v>
      </c>
      <c r="D1476">
        <f t="shared" si="26"/>
        <v>1.8482243705001449</v>
      </c>
      <c r="E1476">
        <v>1.9082711395108608E-2</v>
      </c>
    </row>
    <row r="1477" spans="2:5" x14ac:dyDescent="0.2">
      <c r="B1477" s="176">
        <v>40112</v>
      </c>
      <c r="C1477" s="146">
        <v>99.640015000000005</v>
      </c>
      <c r="D1477">
        <f t="shared" si="26"/>
        <v>-0.58120568670641848</v>
      </c>
      <c r="E1477">
        <v>1.9081854843246218E-2</v>
      </c>
    </row>
    <row r="1478" spans="2:5" x14ac:dyDescent="0.2">
      <c r="B1478" s="176">
        <v>40940</v>
      </c>
      <c r="C1478" s="146">
        <v>237.92112700000001</v>
      </c>
      <c r="D1478">
        <f t="shared" si="26"/>
        <v>1.5775127271671505</v>
      </c>
      <c r="E1478">
        <v>1.907674183331462E-2</v>
      </c>
    </row>
    <row r="1479" spans="2:5" x14ac:dyDescent="0.2">
      <c r="B1479" s="176">
        <v>40051</v>
      </c>
      <c r="C1479" s="146">
        <v>92.306479999999993</v>
      </c>
      <c r="D1479">
        <f t="shared" si="26"/>
        <v>6.9938513152772721</v>
      </c>
      <c r="E1479">
        <v>1.9068063536100275E-2</v>
      </c>
    </row>
    <row r="1480" spans="2:5" x14ac:dyDescent="0.2">
      <c r="B1480" s="176">
        <v>37019</v>
      </c>
      <c r="C1480" s="146">
        <v>11.547185000000001</v>
      </c>
      <c r="D1480">
        <f t="shared" si="26"/>
        <v>-0.96062153721595755</v>
      </c>
      <c r="E1480">
        <v>1.9060638299280619E-2</v>
      </c>
    </row>
    <row r="1481" spans="2:5" x14ac:dyDescent="0.2">
      <c r="B1481" s="176">
        <v>43245</v>
      </c>
      <c r="C1481" s="146">
        <v>293.23605300000003</v>
      </c>
      <c r="D1481">
        <f t="shared" si="26"/>
        <v>0.74569718755432135</v>
      </c>
      <c r="E1481">
        <v>1.9054214118523125E-2</v>
      </c>
    </row>
    <row r="1482" spans="2:5" x14ac:dyDescent="0.2">
      <c r="B1482" s="176">
        <v>43399</v>
      </c>
      <c r="C1482" s="146">
        <v>167.976471</v>
      </c>
      <c r="D1482">
        <f t="shared" si="26"/>
        <v>-0.62729483499199379</v>
      </c>
      <c r="E1482">
        <v>1.9050499192962856E-2</v>
      </c>
    </row>
    <row r="1483" spans="2:5" x14ac:dyDescent="0.2">
      <c r="B1483" s="176">
        <v>44957</v>
      </c>
      <c r="C1483" s="146">
        <v>450.695313</v>
      </c>
      <c r="D1483">
        <f t="shared" si="26"/>
        <v>-0.37615709666567215</v>
      </c>
      <c r="E1483">
        <v>1.9046525838685182E-2</v>
      </c>
    </row>
    <row r="1484" spans="2:5" x14ac:dyDescent="0.2">
      <c r="B1484" s="176">
        <v>45266</v>
      </c>
      <c r="C1484" s="146">
        <v>722.45001200000002</v>
      </c>
      <c r="D1484">
        <f t="shared" si="26"/>
        <v>9.5999582428117414</v>
      </c>
      <c r="E1484">
        <v>1.9042245252123644E-2</v>
      </c>
    </row>
    <row r="1485" spans="2:5" x14ac:dyDescent="0.2">
      <c r="B1485" s="176">
        <v>38525</v>
      </c>
      <c r="C1485" s="146">
        <v>68.155929999999998</v>
      </c>
      <c r="D1485">
        <f t="shared" si="26"/>
        <v>-0.70007398748782335</v>
      </c>
      <c r="E1485">
        <v>1.9039580075599728E-2</v>
      </c>
    </row>
    <row r="1486" spans="2:5" x14ac:dyDescent="0.2">
      <c r="B1486" s="176">
        <v>41158</v>
      </c>
      <c r="C1486" s="146">
        <v>227.24247700000001</v>
      </c>
      <c r="D1486">
        <f t="shared" si="26"/>
        <v>-0.31947766856800464</v>
      </c>
      <c r="E1486">
        <v>1.9020584986955504E-2</v>
      </c>
    </row>
    <row r="1487" spans="2:5" x14ac:dyDescent="0.2">
      <c r="B1487" s="176">
        <v>42242</v>
      </c>
      <c r="C1487" s="146">
        <v>333.92361499999998</v>
      </c>
      <c r="D1487">
        <f t="shared" si="26"/>
        <v>2.9142356896948227</v>
      </c>
      <c r="E1487">
        <v>1.9005622343546073E-2</v>
      </c>
    </row>
    <row r="1488" spans="2:5" x14ac:dyDescent="0.2">
      <c r="B1488" s="176">
        <v>38026</v>
      </c>
      <c r="C1488" s="146">
        <v>85.310042999999993</v>
      </c>
      <c r="D1488">
        <f t="shared" si="26"/>
        <v>-0.77881257195312725</v>
      </c>
      <c r="E1488">
        <v>1.8984759872856662E-2</v>
      </c>
    </row>
    <row r="1489" spans="2:5" x14ac:dyDescent="0.2">
      <c r="B1489" s="176">
        <v>42502</v>
      </c>
      <c r="C1489" s="146">
        <v>385.691193</v>
      </c>
      <c r="D1489">
        <f t="shared" si="26"/>
        <v>1.7566385492405601</v>
      </c>
      <c r="E1489">
        <v>1.8954742555351196E-2</v>
      </c>
    </row>
    <row r="1490" spans="2:5" x14ac:dyDescent="0.2">
      <c r="B1490" s="176">
        <v>39034</v>
      </c>
      <c r="C1490" s="146">
        <v>139.913589</v>
      </c>
      <c r="D1490">
        <f t="shared" si="26"/>
        <v>1.2693833266742567</v>
      </c>
      <c r="E1490">
        <v>1.8944088721761742E-2</v>
      </c>
    </row>
    <row r="1491" spans="2:5" x14ac:dyDescent="0.2">
      <c r="B1491" s="176">
        <v>38174</v>
      </c>
      <c r="C1491" s="146">
        <v>61.652690999999997</v>
      </c>
      <c r="D1491">
        <f t="shared" si="26"/>
        <v>-0.84886402147724771</v>
      </c>
      <c r="E1491">
        <v>1.892804721881633E-2</v>
      </c>
    </row>
    <row r="1492" spans="2:5" x14ac:dyDescent="0.2">
      <c r="B1492" s="176">
        <v>45014</v>
      </c>
      <c r="C1492" s="146">
        <v>407.92861900000003</v>
      </c>
      <c r="D1492">
        <f t="shared" si="26"/>
        <v>18.623252244814239</v>
      </c>
      <c r="E1492">
        <v>1.892429804700432E-2</v>
      </c>
    </row>
    <row r="1493" spans="2:5" x14ac:dyDescent="0.2">
      <c r="B1493" s="176">
        <v>37488</v>
      </c>
      <c r="C1493" s="146">
        <v>20.788022999999999</v>
      </c>
      <c r="D1493">
        <f t="shared" si="26"/>
        <v>-0.96167754534589123</v>
      </c>
      <c r="E1493">
        <v>1.8903861027705658E-2</v>
      </c>
    </row>
    <row r="1494" spans="2:5" x14ac:dyDescent="0.2">
      <c r="B1494" s="176">
        <v>42094</v>
      </c>
      <c r="C1494" s="146">
        <v>542.45019500000001</v>
      </c>
      <c r="D1494">
        <f t="shared" si="26"/>
        <v>3.4493058519411637</v>
      </c>
      <c r="E1494">
        <v>1.8889017901577897E-2</v>
      </c>
    </row>
    <row r="1495" spans="2:5" x14ac:dyDescent="0.2">
      <c r="B1495" s="176">
        <v>39331</v>
      </c>
      <c r="C1495" s="146">
        <v>121.91793800000001</v>
      </c>
      <c r="D1495">
        <f t="shared" si="26"/>
        <v>0.13656162442163214</v>
      </c>
      <c r="E1495">
        <v>1.8888031546149424E-2</v>
      </c>
    </row>
    <row r="1496" spans="2:5" x14ac:dyDescent="0.2">
      <c r="B1496" s="176">
        <v>40126</v>
      </c>
      <c r="C1496" s="146">
        <v>107.269096</v>
      </c>
      <c r="D1496">
        <f t="shared" si="26"/>
        <v>0.61010484922427566</v>
      </c>
      <c r="E1496">
        <v>1.8861278669048125E-2</v>
      </c>
    </row>
    <row r="1497" spans="2:5" x14ac:dyDescent="0.2">
      <c r="B1497" s="176">
        <v>37964</v>
      </c>
      <c r="C1497" s="146">
        <v>66.622428999999997</v>
      </c>
      <c r="D1497">
        <f t="shared" si="26"/>
        <v>-0.89232738747474749</v>
      </c>
      <c r="E1497">
        <v>1.8770459535276486E-2</v>
      </c>
    </row>
    <row r="1498" spans="2:5" x14ac:dyDescent="0.2">
      <c r="B1498" s="176">
        <v>45154</v>
      </c>
      <c r="C1498" s="146">
        <v>618.75</v>
      </c>
      <c r="D1498">
        <f t="shared" si="26"/>
        <v>21.4378097346986</v>
      </c>
      <c r="E1498">
        <v>1.8770106940779775E-2</v>
      </c>
    </row>
    <row r="1499" spans="2:5" x14ac:dyDescent="0.2">
      <c r="B1499" s="176">
        <v>36200</v>
      </c>
      <c r="C1499" s="146">
        <v>27.576221</v>
      </c>
      <c r="D1499">
        <f t="shared" si="26"/>
        <v>-0.73260349813026604</v>
      </c>
      <c r="E1499">
        <v>1.8722496172248207E-2</v>
      </c>
    </row>
    <row r="1500" spans="2:5" x14ac:dyDescent="0.2">
      <c r="B1500" s="176">
        <v>44015</v>
      </c>
      <c r="C1500" s="146">
        <v>103.128578</v>
      </c>
      <c r="D1500">
        <f t="shared" si="26"/>
        <v>7.7670788885608397</v>
      </c>
      <c r="E1500">
        <v>1.8709918118913094E-2</v>
      </c>
    </row>
    <row r="1501" spans="2:5" x14ac:dyDescent="0.2">
      <c r="B1501" s="176">
        <v>37020</v>
      </c>
      <c r="C1501" s="146">
        <v>11.763163</v>
      </c>
      <c r="D1501">
        <f t="shared" si="26"/>
        <v>-0.95625892446599514</v>
      </c>
      <c r="E1501">
        <v>1.8703952521761779E-2</v>
      </c>
    </row>
    <row r="1502" spans="2:5" x14ac:dyDescent="0.2">
      <c r="B1502" s="176">
        <v>41359</v>
      </c>
      <c r="C1502" s="146">
        <v>268.92715500000003</v>
      </c>
      <c r="D1502">
        <f t="shared" si="26"/>
        <v>3.0017729084652434</v>
      </c>
      <c r="E1502">
        <v>1.8652044658893425E-2</v>
      </c>
    </row>
    <row r="1503" spans="2:5" x14ac:dyDescent="0.2">
      <c r="B1503" s="176">
        <v>39968</v>
      </c>
      <c r="C1503" s="146">
        <v>67.202003000000005</v>
      </c>
      <c r="D1503">
        <f t="shared" si="26"/>
        <v>2.0633617898397705</v>
      </c>
      <c r="E1503">
        <v>1.8631117298167698E-2</v>
      </c>
    </row>
    <row r="1504" spans="2:5" x14ac:dyDescent="0.2">
      <c r="B1504" s="176">
        <v>37543</v>
      </c>
      <c r="C1504" s="146">
        <v>21.937338</v>
      </c>
      <c r="D1504">
        <f t="shared" si="26"/>
        <v>-0.84342795524413849</v>
      </c>
      <c r="E1504">
        <v>1.8624611898254827E-2</v>
      </c>
    </row>
    <row r="1505" spans="2:5" x14ac:dyDescent="0.2">
      <c r="B1505" s="176">
        <v>39370</v>
      </c>
      <c r="C1505" s="146">
        <v>140.110184</v>
      </c>
      <c r="D1505">
        <f t="shared" si="26"/>
        <v>-0.61196338332766786</v>
      </c>
      <c r="E1505">
        <v>1.860956741465656E-2</v>
      </c>
    </row>
    <row r="1506" spans="2:5" x14ac:dyDescent="0.2">
      <c r="B1506" s="176">
        <v>43195</v>
      </c>
      <c r="C1506" s="146">
        <v>361.07464599999997</v>
      </c>
      <c r="D1506">
        <f t="shared" si="26"/>
        <v>15.401693831144629</v>
      </c>
      <c r="E1506">
        <v>1.8560191971936386E-2</v>
      </c>
    </row>
    <row r="1507" spans="2:5" x14ac:dyDescent="0.2">
      <c r="B1507" s="176">
        <v>37389</v>
      </c>
      <c r="C1507" s="146">
        <v>22.014472999999999</v>
      </c>
      <c r="D1507">
        <f t="shared" si="26"/>
        <v>-0.57326533974823701</v>
      </c>
      <c r="E1507">
        <v>1.8558143341743723E-2</v>
      </c>
    </row>
    <row r="1508" spans="2:5" x14ac:dyDescent="0.2">
      <c r="B1508" s="176">
        <v>35095</v>
      </c>
      <c r="C1508" s="146">
        <v>51.588200000000001</v>
      </c>
      <c r="D1508">
        <f t="shared" si="26"/>
        <v>-0.60516857043182037</v>
      </c>
      <c r="E1508">
        <v>1.855708329092496E-2</v>
      </c>
    </row>
    <row r="1509" spans="2:5" x14ac:dyDescent="0.2">
      <c r="B1509" s="176">
        <v>39458</v>
      </c>
      <c r="C1509" s="146">
        <v>130.65879799999999</v>
      </c>
      <c r="D1509">
        <f t="shared" si="26"/>
        <v>-4.8455473030637977E-2</v>
      </c>
      <c r="E1509">
        <v>1.8553251457144374E-2</v>
      </c>
    </row>
    <row r="1510" spans="2:5" x14ac:dyDescent="0.2">
      <c r="B1510" s="176">
        <v>39031</v>
      </c>
      <c r="C1510" s="146">
        <v>137.312332</v>
      </c>
      <c r="D1510">
        <f t="shared" si="26"/>
        <v>0.73075891298287499</v>
      </c>
      <c r="E1510">
        <v>1.8548445427800674E-2</v>
      </c>
    </row>
    <row r="1511" spans="2:5" x14ac:dyDescent="0.2">
      <c r="B1511" s="176">
        <v>38658</v>
      </c>
      <c r="C1511" s="146">
        <v>79.336487000000005</v>
      </c>
      <c r="D1511">
        <f t="shared" si="26"/>
        <v>-0.28867343305006143</v>
      </c>
      <c r="E1511">
        <v>1.8538177140593227E-2</v>
      </c>
    </row>
    <row r="1512" spans="2:5" x14ac:dyDescent="0.2">
      <c r="B1512" s="176">
        <v>38742</v>
      </c>
      <c r="C1512" s="146">
        <v>111.533142</v>
      </c>
      <c r="D1512">
        <f t="shared" si="26"/>
        <v>-0.18649853171971897</v>
      </c>
      <c r="E1512">
        <v>1.8536569382376539E-2</v>
      </c>
    </row>
    <row r="1513" spans="2:5" x14ac:dyDescent="0.2">
      <c r="B1513" s="176">
        <v>39042</v>
      </c>
      <c r="C1513" s="146">
        <v>137.10256999999999</v>
      </c>
      <c r="D1513">
        <f t="shared" si="26"/>
        <v>0.10093664504607334</v>
      </c>
      <c r="E1513">
        <v>1.8513971101355414E-2</v>
      </c>
    </row>
    <row r="1514" spans="2:5" x14ac:dyDescent="0.2">
      <c r="B1514" s="176">
        <v>38929</v>
      </c>
      <c r="C1514" s="146">
        <v>124.532661</v>
      </c>
      <c r="D1514">
        <f t="shared" si="26"/>
        <v>5.3511651076393152</v>
      </c>
      <c r="E1514">
        <v>1.8460225561752083E-2</v>
      </c>
    </row>
    <row r="1515" spans="2:5" x14ac:dyDescent="0.2">
      <c r="B1515" s="176">
        <v>37468</v>
      </c>
      <c r="C1515" s="146">
        <v>19.607845000000001</v>
      </c>
      <c r="D1515">
        <f t="shared" si="26"/>
        <v>0.35284708325919234</v>
      </c>
      <c r="E1515">
        <v>1.8429523345972598E-2</v>
      </c>
    </row>
    <row r="1516" spans="2:5" x14ac:dyDescent="0.2">
      <c r="B1516" s="176">
        <v>36747</v>
      </c>
      <c r="C1516" s="146">
        <v>14.493763</v>
      </c>
      <c r="D1516">
        <f t="shared" si="26"/>
        <v>-0.59378154977983855</v>
      </c>
      <c r="E1516">
        <v>1.8428345571443558E-2</v>
      </c>
    </row>
    <row r="1517" spans="2:5" x14ac:dyDescent="0.2">
      <c r="B1517" s="176">
        <v>35870</v>
      </c>
      <c r="C1517" s="146">
        <v>35.679726000000002</v>
      </c>
      <c r="D1517">
        <f t="shared" si="26"/>
        <v>-0.51839591890318903</v>
      </c>
      <c r="E1517">
        <v>1.8418764281484781E-2</v>
      </c>
    </row>
    <row r="1518" spans="2:5" x14ac:dyDescent="0.2">
      <c r="B1518" s="176">
        <v>38063</v>
      </c>
      <c r="C1518" s="146">
        <v>74.085182000000003</v>
      </c>
      <c r="D1518">
        <f t="shared" si="26"/>
        <v>4.9804177620513981</v>
      </c>
      <c r="E1518">
        <v>1.8415927988733725E-2</v>
      </c>
    </row>
    <row r="1519" spans="2:5" x14ac:dyDescent="0.2">
      <c r="B1519" s="176">
        <v>37039</v>
      </c>
      <c r="C1519" s="146">
        <v>12.387961000000001</v>
      </c>
      <c r="D1519">
        <f t="shared" si="26"/>
        <v>-0.64923761748686792</v>
      </c>
      <c r="E1519">
        <v>1.8389351500641124E-2</v>
      </c>
    </row>
    <row r="1520" spans="2:5" x14ac:dyDescent="0.2">
      <c r="B1520" s="176">
        <v>39756</v>
      </c>
      <c r="C1520" s="146">
        <v>35.317245</v>
      </c>
      <c r="D1520">
        <f t="shared" si="26"/>
        <v>-0.72152427676511655</v>
      </c>
      <c r="E1520">
        <v>1.8377554753381323E-2</v>
      </c>
    </row>
    <row r="1521" spans="2:5" x14ac:dyDescent="0.2">
      <c r="B1521" s="176">
        <v>39233</v>
      </c>
      <c r="C1521" s="146">
        <v>126.823425</v>
      </c>
      <c r="D1521">
        <f t="shared" si="26"/>
        <v>-0.69071635588235136</v>
      </c>
      <c r="E1521">
        <v>1.8326376737550765E-2</v>
      </c>
    </row>
    <row r="1522" spans="2:5" x14ac:dyDescent="0.2">
      <c r="B1522" s="176">
        <v>42481</v>
      </c>
      <c r="C1522" s="146">
        <v>410.05538899999999</v>
      </c>
      <c r="D1522">
        <f t="shared" si="26"/>
        <v>-0.48469319635563934</v>
      </c>
      <c r="E1522">
        <v>1.8312302536492252E-2</v>
      </c>
    </row>
    <row r="1523" spans="2:5" x14ac:dyDescent="0.2">
      <c r="B1523" s="176">
        <v>45295</v>
      </c>
      <c r="C1523" s="146">
        <v>795.75</v>
      </c>
      <c r="D1523">
        <f t="shared" si="26"/>
        <v>0.33783960190358803</v>
      </c>
      <c r="E1523">
        <v>1.8299299738189761E-2</v>
      </c>
    </row>
    <row r="1524" spans="2:5" x14ac:dyDescent="0.2">
      <c r="B1524" s="176">
        <v>42038</v>
      </c>
      <c r="C1524" s="146">
        <v>594.80224599999997</v>
      </c>
      <c r="D1524">
        <f t="shared" si="26"/>
        <v>6.7712021189014528</v>
      </c>
      <c r="E1524">
        <v>1.8227867093991563E-2</v>
      </c>
    </row>
    <row r="1525" spans="2:5" x14ac:dyDescent="0.2">
      <c r="B1525" s="176">
        <v>38548</v>
      </c>
      <c r="C1525" s="146">
        <v>76.539283999999995</v>
      </c>
      <c r="D1525">
        <f t="shared" si="26"/>
        <v>-0.6974131456020648</v>
      </c>
      <c r="E1525">
        <v>1.8221641839621383E-2</v>
      </c>
    </row>
    <row r="1526" spans="2:5" x14ac:dyDescent="0.2">
      <c r="B1526" s="176">
        <v>40528</v>
      </c>
      <c r="C1526" s="146">
        <v>252.94979900000001</v>
      </c>
      <c r="D1526">
        <f t="shared" si="26"/>
        <v>2.2252018248625918</v>
      </c>
      <c r="E1526">
        <v>1.821749741197648E-2</v>
      </c>
    </row>
    <row r="1527" spans="2:5" x14ac:dyDescent="0.2">
      <c r="B1527" s="176">
        <v>38078</v>
      </c>
      <c r="C1527" s="146">
        <v>78.429137999999995</v>
      </c>
      <c r="D1527">
        <f t="shared" si="26"/>
        <v>2.5651154145502488</v>
      </c>
      <c r="E1527">
        <v>1.8215706597146889E-2</v>
      </c>
    </row>
    <row r="1528" spans="2:5" x14ac:dyDescent="0.2">
      <c r="B1528" s="176">
        <v>37504</v>
      </c>
      <c r="C1528" s="146">
        <v>21.999046</v>
      </c>
      <c r="D1528">
        <f t="shared" si="26"/>
        <v>-0.59286468113583468</v>
      </c>
      <c r="E1528">
        <v>1.8207732271586667E-2</v>
      </c>
    </row>
    <row r="1529" spans="2:5" x14ac:dyDescent="0.2">
      <c r="B1529" s="176">
        <v>35509</v>
      </c>
      <c r="C1529" s="146">
        <v>54.033745000000003</v>
      </c>
      <c r="D1529">
        <f t="shared" si="26"/>
        <v>-0.71952314328326517</v>
      </c>
      <c r="E1529">
        <v>1.8181697241186474E-2</v>
      </c>
    </row>
    <row r="1530" spans="2:5" x14ac:dyDescent="0.2">
      <c r="B1530" s="176">
        <v>43410</v>
      </c>
      <c r="C1530" s="146">
        <v>192.64956699999999</v>
      </c>
      <c r="D1530">
        <f t="shared" si="26"/>
        <v>-0.63722547939174157</v>
      </c>
      <c r="E1530">
        <v>1.8176970569418818E-2</v>
      </c>
    </row>
    <row r="1531" spans="2:5" x14ac:dyDescent="0.2">
      <c r="B1531" s="176">
        <v>42758</v>
      </c>
      <c r="C1531" s="146">
        <v>531.04492200000004</v>
      </c>
      <c r="D1531">
        <f t="shared" si="26"/>
        <v>0.25770286305857476</v>
      </c>
      <c r="E1531">
        <v>1.815756287824892E-2</v>
      </c>
    </row>
    <row r="1532" spans="2:5" x14ac:dyDescent="0.2">
      <c r="B1532" s="176">
        <v>43012</v>
      </c>
      <c r="C1532" s="146">
        <v>422.23400900000001</v>
      </c>
      <c r="D1532">
        <f t="shared" si="26"/>
        <v>3.9807434210012552E-2</v>
      </c>
      <c r="E1532">
        <v>1.8148985006634411E-2</v>
      </c>
    </row>
    <row r="1533" spans="2:5" x14ac:dyDescent="0.2">
      <c r="B1533" s="176">
        <v>42325</v>
      </c>
      <c r="C1533" s="146">
        <v>406.06942700000002</v>
      </c>
      <c r="D1533">
        <f t="shared" si="26"/>
        <v>-0.16743312360274282</v>
      </c>
      <c r="E1533">
        <v>1.8113678726711262E-2</v>
      </c>
    </row>
    <row r="1534" spans="2:5" x14ac:dyDescent="0.2">
      <c r="B1534" s="176">
        <v>41995</v>
      </c>
      <c r="C1534" s="146">
        <v>487.73190299999999</v>
      </c>
      <c r="D1534">
        <f t="shared" si="26"/>
        <v>7.5429710485265407</v>
      </c>
      <c r="E1534">
        <v>1.8110803985916319E-2</v>
      </c>
    </row>
    <row r="1535" spans="2:5" x14ac:dyDescent="0.2">
      <c r="B1535" s="176">
        <v>35346</v>
      </c>
      <c r="C1535" s="146">
        <v>57.091602000000002</v>
      </c>
      <c r="D1535">
        <f t="shared" si="26"/>
        <v>-1.5114930826832934E-2</v>
      </c>
      <c r="E1535">
        <v>1.8092197975125179E-2</v>
      </c>
    </row>
    <row r="1536" spans="2:5" x14ac:dyDescent="0.2">
      <c r="B1536" s="176">
        <v>35576</v>
      </c>
      <c r="C1536" s="146">
        <v>57.967781000000002</v>
      </c>
      <c r="D1536">
        <f t="shared" si="26"/>
        <v>-0.89149035481453365</v>
      </c>
      <c r="E1536">
        <v>1.8082054232077319E-2</v>
      </c>
    </row>
    <row r="1537" spans="2:5" x14ac:dyDescent="0.2">
      <c r="B1537" s="176">
        <v>42088</v>
      </c>
      <c r="C1537" s="146">
        <v>534.21777299999997</v>
      </c>
      <c r="D1537">
        <f t="shared" si="26"/>
        <v>8.7321213061456806</v>
      </c>
      <c r="E1537">
        <v>1.8036642310438999E-2</v>
      </c>
    </row>
    <row r="1538" spans="2:5" x14ac:dyDescent="0.2">
      <c r="B1538" s="176">
        <v>35501</v>
      </c>
      <c r="C1538" s="146">
        <v>54.892223000000001</v>
      </c>
      <c r="D1538">
        <f t="shared" si="26"/>
        <v>-0.57526935799994305</v>
      </c>
      <c r="E1538">
        <v>1.802655615674623E-2</v>
      </c>
    </row>
    <row r="1539" spans="2:5" x14ac:dyDescent="0.2">
      <c r="B1539" s="176">
        <v>38910</v>
      </c>
      <c r="C1539" s="146">
        <v>129.240082</v>
      </c>
      <c r="D1539">
        <f t="shared" ref="D1539:D1602" si="27">(C1539-C1540)/C1540</f>
        <v>9.9509419464871769</v>
      </c>
      <c r="E1539">
        <v>1.797747553766002E-2</v>
      </c>
    </row>
    <row r="1540" spans="2:5" x14ac:dyDescent="0.2">
      <c r="B1540" s="176">
        <v>37113</v>
      </c>
      <c r="C1540" s="146">
        <v>11.801731999999999</v>
      </c>
      <c r="D1540">
        <f t="shared" si="27"/>
        <v>-0.96517185766359925</v>
      </c>
      <c r="E1540">
        <v>1.7964084252284872E-2</v>
      </c>
    </row>
    <row r="1541" spans="2:5" x14ac:dyDescent="0.2">
      <c r="B1541" s="176">
        <v>42244</v>
      </c>
      <c r="C1541" s="146">
        <v>338.856201</v>
      </c>
      <c r="D1541">
        <f t="shared" si="27"/>
        <v>-0.20581235018859304</v>
      </c>
      <c r="E1541">
        <v>1.7961404260305507E-2</v>
      </c>
    </row>
    <row r="1542" spans="2:5" x14ac:dyDescent="0.2">
      <c r="B1542" s="176">
        <v>44988</v>
      </c>
      <c r="C1542" s="146">
        <v>426.67019699999997</v>
      </c>
      <c r="D1542">
        <f t="shared" si="27"/>
        <v>2.7093276092854279</v>
      </c>
      <c r="E1542">
        <v>1.7956897391058456E-2</v>
      </c>
    </row>
    <row r="1543" spans="2:5" x14ac:dyDescent="0.2">
      <c r="B1543" s="176">
        <v>39584</v>
      </c>
      <c r="C1543" s="146">
        <v>115.026291</v>
      </c>
      <c r="D1543">
        <f t="shared" si="27"/>
        <v>-0.4707213394289661</v>
      </c>
      <c r="E1543">
        <v>1.7955831345749455E-2</v>
      </c>
    </row>
    <row r="1544" spans="2:5" x14ac:dyDescent="0.2">
      <c r="B1544" s="176">
        <v>40626</v>
      </c>
      <c r="C1544" s="146">
        <v>217.32652300000001</v>
      </c>
      <c r="D1544">
        <f t="shared" si="27"/>
        <v>0.89186113940141509</v>
      </c>
      <c r="E1544">
        <v>1.7943559890126283E-2</v>
      </c>
    </row>
    <row r="1545" spans="2:5" x14ac:dyDescent="0.2">
      <c r="B1545" s="176">
        <v>38922</v>
      </c>
      <c r="C1545" s="146">
        <v>114.874458</v>
      </c>
      <c r="D1545">
        <f t="shared" si="27"/>
        <v>-1.6544736330397467E-2</v>
      </c>
      <c r="E1545">
        <v>1.7919427382774161E-2</v>
      </c>
    </row>
    <row r="1546" spans="2:5" x14ac:dyDescent="0.2">
      <c r="B1546" s="176">
        <v>39265</v>
      </c>
      <c r="C1546" s="146">
        <v>116.806999</v>
      </c>
      <c r="D1546">
        <f t="shared" si="27"/>
        <v>3.9309973598370949</v>
      </c>
      <c r="E1546">
        <v>1.7905142188732025E-2</v>
      </c>
    </row>
    <row r="1547" spans="2:5" x14ac:dyDescent="0.2">
      <c r="B1547" s="176">
        <v>37746</v>
      </c>
      <c r="C1547" s="146">
        <v>23.688310999999999</v>
      </c>
      <c r="D1547">
        <f t="shared" si="27"/>
        <v>-0.87689644441188708</v>
      </c>
      <c r="E1547">
        <v>1.789845745375223E-2</v>
      </c>
    </row>
    <row r="1548" spans="2:5" x14ac:dyDescent="0.2">
      <c r="B1548" s="176">
        <v>40402</v>
      </c>
      <c r="C1548" s="146">
        <v>192.42588799999999</v>
      </c>
      <c r="D1548">
        <f t="shared" si="27"/>
        <v>0.16843595927545379</v>
      </c>
      <c r="E1548">
        <v>1.7880188397816819E-2</v>
      </c>
    </row>
    <row r="1549" spans="2:5" x14ac:dyDescent="0.2">
      <c r="B1549" s="176">
        <v>43650</v>
      </c>
      <c r="C1549" s="146">
        <v>164.686722</v>
      </c>
      <c r="D1549">
        <f t="shared" si="27"/>
        <v>1.5758368586458518</v>
      </c>
      <c r="E1549">
        <v>1.7868153764823463E-2</v>
      </c>
    </row>
    <row r="1550" spans="2:5" x14ac:dyDescent="0.2">
      <c r="B1550" s="176">
        <v>38238</v>
      </c>
      <c r="C1550" s="146">
        <v>63.935229999999997</v>
      </c>
      <c r="D1550">
        <f t="shared" si="27"/>
        <v>3.2463483891487843E-2</v>
      </c>
      <c r="E1550">
        <v>1.7850196042320941E-2</v>
      </c>
    </row>
    <row r="1551" spans="2:5" x14ac:dyDescent="0.2">
      <c r="B1551" s="176">
        <v>37949</v>
      </c>
      <c r="C1551" s="146">
        <v>61.924931000000001</v>
      </c>
      <c r="D1551">
        <f t="shared" si="27"/>
        <v>0.49601949656816263</v>
      </c>
      <c r="E1551">
        <v>1.7847584859079092E-2</v>
      </c>
    </row>
    <row r="1552" spans="2:5" x14ac:dyDescent="0.2">
      <c r="B1552" s="176">
        <v>35783</v>
      </c>
      <c r="C1552" s="146">
        <v>41.393130999999997</v>
      </c>
      <c r="D1552">
        <f t="shared" si="27"/>
        <v>1.1345614117506062</v>
      </c>
      <c r="E1552">
        <v>1.7828528364961571E-2</v>
      </c>
    </row>
    <row r="1553" spans="2:5" x14ac:dyDescent="0.2">
      <c r="B1553" s="176">
        <v>36710</v>
      </c>
      <c r="C1553" s="146">
        <v>19.391867000000001</v>
      </c>
      <c r="D1553">
        <f t="shared" si="27"/>
        <v>-0.52721331246933212</v>
      </c>
      <c r="E1553">
        <v>1.7813859190638378E-2</v>
      </c>
    </row>
    <row r="1554" spans="2:5" x14ac:dyDescent="0.2">
      <c r="B1554" s="176">
        <v>35919</v>
      </c>
      <c r="C1554" s="146">
        <v>41.016101999999997</v>
      </c>
      <c r="D1554">
        <f t="shared" si="27"/>
        <v>-0.89255912382110025</v>
      </c>
      <c r="E1554">
        <v>1.7812063861940002E-2</v>
      </c>
    </row>
    <row r="1555" spans="2:5" x14ac:dyDescent="0.2">
      <c r="B1555" s="176">
        <v>42222</v>
      </c>
      <c r="C1555" s="146">
        <v>381.75509599999998</v>
      </c>
      <c r="D1555">
        <f t="shared" si="27"/>
        <v>4.530895590501463</v>
      </c>
      <c r="E1555">
        <v>1.7800223122825618E-2</v>
      </c>
    </row>
    <row r="1556" spans="2:5" x14ac:dyDescent="0.2">
      <c r="B1556" s="176">
        <v>37981</v>
      </c>
      <c r="C1556" s="146">
        <v>69.022293000000005</v>
      </c>
      <c r="D1556">
        <f t="shared" si="27"/>
        <v>-0.88018415455137611</v>
      </c>
      <c r="E1556">
        <v>1.7751296152131505E-2</v>
      </c>
    </row>
    <row r="1557" spans="2:5" x14ac:dyDescent="0.2">
      <c r="B1557" s="176">
        <v>42053</v>
      </c>
      <c r="C1557" s="146">
        <v>576.06982400000004</v>
      </c>
      <c r="D1557">
        <f t="shared" si="27"/>
        <v>0.46369119611137083</v>
      </c>
      <c r="E1557">
        <v>1.7678283949428567E-2</v>
      </c>
    </row>
    <row r="1558" spans="2:5" x14ac:dyDescent="0.2">
      <c r="B1558" s="176">
        <v>44928</v>
      </c>
      <c r="C1558" s="146">
        <v>393.57333399999999</v>
      </c>
      <c r="D1558">
        <f t="shared" si="27"/>
        <v>-0.23481658142873876</v>
      </c>
      <c r="E1558">
        <v>1.765680492564986E-2</v>
      </c>
    </row>
    <row r="1559" spans="2:5" x14ac:dyDescent="0.2">
      <c r="B1559" s="176">
        <v>41878</v>
      </c>
      <c r="C1559" s="146">
        <v>514.35162400000002</v>
      </c>
      <c r="D1559">
        <f t="shared" si="27"/>
        <v>5.9475144394990371</v>
      </c>
      <c r="E1559">
        <v>1.7653470952966401E-2</v>
      </c>
    </row>
    <row r="1560" spans="2:5" x14ac:dyDescent="0.2">
      <c r="B1560" s="176">
        <v>35250</v>
      </c>
      <c r="C1560" s="146">
        <v>74.033905000000004</v>
      </c>
      <c r="D1560">
        <f t="shared" si="27"/>
        <v>-0.86730163187942777</v>
      </c>
      <c r="E1560">
        <v>1.7651493929952772E-2</v>
      </c>
    </row>
    <row r="1561" spans="2:5" x14ac:dyDescent="0.2">
      <c r="B1561" s="176">
        <v>42648</v>
      </c>
      <c r="C1561" s="146">
        <v>557.91119400000002</v>
      </c>
      <c r="D1561">
        <f t="shared" si="27"/>
        <v>26.85087158399989</v>
      </c>
      <c r="E1561">
        <v>1.7637964191948234E-2</v>
      </c>
    </row>
    <row r="1562" spans="2:5" x14ac:dyDescent="0.2">
      <c r="B1562" s="176">
        <v>37355</v>
      </c>
      <c r="C1562" s="146">
        <v>20.032091000000001</v>
      </c>
      <c r="D1562">
        <f t="shared" si="27"/>
        <v>-0.63759436623897126</v>
      </c>
      <c r="E1562">
        <v>1.7633291982008706E-2</v>
      </c>
    </row>
    <row r="1563" spans="2:5" x14ac:dyDescent="0.2">
      <c r="B1563" s="176">
        <v>35541</v>
      </c>
      <c r="C1563" s="146">
        <v>55.275329999999997</v>
      </c>
      <c r="D1563">
        <f t="shared" si="27"/>
        <v>3.7678002419638785</v>
      </c>
      <c r="E1563">
        <v>1.7632956242817261E-2</v>
      </c>
    </row>
    <row r="1564" spans="2:5" x14ac:dyDescent="0.2">
      <c r="B1564" s="176">
        <v>37126</v>
      </c>
      <c r="C1564" s="146">
        <v>11.593465999999999</v>
      </c>
      <c r="D1564">
        <f t="shared" si="27"/>
        <v>-0.98417058216808573</v>
      </c>
      <c r="E1564">
        <v>1.7603133175311061E-2</v>
      </c>
    </row>
    <row r="1565" spans="2:5" x14ac:dyDescent="0.2">
      <c r="B1565" s="176">
        <v>45275</v>
      </c>
      <c r="C1565" s="146">
        <v>732.40002400000003</v>
      </c>
      <c r="D1565">
        <f t="shared" si="27"/>
        <v>28.269356479409666</v>
      </c>
      <c r="E1565">
        <v>1.757558040986458E-2</v>
      </c>
    </row>
    <row r="1566" spans="2:5" x14ac:dyDescent="0.2">
      <c r="B1566" s="176">
        <v>37582</v>
      </c>
      <c r="C1566" s="146">
        <v>25.022758</v>
      </c>
      <c r="D1566">
        <f t="shared" si="27"/>
        <v>-0.88891637409878577</v>
      </c>
      <c r="E1566">
        <v>1.7565879010275311E-2</v>
      </c>
    </row>
    <row r="1567" spans="2:5" x14ac:dyDescent="0.2">
      <c r="B1567" s="176">
        <v>40561</v>
      </c>
      <c r="C1567" s="146">
        <v>225.26054400000001</v>
      </c>
      <c r="D1567">
        <f t="shared" si="27"/>
        <v>-0.27830529936165738</v>
      </c>
      <c r="E1567">
        <v>1.755950853286373E-2</v>
      </c>
    </row>
    <row r="1568" spans="2:5" x14ac:dyDescent="0.2">
      <c r="B1568" s="176">
        <v>44337</v>
      </c>
      <c r="C1568" s="146">
        <v>312.12719700000002</v>
      </c>
      <c r="D1568">
        <f t="shared" si="27"/>
        <v>-0.58598330406738386</v>
      </c>
      <c r="E1568">
        <v>1.7549517547512689E-2</v>
      </c>
    </row>
    <row r="1569" spans="2:5" x14ac:dyDescent="0.2">
      <c r="B1569" s="176">
        <v>45288</v>
      </c>
      <c r="C1569" s="146">
        <v>753.90002400000003</v>
      </c>
      <c r="D1569">
        <f t="shared" si="27"/>
        <v>9.3990477402348596</v>
      </c>
      <c r="E1569">
        <v>1.7546226992698814E-2</v>
      </c>
    </row>
    <row r="1570" spans="2:5" x14ac:dyDescent="0.2">
      <c r="B1570" s="176">
        <v>35223</v>
      </c>
      <c r="C1570" s="146">
        <v>72.497024999999994</v>
      </c>
      <c r="D1570">
        <f t="shared" si="27"/>
        <v>0.58493876911664888</v>
      </c>
      <c r="E1570">
        <v>1.752335543512808E-2</v>
      </c>
    </row>
    <row r="1571" spans="2:5" x14ac:dyDescent="0.2">
      <c r="B1571" s="176">
        <v>36409</v>
      </c>
      <c r="C1571" s="146">
        <v>45.741214999999997</v>
      </c>
      <c r="D1571">
        <f t="shared" si="27"/>
        <v>-0.41861575197805218</v>
      </c>
      <c r="E1571">
        <v>1.7520145929957424E-2</v>
      </c>
    </row>
    <row r="1572" spans="2:5" x14ac:dyDescent="0.2">
      <c r="B1572" s="176">
        <v>38552</v>
      </c>
      <c r="C1572" s="146">
        <v>78.676392000000007</v>
      </c>
      <c r="D1572">
        <f t="shared" si="27"/>
        <v>2.7279836431244382</v>
      </c>
      <c r="E1572">
        <v>1.7500912986413496E-2</v>
      </c>
    </row>
    <row r="1573" spans="2:5" x14ac:dyDescent="0.2">
      <c r="B1573" s="176">
        <v>37539</v>
      </c>
      <c r="C1573" s="146">
        <v>21.104275000000001</v>
      </c>
      <c r="D1573">
        <f t="shared" si="27"/>
        <v>-0.39042256100352513</v>
      </c>
      <c r="E1573">
        <v>1.7478769254356145E-2</v>
      </c>
    </row>
    <row r="1574" spans="2:5" x14ac:dyDescent="0.2">
      <c r="B1574" s="176">
        <v>35843</v>
      </c>
      <c r="C1574" s="146">
        <v>34.621155000000002</v>
      </c>
      <c r="D1574">
        <f t="shared" si="27"/>
        <v>-0.7980868651366908</v>
      </c>
      <c r="E1574">
        <v>1.7472673379626848E-2</v>
      </c>
    </row>
    <row r="1575" spans="2:5" x14ac:dyDescent="0.2">
      <c r="B1575" s="176">
        <v>43780</v>
      </c>
      <c r="C1575" s="146">
        <v>171.46559099999999</v>
      </c>
      <c r="D1575">
        <f t="shared" si="27"/>
        <v>1.0342990548470239</v>
      </c>
      <c r="E1575">
        <v>1.7450408549746305E-2</v>
      </c>
    </row>
    <row r="1576" spans="2:5" x14ac:dyDescent="0.2">
      <c r="B1576" s="176">
        <v>43978</v>
      </c>
      <c r="C1576" s="146">
        <v>84.287307999999996</v>
      </c>
      <c r="D1576">
        <f t="shared" si="27"/>
        <v>2.9011686569479771</v>
      </c>
      <c r="E1576">
        <v>1.7448955874392189E-2</v>
      </c>
    </row>
    <row r="1577" spans="2:5" x14ac:dyDescent="0.2">
      <c r="B1577" s="176">
        <v>37510</v>
      </c>
      <c r="C1577" s="146">
        <v>21.605656</v>
      </c>
      <c r="D1577">
        <f t="shared" si="27"/>
        <v>-0.71970062574594773</v>
      </c>
      <c r="E1577">
        <v>1.743555161768752E-2</v>
      </c>
    </row>
    <row r="1578" spans="2:5" x14ac:dyDescent="0.2">
      <c r="B1578" s="176">
        <v>39710</v>
      </c>
      <c r="C1578" s="146">
        <v>77.080642999999995</v>
      </c>
      <c r="D1578">
        <f t="shared" si="27"/>
        <v>-0.77955558209814868</v>
      </c>
      <c r="E1578">
        <v>1.7425859602843898E-2</v>
      </c>
    </row>
    <row r="1579" spans="2:5" x14ac:dyDescent="0.2">
      <c r="B1579" s="176">
        <v>44358</v>
      </c>
      <c r="C1579" s="146">
        <v>349.66021699999999</v>
      </c>
      <c r="D1579">
        <f t="shared" si="27"/>
        <v>-0.36887086512076256</v>
      </c>
      <c r="E1579">
        <v>1.7403901218667941E-2</v>
      </c>
    </row>
    <row r="1580" spans="2:5" x14ac:dyDescent="0.2">
      <c r="B1580" s="176">
        <v>45083</v>
      </c>
      <c r="C1580" s="146">
        <v>554.02325399999995</v>
      </c>
      <c r="D1580">
        <f t="shared" si="27"/>
        <v>1.0853658752788169</v>
      </c>
      <c r="E1580">
        <v>1.7391259556385173E-2</v>
      </c>
    </row>
    <row r="1581" spans="2:5" x14ac:dyDescent="0.2">
      <c r="B1581" s="176">
        <v>43348</v>
      </c>
      <c r="C1581" s="146">
        <v>265.671967</v>
      </c>
      <c r="D1581">
        <f t="shared" si="27"/>
        <v>-0.58969580386100384</v>
      </c>
      <c r="E1581">
        <v>1.7369591269019952E-2</v>
      </c>
    </row>
    <row r="1582" spans="2:5" x14ac:dyDescent="0.2">
      <c r="B1582" s="176">
        <v>45233</v>
      </c>
      <c r="C1582" s="146">
        <v>647.5</v>
      </c>
      <c r="D1582">
        <f t="shared" si="27"/>
        <v>8.3217236052660777</v>
      </c>
      <c r="E1582">
        <v>1.7361910270495814E-2</v>
      </c>
    </row>
    <row r="1583" spans="2:5" x14ac:dyDescent="0.2">
      <c r="B1583" s="176">
        <v>38209</v>
      </c>
      <c r="C1583" s="146">
        <v>69.461403000000004</v>
      </c>
      <c r="D1583">
        <f t="shared" si="27"/>
        <v>3.9745839517707743E-2</v>
      </c>
      <c r="E1583">
        <v>1.7360885007001718E-2</v>
      </c>
    </row>
    <row r="1584" spans="2:5" x14ac:dyDescent="0.2">
      <c r="B1584" s="176">
        <v>35604</v>
      </c>
      <c r="C1584" s="146">
        <v>66.806137000000007</v>
      </c>
      <c r="D1584">
        <f t="shared" si="27"/>
        <v>-0.55103338889815223</v>
      </c>
      <c r="E1584">
        <v>1.7334766547154663E-2</v>
      </c>
    </row>
    <row r="1585" spans="2:5" x14ac:dyDescent="0.2">
      <c r="B1585" s="176">
        <v>39017</v>
      </c>
      <c r="C1585" s="146">
        <v>148.799789</v>
      </c>
      <c r="D1585">
        <f t="shared" si="27"/>
        <v>0.90595508569483396</v>
      </c>
      <c r="E1585">
        <v>1.7325446105532216E-2</v>
      </c>
    </row>
    <row r="1586" spans="2:5" x14ac:dyDescent="0.2">
      <c r="B1586" s="176">
        <v>38415</v>
      </c>
      <c r="C1586" s="146">
        <v>78.070983999999996</v>
      </c>
      <c r="D1586">
        <f t="shared" si="27"/>
        <v>-0.27784910858871159</v>
      </c>
      <c r="E1586">
        <v>1.7324079688400176E-2</v>
      </c>
    </row>
    <row r="1587" spans="2:5" x14ac:dyDescent="0.2">
      <c r="B1587" s="176">
        <v>39595</v>
      </c>
      <c r="C1587" s="146">
        <v>108.108963</v>
      </c>
      <c r="D1587">
        <f t="shared" si="27"/>
        <v>-0.59119721058827446</v>
      </c>
      <c r="E1587">
        <v>1.7320511289434699E-2</v>
      </c>
    </row>
    <row r="1588" spans="2:5" x14ac:dyDescent="0.2">
      <c r="B1588" s="176">
        <v>40989</v>
      </c>
      <c r="C1588" s="146">
        <v>264.452606</v>
      </c>
      <c r="D1588">
        <f t="shared" si="27"/>
        <v>3.4075310922462752</v>
      </c>
      <c r="E1588">
        <v>1.7317653339467363E-2</v>
      </c>
    </row>
    <row r="1589" spans="2:5" x14ac:dyDescent="0.2">
      <c r="B1589" s="176">
        <v>39982</v>
      </c>
      <c r="C1589" s="146">
        <v>60.000168000000002</v>
      </c>
      <c r="D1589">
        <f t="shared" si="27"/>
        <v>-0.87052345737110381</v>
      </c>
      <c r="E1589">
        <v>1.7289412483269224E-2</v>
      </c>
    </row>
    <row r="1590" spans="2:5" x14ac:dyDescent="0.2">
      <c r="B1590" s="176">
        <v>42696</v>
      </c>
      <c r="C1590" s="146">
        <v>463.40570100000002</v>
      </c>
      <c r="D1590">
        <f t="shared" si="27"/>
        <v>3.2769858729128942</v>
      </c>
      <c r="E1590">
        <v>1.7288484359413801E-2</v>
      </c>
    </row>
    <row r="1591" spans="2:5" x14ac:dyDescent="0.2">
      <c r="B1591" s="176">
        <v>39560</v>
      </c>
      <c r="C1591" s="146">
        <v>108.348663</v>
      </c>
      <c r="D1591">
        <f t="shared" si="27"/>
        <v>0.65223737583953856</v>
      </c>
      <c r="E1591">
        <v>1.7281530884602377E-2</v>
      </c>
    </row>
    <row r="1592" spans="2:5" x14ac:dyDescent="0.2">
      <c r="B1592" s="176">
        <v>35297</v>
      </c>
      <c r="C1592" s="146">
        <v>65.576935000000006</v>
      </c>
      <c r="D1592">
        <f t="shared" si="27"/>
        <v>5.1556717435540363E-2</v>
      </c>
      <c r="E1592">
        <v>1.7279417941294978E-2</v>
      </c>
    </row>
    <row r="1593" spans="2:5" x14ac:dyDescent="0.2">
      <c r="B1593" s="176">
        <v>35165</v>
      </c>
      <c r="C1593" s="146">
        <v>62.361767</v>
      </c>
      <c r="D1593">
        <f t="shared" si="27"/>
        <v>-0.87519973780039761</v>
      </c>
      <c r="E1593">
        <v>1.7277220154411681E-2</v>
      </c>
    </row>
    <row r="1594" spans="2:5" x14ac:dyDescent="0.2">
      <c r="B1594" s="176">
        <v>44601</v>
      </c>
      <c r="C1594" s="146">
        <v>499.69259599999998</v>
      </c>
      <c r="D1594">
        <f t="shared" si="27"/>
        <v>10.256374035951728</v>
      </c>
      <c r="E1594">
        <v>1.7250087168346123E-2</v>
      </c>
    </row>
    <row r="1595" spans="2:5" x14ac:dyDescent="0.2">
      <c r="B1595" s="176">
        <v>35466</v>
      </c>
      <c r="C1595" s="146">
        <v>44.391967999999999</v>
      </c>
      <c r="D1595">
        <f t="shared" si="27"/>
        <v>-0.75673136236859218</v>
      </c>
      <c r="E1595">
        <v>1.7233215319040884E-2</v>
      </c>
    </row>
    <row r="1596" spans="2:5" x14ac:dyDescent="0.2">
      <c r="B1596" s="176">
        <v>43474</v>
      </c>
      <c r="C1596" s="146">
        <v>182.48126199999999</v>
      </c>
      <c r="D1596">
        <f t="shared" si="27"/>
        <v>-0.65556495528801406</v>
      </c>
      <c r="E1596">
        <v>1.7227062663897608E-2</v>
      </c>
    </row>
    <row r="1597" spans="2:5" x14ac:dyDescent="0.2">
      <c r="B1597" s="176">
        <v>42754</v>
      </c>
      <c r="C1597" s="146">
        <v>529.798767</v>
      </c>
      <c r="D1597">
        <f t="shared" si="27"/>
        <v>0.47368729385471459</v>
      </c>
      <c r="E1597">
        <v>1.7226427883656754E-2</v>
      </c>
    </row>
    <row r="1598" spans="2:5" x14ac:dyDescent="0.2">
      <c r="B1598" s="176">
        <v>41591</v>
      </c>
      <c r="C1598" s="146">
        <v>359.50555400000002</v>
      </c>
      <c r="D1598">
        <f t="shared" si="27"/>
        <v>14.171553392830226</v>
      </c>
      <c r="E1598">
        <v>1.722216537278428E-2</v>
      </c>
    </row>
    <row r="1599" spans="2:5" x14ac:dyDescent="0.2">
      <c r="B1599" s="176">
        <v>37652</v>
      </c>
      <c r="C1599" s="146">
        <v>23.696027999999998</v>
      </c>
      <c r="D1599">
        <f t="shared" si="27"/>
        <v>-0.81345955133044523</v>
      </c>
      <c r="E1599">
        <v>1.7218515072210432E-2</v>
      </c>
    </row>
    <row r="1600" spans="2:5" x14ac:dyDescent="0.2">
      <c r="B1600" s="176">
        <v>39447</v>
      </c>
      <c r="C1600" s="146">
        <v>127.02889999999999</v>
      </c>
      <c r="D1600">
        <f t="shared" si="27"/>
        <v>-0.71060972066379047</v>
      </c>
      <c r="E1600">
        <v>1.7207181809144732E-2</v>
      </c>
    </row>
    <row r="1601" spans="2:5" x14ac:dyDescent="0.2">
      <c r="B1601" s="176">
        <v>42177</v>
      </c>
      <c r="C1601" s="146">
        <v>438.95358299999998</v>
      </c>
      <c r="D1601">
        <f t="shared" si="27"/>
        <v>4.8345952987861294</v>
      </c>
      <c r="E1601">
        <v>1.7203586652584778E-2</v>
      </c>
    </row>
    <row r="1602" spans="2:5" x14ac:dyDescent="0.2">
      <c r="B1602" s="176">
        <v>35227</v>
      </c>
      <c r="C1602" s="146">
        <v>75.232910000000004</v>
      </c>
      <c r="D1602">
        <f t="shared" si="27"/>
        <v>-0.79944760147862737</v>
      </c>
      <c r="E1602">
        <v>1.7170094560440802E-2</v>
      </c>
    </row>
    <row r="1603" spans="2:5" x14ac:dyDescent="0.2">
      <c r="B1603" s="176">
        <v>42214</v>
      </c>
      <c r="C1603" s="146">
        <v>375.12844799999999</v>
      </c>
      <c r="D1603">
        <f t="shared" ref="D1603:D1666" si="28">(C1603-C1604)/C1604</f>
        <v>5.6026421696182194</v>
      </c>
      <c r="E1603">
        <v>1.7157494888073048E-2</v>
      </c>
    </row>
    <row r="1604" spans="2:5" x14ac:dyDescent="0.2">
      <c r="B1604" s="176">
        <v>35543</v>
      </c>
      <c r="C1604" s="146">
        <v>56.814898999999997</v>
      </c>
      <c r="D1604">
        <f t="shared" si="28"/>
        <v>4.0277838810937328E-2</v>
      </c>
      <c r="E1604">
        <v>1.7147145943410637E-2</v>
      </c>
    </row>
    <row r="1605" spans="2:5" x14ac:dyDescent="0.2">
      <c r="B1605" s="176">
        <v>37901</v>
      </c>
      <c r="C1605" s="146">
        <v>54.615119999999997</v>
      </c>
      <c r="D1605">
        <f t="shared" si="28"/>
        <v>1.7000276602061091</v>
      </c>
      <c r="E1605">
        <v>1.7145593470138849E-2</v>
      </c>
    </row>
    <row r="1606" spans="2:5" x14ac:dyDescent="0.2">
      <c r="B1606" s="176">
        <v>36621</v>
      </c>
      <c r="C1606" s="146">
        <v>20.227615</v>
      </c>
      <c r="D1606">
        <f t="shared" si="28"/>
        <v>-0.94701486595277362</v>
      </c>
      <c r="E1606">
        <v>1.7136419859056489E-2</v>
      </c>
    </row>
    <row r="1607" spans="2:5" x14ac:dyDescent="0.2">
      <c r="B1607" s="176">
        <v>44477</v>
      </c>
      <c r="C1607" s="146">
        <v>381.76019300000002</v>
      </c>
      <c r="D1607">
        <f t="shared" si="28"/>
        <v>-0.33809517519046728</v>
      </c>
      <c r="E1607">
        <v>1.7131563087649286E-2</v>
      </c>
    </row>
    <row r="1608" spans="2:5" x14ac:dyDescent="0.2">
      <c r="B1608" s="176">
        <v>42065</v>
      </c>
      <c r="C1608" s="146">
        <v>576.75994900000001</v>
      </c>
      <c r="D1608">
        <f t="shared" si="28"/>
        <v>2.8506297421890467</v>
      </c>
      <c r="E1608">
        <v>1.7125941558889593E-2</v>
      </c>
    </row>
    <row r="1609" spans="2:5" x14ac:dyDescent="0.2">
      <c r="B1609" s="176">
        <v>40196</v>
      </c>
      <c r="C1609" s="146">
        <v>149.78327899999999</v>
      </c>
      <c r="D1609">
        <f t="shared" si="28"/>
        <v>-0.34591770226556606</v>
      </c>
      <c r="E1609">
        <v>1.7122355076309305E-2</v>
      </c>
    </row>
    <row r="1610" spans="2:5" x14ac:dyDescent="0.2">
      <c r="B1610" s="176">
        <v>41156</v>
      </c>
      <c r="C1610" s="146">
        <v>228.997604</v>
      </c>
      <c r="D1610">
        <f t="shared" si="28"/>
        <v>2.1015091356449194</v>
      </c>
      <c r="E1610">
        <v>1.7106949630498063E-2</v>
      </c>
    </row>
    <row r="1611" spans="2:5" x14ac:dyDescent="0.2">
      <c r="B1611" s="176">
        <v>38429</v>
      </c>
      <c r="C1611" s="146">
        <v>73.834250999999995</v>
      </c>
      <c r="D1611">
        <f t="shared" si="28"/>
        <v>4.6198969441514836E-3</v>
      </c>
      <c r="E1611">
        <v>1.7100549250888549E-2</v>
      </c>
    </row>
    <row r="1612" spans="2:5" x14ac:dyDescent="0.2">
      <c r="B1612" s="176">
        <v>35310</v>
      </c>
      <c r="C1612" s="146">
        <v>73.494713000000004</v>
      </c>
      <c r="D1612">
        <f t="shared" si="28"/>
        <v>-0.50471097884123373</v>
      </c>
      <c r="E1612">
        <v>1.7083949491824957E-2</v>
      </c>
    </row>
    <row r="1613" spans="2:5" x14ac:dyDescent="0.2">
      <c r="B1613" s="176">
        <v>44149</v>
      </c>
      <c r="C1613" s="146">
        <v>148.38752700000001</v>
      </c>
      <c r="D1613">
        <f t="shared" si="28"/>
        <v>-0.2873826393077421</v>
      </c>
      <c r="E1613">
        <v>1.7082339886850626E-2</v>
      </c>
    </row>
    <row r="1614" spans="2:5" x14ac:dyDescent="0.2">
      <c r="B1614" s="176">
        <v>40925</v>
      </c>
      <c r="C1614" s="146">
        <v>208.22889699999999</v>
      </c>
      <c r="D1614">
        <f t="shared" si="28"/>
        <v>-5.7377777039397372E-2</v>
      </c>
      <c r="E1614">
        <v>1.707607138246248E-2</v>
      </c>
    </row>
    <row r="1615" spans="2:5" x14ac:dyDescent="0.2">
      <c r="B1615" s="176">
        <v>40464</v>
      </c>
      <c r="C1615" s="146">
        <v>220.90387000000001</v>
      </c>
      <c r="D1615">
        <f t="shared" si="28"/>
        <v>-0.49769382861418587</v>
      </c>
      <c r="E1615">
        <v>1.7075828475012829E-2</v>
      </c>
    </row>
    <row r="1616" spans="2:5" x14ac:dyDescent="0.2">
      <c r="B1616" s="176">
        <v>44652</v>
      </c>
      <c r="C1616" s="146">
        <v>439.77932700000002</v>
      </c>
      <c r="D1616">
        <f t="shared" si="28"/>
        <v>2.2994801386416994</v>
      </c>
      <c r="E1616">
        <v>1.7060460245793663E-2</v>
      </c>
    </row>
    <row r="1617" spans="2:5" x14ac:dyDescent="0.2">
      <c r="B1617" s="176">
        <v>40212</v>
      </c>
      <c r="C1617" s="146">
        <v>133.28746000000001</v>
      </c>
      <c r="D1617">
        <f t="shared" si="28"/>
        <v>0.28067886785792223</v>
      </c>
      <c r="E1617">
        <v>1.7055542988901072E-2</v>
      </c>
    </row>
    <row r="1618" spans="2:5" x14ac:dyDescent="0.2">
      <c r="B1618" s="176">
        <v>44005</v>
      </c>
      <c r="C1618" s="146">
        <v>104.07563</v>
      </c>
      <c r="D1618">
        <f t="shared" si="28"/>
        <v>-0.72869020864022882</v>
      </c>
      <c r="E1618">
        <v>1.7048194648995724E-2</v>
      </c>
    </row>
    <row r="1619" spans="2:5" x14ac:dyDescent="0.2">
      <c r="B1619" s="176">
        <v>44921</v>
      </c>
      <c r="C1619" s="146">
        <v>383.604401</v>
      </c>
      <c r="D1619">
        <f t="shared" si="28"/>
        <v>1.0192335633194325</v>
      </c>
      <c r="E1619">
        <v>1.7047633200220687E-2</v>
      </c>
    </row>
    <row r="1620" spans="2:5" x14ac:dyDescent="0.2">
      <c r="B1620" s="176">
        <v>40728</v>
      </c>
      <c r="C1620" s="146">
        <v>189.97524999999999</v>
      </c>
      <c r="D1620">
        <f t="shared" si="28"/>
        <v>1.5771721116633384</v>
      </c>
      <c r="E1620">
        <v>1.704022897264788E-2</v>
      </c>
    </row>
    <row r="1621" spans="2:5" x14ac:dyDescent="0.2">
      <c r="B1621" s="176">
        <v>35248</v>
      </c>
      <c r="C1621" s="146">
        <v>73.714614999999995</v>
      </c>
      <c r="D1621">
        <f t="shared" si="28"/>
        <v>-0.83496403997316093</v>
      </c>
      <c r="E1621">
        <v>1.7031892915329614E-2</v>
      </c>
    </row>
    <row r="1622" spans="2:5" x14ac:dyDescent="0.2">
      <c r="B1622" s="176">
        <v>44672</v>
      </c>
      <c r="C1622" s="146">
        <v>446.65789799999999</v>
      </c>
      <c r="D1622">
        <f t="shared" si="28"/>
        <v>4.7672769985847081</v>
      </c>
      <c r="E1622">
        <v>1.7024215265616271E-2</v>
      </c>
    </row>
    <row r="1623" spans="2:5" x14ac:dyDescent="0.2">
      <c r="B1623" s="176">
        <v>38596</v>
      </c>
      <c r="C1623" s="146">
        <v>77.446929999999995</v>
      </c>
      <c r="D1623">
        <f t="shared" si="28"/>
        <v>-0.79553018446435053</v>
      </c>
      <c r="E1623">
        <v>1.7011768612338628E-2</v>
      </c>
    </row>
    <row r="1624" spans="2:5" x14ac:dyDescent="0.2">
      <c r="B1624" s="176">
        <v>42970</v>
      </c>
      <c r="C1624" s="146">
        <v>378.76950099999999</v>
      </c>
      <c r="D1624">
        <f t="shared" si="28"/>
        <v>11.104419990212142</v>
      </c>
      <c r="E1624">
        <v>1.6996761673125547E-2</v>
      </c>
    </row>
    <row r="1625" spans="2:5" x14ac:dyDescent="0.2">
      <c r="B1625" s="176">
        <v>36523</v>
      </c>
      <c r="C1625" s="146">
        <v>31.291834000000001</v>
      </c>
      <c r="D1625">
        <f t="shared" si="28"/>
        <v>-2.6313085628706892E-2</v>
      </c>
      <c r="E1625">
        <v>1.6982250686089721E-2</v>
      </c>
    </row>
    <row r="1626" spans="2:5" x14ac:dyDescent="0.2">
      <c r="B1626" s="176">
        <v>36187</v>
      </c>
      <c r="C1626" s="146">
        <v>32.13747</v>
      </c>
      <c r="D1626">
        <f t="shared" si="28"/>
        <v>-0.9474190618962226</v>
      </c>
      <c r="E1626">
        <v>1.6981092250895877E-2</v>
      </c>
    </row>
    <row r="1627" spans="2:5" x14ac:dyDescent="0.2">
      <c r="B1627" s="176">
        <v>45170</v>
      </c>
      <c r="C1627" s="146">
        <v>611.20001200000002</v>
      </c>
      <c r="D1627">
        <f t="shared" si="28"/>
        <v>23.478587944351744</v>
      </c>
      <c r="E1627">
        <v>1.6971733777038294E-2</v>
      </c>
    </row>
    <row r="1628" spans="2:5" x14ac:dyDescent="0.2">
      <c r="B1628" s="176">
        <v>37441</v>
      </c>
      <c r="C1628" s="146">
        <v>24.968761000000001</v>
      </c>
      <c r="D1628">
        <f t="shared" si="28"/>
        <v>-0.93472261533515011</v>
      </c>
      <c r="E1628">
        <v>1.6964974224544037E-2</v>
      </c>
    </row>
    <row r="1629" spans="2:5" x14ac:dyDescent="0.2">
      <c r="B1629" s="176">
        <v>42216</v>
      </c>
      <c r="C1629" s="146">
        <v>382.50247200000001</v>
      </c>
      <c r="D1629">
        <f t="shared" si="28"/>
        <v>8.4458899457461225</v>
      </c>
      <c r="E1629">
        <v>1.6955889755558135E-2</v>
      </c>
    </row>
    <row r="1630" spans="2:5" x14ac:dyDescent="0.2">
      <c r="B1630" s="176">
        <v>35877</v>
      </c>
      <c r="C1630" s="146">
        <v>40.494064000000002</v>
      </c>
      <c r="D1630">
        <f t="shared" si="28"/>
        <v>-0.92613825050655207</v>
      </c>
      <c r="E1630">
        <v>1.6933521095988155E-2</v>
      </c>
    </row>
    <row r="1631" spans="2:5" x14ac:dyDescent="0.2">
      <c r="B1631" s="176">
        <v>42647</v>
      </c>
      <c r="C1631" s="146">
        <v>548.24133300000005</v>
      </c>
      <c r="D1631">
        <f t="shared" si="28"/>
        <v>2.7559889934478894E-2</v>
      </c>
      <c r="E1631">
        <v>1.6919513735437975E-2</v>
      </c>
    </row>
    <row r="1632" spans="2:5" x14ac:dyDescent="0.2">
      <c r="B1632" s="176">
        <v>45078</v>
      </c>
      <c r="C1632" s="146">
        <v>533.53710899999999</v>
      </c>
      <c r="D1632">
        <f t="shared" si="28"/>
        <v>20.631597832222724</v>
      </c>
      <c r="E1632">
        <v>1.6910442790429574E-2</v>
      </c>
    </row>
    <row r="1633" spans="2:5" x14ac:dyDescent="0.2">
      <c r="B1633" s="176">
        <v>39848</v>
      </c>
      <c r="C1633" s="146">
        <v>24.664711</v>
      </c>
      <c r="D1633">
        <f t="shared" si="28"/>
        <v>-0.95331325735079309</v>
      </c>
      <c r="E1633">
        <v>1.6891858045428036E-2</v>
      </c>
    </row>
    <row r="1634" spans="2:5" x14ac:dyDescent="0.2">
      <c r="B1634" s="176">
        <v>41943</v>
      </c>
      <c r="C1634" s="146">
        <v>528.30224599999997</v>
      </c>
      <c r="D1634">
        <f t="shared" si="28"/>
        <v>17.992878617542896</v>
      </c>
      <c r="E1634">
        <v>1.6889566930440639E-2</v>
      </c>
    </row>
    <row r="1635" spans="2:5" x14ac:dyDescent="0.2">
      <c r="B1635" s="176">
        <v>36565</v>
      </c>
      <c r="C1635" s="146">
        <v>27.815807</v>
      </c>
      <c r="D1635">
        <f t="shared" si="28"/>
        <v>8.7811936128226853E-2</v>
      </c>
      <c r="E1635">
        <v>1.6888226589245235E-2</v>
      </c>
    </row>
    <row r="1636" spans="2:5" x14ac:dyDescent="0.2">
      <c r="B1636" s="176">
        <v>37715</v>
      </c>
      <c r="C1636" s="146">
        <v>25.570419000000001</v>
      </c>
      <c r="D1636">
        <f t="shared" si="28"/>
        <v>-0.40892539010805118</v>
      </c>
      <c r="E1636">
        <v>1.687111459297494E-2</v>
      </c>
    </row>
    <row r="1637" spans="2:5" x14ac:dyDescent="0.2">
      <c r="B1637" s="176">
        <v>37860</v>
      </c>
      <c r="C1637" s="146">
        <v>43.260899000000002</v>
      </c>
      <c r="D1637">
        <f t="shared" si="28"/>
        <v>-0.26634642771470557</v>
      </c>
      <c r="E1637">
        <v>1.6829924884954502E-2</v>
      </c>
    </row>
    <row r="1638" spans="2:5" x14ac:dyDescent="0.2">
      <c r="B1638" s="176">
        <v>37937</v>
      </c>
      <c r="C1638" s="146">
        <v>58.966385000000002</v>
      </c>
      <c r="D1638">
        <f t="shared" si="28"/>
        <v>-0.59215987499642764</v>
      </c>
      <c r="E1638">
        <v>1.6824782813466131E-2</v>
      </c>
    </row>
    <row r="1639" spans="2:5" x14ac:dyDescent="0.2">
      <c r="B1639" s="176">
        <v>40788</v>
      </c>
      <c r="C1639" s="146">
        <v>144.58210800000001</v>
      </c>
      <c r="D1639">
        <f t="shared" si="28"/>
        <v>-0.35082304070817638</v>
      </c>
      <c r="E1639">
        <v>1.6772021081094168E-2</v>
      </c>
    </row>
    <row r="1640" spans="2:5" x14ac:dyDescent="0.2">
      <c r="B1640" s="176">
        <v>40511</v>
      </c>
      <c r="C1640" s="146">
        <v>222.71601899999999</v>
      </c>
      <c r="D1640">
        <f t="shared" si="28"/>
        <v>0.33898798330592655</v>
      </c>
      <c r="E1640">
        <v>1.676027241718786E-2</v>
      </c>
    </row>
    <row r="1641" spans="2:5" x14ac:dyDescent="0.2">
      <c r="B1641" s="176">
        <v>43447</v>
      </c>
      <c r="C1641" s="146">
        <v>166.331604</v>
      </c>
      <c r="D1641">
        <f t="shared" si="28"/>
        <v>1.19828736127005</v>
      </c>
      <c r="E1641">
        <v>1.6758068971500246E-2</v>
      </c>
    </row>
    <row r="1642" spans="2:5" x14ac:dyDescent="0.2">
      <c r="B1642" s="176">
        <v>43943</v>
      </c>
      <c r="C1642" s="146">
        <v>75.664176999999995</v>
      </c>
      <c r="D1642">
        <f t="shared" si="28"/>
        <v>-0.78626111925663522</v>
      </c>
      <c r="E1642">
        <v>1.6744819738649438E-2</v>
      </c>
    </row>
    <row r="1643" spans="2:5" x14ac:dyDescent="0.2">
      <c r="B1643" s="176">
        <v>42230</v>
      </c>
      <c r="C1643" s="146">
        <v>354.00286899999998</v>
      </c>
      <c r="D1643">
        <f t="shared" si="28"/>
        <v>2.0668538396867819</v>
      </c>
      <c r="E1643">
        <v>1.674309267248095E-2</v>
      </c>
    </row>
    <row r="1644" spans="2:5" x14ac:dyDescent="0.2">
      <c r="B1644" s="176">
        <v>39323</v>
      </c>
      <c r="C1644" s="146">
        <v>115.428673</v>
      </c>
      <c r="D1644">
        <f t="shared" si="28"/>
        <v>-0.69029870342570054</v>
      </c>
      <c r="E1644">
        <v>1.674079484905077E-2</v>
      </c>
    </row>
    <row r="1645" spans="2:5" x14ac:dyDescent="0.2">
      <c r="B1645" s="176">
        <v>41565</v>
      </c>
      <c r="C1645" s="146">
        <v>372.70968599999998</v>
      </c>
      <c r="D1645">
        <f t="shared" si="28"/>
        <v>-7.1071829085321029E-3</v>
      </c>
      <c r="E1645">
        <v>1.6738243733528481E-2</v>
      </c>
    </row>
    <row r="1646" spans="2:5" x14ac:dyDescent="0.2">
      <c r="B1646" s="176">
        <v>42466</v>
      </c>
      <c r="C1646" s="146">
        <v>375.37756300000001</v>
      </c>
      <c r="D1646">
        <f t="shared" si="28"/>
        <v>1.5588301488127059</v>
      </c>
      <c r="E1646">
        <v>1.6734194329886432E-2</v>
      </c>
    </row>
    <row r="1647" spans="2:5" x14ac:dyDescent="0.2">
      <c r="B1647" s="176">
        <v>40792</v>
      </c>
      <c r="C1647" s="146">
        <v>146.69889800000001</v>
      </c>
      <c r="D1647">
        <f t="shared" si="28"/>
        <v>1.5324456805741677</v>
      </c>
      <c r="E1647">
        <v>1.6728751233485988E-2</v>
      </c>
    </row>
    <row r="1648" spans="2:5" x14ac:dyDescent="0.2">
      <c r="B1648" s="176">
        <v>37916</v>
      </c>
      <c r="C1648" s="146">
        <v>57.927757</v>
      </c>
      <c r="D1648">
        <f t="shared" si="28"/>
        <v>-0.28422549087252696</v>
      </c>
      <c r="E1648">
        <v>1.6710556166947211E-2</v>
      </c>
    </row>
    <row r="1649" spans="2:5" x14ac:dyDescent="0.2">
      <c r="B1649" s="176">
        <v>38352</v>
      </c>
      <c r="C1649" s="146">
        <v>80.930176000000003</v>
      </c>
      <c r="D1649">
        <f t="shared" si="28"/>
        <v>-0.60653089232624358</v>
      </c>
      <c r="E1649">
        <v>1.6702004511644646E-2</v>
      </c>
    </row>
    <row r="1650" spans="2:5" x14ac:dyDescent="0.2">
      <c r="B1650" s="176">
        <v>40694</v>
      </c>
      <c r="C1650" s="146">
        <v>205.683685</v>
      </c>
      <c r="D1650">
        <f t="shared" si="28"/>
        <v>-0.2815991298703488</v>
      </c>
      <c r="E1650">
        <v>1.6661261095974541E-2</v>
      </c>
    </row>
    <row r="1651" spans="2:5" x14ac:dyDescent="0.2">
      <c r="B1651" s="176">
        <v>43252</v>
      </c>
      <c r="C1651" s="146">
        <v>286.30767800000001</v>
      </c>
      <c r="D1651">
        <f t="shared" si="28"/>
        <v>-0.36120994738157697</v>
      </c>
      <c r="E1651">
        <v>1.6637156454565333E-2</v>
      </c>
    </row>
    <row r="1652" spans="2:5" x14ac:dyDescent="0.2">
      <c r="B1652" s="176">
        <v>44771</v>
      </c>
      <c r="C1652" s="146">
        <v>448.20309400000002</v>
      </c>
      <c r="D1652">
        <f t="shared" si="28"/>
        <v>-1.3494235993581245E-2</v>
      </c>
      <c r="E1652">
        <v>1.6619592348065579E-2</v>
      </c>
    </row>
    <row r="1653" spans="2:5" x14ac:dyDescent="0.2">
      <c r="B1653" s="176">
        <v>42902</v>
      </c>
      <c r="C1653" s="146">
        <v>454.33398399999999</v>
      </c>
      <c r="D1653">
        <f t="shared" si="28"/>
        <v>8.8019607276237061E-2</v>
      </c>
      <c r="E1653">
        <v>1.6618397724105057E-2</v>
      </c>
    </row>
    <row r="1654" spans="2:5" x14ac:dyDescent="0.2">
      <c r="B1654" s="176">
        <v>42486</v>
      </c>
      <c r="C1654" s="146">
        <v>417.57885700000003</v>
      </c>
      <c r="D1654">
        <f t="shared" si="28"/>
        <v>-0.2265158455001349</v>
      </c>
      <c r="E1654">
        <v>1.6618010494678006E-2</v>
      </c>
    </row>
    <row r="1655" spans="2:5" x14ac:dyDescent="0.2">
      <c r="B1655" s="176">
        <v>42759</v>
      </c>
      <c r="C1655" s="146">
        <v>539.86737100000005</v>
      </c>
      <c r="D1655">
        <f t="shared" si="28"/>
        <v>9.7693297164231598</v>
      </c>
      <c r="E1655">
        <v>1.6613376071412667E-2</v>
      </c>
    </row>
    <row r="1656" spans="2:5" x14ac:dyDescent="0.2">
      <c r="B1656" s="176">
        <v>37897</v>
      </c>
      <c r="C1656" s="146">
        <v>50.130080999999997</v>
      </c>
      <c r="D1656">
        <f t="shared" si="28"/>
        <v>-0.50509972046817664</v>
      </c>
      <c r="E1656">
        <v>1.6594762255919306E-2</v>
      </c>
    </row>
    <row r="1657" spans="2:5" x14ac:dyDescent="0.2">
      <c r="B1657" s="176">
        <v>40113</v>
      </c>
      <c r="C1657" s="146">
        <v>101.293297</v>
      </c>
      <c r="D1657">
        <f t="shared" si="28"/>
        <v>-0.19101113966719291</v>
      </c>
      <c r="E1657">
        <v>1.6592550693614309E-2</v>
      </c>
    </row>
    <row r="1658" spans="2:5" x14ac:dyDescent="0.2">
      <c r="B1658" s="176">
        <v>44061</v>
      </c>
      <c r="C1658" s="146">
        <v>125.209755</v>
      </c>
      <c r="D1658">
        <f t="shared" si="28"/>
        <v>1.523692542900237</v>
      </c>
      <c r="E1658">
        <v>1.6592426830330756E-2</v>
      </c>
    </row>
    <row r="1659" spans="2:5" x14ac:dyDescent="0.2">
      <c r="B1659" s="176">
        <v>35438</v>
      </c>
      <c r="C1659" s="146">
        <v>49.613712</v>
      </c>
      <c r="D1659">
        <f t="shared" si="28"/>
        <v>0.66922000201058507</v>
      </c>
      <c r="E1659">
        <v>1.6572331536949508E-2</v>
      </c>
    </row>
    <row r="1660" spans="2:5" x14ac:dyDescent="0.2">
      <c r="B1660" s="176">
        <v>35958</v>
      </c>
      <c r="C1660" s="146">
        <v>29.722691999999999</v>
      </c>
      <c r="D1660">
        <f t="shared" si="28"/>
        <v>-0.90918267261624763</v>
      </c>
      <c r="E1660">
        <v>1.6568949333313248E-2</v>
      </c>
    </row>
    <row r="1661" spans="2:5" x14ac:dyDescent="0.2">
      <c r="B1661" s="176">
        <v>44256</v>
      </c>
      <c r="C1661" s="146">
        <v>327.279968</v>
      </c>
      <c r="D1661">
        <f t="shared" si="28"/>
        <v>0.35727694287787365</v>
      </c>
      <c r="E1661">
        <v>1.6566020884817907E-2</v>
      </c>
    </row>
    <row r="1662" spans="2:5" x14ac:dyDescent="0.2">
      <c r="B1662" s="176">
        <v>40945</v>
      </c>
      <c r="C1662" s="146">
        <v>241.12983700000001</v>
      </c>
      <c r="D1662">
        <f t="shared" si="28"/>
        <v>-0.33219449611242108</v>
      </c>
      <c r="E1662">
        <v>1.6555656940441848E-2</v>
      </c>
    </row>
    <row r="1663" spans="2:5" x14ac:dyDescent="0.2">
      <c r="B1663" s="176">
        <v>42289</v>
      </c>
      <c r="C1663" s="146">
        <v>361.07794200000001</v>
      </c>
      <c r="D1663">
        <f t="shared" si="28"/>
        <v>3.0857126708563904</v>
      </c>
      <c r="E1663">
        <v>1.6552069343480597E-2</v>
      </c>
    </row>
    <row r="1664" spans="2:5" x14ac:dyDescent="0.2">
      <c r="B1664" s="176">
        <v>39612</v>
      </c>
      <c r="C1664" s="146">
        <v>88.375754999999998</v>
      </c>
      <c r="D1664">
        <f t="shared" si="28"/>
        <v>-0.84390196383817595</v>
      </c>
      <c r="E1664">
        <v>1.6543644944346819E-2</v>
      </c>
    </row>
    <row r="1665" spans="2:5" x14ac:dyDescent="0.2">
      <c r="B1665" s="176">
        <v>42100</v>
      </c>
      <c r="C1665" s="146">
        <v>566.15545699999996</v>
      </c>
      <c r="D1665">
        <f t="shared" si="28"/>
        <v>5.8442781370802797</v>
      </c>
      <c r="E1665">
        <v>1.6540902925067887E-2</v>
      </c>
    </row>
    <row r="1666" spans="2:5" x14ac:dyDescent="0.2">
      <c r="B1666" s="176">
        <v>38664</v>
      </c>
      <c r="C1666" s="146">
        <v>82.719527999999997</v>
      </c>
      <c r="D1666">
        <f t="shared" si="28"/>
        <v>2.2895471378847874</v>
      </c>
      <c r="E1666">
        <v>1.6528151422071657E-2</v>
      </c>
    </row>
    <row r="1667" spans="2:5" x14ac:dyDescent="0.2">
      <c r="B1667" s="176">
        <v>37714</v>
      </c>
      <c r="C1667" s="146">
        <v>25.146174999999999</v>
      </c>
      <c r="D1667">
        <f t="shared" ref="D1667:D1730" si="29">(C1667-C1668)/C1668</f>
        <v>-0.79713248856939967</v>
      </c>
      <c r="E1667">
        <v>1.6526382205115257E-2</v>
      </c>
    </row>
    <row r="1668" spans="2:5" x14ac:dyDescent="0.2">
      <c r="B1668" s="176">
        <v>39148</v>
      </c>
      <c r="C1668" s="146">
        <v>123.953682</v>
      </c>
      <c r="D1668">
        <f t="shared" si="29"/>
        <v>-0.64886276927268427</v>
      </c>
      <c r="E1668">
        <v>1.6515345555254506E-2</v>
      </c>
    </row>
    <row r="1669" spans="2:5" x14ac:dyDescent="0.2">
      <c r="B1669" s="176">
        <v>42440</v>
      </c>
      <c r="C1669" s="146">
        <v>353.00637799999998</v>
      </c>
      <c r="D1669">
        <f t="shared" si="29"/>
        <v>2.3282749308320594</v>
      </c>
      <c r="E1669">
        <v>1.6499323089912053E-2</v>
      </c>
    </row>
    <row r="1670" spans="2:5" x14ac:dyDescent="0.2">
      <c r="B1670" s="176">
        <v>39525</v>
      </c>
      <c r="C1670" s="146">
        <v>106.062866</v>
      </c>
      <c r="D1670">
        <f t="shared" si="29"/>
        <v>0.49033152123228724</v>
      </c>
      <c r="E1670">
        <v>1.6491637593548741E-2</v>
      </c>
    </row>
    <row r="1671" spans="2:5" x14ac:dyDescent="0.2">
      <c r="B1671" s="176">
        <v>38467</v>
      </c>
      <c r="C1671" s="146">
        <v>71.167297000000005</v>
      </c>
      <c r="D1671">
        <f t="shared" si="29"/>
        <v>-0.84887996766226992</v>
      </c>
      <c r="E1671">
        <v>1.6472260808151434E-2</v>
      </c>
    </row>
    <row r="1672" spans="2:5" x14ac:dyDescent="0.2">
      <c r="B1672" s="176">
        <v>42822</v>
      </c>
      <c r="C1672" s="146">
        <v>470.93225100000001</v>
      </c>
      <c r="D1672">
        <f t="shared" si="29"/>
        <v>-7.3089343907104087E-2</v>
      </c>
      <c r="E1672">
        <v>1.6460439765914523E-2</v>
      </c>
    </row>
    <row r="1673" spans="2:5" x14ac:dyDescent="0.2">
      <c r="B1673" s="176">
        <v>44509</v>
      </c>
      <c r="C1673" s="146">
        <v>508.06649800000002</v>
      </c>
      <c r="D1673">
        <f t="shared" si="29"/>
        <v>5.431697927800931</v>
      </c>
      <c r="E1673">
        <v>1.6453925063576093E-2</v>
      </c>
    </row>
    <row r="1674" spans="2:5" x14ac:dyDescent="0.2">
      <c r="B1674" s="176">
        <v>39671</v>
      </c>
      <c r="C1674" s="146">
        <v>78.994147999999996</v>
      </c>
      <c r="D1674">
        <f t="shared" si="29"/>
        <v>-0.85263092996484724</v>
      </c>
      <c r="E1674">
        <v>1.6451142258539227E-2</v>
      </c>
    </row>
    <row r="1675" spans="2:5" x14ac:dyDescent="0.2">
      <c r="B1675" s="176">
        <v>42613</v>
      </c>
      <c r="C1675" s="146">
        <v>536.029358</v>
      </c>
      <c r="D1675">
        <f t="shared" si="29"/>
        <v>0.89064702887671465</v>
      </c>
      <c r="E1675">
        <v>1.6446134460751979E-2</v>
      </c>
    </row>
    <row r="1676" spans="2:5" x14ac:dyDescent="0.2">
      <c r="B1676" s="176">
        <v>44433</v>
      </c>
      <c r="C1676" s="146">
        <v>283.51635700000003</v>
      </c>
      <c r="D1676">
        <f t="shared" si="29"/>
        <v>5.1132499495335599</v>
      </c>
      <c r="E1676">
        <v>1.6440370619169892E-2</v>
      </c>
    </row>
    <row r="1677" spans="2:5" x14ac:dyDescent="0.2">
      <c r="B1677" s="176">
        <v>36413</v>
      </c>
      <c r="C1677" s="146">
        <v>46.377353999999997</v>
      </c>
      <c r="D1677">
        <f t="shared" si="29"/>
        <v>3.2251953535505002</v>
      </c>
      <c r="E1677">
        <v>1.6431471066048146E-2</v>
      </c>
    </row>
    <row r="1678" spans="2:5" x14ac:dyDescent="0.2">
      <c r="B1678" s="176">
        <v>37176</v>
      </c>
      <c r="C1678" s="146">
        <v>10.976381</v>
      </c>
      <c r="D1678">
        <f t="shared" si="29"/>
        <v>-0.9101830080430714</v>
      </c>
      <c r="E1678">
        <v>1.642851123764575E-2</v>
      </c>
    </row>
    <row r="1679" spans="2:5" x14ac:dyDescent="0.2">
      <c r="B1679" s="176">
        <v>39171</v>
      </c>
      <c r="C1679" s="146">
        <v>122.20829000000001</v>
      </c>
      <c r="D1679">
        <f t="shared" si="29"/>
        <v>-0.53229197666486627</v>
      </c>
      <c r="E1679">
        <v>1.640000701285068E-2</v>
      </c>
    </row>
    <row r="1680" spans="2:5" x14ac:dyDescent="0.2">
      <c r="B1680" s="176">
        <v>40995</v>
      </c>
      <c r="C1680" s="146">
        <v>261.29183999999998</v>
      </c>
      <c r="D1680">
        <f t="shared" si="29"/>
        <v>19.199401296713734</v>
      </c>
      <c r="E1680">
        <v>1.6393448489652424E-2</v>
      </c>
    </row>
    <row r="1681" spans="2:5" x14ac:dyDescent="0.2">
      <c r="B1681" s="176">
        <v>36796</v>
      </c>
      <c r="C1681" s="146">
        <v>12.935623</v>
      </c>
      <c r="D1681">
        <f t="shared" si="29"/>
        <v>-0.77263220901347629</v>
      </c>
      <c r="E1681">
        <v>1.6363568935516628E-2</v>
      </c>
    </row>
    <row r="1682" spans="2:5" x14ac:dyDescent="0.2">
      <c r="B1682" s="176">
        <v>35376</v>
      </c>
      <c r="C1682" s="146">
        <v>56.892944</v>
      </c>
      <c r="D1682">
        <f t="shared" si="29"/>
        <v>-0.52008020867644678</v>
      </c>
      <c r="E1682">
        <v>1.6350026627564389E-2</v>
      </c>
    </row>
    <row r="1683" spans="2:5" x14ac:dyDescent="0.2">
      <c r="B1683" s="176">
        <v>38751</v>
      </c>
      <c r="C1683" s="146">
        <v>118.54677599999999</v>
      </c>
      <c r="D1683">
        <f t="shared" si="29"/>
        <v>5.0871974309736423</v>
      </c>
      <c r="E1683">
        <v>1.6341353000520538E-2</v>
      </c>
    </row>
    <row r="1684" spans="2:5" x14ac:dyDescent="0.2">
      <c r="B1684" s="176">
        <v>36011</v>
      </c>
      <c r="C1684" s="146">
        <v>19.474771</v>
      </c>
      <c r="D1684">
        <f t="shared" si="29"/>
        <v>-0.95851461311444874</v>
      </c>
      <c r="E1684">
        <v>1.6336092181175751E-2</v>
      </c>
    </row>
    <row r="1685" spans="2:5" x14ac:dyDescent="0.2">
      <c r="B1685" s="176">
        <v>42733</v>
      </c>
      <c r="C1685" s="146">
        <v>469.43689000000001</v>
      </c>
      <c r="D1685">
        <f t="shared" si="29"/>
        <v>20.946351418280205</v>
      </c>
      <c r="E1685">
        <v>1.6294330001727402E-2</v>
      </c>
    </row>
    <row r="1686" spans="2:5" x14ac:dyDescent="0.2">
      <c r="B1686" s="176">
        <v>36262</v>
      </c>
      <c r="C1686" s="146">
        <v>21.390201999999999</v>
      </c>
      <c r="D1686">
        <f t="shared" si="29"/>
        <v>5.721244624342945E-2</v>
      </c>
      <c r="E1686">
        <v>1.628902549825605E-2</v>
      </c>
    </row>
    <row r="1687" spans="2:5" x14ac:dyDescent="0.2">
      <c r="B1687" s="176">
        <v>36717</v>
      </c>
      <c r="C1687" s="146">
        <v>20.232642999999999</v>
      </c>
      <c r="D1687">
        <f t="shared" si="29"/>
        <v>-0.69006175191592034</v>
      </c>
      <c r="E1687">
        <v>1.6272858380508768E-2</v>
      </c>
    </row>
    <row r="1688" spans="2:5" x14ac:dyDescent="0.2">
      <c r="B1688" s="176">
        <v>35171</v>
      </c>
      <c r="C1688" s="146">
        <v>65.279594000000003</v>
      </c>
      <c r="D1688">
        <f t="shared" si="29"/>
        <v>-0.78607302198995566</v>
      </c>
      <c r="E1688">
        <v>1.6270026991882545E-2</v>
      </c>
    </row>
    <row r="1689" spans="2:5" x14ac:dyDescent="0.2">
      <c r="B1689" s="176">
        <v>44453</v>
      </c>
      <c r="C1689" s="146">
        <v>305.148956</v>
      </c>
      <c r="D1689">
        <f t="shared" si="29"/>
        <v>12.764830217467017</v>
      </c>
      <c r="E1689">
        <v>1.6268223605791263E-2</v>
      </c>
    </row>
    <row r="1690" spans="2:5" x14ac:dyDescent="0.2">
      <c r="B1690" s="176">
        <v>37316</v>
      </c>
      <c r="C1690" s="146">
        <v>22.168741000000001</v>
      </c>
      <c r="D1690">
        <f t="shared" si="29"/>
        <v>-0.95496591071175374</v>
      </c>
      <c r="E1690">
        <v>1.626594618472238E-2</v>
      </c>
    </row>
    <row r="1691" spans="2:5" x14ac:dyDescent="0.2">
      <c r="B1691" s="176">
        <v>42566</v>
      </c>
      <c r="C1691" s="146">
        <v>492.26577800000001</v>
      </c>
      <c r="D1691">
        <f t="shared" si="29"/>
        <v>22.733105162128435</v>
      </c>
      <c r="E1691">
        <v>1.6251773836679115E-2</v>
      </c>
    </row>
    <row r="1692" spans="2:5" x14ac:dyDescent="0.2">
      <c r="B1692" s="176">
        <v>36696</v>
      </c>
      <c r="C1692" s="146">
        <v>20.741734999999998</v>
      </c>
      <c r="D1692">
        <f t="shared" si="29"/>
        <v>-0.9610986587322472</v>
      </c>
      <c r="E1692">
        <v>1.6250913214188964E-2</v>
      </c>
    </row>
    <row r="1693" spans="2:5" x14ac:dyDescent="0.2">
      <c r="B1693" s="176">
        <v>42643</v>
      </c>
      <c r="C1693" s="146">
        <v>533.18817100000001</v>
      </c>
      <c r="D1693">
        <f t="shared" si="29"/>
        <v>0.64382972419612572</v>
      </c>
      <c r="E1693">
        <v>1.6245374344203874E-2</v>
      </c>
    </row>
    <row r="1694" spans="2:5" x14ac:dyDescent="0.2">
      <c r="B1694" s="176">
        <v>42404</v>
      </c>
      <c r="C1694" s="146">
        <v>324.35730000000001</v>
      </c>
      <c r="D1694">
        <f t="shared" si="29"/>
        <v>3.2433231436127623</v>
      </c>
      <c r="E1694">
        <v>1.6234837571527262E-2</v>
      </c>
    </row>
    <row r="1695" spans="2:5" x14ac:dyDescent="0.2">
      <c r="B1695" s="176">
        <v>38112</v>
      </c>
      <c r="C1695" s="146">
        <v>76.439453</v>
      </c>
      <c r="D1695">
        <f t="shared" si="29"/>
        <v>-0.58507744000936246</v>
      </c>
      <c r="E1695">
        <v>1.6229125093183354E-2</v>
      </c>
    </row>
    <row r="1696" spans="2:5" x14ac:dyDescent="0.2">
      <c r="B1696" s="176">
        <v>43536</v>
      </c>
      <c r="C1696" s="146">
        <v>184.22583</v>
      </c>
      <c r="D1696">
        <f t="shared" si="29"/>
        <v>-0.71100164915073694</v>
      </c>
      <c r="E1696">
        <v>1.622211399239628E-2</v>
      </c>
    </row>
    <row r="1697" spans="2:5" x14ac:dyDescent="0.2">
      <c r="B1697" s="176">
        <v>45132</v>
      </c>
      <c r="C1697" s="146">
        <v>637.463257</v>
      </c>
      <c r="D1697">
        <f t="shared" si="29"/>
        <v>24.921702066231223</v>
      </c>
      <c r="E1697">
        <v>1.6209815580174512E-2</v>
      </c>
    </row>
    <row r="1698" spans="2:5" x14ac:dyDescent="0.2">
      <c r="B1698" s="176">
        <v>39836</v>
      </c>
      <c r="C1698" s="146">
        <v>24.591875000000002</v>
      </c>
      <c r="D1698">
        <f t="shared" si="29"/>
        <v>-0.86690844763523278</v>
      </c>
      <c r="E1698">
        <v>1.6177687207992706E-2</v>
      </c>
    </row>
    <row r="1699" spans="2:5" x14ac:dyDescent="0.2">
      <c r="B1699" s="176">
        <v>43480</v>
      </c>
      <c r="C1699" s="146">
        <v>184.774124</v>
      </c>
      <c r="D1699">
        <f t="shared" si="29"/>
        <v>0.3668879007384418</v>
      </c>
      <c r="E1699">
        <v>1.6173287792275583E-2</v>
      </c>
    </row>
    <row r="1700" spans="2:5" x14ac:dyDescent="0.2">
      <c r="B1700" s="176">
        <v>43677</v>
      </c>
      <c r="C1700" s="146">
        <v>135.178696</v>
      </c>
      <c r="D1700">
        <f t="shared" si="29"/>
        <v>1.5890127963354639</v>
      </c>
      <c r="E1700">
        <v>1.6110948539474892E-2</v>
      </c>
    </row>
    <row r="1701" spans="2:5" x14ac:dyDescent="0.2">
      <c r="B1701" s="176">
        <v>35074</v>
      </c>
      <c r="C1701" s="146">
        <v>52.212448000000002</v>
      </c>
      <c r="D1701">
        <f t="shared" si="29"/>
        <v>-0.20778707128151264</v>
      </c>
      <c r="E1701">
        <v>1.6107081805862903E-2</v>
      </c>
    </row>
    <row r="1702" spans="2:5" x14ac:dyDescent="0.2">
      <c r="B1702" s="176">
        <v>35613</v>
      </c>
      <c r="C1702" s="146">
        <v>65.907088999999999</v>
      </c>
      <c r="D1702">
        <f t="shared" si="29"/>
        <v>-0.71329228538083567</v>
      </c>
      <c r="E1702">
        <v>1.6096490231367857E-2</v>
      </c>
    </row>
    <row r="1703" spans="2:5" x14ac:dyDescent="0.2">
      <c r="B1703" s="176">
        <v>41095</v>
      </c>
      <c r="C1703" s="146">
        <v>229.87553399999999</v>
      </c>
      <c r="D1703">
        <f t="shared" si="29"/>
        <v>2.4685707480185735</v>
      </c>
      <c r="E1703">
        <v>1.6088119554009548E-2</v>
      </c>
    </row>
    <row r="1704" spans="2:5" x14ac:dyDescent="0.2">
      <c r="B1704" s="176">
        <v>38184</v>
      </c>
      <c r="C1704" s="146">
        <v>66.273848999999998</v>
      </c>
      <c r="D1704">
        <f t="shared" si="29"/>
        <v>-0.7539812666000103</v>
      </c>
      <c r="E1704">
        <v>1.608536681955039E-2</v>
      </c>
    </row>
    <row r="1705" spans="2:5" x14ac:dyDescent="0.2">
      <c r="B1705" s="176">
        <v>41002</v>
      </c>
      <c r="C1705" s="146">
        <v>269.38537600000001</v>
      </c>
      <c r="D1705">
        <f t="shared" si="29"/>
        <v>0.49875189306284273</v>
      </c>
      <c r="E1705">
        <v>1.6076561685449183E-2</v>
      </c>
    </row>
    <row r="1706" spans="2:5" x14ac:dyDescent="0.2">
      <c r="B1706" s="176">
        <v>43525</v>
      </c>
      <c r="C1706" s="146">
        <v>179.73980700000001</v>
      </c>
      <c r="D1706">
        <f t="shared" si="29"/>
        <v>1.7207353646262882E-2</v>
      </c>
      <c r="E1706">
        <v>1.6060925190435806E-2</v>
      </c>
    </row>
    <row r="1707" spans="2:5" x14ac:dyDescent="0.2">
      <c r="B1707" s="176">
        <v>43433</v>
      </c>
      <c r="C1707" s="146">
        <v>176.69927999999999</v>
      </c>
      <c r="D1707">
        <f t="shared" si="29"/>
        <v>1.9848641432789276</v>
      </c>
      <c r="E1707">
        <v>1.6050477363389857E-2</v>
      </c>
    </row>
    <row r="1708" spans="2:5" x14ac:dyDescent="0.2">
      <c r="B1708" s="176">
        <v>35145</v>
      </c>
      <c r="C1708" s="146">
        <v>59.198433000000001</v>
      </c>
      <c r="D1708">
        <f t="shared" si="29"/>
        <v>-0.7772582996967845</v>
      </c>
      <c r="E1708">
        <v>1.6010832335187901E-2</v>
      </c>
    </row>
    <row r="1709" spans="2:5" x14ac:dyDescent="0.2">
      <c r="B1709" s="176">
        <v>43357</v>
      </c>
      <c r="C1709" s="146">
        <v>265.77166699999998</v>
      </c>
      <c r="D1709">
        <f t="shared" si="29"/>
        <v>14.951468933993368</v>
      </c>
      <c r="E1709">
        <v>1.6006095646635073E-2</v>
      </c>
    </row>
    <row r="1710" spans="2:5" x14ac:dyDescent="0.2">
      <c r="B1710" s="176">
        <v>36732</v>
      </c>
      <c r="C1710" s="146">
        <v>16.661266000000001</v>
      </c>
      <c r="D1710">
        <f t="shared" si="29"/>
        <v>-0.94462162350315038</v>
      </c>
      <c r="E1710">
        <v>1.5992308803069233E-2</v>
      </c>
    </row>
    <row r="1711" spans="2:5" x14ac:dyDescent="0.2">
      <c r="B1711" s="176">
        <v>44286</v>
      </c>
      <c r="C1711" s="146">
        <v>300.86230499999999</v>
      </c>
      <c r="D1711">
        <f t="shared" si="29"/>
        <v>-0.35113621183058247</v>
      </c>
      <c r="E1711">
        <v>1.5990636721478723E-2</v>
      </c>
    </row>
    <row r="1712" spans="2:5" x14ac:dyDescent="0.2">
      <c r="B1712" s="176">
        <v>41836</v>
      </c>
      <c r="C1712" s="146">
        <v>463.67559799999998</v>
      </c>
      <c r="D1712">
        <f t="shared" si="29"/>
        <v>-0.21433339849665559</v>
      </c>
      <c r="E1712">
        <v>1.5986262196259184E-2</v>
      </c>
    </row>
    <row r="1713" spans="2:5" x14ac:dyDescent="0.2">
      <c r="B1713" s="176">
        <v>42033</v>
      </c>
      <c r="C1713" s="146">
        <v>590.16839600000003</v>
      </c>
      <c r="D1713">
        <f t="shared" si="29"/>
        <v>3.1503524957535376</v>
      </c>
      <c r="E1713">
        <v>1.5953804354945963E-2</v>
      </c>
    </row>
    <row r="1714" spans="2:5" x14ac:dyDescent="0.2">
      <c r="B1714" s="176">
        <v>40785</v>
      </c>
      <c r="C1714" s="146">
        <v>142.19717399999999</v>
      </c>
      <c r="D1714">
        <f t="shared" si="29"/>
        <v>-0.10458029881089315</v>
      </c>
      <c r="E1714">
        <v>1.5944900512189913E-2</v>
      </c>
    </row>
    <row r="1715" spans="2:5" x14ac:dyDescent="0.2">
      <c r="B1715" s="176">
        <v>43658</v>
      </c>
      <c r="C1715" s="146">
        <v>158.80505400000001</v>
      </c>
      <c r="D1715">
        <f t="shared" si="29"/>
        <v>-0.74653937706829665</v>
      </c>
      <c r="E1715">
        <v>1.5943887391961994E-2</v>
      </c>
    </row>
    <row r="1716" spans="2:5" x14ac:dyDescent="0.2">
      <c r="B1716" s="176">
        <v>45118</v>
      </c>
      <c r="C1716" s="146">
        <v>626.54724099999999</v>
      </c>
      <c r="D1716">
        <f t="shared" si="29"/>
        <v>19.784757372757944</v>
      </c>
      <c r="E1716">
        <v>1.5921766943929293E-2</v>
      </c>
    </row>
    <row r="1717" spans="2:5" x14ac:dyDescent="0.2">
      <c r="B1717" s="176">
        <v>37798</v>
      </c>
      <c r="C1717" s="146">
        <v>30.144553999999999</v>
      </c>
      <c r="D1717">
        <f t="shared" si="29"/>
        <v>-0.39358509147978171</v>
      </c>
      <c r="E1717">
        <v>1.5856423950504905E-2</v>
      </c>
    </row>
    <row r="1718" spans="2:5" x14ac:dyDescent="0.2">
      <c r="B1718" s="176">
        <v>35718</v>
      </c>
      <c r="C1718" s="146">
        <v>49.709454000000001</v>
      </c>
      <c r="D1718">
        <f t="shared" si="29"/>
        <v>-0.89632106731832117</v>
      </c>
      <c r="E1718">
        <v>1.5854098779255282E-2</v>
      </c>
    </row>
    <row r="1719" spans="2:5" x14ac:dyDescent="0.2">
      <c r="B1719" s="176">
        <v>42810</v>
      </c>
      <c r="C1719" s="146">
        <v>479.45568800000001</v>
      </c>
      <c r="D1719">
        <f t="shared" si="29"/>
        <v>5.8106019978002346</v>
      </c>
      <c r="E1719">
        <v>1.5841136865486573E-2</v>
      </c>
    </row>
    <row r="1720" spans="2:5" x14ac:dyDescent="0.2">
      <c r="B1720" s="176">
        <v>38463</v>
      </c>
      <c r="C1720" s="146">
        <v>70.398430000000005</v>
      </c>
      <c r="D1720">
        <f t="shared" si="29"/>
        <v>-0.85189211194572867</v>
      </c>
      <c r="E1720">
        <v>1.5832653306707179E-2</v>
      </c>
    </row>
    <row r="1721" spans="2:5" x14ac:dyDescent="0.2">
      <c r="B1721" s="176">
        <v>45036</v>
      </c>
      <c r="C1721" s="146">
        <v>475.31857300000001</v>
      </c>
      <c r="D1721">
        <f t="shared" si="29"/>
        <v>5.0166879033653125</v>
      </c>
      <c r="E1721">
        <v>1.5764819042285643E-2</v>
      </c>
    </row>
    <row r="1722" spans="2:5" x14ac:dyDescent="0.2">
      <c r="B1722" s="176">
        <v>38386</v>
      </c>
      <c r="C1722" s="146">
        <v>79.000038000000004</v>
      </c>
      <c r="D1722">
        <f t="shared" si="29"/>
        <v>1.888077579137035</v>
      </c>
      <c r="E1722">
        <v>1.5755609112280012E-2</v>
      </c>
    </row>
    <row r="1723" spans="2:5" x14ac:dyDescent="0.2">
      <c r="B1723" s="176">
        <v>36564</v>
      </c>
      <c r="C1723" s="146">
        <v>27.353849</v>
      </c>
      <c r="D1723">
        <f t="shared" si="29"/>
        <v>-0.38108288421583847</v>
      </c>
      <c r="E1723">
        <v>1.5747968047245819E-2</v>
      </c>
    </row>
    <row r="1724" spans="2:5" x14ac:dyDescent="0.2">
      <c r="B1724" s="176">
        <v>36420</v>
      </c>
      <c r="C1724" s="146">
        <v>44.196303999999998</v>
      </c>
      <c r="D1724">
        <f t="shared" si="29"/>
        <v>-0.61351402626356832</v>
      </c>
      <c r="E1724">
        <v>1.5662923934549405E-2</v>
      </c>
    </row>
    <row r="1725" spans="2:5" x14ac:dyDescent="0.2">
      <c r="B1725" s="176">
        <v>39175</v>
      </c>
      <c r="C1725" s="146">
        <v>114.354225</v>
      </c>
      <c r="D1725">
        <f t="shared" si="29"/>
        <v>0.32405588664092028</v>
      </c>
      <c r="E1725">
        <v>1.5650638041730169E-2</v>
      </c>
    </row>
    <row r="1726" spans="2:5" x14ac:dyDescent="0.2">
      <c r="B1726" s="176">
        <v>38609</v>
      </c>
      <c r="C1726" s="146">
        <v>86.366614999999996</v>
      </c>
      <c r="D1726">
        <f t="shared" si="29"/>
        <v>0.10858339541147334</v>
      </c>
      <c r="E1726">
        <v>1.5622024313394328E-2</v>
      </c>
    </row>
    <row r="1727" spans="2:5" x14ac:dyDescent="0.2">
      <c r="B1727" s="176">
        <v>43950</v>
      </c>
      <c r="C1727" s="146">
        <v>77.907188000000005</v>
      </c>
      <c r="D1727">
        <f t="shared" si="29"/>
        <v>-0.83566396198653592</v>
      </c>
      <c r="E1727">
        <v>1.5594560435108942E-2</v>
      </c>
    </row>
    <row r="1728" spans="2:5" x14ac:dyDescent="0.2">
      <c r="B1728" s="176">
        <v>44783</v>
      </c>
      <c r="C1728" s="146">
        <v>474.07244900000001</v>
      </c>
      <c r="D1728">
        <f t="shared" si="29"/>
        <v>18.141741548294707</v>
      </c>
      <c r="E1728">
        <v>1.5589952538815533E-2</v>
      </c>
    </row>
    <row r="1729" spans="2:5" x14ac:dyDescent="0.2">
      <c r="B1729" s="176">
        <v>36161</v>
      </c>
      <c r="C1729" s="146">
        <v>24.766421999999999</v>
      </c>
      <c r="D1729">
        <f t="shared" si="29"/>
        <v>-0.94515153864941071</v>
      </c>
      <c r="E1729">
        <v>1.5586689586620583E-2</v>
      </c>
    </row>
    <row r="1730" spans="2:5" x14ac:dyDescent="0.2">
      <c r="B1730" s="176">
        <v>42783</v>
      </c>
      <c r="C1730" s="146">
        <v>451.54269399999998</v>
      </c>
      <c r="D1730">
        <f t="shared" si="29"/>
        <v>33.515857409402912</v>
      </c>
      <c r="E1730">
        <v>1.55830270292411E-2</v>
      </c>
    </row>
    <row r="1731" spans="2:5" x14ac:dyDescent="0.2">
      <c r="B1731" s="176">
        <v>36887</v>
      </c>
      <c r="C1731" s="146">
        <v>13.082181</v>
      </c>
      <c r="D1731">
        <f t="shared" ref="D1731:D1794" si="30">(C1731-C1732)/C1732</f>
        <v>-0.77402950192141362</v>
      </c>
      <c r="E1731">
        <v>1.5568838382164248E-2</v>
      </c>
    </row>
    <row r="1732" spans="2:5" x14ac:dyDescent="0.2">
      <c r="B1732" s="176">
        <v>35495</v>
      </c>
      <c r="C1732" s="146">
        <v>57.893313999999997</v>
      </c>
      <c r="D1732">
        <f t="shared" si="30"/>
        <v>0.28070046433961066</v>
      </c>
      <c r="E1732">
        <v>1.5557043340104102E-2</v>
      </c>
    </row>
    <row r="1733" spans="2:5" x14ac:dyDescent="0.2">
      <c r="B1733" s="176">
        <v>37874</v>
      </c>
      <c r="C1733" s="146">
        <v>45.204414</v>
      </c>
      <c r="D1733">
        <f t="shared" si="30"/>
        <v>-0.89857200887585076</v>
      </c>
      <c r="E1733">
        <v>1.5555898534305087E-2</v>
      </c>
    </row>
    <row r="1734" spans="2:5" x14ac:dyDescent="0.2">
      <c r="B1734" s="176">
        <v>42550</v>
      </c>
      <c r="C1734" s="146">
        <v>445.67987099999999</v>
      </c>
      <c r="D1734">
        <f t="shared" si="30"/>
        <v>-0.19944684973002483</v>
      </c>
      <c r="E1734">
        <v>1.5553985805249962E-2</v>
      </c>
    </row>
    <row r="1735" spans="2:5" x14ac:dyDescent="0.2">
      <c r="B1735" s="176">
        <v>42635</v>
      </c>
      <c r="C1735" s="146">
        <v>556.71490500000004</v>
      </c>
      <c r="D1735">
        <f t="shared" si="30"/>
        <v>5.9518788519879484</v>
      </c>
      <c r="E1735">
        <v>1.5548286525955822E-2</v>
      </c>
    </row>
    <row r="1736" spans="2:5" x14ac:dyDescent="0.2">
      <c r="B1736" s="176">
        <v>38392</v>
      </c>
      <c r="C1736" s="146">
        <v>80.081215</v>
      </c>
      <c r="D1736">
        <f t="shared" si="30"/>
        <v>-6.7429962729556092E-2</v>
      </c>
      <c r="E1736">
        <v>1.5539007475067807E-2</v>
      </c>
    </row>
    <row r="1737" spans="2:5" x14ac:dyDescent="0.2">
      <c r="B1737" s="176">
        <v>38621</v>
      </c>
      <c r="C1737" s="146">
        <v>85.871528999999995</v>
      </c>
      <c r="D1737">
        <f t="shared" si="30"/>
        <v>0.67423341576256346</v>
      </c>
      <c r="E1737">
        <v>1.5515012100461318E-2</v>
      </c>
    </row>
    <row r="1738" spans="2:5" x14ac:dyDescent="0.2">
      <c r="B1738" s="176">
        <v>35678</v>
      </c>
      <c r="C1738" s="146">
        <v>51.290058000000002</v>
      </c>
      <c r="D1738">
        <f t="shared" si="30"/>
        <v>-0.8821442824689848</v>
      </c>
      <c r="E1738">
        <v>1.5503789097940684E-2</v>
      </c>
    </row>
    <row r="1739" spans="2:5" x14ac:dyDescent="0.2">
      <c r="B1739" s="176">
        <v>43038</v>
      </c>
      <c r="C1739" s="146">
        <v>435.19363399999997</v>
      </c>
      <c r="D1739">
        <f t="shared" si="30"/>
        <v>0.98303926182179235</v>
      </c>
      <c r="E1739">
        <v>1.5468700926631718E-2</v>
      </c>
    </row>
    <row r="1740" spans="2:5" x14ac:dyDescent="0.2">
      <c r="B1740" s="176">
        <v>40683</v>
      </c>
      <c r="C1740" s="146">
        <v>219.45790099999999</v>
      </c>
      <c r="D1740">
        <f t="shared" si="30"/>
        <v>0.28850970549597804</v>
      </c>
      <c r="E1740">
        <v>1.5466772030179489E-2</v>
      </c>
    </row>
    <row r="1741" spans="2:5" x14ac:dyDescent="0.2">
      <c r="B1741" s="176">
        <v>43462</v>
      </c>
      <c r="C1741" s="146">
        <v>170.31916799999999</v>
      </c>
      <c r="D1741">
        <f t="shared" si="30"/>
        <v>-0.73146366890027592</v>
      </c>
      <c r="E1741">
        <v>1.5453177795815336E-2</v>
      </c>
    </row>
    <row r="1742" spans="2:5" x14ac:dyDescent="0.2">
      <c r="B1742" s="176">
        <v>45184</v>
      </c>
      <c r="C1742" s="146">
        <v>634.25</v>
      </c>
      <c r="D1742">
        <f t="shared" si="30"/>
        <v>30.264424520654874</v>
      </c>
      <c r="E1742">
        <v>1.5449926946523019E-2</v>
      </c>
    </row>
    <row r="1743" spans="2:5" x14ac:dyDescent="0.2">
      <c r="B1743" s="176">
        <v>37371</v>
      </c>
      <c r="C1743" s="146">
        <v>20.286636000000001</v>
      </c>
      <c r="D1743">
        <f t="shared" si="30"/>
        <v>-0.84229717690323558</v>
      </c>
      <c r="E1743">
        <v>1.5444015830539328E-2</v>
      </c>
    </row>
    <row r="1744" spans="2:5" x14ac:dyDescent="0.2">
      <c r="B1744" s="176">
        <v>39352</v>
      </c>
      <c r="C1744" s="146">
        <v>128.63838200000001</v>
      </c>
      <c r="D1744">
        <f t="shared" si="30"/>
        <v>-0.60049748874699471</v>
      </c>
      <c r="E1744">
        <v>1.5407727324738382E-2</v>
      </c>
    </row>
    <row r="1745" spans="2:5" x14ac:dyDescent="0.2">
      <c r="B1745" s="176">
        <v>44349</v>
      </c>
      <c r="C1745" s="146">
        <v>321.99642899999998</v>
      </c>
      <c r="D1745">
        <f t="shared" si="30"/>
        <v>-0.36086749797277129</v>
      </c>
      <c r="E1745">
        <v>1.5403927242486921E-2</v>
      </c>
    </row>
    <row r="1746" spans="2:5" x14ac:dyDescent="0.2">
      <c r="B1746" s="176">
        <v>41983</v>
      </c>
      <c r="C1746" s="146">
        <v>503.80230699999998</v>
      </c>
      <c r="D1746">
        <f t="shared" si="30"/>
        <v>2.3590650920559968</v>
      </c>
      <c r="E1746">
        <v>1.539990200246681E-2</v>
      </c>
    </row>
    <row r="1747" spans="2:5" x14ac:dyDescent="0.2">
      <c r="B1747" s="176">
        <v>38995</v>
      </c>
      <c r="C1747" s="146">
        <v>149.98289500000001</v>
      </c>
      <c r="D1747">
        <f t="shared" si="30"/>
        <v>9.5273856600795401</v>
      </c>
      <c r="E1747">
        <v>1.5394740389265823E-2</v>
      </c>
    </row>
    <row r="1748" spans="2:5" x14ac:dyDescent="0.2">
      <c r="B1748" s="176">
        <v>36760</v>
      </c>
      <c r="C1748" s="146">
        <v>14.246926999999999</v>
      </c>
      <c r="D1748">
        <f t="shared" si="30"/>
        <v>-0.68420118272106356</v>
      </c>
      <c r="E1748">
        <v>1.53931887415146E-2</v>
      </c>
    </row>
    <row r="1749" spans="2:5" x14ac:dyDescent="0.2">
      <c r="B1749" s="176">
        <v>39742</v>
      </c>
      <c r="C1749" s="146">
        <v>45.113934</v>
      </c>
      <c r="D1749">
        <f t="shared" si="30"/>
        <v>-0.74647317106318745</v>
      </c>
      <c r="E1749">
        <v>1.5368927819798987E-2</v>
      </c>
    </row>
    <row r="1750" spans="2:5" x14ac:dyDescent="0.2">
      <c r="B1750" s="176">
        <v>43502</v>
      </c>
      <c r="C1750" s="146">
        <v>177.945404</v>
      </c>
      <c r="D1750">
        <f t="shared" si="30"/>
        <v>-0.23377622971843293</v>
      </c>
      <c r="E1750">
        <v>1.5358413031469838E-2</v>
      </c>
    </row>
    <row r="1751" spans="2:5" x14ac:dyDescent="0.2">
      <c r="B1751" s="176">
        <v>40556</v>
      </c>
      <c r="C1751" s="146">
        <v>232.236862</v>
      </c>
      <c r="D1751">
        <f t="shared" si="30"/>
        <v>1.7207625632914754</v>
      </c>
      <c r="E1751">
        <v>1.5353103606152373E-2</v>
      </c>
    </row>
    <row r="1752" spans="2:5" x14ac:dyDescent="0.2">
      <c r="B1752" s="176">
        <v>38028</v>
      </c>
      <c r="C1752" s="146">
        <v>85.357269000000002</v>
      </c>
      <c r="D1752">
        <f t="shared" si="30"/>
        <v>-0.48388603585110257</v>
      </c>
      <c r="E1752">
        <v>1.5350120302497891E-2</v>
      </c>
    </row>
    <row r="1753" spans="2:5" x14ac:dyDescent="0.2">
      <c r="B1753" s="176">
        <v>43796</v>
      </c>
      <c r="C1753" s="146">
        <v>165.38453699999999</v>
      </c>
      <c r="D1753">
        <f t="shared" si="30"/>
        <v>1.4661750805048825</v>
      </c>
      <c r="E1753">
        <v>1.5299888049345071E-2</v>
      </c>
    </row>
    <row r="1754" spans="2:5" x14ac:dyDescent="0.2">
      <c r="B1754" s="176">
        <v>35185</v>
      </c>
      <c r="C1754" s="146">
        <v>67.061149999999998</v>
      </c>
      <c r="D1754">
        <f t="shared" si="30"/>
        <v>0.85217243866082104</v>
      </c>
      <c r="E1754">
        <v>1.5291686891532702E-2</v>
      </c>
    </row>
    <row r="1755" spans="2:5" x14ac:dyDescent="0.2">
      <c r="B1755" s="176">
        <v>36539</v>
      </c>
      <c r="C1755" s="146">
        <v>36.206752999999999</v>
      </c>
      <c r="D1755">
        <f t="shared" si="30"/>
        <v>0.29999918136869841</v>
      </c>
      <c r="E1755">
        <v>1.5290251554338231E-2</v>
      </c>
    </row>
    <row r="1756" spans="2:5" x14ac:dyDescent="0.2">
      <c r="B1756" s="176">
        <v>39829</v>
      </c>
      <c r="C1756" s="146">
        <v>27.851365999999999</v>
      </c>
      <c r="D1756">
        <f t="shared" si="30"/>
        <v>-0.68180510047919296</v>
      </c>
      <c r="E1756">
        <v>1.5267155815524E-2</v>
      </c>
    </row>
    <row r="1757" spans="2:5" x14ac:dyDescent="0.2">
      <c r="B1757" s="176">
        <v>38037</v>
      </c>
      <c r="C1757" s="146">
        <v>87.529266000000007</v>
      </c>
      <c r="D1757">
        <f t="shared" si="30"/>
        <v>0.86750650331043011</v>
      </c>
      <c r="E1757">
        <v>1.5263047257382541E-2</v>
      </c>
    </row>
    <row r="1758" spans="2:5" x14ac:dyDescent="0.2">
      <c r="B1758" s="176">
        <v>36396</v>
      </c>
      <c r="C1758" s="146">
        <v>46.869591</v>
      </c>
      <c r="D1758">
        <f t="shared" si="30"/>
        <v>-0.55107478777131613</v>
      </c>
      <c r="E1758">
        <v>1.5255896322818058E-2</v>
      </c>
    </row>
    <row r="1759" spans="2:5" x14ac:dyDescent="0.2">
      <c r="B1759" s="176">
        <v>38706</v>
      </c>
      <c r="C1759" s="146">
        <v>104.40400700000001</v>
      </c>
      <c r="D1759">
        <f t="shared" si="30"/>
        <v>0.32275364034373499</v>
      </c>
      <c r="E1759">
        <v>1.5245178621351909E-2</v>
      </c>
    </row>
    <row r="1760" spans="2:5" x14ac:dyDescent="0.2">
      <c r="B1760" s="176">
        <v>35264</v>
      </c>
      <c r="C1760" s="146">
        <v>78.929291000000006</v>
      </c>
      <c r="D1760">
        <f t="shared" si="30"/>
        <v>6.3141901474851627</v>
      </c>
      <c r="E1760">
        <v>1.5239952310948464E-2</v>
      </c>
    </row>
    <row r="1761" spans="2:5" x14ac:dyDescent="0.2">
      <c r="B1761" s="176">
        <v>36978</v>
      </c>
      <c r="C1761" s="146">
        <v>10.791255</v>
      </c>
      <c r="D1761">
        <f t="shared" si="30"/>
        <v>-0.97401677849934731</v>
      </c>
      <c r="E1761">
        <v>1.523933153653414E-2</v>
      </c>
    </row>
    <row r="1762" spans="2:5" x14ac:dyDescent="0.2">
      <c r="B1762" s="176">
        <v>41767</v>
      </c>
      <c r="C1762" s="146">
        <v>415.316284</v>
      </c>
      <c r="D1762">
        <f t="shared" si="30"/>
        <v>-0.26630705933770021</v>
      </c>
      <c r="E1762">
        <v>1.5238781973704625E-2</v>
      </c>
    </row>
    <row r="1763" spans="2:5" x14ac:dyDescent="0.2">
      <c r="B1763" s="176">
        <v>42051</v>
      </c>
      <c r="C1763" s="146">
        <v>566.06280500000003</v>
      </c>
      <c r="D1763">
        <f t="shared" si="30"/>
        <v>0.37123171284768308</v>
      </c>
      <c r="E1763">
        <v>1.5206467852194509E-2</v>
      </c>
    </row>
    <row r="1764" spans="2:5" x14ac:dyDescent="0.2">
      <c r="B1764" s="176">
        <v>44840</v>
      </c>
      <c r="C1764" s="146">
        <v>412.81338499999998</v>
      </c>
      <c r="D1764">
        <f t="shared" si="30"/>
        <v>2.8719029661294786</v>
      </c>
      <c r="E1764">
        <v>1.5199852543067747E-2</v>
      </c>
    </row>
    <row r="1765" spans="2:5" x14ac:dyDescent="0.2">
      <c r="B1765" s="176">
        <v>44021</v>
      </c>
      <c r="C1765" s="146">
        <v>106.617699</v>
      </c>
      <c r="D1765">
        <f t="shared" si="30"/>
        <v>0.92364378472290753</v>
      </c>
      <c r="E1765">
        <v>1.5187425001315145E-2</v>
      </c>
    </row>
    <row r="1766" spans="2:5" x14ac:dyDescent="0.2">
      <c r="B1766" s="176">
        <v>35102</v>
      </c>
      <c r="C1766" s="146">
        <v>55.424866000000002</v>
      </c>
      <c r="D1766">
        <f t="shared" si="30"/>
        <v>-0.89704146422865838</v>
      </c>
      <c r="E1766">
        <v>1.5159458171501144E-2</v>
      </c>
    </row>
    <row r="1767" spans="2:5" x14ac:dyDescent="0.2">
      <c r="B1767" s="176">
        <v>42641</v>
      </c>
      <c r="C1767" s="146">
        <v>538.32220500000005</v>
      </c>
      <c r="D1767">
        <f t="shared" si="30"/>
        <v>0.17954873466340679</v>
      </c>
      <c r="E1767">
        <v>1.5132954463174491E-2</v>
      </c>
    </row>
    <row r="1768" spans="2:5" x14ac:dyDescent="0.2">
      <c r="B1768" s="176">
        <v>41835</v>
      </c>
      <c r="C1768" s="146">
        <v>456.37979100000001</v>
      </c>
      <c r="D1768">
        <f t="shared" si="30"/>
        <v>5.8196944685515326E-2</v>
      </c>
      <c r="E1768">
        <v>1.513147827086703E-2</v>
      </c>
    </row>
    <row r="1769" spans="2:5" x14ac:dyDescent="0.2">
      <c r="B1769" s="176">
        <v>42171</v>
      </c>
      <c r="C1769" s="146">
        <v>431.28057899999999</v>
      </c>
      <c r="D1769">
        <f t="shared" si="30"/>
        <v>15.994549047480209</v>
      </c>
      <c r="E1769">
        <v>1.5128300612754332E-2</v>
      </c>
    </row>
    <row r="1770" spans="2:5" x14ac:dyDescent="0.2">
      <c r="B1770" s="176">
        <v>37445</v>
      </c>
      <c r="C1770" s="146">
        <v>25.377583000000001</v>
      </c>
      <c r="D1770">
        <f t="shared" si="30"/>
        <v>-0.64808267289276678</v>
      </c>
      <c r="E1770">
        <v>1.5118871621113262E-2</v>
      </c>
    </row>
    <row r="1771" spans="2:5" x14ac:dyDescent="0.2">
      <c r="B1771" s="176">
        <v>38498</v>
      </c>
      <c r="C1771" s="146">
        <v>72.112342999999996</v>
      </c>
      <c r="D1771">
        <f t="shared" si="30"/>
        <v>-0.50041364696988899</v>
      </c>
      <c r="E1771">
        <v>1.5107121360946446E-2</v>
      </c>
    </row>
    <row r="1772" spans="2:5" x14ac:dyDescent="0.2">
      <c r="B1772" s="176">
        <v>38953</v>
      </c>
      <c r="C1772" s="146">
        <v>144.34410099999999</v>
      </c>
      <c r="D1772">
        <f t="shared" si="30"/>
        <v>0.22390801703111954</v>
      </c>
      <c r="E1772">
        <v>1.5106955962382361E-2</v>
      </c>
    </row>
    <row r="1773" spans="2:5" x14ac:dyDescent="0.2">
      <c r="B1773" s="176">
        <v>39589</v>
      </c>
      <c r="C1773" s="146">
        <v>117.93705</v>
      </c>
      <c r="D1773">
        <f t="shared" si="30"/>
        <v>-0.50207365082343236</v>
      </c>
      <c r="E1773">
        <v>1.5105577450933863E-2</v>
      </c>
    </row>
    <row r="1774" spans="2:5" x14ac:dyDescent="0.2">
      <c r="B1774" s="176">
        <v>40659</v>
      </c>
      <c r="C1774" s="146">
        <v>236.856415</v>
      </c>
      <c r="D1774">
        <f t="shared" si="30"/>
        <v>0.26111798337164727</v>
      </c>
      <c r="E1774">
        <v>1.5089917581002419E-2</v>
      </c>
    </row>
    <row r="1775" spans="2:5" x14ac:dyDescent="0.2">
      <c r="B1775" s="176">
        <v>43853</v>
      </c>
      <c r="C1775" s="146">
        <v>187.81463600000001</v>
      </c>
      <c r="D1775">
        <f t="shared" si="30"/>
        <v>12.385742914269644</v>
      </c>
      <c r="E1775">
        <v>1.5086150263437586E-2</v>
      </c>
    </row>
    <row r="1776" spans="2:5" x14ac:dyDescent="0.2">
      <c r="B1776" s="176">
        <v>36759</v>
      </c>
      <c r="C1776" s="146">
        <v>14.030946</v>
      </c>
      <c r="D1776">
        <f t="shared" si="30"/>
        <v>-0.8879365737255468</v>
      </c>
      <c r="E1776">
        <v>1.5066756576852738E-2</v>
      </c>
    </row>
    <row r="1777" spans="2:5" x14ac:dyDescent="0.2">
      <c r="B1777" s="176">
        <v>39345</v>
      </c>
      <c r="C1777" s="146">
        <v>125.205399</v>
      </c>
      <c r="D1777">
        <f t="shared" si="30"/>
        <v>1.6360053583551601</v>
      </c>
      <c r="E1777">
        <v>1.5061221320720422E-2</v>
      </c>
    </row>
    <row r="1778" spans="2:5" x14ac:dyDescent="0.2">
      <c r="B1778" s="176">
        <v>36399</v>
      </c>
      <c r="C1778" s="146">
        <v>47.498157999999997</v>
      </c>
      <c r="D1778">
        <f t="shared" si="30"/>
        <v>-0.89057415979097876</v>
      </c>
      <c r="E1778">
        <v>1.505096875413048E-2</v>
      </c>
    </row>
    <row r="1779" spans="2:5" x14ac:dyDescent="0.2">
      <c r="B1779" s="176">
        <v>41814</v>
      </c>
      <c r="C1779" s="146">
        <v>434.06710800000002</v>
      </c>
      <c r="D1779">
        <f t="shared" si="30"/>
        <v>38.684992660782797</v>
      </c>
      <c r="E1779">
        <v>1.5036675824896385E-2</v>
      </c>
    </row>
    <row r="1780" spans="2:5" x14ac:dyDescent="0.2">
      <c r="B1780" s="176">
        <v>37147</v>
      </c>
      <c r="C1780" s="146">
        <v>10.937815000000001</v>
      </c>
      <c r="D1780">
        <f t="shared" si="30"/>
        <v>-0.75725501961078834</v>
      </c>
      <c r="E1780">
        <v>1.5032158540719537E-2</v>
      </c>
    </row>
    <row r="1781" spans="2:5" x14ac:dyDescent="0.2">
      <c r="B1781" s="176">
        <v>35467</v>
      </c>
      <c r="C1781" s="146">
        <v>45.058872000000001</v>
      </c>
      <c r="D1781">
        <f t="shared" si="30"/>
        <v>-0.21727872162190856</v>
      </c>
      <c r="E1781">
        <v>1.5023078048713731E-2</v>
      </c>
    </row>
    <row r="1782" spans="2:5" x14ac:dyDescent="0.2">
      <c r="B1782" s="176">
        <v>35550</v>
      </c>
      <c r="C1782" s="146">
        <v>57.566943999999999</v>
      </c>
      <c r="D1782">
        <f t="shared" si="30"/>
        <v>-0.86925797712553132</v>
      </c>
      <c r="E1782">
        <v>1.5011256520519581E-2</v>
      </c>
    </row>
    <row r="1783" spans="2:5" x14ac:dyDescent="0.2">
      <c r="B1783" s="176">
        <v>41855</v>
      </c>
      <c r="C1783" s="146">
        <v>440.30941799999999</v>
      </c>
      <c r="D1783">
        <f t="shared" si="30"/>
        <v>0.40260949867737672</v>
      </c>
      <c r="E1783">
        <v>1.4999960846228549E-2</v>
      </c>
    </row>
    <row r="1784" spans="2:5" x14ac:dyDescent="0.2">
      <c r="B1784" s="176">
        <v>43237</v>
      </c>
      <c r="C1784" s="146">
        <v>313.92160000000001</v>
      </c>
      <c r="D1784">
        <f t="shared" si="30"/>
        <v>2.9620422835549491</v>
      </c>
      <c r="E1784">
        <v>1.4987934744846764E-2</v>
      </c>
    </row>
    <row r="1785" spans="2:5" x14ac:dyDescent="0.2">
      <c r="B1785" s="176">
        <v>38336</v>
      </c>
      <c r="C1785" s="146">
        <v>79.232269000000002</v>
      </c>
      <c r="D1785">
        <f t="shared" si="30"/>
        <v>-0.33417493127882891</v>
      </c>
      <c r="E1785">
        <v>1.4978985233266462E-2</v>
      </c>
    </row>
    <row r="1786" spans="2:5" x14ac:dyDescent="0.2">
      <c r="B1786" s="176">
        <v>39338</v>
      </c>
      <c r="C1786" s="146">
        <v>118.998627</v>
      </c>
      <c r="D1786">
        <f t="shared" si="30"/>
        <v>-0.64855141440254571</v>
      </c>
      <c r="E1786">
        <v>1.4968943212548918E-2</v>
      </c>
    </row>
    <row r="1787" spans="2:5" x14ac:dyDescent="0.2">
      <c r="B1787" s="176">
        <v>44372</v>
      </c>
      <c r="C1787" s="146">
        <v>338.594696</v>
      </c>
      <c r="D1787">
        <f t="shared" si="30"/>
        <v>3.8732960737673721</v>
      </c>
      <c r="E1787">
        <v>1.4940989714077367E-2</v>
      </c>
    </row>
    <row r="1788" spans="2:5" x14ac:dyDescent="0.2">
      <c r="B1788" s="176">
        <v>38070</v>
      </c>
      <c r="C1788" s="146">
        <v>69.479607000000001</v>
      </c>
      <c r="D1788">
        <f t="shared" si="30"/>
        <v>0.42589921277727844</v>
      </c>
      <c r="E1788">
        <v>1.4937249630414215E-2</v>
      </c>
    </row>
    <row r="1789" spans="2:5" x14ac:dyDescent="0.2">
      <c r="B1789" s="176">
        <v>35419</v>
      </c>
      <c r="C1789" s="146">
        <v>48.726871000000003</v>
      </c>
      <c r="D1789">
        <f t="shared" si="30"/>
        <v>0.2505545409350135</v>
      </c>
      <c r="E1789">
        <v>1.4925528884515074E-2</v>
      </c>
    </row>
    <row r="1790" spans="2:5" x14ac:dyDescent="0.2">
      <c r="B1790" s="176">
        <v>35776</v>
      </c>
      <c r="C1790" s="146">
        <v>38.964210999999999</v>
      </c>
      <c r="D1790">
        <f t="shared" si="30"/>
        <v>-0.87389692446607792</v>
      </c>
      <c r="E1790">
        <v>1.4919713054650599E-2</v>
      </c>
    </row>
    <row r="1791" spans="2:5" x14ac:dyDescent="0.2">
      <c r="B1791" s="176">
        <v>43259</v>
      </c>
      <c r="C1791" s="146">
        <v>308.98700000000002</v>
      </c>
      <c r="D1791">
        <f t="shared" si="30"/>
        <v>2.719584944268282</v>
      </c>
      <c r="E1791">
        <v>1.4898579233629392E-2</v>
      </c>
    </row>
    <row r="1792" spans="2:5" x14ac:dyDescent="0.2">
      <c r="B1792" s="176">
        <v>40030</v>
      </c>
      <c r="C1792" s="146">
        <v>83.07029</v>
      </c>
      <c r="D1792">
        <f t="shared" si="30"/>
        <v>-0.81333868347844318</v>
      </c>
      <c r="E1792">
        <v>1.4895156271867018E-2</v>
      </c>
    </row>
    <row r="1793" spans="2:5" x14ac:dyDescent="0.2">
      <c r="B1793" s="176">
        <v>42165</v>
      </c>
      <c r="C1793" s="146">
        <v>445.03216600000002</v>
      </c>
      <c r="D1793">
        <f t="shared" si="30"/>
        <v>2.0043350501473349</v>
      </c>
      <c r="E1793">
        <v>1.4884680136156349E-2</v>
      </c>
    </row>
    <row r="1794" spans="2:5" x14ac:dyDescent="0.2">
      <c r="B1794" s="176">
        <v>40372</v>
      </c>
      <c r="C1794" s="146">
        <v>148.13000500000001</v>
      </c>
      <c r="D1794">
        <f t="shared" si="30"/>
        <v>3.8483433981441273E-2</v>
      </c>
      <c r="E1794">
        <v>1.4870785399451315E-2</v>
      </c>
    </row>
    <row r="1795" spans="2:5" x14ac:dyDescent="0.2">
      <c r="B1795" s="176">
        <v>38947</v>
      </c>
      <c r="C1795" s="146">
        <v>142.64070100000001</v>
      </c>
      <c r="D1795">
        <f t="shared" ref="D1795:D1858" si="31">(C1795-C1796)/C1796</f>
        <v>8.6716641432136967</v>
      </c>
      <c r="E1795">
        <v>1.4865861952098124E-2</v>
      </c>
    </row>
    <row r="1796" spans="2:5" x14ac:dyDescent="0.2">
      <c r="B1796" s="176">
        <v>36763</v>
      </c>
      <c r="C1796" s="146">
        <v>14.74831</v>
      </c>
      <c r="D1796">
        <f t="shared" si="31"/>
        <v>-0.80716430479721402</v>
      </c>
      <c r="E1796">
        <v>1.4862035200136528E-2</v>
      </c>
    </row>
    <row r="1797" spans="2:5" x14ac:dyDescent="0.2">
      <c r="B1797" s="176">
        <v>39685</v>
      </c>
      <c r="C1797" s="146">
        <v>76.481223999999997</v>
      </c>
      <c r="D1797">
        <f t="shared" si="31"/>
        <v>0.77958304115217592</v>
      </c>
      <c r="E1797">
        <v>1.4859222648322937E-2</v>
      </c>
    </row>
    <row r="1798" spans="2:5" x14ac:dyDescent="0.2">
      <c r="B1798" s="176">
        <v>36357</v>
      </c>
      <c r="C1798" s="146">
        <v>42.977046999999999</v>
      </c>
      <c r="D1798">
        <f t="shared" si="31"/>
        <v>-0.87888470261837748</v>
      </c>
      <c r="E1798">
        <v>1.4842632855523228E-2</v>
      </c>
    </row>
    <row r="1799" spans="2:5" x14ac:dyDescent="0.2">
      <c r="B1799" s="176">
        <v>44361</v>
      </c>
      <c r="C1799" s="146">
        <v>354.844086</v>
      </c>
      <c r="D1799">
        <f t="shared" si="31"/>
        <v>-0.23533827810610183</v>
      </c>
      <c r="E1799">
        <v>1.4825446956695149E-2</v>
      </c>
    </row>
    <row r="1800" spans="2:5" x14ac:dyDescent="0.2">
      <c r="B1800" s="176">
        <v>45028</v>
      </c>
      <c r="C1800" s="146">
        <v>464.05367999999999</v>
      </c>
      <c r="D1800">
        <f t="shared" si="31"/>
        <v>13.649054310894757</v>
      </c>
      <c r="E1800">
        <v>1.4824430281743852E-2</v>
      </c>
    </row>
    <row r="1801" spans="2:5" x14ac:dyDescent="0.2">
      <c r="B1801" s="176">
        <v>36335</v>
      </c>
      <c r="C1801" s="146">
        <v>31.678063999999999</v>
      </c>
      <c r="D1801">
        <f t="shared" si="31"/>
        <v>-0.91447667359629725</v>
      </c>
      <c r="E1801">
        <v>1.4798706795780332E-2</v>
      </c>
    </row>
    <row r="1802" spans="2:5" x14ac:dyDescent="0.2">
      <c r="B1802" s="176">
        <v>41654</v>
      </c>
      <c r="C1802" s="146">
        <v>370.40261800000002</v>
      </c>
      <c r="D1802">
        <f t="shared" si="31"/>
        <v>3.5429674355429355</v>
      </c>
      <c r="E1802">
        <v>1.4792868623109608E-2</v>
      </c>
    </row>
    <row r="1803" spans="2:5" x14ac:dyDescent="0.2">
      <c r="B1803" s="176">
        <v>38014</v>
      </c>
      <c r="C1803" s="146">
        <v>81.533187999999996</v>
      </c>
      <c r="D1803">
        <f t="shared" si="31"/>
        <v>-0.81382357785904658</v>
      </c>
      <c r="E1803">
        <v>1.4788081688528345E-2</v>
      </c>
    </row>
    <row r="1804" spans="2:5" x14ac:dyDescent="0.2">
      <c r="B1804" s="176">
        <v>42709</v>
      </c>
      <c r="C1804" s="146">
        <v>437.935089</v>
      </c>
      <c r="D1804">
        <f t="shared" si="31"/>
        <v>2.3434879653926104</v>
      </c>
      <c r="E1804">
        <v>1.4784042733356444E-2</v>
      </c>
    </row>
    <row r="1805" spans="2:5" x14ac:dyDescent="0.2">
      <c r="B1805" s="176">
        <v>38769</v>
      </c>
      <c r="C1805" s="146">
        <v>130.981506</v>
      </c>
      <c r="D1805">
        <f t="shared" si="31"/>
        <v>-0.29265281613855448</v>
      </c>
      <c r="E1805">
        <v>1.4766715771008026E-2</v>
      </c>
    </row>
    <row r="1806" spans="2:5" x14ac:dyDescent="0.2">
      <c r="B1806" s="176">
        <v>43475</v>
      </c>
      <c r="C1806" s="146">
        <v>185.172867</v>
      </c>
      <c r="D1806">
        <f t="shared" si="31"/>
        <v>2.7447677453831951</v>
      </c>
      <c r="E1806">
        <v>1.4750034992633984E-2</v>
      </c>
    </row>
    <row r="1807" spans="2:5" x14ac:dyDescent="0.2">
      <c r="B1807" s="176">
        <v>35703</v>
      </c>
      <c r="C1807" s="146">
        <v>49.448425</v>
      </c>
      <c r="D1807">
        <f t="shared" si="31"/>
        <v>1.3840062077738435</v>
      </c>
      <c r="E1807">
        <v>1.472964442904914E-2</v>
      </c>
    </row>
    <row r="1808" spans="2:5" x14ac:dyDescent="0.2">
      <c r="B1808" s="176">
        <v>37538</v>
      </c>
      <c r="C1808" s="146">
        <v>20.741734999999998</v>
      </c>
      <c r="D1808">
        <f t="shared" si="31"/>
        <v>-0.96335936856987747</v>
      </c>
      <c r="E1808">
        <v>1.4716810552954819E-2</v>
      </c>
    </row>
    <row r="1809" spans="2:5" x14ac:dyDescent="0.2">
      <c r="B1809" s="176">
        <v>45103</v>
      </c>
      <c r="C1809" s="146">
        <v>566.08563200000003</v>
      </c>
      <c r="D1809">
        <f t="shared" si="31"/>
        <v>0.25187374386230715</v>
      </c>
      <c r="E1809">
        <v>1.4651862317715047E-2</v>
      </c>
    </row>
    <row r="1810" spans="2:5" x14ac:dyDescent="0.2">
      <c r="B1810" s="176">
        <v>44551</v>
      </c>
      <c r="C1810" s="146">
        <v>452.190674</v>
      </c>
      <c r="D1810">
        <f t="shared" si="31"/>
        <v>7.903181145453515</v>
      </c>
      <c r="E1810">
        <v>1.4651636196194036E-2</v>
      </c>
    </row>
    <row r="1811" spans="2:5" x14ac:dyDescent="0.2">
      <c r="B1811" s="176">
        <v>35669</v>
      </c>
      <c r="C1811" s="146">
        <v>50.789786999999997</v>
      </c>
      <c r="D1811">
        <f t="shared" si="31"/>
        <v>-0.82541378670106169</v>
      </c>
      <c r="E1811">
        <v>1.4629403208423767E-2</v>
      </c>
    </row>
    <row r="1812" spans="2:5" x14ac:dyDescent="0.2">
      <c r="B1812" s="176">
        <v>41261</v>
      </c>
      <c r="C1812" s="146">
        <v>290.91522200000003</v>
      </c>
      <c r="D1812">
        <f t="shared" si="31"/>
        <v>0.39045207545539362</v>
      </c>
      <c r="E1812">
        <v>1.4623343914602547E-2</v>
      </c>
    </row>
    <row r="1813" spans="2:5" x14ac:dyDescent="0.2">
      <c r="B1813" s="176">
        <v>40452</v>
      </c>
      <c r="C1813" s="146">
        <v>209.22348</v>
      </c>
      <c r="D1813">
        <f t="shared" si="31"/>
        <v>2.7585292377076072</v>
      </c>
      <c r="E1813">
        <v>1.4616165479252836E-2</v>
      </c>
    </row>
    <row r="1814" spans="2:5" x14ac:dyDescent="0.2">
      <c r="B1814" s="176">
        <v>39952</v>
      </c>
      <c r="C1814" s="146">
        <v>55.666316999999999</v>
      </c>
      <c r="D1814">
        <f t="shared" si="31"/>
        <v>-0.81745729328071093</v>
      </c>
      <c r="E1814">
        <v>1.4603455453655732E-2</v>
      </c>
    </row>
    <row r="1815" spans="2:5" x14ac:dyDescent="0.2">
      <c r="B1815" s="176">
        <v>44314</v>
      </c>
      <c r="C1815" s="146">
        <v>304.94955399999998</v>
      </c>
      <c r="D1815">
        <f t="shared" si="31"/>
        <v>7.0670951688025799E-2</v>
      </c>
      <c r="E1815">
        <v>1.4593674584920453E-2</v>
      </c>
    </row>
    <row r="1816" spans="2:5" x14ac:dyDescent="0.2">
      <c r="B1816" s="176">
        <v>41257</v>
      </c>
      <c r="C1816" s="146">
        <v>284.82098400000001</v>
      </c>
      <c r="D1816">
        <f t="shared" si="31"/>
        <v>1.1062196113037714</v>
      </c>
      <c r="E1816">
        <v>1.4588396335586786E-2</v>
      </c>
    </row>
    <row r="1817" spans="2:5" x14ac:dyDescent="0.2">
      <c r="B1817" s="176">
        <v>44131</v>
      </c>
      <c r="C1817" s="146">
        <v>135.228531</v>
      </c>
      <c r="D1817">
        <f t="shared" si="31"/>
        <v>3.8490233735649229</v>
      </c>
      <c r="E1817">
        <v>1.4584874146593031E-2</v>
      </c>
    </row>
    <row r="1818" spans="2:5" x14ac:dyDescent="0.2">
      <c r="B1818" s="176">
        <v>39787</v>
      </c>
      <c r="C1818" s="146">
        <v>27.887786999999999</v>
      </c>
      <c r="D1818">
        <f t="shared" si="31"/>
        <v>-0.3247354364275617</v>
      </c>
      <c r="E1818">
        <v>1.4574506110576983E-2</v>
      </c>
    </row>
    <row r="1819" spans="2:5" x14ac:dyDescent="0.2">
      <c r="B1819" s="176">
        <v>39912</v>
      </c>
      <c r="C1819" s="146">
        <v>41.299053000000001</v>
      </c>
      <c r="D1819">
        <f t="shared" si="31"/>
        <v>-0.76259157643526521</v>
      </c>
      <c r="E1819">
        <v>1.4538049476151125E-2</v>
      </c>
    </row>
    <row r="1820" spans="2:5" x14ac:dyDescent="0.2">
      <c r="B1820" s="176">
        <v>43775</v>
      </c>
      <c r="C1820" s="146">
        <v>173.95782500000001</v>
      </c>
      <c r="D1820">
        <f t="shared" si="31"/>
        <v>13.653825988610713</v>
      </c>
      <c r="E1820">
        <v>1.4534892892883825E-2</v>
      </c>
    </row>
    <row r="1821" spans="2:5" x14ac:dyDescent="0.2">
      <c r="B1821" s="176">
        <v>37138</v>
      </c>
      <c r="C1821" s="146">
        <v>11.871154000000001</v>
      </c>
      <c r="D1821">
        <f t="shared" si="31"/>
        <v>-0.80406525567312104</v>
      </c>
      <c r="E1821">
        <v>1.450229783370551E-2</v>
      </c>
    </row>
    <row r="1822" spans="2:5" x14ac:dyDescent="0.2">
      <c r="B1822" s="176">
        <v>37910</v>
      </c>
      <c r="C1822" s="146">
        <v>60.587283999999997</v>
      </c>
      <c r="D1822">
        <f t="shared" si="31"/>
        <v>0.52098548210886664</v>
      </c>
      <c r="E1822">
        <v>1.4492539101825535E-2</v>
      </c>
    </row>
    <row r="1823" spans="2:5" x14ac:dyDescent="0.2">
      <c r="B1823" s="176">
        <v>36438</v>
      </c>
      <c r="C1823" s="146">
        <v>39.834229000000001</v>
      </c>
      <c r="D1823">
        <f t="shared" si="31"/>
        <v>-0.92407680221807142</v>
      </c>
      <c r="E1823">
        <v>1.4464503904140481E-2</v>
      </c>
    </row>
    <row r="1824" spans="2:5" x14ac:dyDescent="0.2">
      <c r="B1824" s="176">
        <v>45077</v>
      </c>
      <c r="C1824" s="146">
        <v>524.66479500000003</v>
      </c>
      <c r="D1824">
        <f t="shared" si="31"/>
        <v>1.3935649676532949</v>
      </c>
      <c r="E1824">
        <v>1.4456532811337349E-2</v>
      </c>
    </row>
    <row r="1825" spans="2:5" x14ac:dyDescent="0.2">
      <c r="B1825" s="176">
        <v>41109</v>
      </c>
      <c r="C1825" s="146">
        <v>219.198059</v>
      </c>
      <c r="D1825">
        <f t="shared" si="31"/>
        <v>-0.4995875236020082</v>
      </c>
      <c r="E1825">
        <v>1.4440493927860419E-2</v>
      </c>
    </row>
    <row r="1826" spans="2:5" x14ac:dyDescent="0.2">
      <c r="B1826" s="176">
        <v>44895</v>
      </c>
      <c r="C1826" s="146">
        <v>438.03476000000001</v>
      </c>
      <c r="D1826">
        <f t="shared" si="31"/>
        <v>-4.5433336064165192E-2</v>
      </c>
      <c r="E1826">
        <v>1.4429134812558928E-2</v>
      </c>
    </row>
    <row r="1827" spans="2:5" x14ac:dyDescent="0.2">
      <c r="B1827" s="176">
        <v>42527</v>
      </c>
      <c r="C1827" s="146">
        <v>458.88336199999998</v>
      </c>
      <c r="D1827">
        <f t="shared" si="31"/>
        <v>1.4681691690590819</v>
      </c>
      <c r="E1827">
        <v>1.4428840248223369E-2</v>
      </c>
    </row>
    <row r="1828" spans="2:5" x14ac:dyDescent="0.2">
      <c r="B1828" s="176">
        <v>44197</v>
      </c>
      <c r="C1828" s="146">
        <v>185.920547</v>
      </c>
      <c r="D1828">
        <f t="shared" si="31"/>
        <v>-0.67297912829902184</v>
      </c>
      <c r="E1828">
        <v>1.4413938312050569E-2</v>
      </c>
    </row>
    <row r="1829" spans="2:5" x14ac:dyDescent="0.2">
      <c r="B1829" s="176">
        <v>45091</v>
      </c>
      <c r="C1829" s="146">
        <v>568.52807600000006</v>
      </c>
      <c r="D1829">
        <f t="shared" si="31"/>
        <v>0.13748986095912583</v>
      </c>
      <c r="E1829">
        <v>1.4407676364126805E-2</v>
      </c>
    </row>
    <row r="1830" spans="2:5" x14ac:dyDescent="0.2">
      <c r="B1830" s="176">
        <v>41899</v>
      </c>
      <c r="C1830" s="146">
        <v>499.80935699999998</v>
      </c>
      <c r="D1830">
        <f t="shared" si="31"/>
        <v>2.6513712677016139</v>
      </c>
      <c r="E1830">
        <v>1.4407241860200941E-2</v>
      </c>
    </row>
    <row r="1831" spans="2:5" x14ac:dyDescent="0.2">
      <c r="B1831" s="176">
        <v>39359</v>
      </c>
      <c r="C1831" s="146">
        <v>136.882645</v>
      </c>
      <c r="D1831">
        <f t="shared" si="31"/>
        <v>1.0729251360016601</v>
      </c>
      <c r="E1831">
        <v>1.4401616027342518E-2</v>
      </c>
    </row>
    <row r="1832" spans="2:5" x14ac:dyDescent="0.2">
      <c r="B1832" s="176">
        <v>38448</v>
      </c>
      <c r="C1832" s="146">
        <v>66.033569</v>
      </c>
      <c r="D1832">
        <f t="shared" si="31"/>
        <v>3.8585268018288792</v>
      </c>
      <c r="E1832">
        <v>1.4394420520831975E-2</v>
      </c>
    </row>
    <row r="1833" spans="2:5" x14ac:dyDescent="0.2">
      <c r="B1833" s="176">
        <v>36889</v>
      </c>
      <c r="C1833" s="146">
        <v>13.591274</v>
      </c>
      <c r="D1833">
        <f t="shared" si="31"/>
        <v>-0.90330755690882247</v>
      </c>
      <c r="E1833">
        <v>1.4392423952702529E-2</v>
      </c>
    </row>
    <row r="1834" spans="2:5" x14ac:dyDescent="0.2">
      <c r="B1834" s="176">
        <v>44144</v>
      </c>
      <c r="C1834" s="146">
        <v>140.561905</v>
      </c>
      <c r="D1834">
        <f t="shared" si="31"/>
        <v>-0.49534678958616263</v>
      </c>
      <c r="E1834">
        <v>1.4388409513789351E-2</v>
      </c>
    </row>
    <row r="1835" spans="2:5" x14ac:dyDescent="0.2">
      <c r="B1835" s="176">
        <v>41353</v>
      </c>
      <c r="C1835" s="146">
        <v>278.531677</v>
      </c>
      <c r="D1835">
        <f t="shared" si="31"/>
        <v>0.5838990446467307</v>
      </c>
      <c r="E1835">
        <v>1.4382179618305785E-2</v>
      </c>
    </row>
    <row r="1836" spans="2:5" x14ac:dyDescent="0.2">
      <c r="B1836" s="176">
        <v>43454</v>
      </c>
      <c r="C1836" s="146">
        <v>175.851913</v>
      </c>
      <c r="D1836">
        <f t="shared" si="31"/>
        <v>-0.42615484347209776</v>
      </c>
      <c r="E1836">
        <v>1.4376082143206534E-2</v>
      </c>
    </row>
    <row r="1837" spans="2:5" x14ac:dyDescent="0.2">
      <c r="B1837" s="176">
        <v>44278</v>
      </c>
      <c r="C1837" s="146">
        <v>306.444885</v>
      </c>
      <c r="D1837">
        <f t="shared" si="31"/>
        <v>0.32746169328650454</v>
      </c>
      <c r="E1837">
        <v>1.435407631402546E-2</v>
      </c>
    </row>
    <row r="1838" spans="2:5" x14ac:dyDescent="0.2">
      <c r="B1838" s="176">
        <v>41151</v>
      </c>
      <c r="C1838" s="146">
        <v>230.850266</v>
      </c>
      <c r="D1838">
        <f t="shared" si="31"/>
        <v>-5.3425481733707821E-2</v>
      </c>
      <c r="E1838">
        <v>1.4353072851338144E-2</v>
      </c>
    </row>
    <row r="1839" spans="2:5" x14ac:dyDescent="0.2">
      <c r="B1839" s="176">
        <v>40639</v>
      </c>
      <c r="C1839" s="146">
        <v>243.87965399999999</v>
      </c>
      <c r="D1839">
        <f t="shared" si="31"/>
        <v>-0.48114579476218367</v>
      </c>
      <c r="E1839">
        <v>1.4332048047864188E-2</v>
      </c>
    </row>
    <row r="1840" spans="2:5" x14ac:dyDescent="0.2">
      <c r="B1840" s="176">
        <v>42697</v>
      </c>
      <c r="C1840" s="146">
        <v>470.035034</v>
      </c>
      <c r="D1840">
        <f t="shared" si="31"/>
        <v>0.21962755075787418</v>
      </c>
      <c r="E1840">
        <v>1.4305678557027449E-2</v>
      </c>
    </row>
    <row r="1841" spans="2:5" x14ac:dyDescent="0.2">
      <c r="B1841" s="176">
        <v>42293</v>
      </c>
      <c r="C1841" s="146">
        <v>385.39227299999999</v>
      </c>
      <c r="D1841">
        <f t="shared" si="31"/>
        <v>5.654970831721113E-2</v>
      </c>
      <c r="E1841">
        <v>1.4293153537117137E-2</v>
      </c>
    </row>
    <row r="1842" spans="2:5" x14ac:dyDescent="0.2">
      <c r="B1842" s="176">
        <v>42447</v>
      </c>
      <c r="C1842" s="146">
        <v>364.76492300000001</v>
      </c>
      <c r="D1842">
        <f t="shared" si="31"/>
        <v>3.4731265856033171</v>
      </c>
      <c r="E1842">
        <v>1.4269815698183509E-2</v>
      </c>
    </row>
    <row r="1843" spans="2:5" x14ac:dyDescent="0.2">
      <c r="B1843" s="176">
        <v>43970</v>
      </c>
      <c r="C1843" s="146">
        <v>81.545852999999994</v>
      </c>
      <c r="D1843">
        <f t="shared" si="31"/>
        <v>0.24457605859056933</v>
      </c>
      <c r="E1843">
        <v>1.4259194549930876E-2</v>
      </c>
    </row>
    <row r="1844" spans="2:5" x14ac:dyDescent="0.2">
      <c r="B1844" s="176">
        <v>38287</v>
      </c>
      <c r="C1844" s="146">
        <v>65.520988000000003</v>
      </c>
      <c r="D1844">
        <f t="shared" si="31"/>
        <v>-0.85383031852128666</v>
      </c>
      <c r="E1844">
        <v>1.4257282604226654E-2</v>
      </c>
    </row>
    <row r="1845" spans="2:5" x14ac:dyDescent="0.2">
      <c r="B1845" s="176">
        <v>42877</v>
      </c>
      <c r="C1845" s="146">
        <v>448.25292999999999</v>
      </c>
      <c r="D1845">
        <f t="shared" si="31"/>
        <v>0.10090412581760873</v>
      </c>
      <c r="E1845">
        <v>1.420999257456065E-2</v>
      </c>
    </row>
    <row r="1846" spans="2:5" x14ac:dyDescent="0.2">
      <c r="B1846" s="176">
        <v>41759</v>
      </c>
      <c r="C1846" s="146">
        <v>407.16799900000001</v>
      </c>
      <c r="D1846">
        <f t="shared" si="31"/>
        <v>-3.2025106430452546E-2</v>
      </c>
      <c r="E1846">
        <v>1.4182736650898324E-2</v>
      </c>
    </row>
    <row r="1847" spans="2:5" x14ac:dyDescent="0.2">
      <c r="B1847" s="176">
        <v>43033</v>
      </c>
      <c r="C1847" s="146">
        <v>420.63900799999999</v>
      </c>
      <c r="D1847">
        <f t="shared" si="31"/>
        <v>1.9569421558074027</v>
      </c>
      <c r="E1847">
        <v>1.418102504682957E-2</v>
      </c>
    </row>
    <row r="1848" spans="2:5" x14ac:dyDescent="0.2">
      <c r="B1848" s="176">
        <v>38985</v>
      </c>
      <c r="C1848" s="146">
        <v>142.25473</v>
      </c>
      <c r="D1848">
        <f t="shared" si="31"/>
        <v>-0.47035662441162768</v>
      </c>
      <c r="E1848">
        <v>1.4178116493529722E-2</v>
      </c>
    </row>
    <row r="1849" spans="2:5" x14ac:dyDescent="0.2">
      <c r="B1849" s="176">
        <v>41173</v>
      </c>
      <c r="C1849" s="146">
        <v>268.58587599999998</v>
      </c>
      <c r="D1849">
        <f t="shared" si="31"/>
        <v>22.167004241872103</v>
      </c>
      <c r="E1849">
        <v>1.4175252914662944E-2</v>
      </c>
    </row>
    <row r="1850" spans="2:5" x14ac:dyDescent="0.2">
      <c r="B1850" s="176">
        <v>37007</v>
      </c>
      <c r="C1850" s="146">
        <v>11.593465999999999</v>
      </c>
      <c r="D1850">
        <f t="shared" si="31"/>
        <v>-0.92450875721170245</v>
      </c>
      <c r="E1850">
        <v>1.4170168692067768E-2</v>
      </c>
    </row>
    <row r="1851" spans="2:5" x14ac:dyDescent="0.2">
      <c r="B1851" s="176">
        <v>38853</v>
      </c>
      <c r="C1851" s="146">
        <v>153.573654</v>
      </c>
      <c r="D1851">
        <f t="shared" si="31"/>
        <v>-0.7616426247706215</v>
      </c>
      <c r="E1851">
        <v>1.4167363707159842E-2</v>
      </c>
    </row>
    <row r="1852" spans="2:5" x14ac:dyDescent="0.2">
      <c r="B1852" s="176">
        <v>45138</v>
      </c>
      <c r="C1852" s="146">
        <v>644.29998799999998</v>
      </c>
      <c r="D1852">
        <f t="shared" si="31"/>
        <v>9.6551009895385693</v>
      </c>
      <c r="E1852">
        <v>1.4166535762629355E-2</v>
      </c>
    </row>
    <row r="1853" spans="2:5" x14ac:dyDescent="0.2">
      <c r="B1853" s="176">
        <v>35353</v>
      </c>
      <c r="C1853" s="146">
        <v>60.468688999999998</v>
      </c>
      <c r="D1853">
        <f t="shared" si="31"/>
        <v>-0.19354555454787695</v>
      </c>
      <c r="E1853">
        <v>1.4159581427962264E-2</v>
      </c>
    </row>
    <row r="1854" spans="2:5" x14ac:dyDescent="0.2">
      <c r="B1854" s="176">
        <v>38075</v>
      </c>
      <c r="C1854" s="146">
        <v>74.980911000000006</v>
      </c>
      <c r="D1854">
        <f t="shared" si="31"/>
        <v>-4.7037841707703819E-4</v>
      </c>
      <c r="E1854">
        <v>1.4152572003991736E-2</v>
      </c>
    </row>
    <row r="1855" spans="2:5" x14ac:dyDescent="0.2">
      <c r="B1855" s="176">
        <v>43948</v>
      </c>
      <c r="C1855" s="146">
        <v>75.016197000000005</v>
      </c>
      <c r="D1855">
        <f t="shared" si="31"/>
        <v>1.4195175169111951</v>
      </c>
      <c r="E1855">
        <v>1.4150934723600893E-2</v>
      </c>
    </row>
    <row r="1856" spans="2:5" x14ac:dyDescent="0.2">
      <c r="B1856" s="176">
        <v>36203</v>
      </c>
      <c r="C1856" s="146">
        <v>31.00461</v>
      </c>
      <c r="D1856">
        <f t="shared" si="31"/>
        <v>-0.83166844152236308</v>
      </c>
      <c r="E1856">
        <v>1.4139251362506077E-2</v>
      </c>
    </row>
    <row r="1857" spans="2:5" x14ac:dyDescent="0.2">
      <c r="B1857" s="176">
        <v>40756</v>
      </c>
      <c r="C1857" s="146">
        <v>184.18774400000001</v>
      </c>
      <c r="D1857">
        <f t="shared" si="31"/>
        <v>2.443112123957742</v>
      </c>
      <c r="E1857">
        <v>1.4133513030809052E-2</v>
      </c>
    </row>
    <row r="1858" spans="2:5" x14ac:dyDescent="0.2">
      <c r="B1858" s="176">
        <v>35531</v>
      </c>
      <c r="C1858" s="146">
        <v>53.494553000000003</v>
      </c>
      <c r="D1858">
        <f t="shared" si="31"/>
        <v>-0.78968731847258333</v>
      </c>
      <c r="E1858">
        <v>1.4122227365809422E-2</v>
      </c>
    </row>
    <row r="1859" spans="2:5" x14ac:dyDescent="0.2">
      <c r="B1859" s="176">
        <v>43320</v>
      </c>
      <c r="C1859" s="146">
        <v>254.35723899999999</v>
      </c>
      <c r="D1859">
        <f t="shared" ref="D1859:D1922" si="32">(C1859-C1860)/C1860</f>
        <v>-0.30021958531227178</v>
      </c>
      <c r="E1859">
        <v>1.4109641281612571E-2</v>
      </c>
    </row>
    <row r="1860" spans="2:5" x14ac:dyDescent="0.2">
      <c r="B1860" s="176">
        <v>41647</v>
      </c>
      <c r="C1860" s="146">
        <v>363.48150600000002</v>
      </c>
      <c r="D1860">
        <f t="shared" si="32"/>
        <v>-0.23222915205931186</v>
      </c>
      <c r="E1860">
        <v>1.4105790967308338E-2</v>
      </c>
    </row>
    <row r="1861" spans="2:5" x14ac:dyDescent="0.2">
      <c r="B1861" s="176">
        <v>42835</v>
      </c>
      <c r="C1861" s="146">
        <v>473.42446899999999</v>
      </c>
      <c r="D1861">
        <f t="shared" si="32"/>
        <v>2.9172488212019672</v>
      </c>
      <c r="E1861">
        <v>1.4093539416107368E-2</v>
      </c>
    </row>
    <row r="1862" spans="2:5" x14ac:dyDescent="0.2">
      <c r="B1862" s="176">
        <v>39503</v>
      </c>
      <c r="C1862" s="146">
        <v>120.856369</v>
      </c>
      <c r="D1862">
        <f t="shared" si="32"/>
        <v>-0.67162745456172768</v>
      </c>
      <c r="E1862">
        <v>1.407942140122268E-2</v>
      </c>
    </row>
    <row r="1863" spans="2:5" x14ac:dyDescent="0.2">
      <c r="B1863" s="176">
        <v>41659</v>
      </c>
      <c r="C1863" s="146">
        <v>368.04650900000001</v>
      </c>
      <c r="D1863">
        <f t="shared" si="32"/>
        <v>1.4620521055441213</v>
      </c>
      <c r="E1863">
        <v>1.4065487606504801E-2</v>
      </c>
    </row>
    <row r="1864" spans="2:5" x14ac:dyDescent="0.2">
      <c r="B1864" s="176">
        <v>40240</v>
      </c>
      <c r="C1864" s="146">
        <v>149.48770099999999</v>
      </c>
      <c r="D1864">
        <f t="shared" si="32"/>
        <v>-0.64577485950707536</v>
      </c>
      <c r="E1864">
        <v>1.4034118360256814E-2</v>
      </c>
    </row>
    <row r="1865" spans="2:5" x14ac:dyDescent="0.2">
      <c r="B1865" s="176">
        <v>42338</v>
      </c>
      <c r="C1865" s="146">
        <v>422.01324499999998</v>
      </c>
      <c r="D1865">
        <f t="shared" si="32"/>
        <v>2.2702271751642127</v>
      </c>
      <c r="E1865">
        <v>1.4006883261558472E-2</v>
      </c>
    </row>
    <row r="1866" spans="2:5" x14ac:dyDescent="0.2">
      <c r="B1866" s="176">
        <v>38932</v>
      </c>
      <c r="C1866" s="146">
        <v>129.04707300000001</v>
      </c>
      <c r="D1866">
        <f t="shared" si="32"/>
        <v>-0.79723926378054655</v>
      </c>
      <c r="E1866">
        <v>1.3977938089715147E-2</v>
      </c>
    </row>
    <row r="1867" spans="2:5" x14ac:dyDescent="0.2">
      <c r="B1867" s="176">
        <v>45232</v>
      </c>
      <c r="C1867" s="146">
        <v>636.45001200000002</v>
      </c>
      <c r="D1867">
        <f t="shared" si="32"/>
        <v>14.268758135030808</v>
      </c>
      <c r="E1867">
        <v>1.393977988326054E-2</v>
      </c>
    </row>
    <row r="1868" spans="2:5" x14ac:dyDescent="0.2">
      <c r="B1868" s="176">
        <v>35902</v>
      </c>
      <c r="C1868" s="146">
        <v>41.683154999999999</v>
      </c>
      <c r="D1868">
        <f t="shared" si="32"/>
        <v>1.1593351098149631</v>
      </c>
      <c r="E1868">
        <v>1.3932933267173285E-2</v>
      </c>
    </row>
    <row r="1869" spans="2:5" x14ac:dyDescent="0.2">
      <c r="B1869" s="176">
        <v>36641</v>
      </c>
      <c r="C1869" s="146">
        <v>19.303699000000002</v>
      </c>
      <c r="D1869">
        <f t="shared" si="32"/>
        <v>-0.879427313030127</v>
      </c>
      <c r="E1869">
        <v>1.3921894126394121E-2</v>
      </c>
    </row>
    <row r="1870" spans="2:5" x14ac:dyDescent="0.2">
      <c r="B1870" s="176">
        <v>40388</v>
      </c>
      <c r="C1870" s="146">
        <v>160.100098</v>
      </c>
      <c r="D1870">
        <f t="shared" si="32"/>
        <v>1.4490079007761116</v>
      </c>
      <c r="E1870">
        <v>1.3921379001134998E-2</v>
      </c>
    </row>
    <row r="1871" spans="2:5" x14ac:dyDescent="0.2">
      <c r="B1871" s="176">
        <v>38147</v>
      </c>
      <c r="C1871" s="146">
        <v>65.373451000000003</v>
      </c>
      <c r="D1871">
        <f t="shared" si="32"/>
        <v>-0.89433257509657138</v>
      </c>
      <c r="E1871">
        <v>1.3892305444422949E-2</v>
      </c>
    </row>
    <row r="1872" spans="2:5" x14ac:dyDescent="0.2">
      <c r="B1872" s="176">
        <v>45126</v>
      </c>
      <c r="C1872" s="146">
        <v>618.67175299999997</v>
      </c>
      <c r="D1872">
        <f t="shared" si="32"/>
        <v>51.251349078765053</v>
      </c>
      <c r="E1872">
        <v>1.3886590068350253E-2</v>
      </c>
    </row>
    <row r="1873" spans="2:5" x14ac:dyDescent="0.2">
      <c r="B1873" s="176">
        <v>37183</v>
      </c>
      <c r="C1873" s="146">
        <v>11.840301999999999</v>
      </c>
      <c r="D1873">
        <f t="shared" si="32"/>
        <v>-0.97677760597392771</v>
      </c>
      <c r="E1873">
        <v>1.3870751045848641E-2</v>
      </c>
    </row>
    <row r="1874" spans="2:5" x14ac:dyDescent="0.2">
      <c r="B1874" s="176">
        <v>41891</v>
      </c>
      <c r="C1874" s="146">
        <v>509.86569200000002</v>
      </c>
      <c r="D1874">
        <f t="shared" si="32"/>
        <v>0.17853718346048583</v>
      </c>
      <c r="E1874">
        <v>1.3820790542363843E-2</v>
      </c>
    </row>
    <row r="1875" spans="2:5" x14ac:dyDescent="0.2">
      <c r="B1875" s="176">
        <v>42185</v>
      </c>
      <c r="C1875" s="146">
        <v>432.62588499999998</v>
      </c>
      <c r="D1875">
        <f t="shared" si="32"/>
        <v>35.2784560457373</v>
      </c>
      <c r="E1875">
        <v>1.3776962302451731E-2</v>
      </c>
    </row>
    <row r="1876" spans="2:5" x14ac:dyDescent="0.2">
      <c r="B1876" s="176">
        <v>37021</v>
      </c>
      <c r="C1876" s="146">
        <v>11.925146</v>
      </c>
      <c r="D1876">
        <f t="shared" si="32"/>
        <v>-0.84364308079279393</v>
      </c>
      <c r="E1876">
        <v>1.3770360913982005E-2</v>
      </c>
    </row>
    <row r="1877" spans="2:5" x14ac:dyDescent="0.2">
      <c r="B1877" s="176">
        <v>35234</v>
      </c>
      <c r="C1877" s="146">
        <v>76.268744999999996</v>
      </c>
      <c r="D1877">
        <f t="shared" si="32"/>
        <v>-0.84573063302872176</v>
      </c>
      <c r="E1877">
        <v>1.3768376100299611E-2</v>
      </c>
    </row>
    <row r="1878" spans="2:5" x14ac:dyDescent="0.2">
      <c r="B1878" s="176">
        <v>41933</v>
      </c>
      <c r="C1878" s="146">
        <v>494.386841</v>
      </c>
      <c r="D1878">
        <f t="shared" si="32"/>
        <v>3.0751035947920373</v>
      </c>
      <c r="E1878">
        <v>1.374710470765049E-2</v>
      </c>
    </row>
    <row r="1879" spans="2:5" x14ac:dyDescent="0.2">
      <c r="B1879" s="176">
        <v>39192</v>
      </c>
      <c r="C1879" s="146">
        <v>121.31883999999999</v>
      </c>
      <c r="D1879">
        <f t="shared" si="32"/>
        <v>-0.7443341276212323</v>
      </c>
      <c r="E1879">
        <v>1.3742822501418617E-2</v>
      </c>
    </row>
    <row r="1880" spans="2:5" x14ac:dyDescent="0.2">
      <c r="B1880" s="176">
        <v>42880</v>
      </c>
      <c r="C1880" s="146">
        <v>474.52105699999998</v>
      </c>
      <c r="D1880">
        <f t="shared" si="32"/>
        <v>0.1487991771931847</v>
      </c>
      <c r="E1880">
        <v>1.3736561256308431E-2</v>
      </c>
    </row>
    <row r="1881" spans="2:5" x14ac:dyDescent="0.2">
      <c r="B1881" s="176">
        <v>41792</v>
      </c>
      <c r="C1881" s="146">
        <v>413.05831899999998</v>
      </c>
      <c r="D1881">
        <f t="shared" si="32"/>
        <v>2.6679753510627044</v>
      </c>
      <c r="E1881">
        <v>1.3733275259444499E-2</v>
      </c>
    </row>
    <row r="1882" spans="2:5" x14ac:dyDescent="0.2">
      <c r="B1882" s="176">
        <v>39301</v>
      </c>
      <c r="C1882" s="146">
        <v>112.612076</v>
      </c>
      <c r="D1882">
        <f t="shared" si="32"/>
        <v>0.37716211291295765</v>
      </c>
      <c r="E1882">
        <v>1.371761221359484E-2</v>
      </c>
    </row>
    <row r="1883" spans="2:5" x14ac:dyDescent="0.2">
      <c r="B1883" s="176">
        <v>38344</v>
      </c>
      <c r="C1883" s="146">
        <v>81.771111000000005</v>
      </c>
      <c r="D1883">
        <f t="shared" si="32"/>
        <v>-0.76172559320254918</v>
      </c>
      <c r="E1883">
        <v>1.3701268960214537E-2</v>
      </c>
    </row>
    <row r="1884" spans="2:5" x14ac:dyDescent="0.2">
      <c r="B1884" s="176">
        <v>44378</v>
      </c>
      <c r="C1884" s="146">
        <v>343.18042000000003</v>
      </c>
      <c r="D1884">
        <f t="shared" si="32"/>
        <v>-0.26300575700937395</v>
      </c>
      <c r="E1884">
        <v>1.3692598925611811E-2</v>
      </c>
    </row>
    <row r="1885" spans="2:5" x14ac:dyDescent="0.2">
      <c r="B1885" s="176">
        <v>42895</v>
      </c>
      <c r="C1885" s="146">
        <v>465.64871199999999</v>
      </c>
      <c r="D1885">
        <f t="shared" si="32"/>
        <v>-0.41101856041543822</v>
      </c>
      <c r="E1885">
        <v>1.3671875467693861E-2</v>
      </c>
    </row>
    <row r="1886" spans="2:5" x14ac:dyDescent="0.2">
      <c r="B1886" s="176">
        <v>45292</v>
      </c>
      <c r="C1886" s="146">
        <v>790.59997599999997</v>
      </c>
      <c r="D1886">
        <f t="shared" si="32"/>
        <v>5.3768942385041116</v>
      </c>
      <c r="E1886">
        <v>1.3654675089613249E-2</v>
      </c>
    </row>
    <row r="1887" spans="2:5" x14ac:dyDescent="0.2">
      <c r="B1887" s="176">
        <v>38925</v>
      </c>
      <c r="C1887" s="146">
        <v>123.978844</v>
      </c>
      <c r="D1887">
        <f t="shared" si="32"/>
        <v>0.78959527286082776</v>
      </c>
      <c r="E1887">
        <v>1.3652683181984636E-2</v>
      </c>
    </row>
    <row r="1888" spans="2:5" x14ac:dyDescent="0.2">
      <c r="B1888" s="176">
        <v>35201</v>
      </c>
      <c r="C1888" s="146">
        <v>69.277587999999994</v>
      </c>
      <c r="D1888">
        <f t="shared" si="32"/>
        <v>1.1319604523569489</v>
      </c>
      <c r="E1888">
        <v>1.3649689667249148E-2</v>
      </c>
    </row>
    <row r="1889" spans="2:5" x14ac:dyDescent="0.2">
      <c r="B1889" s="176">
        <v>39818</v>
      </c>
      <c r="C1889" s="146">
        <v>32.494781000000003</v>
      </c>
      <c r="D1889">
        <f t="shared" si="32"/>
        <v>-0.93609869084203767</v>
      </c>
      <c r="E1889">
        <v>1.3632710994943099E-2</v>
      </c>
    </row>
    <row r="1890" spans="2:5" x14ac:dyDescent="0.2">
      <c r="B1890" s="176">
        <v>42578</v>
      </c>
      <c r="C1890" s="146">
        <v>508.515106</v>
      </c>
      <c r="D1890">
        <f t="shared" si="32"/>
        <v>2.7845227886438071</v>
      </c>
      <c r="E1890">
        <v>1.3611501101860669E-2</v>
      </c>
    </row>
    <row r="1891" spans="2:5" x14ac:dyDescent="0.2">
      <c r="B1891" s="176">
        <v>38943</v>
      </c>
      <c r="C1891" s="146">
        <v>134.36703499999999</v>
      </c>
      <c r="D1891">
        <f t="shared" si="32"/>
        <v>7.6621643949660223</v>
      </c>
      <c r="E1891">
        <v>1.3609323685579289E-2</v>
      </c>
    </row>
    <row r="1892" spans="2:5" x14ac:dyDescent="0.2">
      <c r="B1892" s="176">
        <v>37259</v>
      </c>
      <c r="C1892" s="146">
        <v>15.511946999999999</v>
      </c>
      <c r="D1892">
        <f t="shared" si="32"/>
        <v>-0.95870958637048398</v>
      </c>
      <c r="E1892">
        <v>1.3608750259659703E-2</v>
      </c>
    </row>
    <row r="1893" spans="2:5" x14ac:dyDescent="0.2">
      <c r="B1893" s="176">
        <v>43145</v>
      </c>
      <c r="C1893" s="146">
        <v>375.67913800000002</v>
      </c>
      <c r="D1893">
        <f t="shared" si="32"/>
        <v>-0.31344506738352557</v>
      </c>
      <c r="E1893">
        <v>1.3582631992959874E-2</v>
      </c>
    </row>
    <row r="1894" spans="2:5" x14ac:dyDescent="0.2">
      <c r="B1894" s="176">
        <v>42760</v>
      </c>
      <c r="C1894" s="146">
        <v>547.19457999999997</v>
      </c>
      <c r="D1894">
        <f t="shared" si="32"/>
        <v>3.9178073645218272</v>
      </c>
      <c r="E1894">
        <v>1.3572239023128376E-2</v>
      </c>
    </row>
    <row r="1895" spans="2:5" x14ac:dyDescent="0.2">
      <c r="B1895" s="176">
        <v>39314</v>
      </c>
      <c r="C1895" s="146">
        <v>111.26799800000001</v>
      </c>
      <c r="D1895">
        <f t="shared" si="32"/>
        <v>-0.86088022046832036</v>
      </c>
      <c r="E1895">
        <v>1.3569449558030407E-2</v>
      </c>
    </row>
    <row r="1896" spans="2:5" x14ac:dyDescent="0.2">
      <c r="B1896" s="176">
        <v>45300</v>
      </c>
      <c r="C1896" s="146">
        <v>799.79998799999998</v>
      </c>
      <c r="D1896">
        <f t="shared" si="32"/>
        <v>1.5213472033071702</v>
      </c>
      <c r="E1896">
        <v>1.3559767235375022E-2</v>
      </c>
    </row>
    <row r="1897" spans="2:5" x14ac:dyDescent="0.2">
      <c r="B1897" s="176">
        <v>44295</v>
      </c>
      <c r="C1897" s="146">
        <v>317.211365</v>
      </c>
      <c r="D1897">
        <f t="shared" si="32"/>
        <v>-0.17833888745465978</v>
      </c>
      <c r="E1897">
        <v>1.3537156958680643E-2</v>
      </c>
    </row>
    <row r="1898" spans="2:5" x14ac:dyDescent="0.2">
      <c r="B1898" s="176">
        <v>41712</v>
      </c>
      <c r="C1898" s="146">
        <v>386.06106599999998</v>
      </c>
      <c r="D1898">
        <f t="shared" si="32"/>
        <v>12.61526772110933</v>
      </c>
      <c r="E1898">
        <v>1.3531000543694311E-2</v>
      </c>
    </row>
    <row r="1899" spans="2:5" x14ac:dyDescent="0.2">
      <c r="B1899" s="176">
        <v>37781</v>
      </c>
      <c r="C1899" s="146">
        <v>28.355011000000001</v>
      </c>
      <c r="D1899">
        <f t="shared" si="32"/>
        <v>-0.69343815297418332</v>
      </c>
      <c r="E1899">
        <v>1.350978893519399E-2</v>
      </c>
    </row>
    <row r="1900" spans="2:5" x14ac:dyDescent="0.2">
      <c r="B1900" s="176">
        <v>39605</v>
      </c>
      <c r="C1900" s="146">
        <v>92.493606999999997</v>
      </c>
      <c r="D1900">
        <f t="shared" si="32"/>
        <v>-0.78722192210132347</v>
      </c>
      <c r="E1900">
        <v>1.3508492708880193E-2</v>
      </c>
    </row>
    <row r="1901" spans="2:5" x14ac:dyDescent="0.2">
      <c r="B1901" s="176">
        <v>44679</v>
      </c>
      <c r="C1901" s="146">
        <v>434.69519000000003</v>
      </c>
      <c r="D1901">
        <f t="shared" si="32"/>
        <v>5.0705261619390747</v>
      </c>
      <c r="E1901">
        <v>1.3480540799760188E-2</v>
      </c>
    </row>
    <row r="1902" spans="2:5" x14ac:dyDescent="0.2">
      <c r="B1902" s="176">
        <v>35312</v>
      </c>
      <c r="C1902" s="146">
        <v>71.607498000000007</v>
      </c>
      <c r="D1902">
        <f t="shared" si="32"/>
        <v>-0.86192762689771185</v>
      </c>
      <c r="E1902">
        <v>1.3455166572151112E-2</v>
      </c>
    </row>
    <row r="1903" spans="2:5" x14ac:dyDescent="0.2">
      <c r="B1903" s="176">
        <v>42137</v>
      </c>
      <c r="C1903" s="146">
        <v>518.62292500000001</v>
      </c>
      <c r="D1903">
        <f t="shared" si="32"/>
        <v>0.34679496677030303</v>
      </c>
      <c r="E1903">
        <v>1.3435920952920758E-2</v>
      </c>
    </row>
    <row r="1904" spans="2:5" x14ac:dyDescent="0.2">
      <c r="B1904" s="176">
        <v>41596</v>
      </c>
      <c r="C1904" s="146">
        <v>385.07934599999999</v>
      </c>
      <c r="D1904">
        <f t="shared" si="32"/>
        <v>1.842380667473869</v>
      </c>
      <c r="E1904">
        <v>1.3434984182460478E-2</v>
      </c>
    </row>
    <row r="1905" spans="2:5" x14ac:dyDescent="0.2">
      <c r="B1905" s="176">
        <v>44139</v>
      </c>
      <c r="C1905" s="146">
        <v>135.47775300000001</v>
      </c>
      <c r="D1905">
        <f t="shared" si="32"/>
        <v>-0.21784176065562064</v>
      </c>
      <c r="E1905">
        <v>1.3422786008878571E-2</v>
      </c>
    </row>
    <row r="1906" spans="2:5" x14ac:dyDescent="0.2">
      <c r="B1906" s="176">
        <v>44161</v>
      </c>
      <c r="C1906" s="146">
        <v>173.210159</v>
      </c>
      <c r="D1906">
        <f t="shared" si="32"/>
        <v>3.5519374243074551</v>
      </c>
      <c r="E1906">
        <v>1.3415037800416502E-2</v>
      </c>
    </row>
    <row r="1907" spans="2:5" x14ac:dyDescent="0.2">
      <c r="B1907" s="176">
        <v>37837</v>
      </c>
      <c r="C1907" s="146">
        <v>38.051963999999998</v>
      </c>
      <c r="D1907">
        <f t="shared" si="32"/>
        <v>0.43616547531472183</v>
      </c>
      <c r="E1907">
        <v>1.341136100406326E-2</v>
      </c>
    </row>
    <row r="1908" spans="2:5" x14ac:dyDescent="0.2">
      <c r="B1908" s="176">
        <v>35971</v>
      </c>
      <c r="C1908" s="146">
        <v>26.495529000000001</v>
      </c>
      <c r="D1908">
        <f t="shared" si="32"/>
        <v>-0.94676393065684217</v>
      </c>
      <c r="E1908">
        <v>1.3397772848986269E-2</v>
      </c>
    </row>
    <row r="1909" spans="2:5" x14ac:dyDescent="0.2">
      <c r="B1909" s="176">
        <v>42570</v>
      </c>
      <c r="C1909" s="146">
        <v>497.69882200000001</v>
      </c>
      <c r="D1909">
        <f t="shared" si="32"/>
        <v>26.57144325185806</v>
      </c>
      <c r="E1909">
        <v>1.3396943835180879E-2</v>
      </c>
    </row>
    <row r="1910" spans="2:5" x14ac:dyDescent="0.2">
      <c r="B1910" s="176">
        <v>36130</v>
      </c>
      <c r="C1910" s="146">
        <v>18.051242999999999</v>
      </c>
      <c r="D1910">
        <f t="shared" si="32"/>
        <v>-0.96417699853762318</v>
      </c>
      <c r="E1910">
        <v>1.3389006569901531E-2</v>
      </c>
    </row>
    <row r="1911" spans="2:5" x14ac:dyDescent="0.2">
      <c r="B1911" s="176">
        <v>41908</v>
      </c>
      <c r="C1911" s="146">
        <v>503.90090900000001</v>
      </c>
      <c r="D1911">
        <f t="shared" si="32"/>
        <v>0.50030002671297391</v>
      </c>
      <c r="E1911">
        <v>1.3383591571858963E-2</v>
      </c>
    </row>
    <row r="1912" spans="2:5" x14ac:dyDescent="0.2">
      <c r="B1912" s="176">
        <v>42396</v>
      </c>
      <c r="C1912" s="146">
        <v>335.86676</v>
      </c>
      <c r="D1912">
        <f t="shared" si="32"/>
        <v>5.9239429864388168E-2</v>
      </c>
      <c r="E1912">
        <v>1.3379367697553133E-2</v>
      </c>
    </row>
    <row r="1913" spans="2:5" x14ac:dyDescent="0.2">
      <c r="B1913" s="176">
        <v>42419</v>
      </c>
      <c r="C1913" s="146">
        <v>317.08294699999999</v>
      </c>
      <c r="D1913">
        <f t="shared" si="32"/>
        <v>15.436326130628387</v>
      </c>
      <c r="E1913">
        <v>1.3375848829813125E-2</v>
      </c>
    </row>
    <row r="1914" spans="2:5" x14ac:dyDescent="0.2">
      <c r="B1914" s="176">
        <v>37349</v>
      </c>
      <c r="C1914" s="146">
        <v>19.291595000000001</v>
      </c>
      <c r="D1914">
        <f t="shared" si="32"/>
        <v>-0.94967132864077053</v>
      </c>
      <c r="E1914">
        <v>1.3371510835113629E-2</v>
      </c>
    </row>
    <row r="1915" spans="2:5" x14ac:dyDescent="0.2">
      <c r="B1915" s="176">
        <v>41561</v>
      </c>
      <c r="C1915" s="146">
        <v>383.31222500000001</v>
      </c>
      <c r="D1915">
        <f t="shared" si="32"/>
        <v>-7.7547652710159856E-2</v>
      </c>
      <c r="E1915">
        <v>1.3366191012382688E-2</v>
      </c>
    </row>
    <row r="1916" spans="2:5" x14ac:dyDescent="0.2">
      <c r="B1916" s="176">
        <v>42482</v>
      </c>
      <c r="C1916" s="146">
        <v>415.53607199999999</v>
      </c>
      <c r="D1916">
        <f t="shared" si="32"/>
        <v>7.4797114038422068</v>
      </c>
      <c r="E1916">
        <v>1.3365713869449961E-2</v>
      </c>
    </row>
    <row r="1917" spans="2:5" x14ac:dyDescent="0.2">
      <c r="B1917" s="176">
        <v>35480</v>
      </c>
      <c r="C1917" s="146">
        <v>49.003563</v>
      </c>
      <c r="D1917">
        <f t="shared" si="32"/>
        <v>1.3901128221936569</v>
      </c>
      <c r="E1917">
        <v>1.3350983107488643E-2</v>
      </c>
    </row>
    <row r="1918" spans="2:5" x14ac:dyDescent="0.2">
      <c r="B1918" s="176">
        <v>36718</v>
      </c>
      <c r="C1918" s="146">
        <v>20.502614999999999</v>
      </c>
      <c r="D1918">
        <f t="shared" si="32"/>
        <v>-0.92901219105817479</v>
      </c>
      <c r="E1918">
        <v>1.3343387712618624E-2</v>
      </c>
    </row>
    <row r="1919" spans="2:5" x14ac:dyDescent="0.2">
      <c r="B1919" s="176">
        <v>41460</v>
      </c>
      <c r="C1919" s="146">
        <v>288.81881700000002</v>
      </c>
      <c r="D1919">
        <f t="shared" si="32"/>
        <v>2.6801841975286118</v>
      </c>
      <c r="E1919">
        <v>1.334260715314824E-2</v>
      </c>
    </row>
    <row r="1920" spans="2:5" x14ac:dyDescent="0.2">
      <c r="B1920" s="176">
        <v>38330</v>
      </c>
      <c r="C1920" s="146">
        <v>78.479445999999996</v>
      </c>
      <c r="D1920">
        <f t="shared" si="32"/>
        <v>-0.38144185895877886</v>
      </c>
      <c r="E1920">
        <v>1.3340303497305117E-2</v>
      </c>
    </row>
    <row r="1921" spans="2:5" x14ac:dyDescent="0.2">
      <c r="B1921" s="176">
        <v>39346</v>
      </c>
      <c r="C1921" s="146">
        <v>126.874809</v>
      </c>
      <c r="D1921">
        <f t="shared" si="32"/>
        <v>7.6570022647775504</v>
      </c>
      <c r="E1921">
        <v>1.3333370711913144E-2</v>
      </c>
    </row>
    <row r="1922" spans="2:5" x14ac:dyDescent="0.2">
      <c r="B1922" s="176">
        <v>36920</v>
      </c>
      <c r="C1922" s="146">
        <v>14.655744</v>
      </c>
      <c r="D1922">
        <f t="shared" si="32"/>
        <v>-0.90271388784438578</v>
      </c>
      <c r="E1922">
        <v>1.3333071514174675E-2</v>
      </c>
    </row>
    <row r="1923" spans="2:5" x14ac:dyDescent="0.2">
      <c r="B1923" s="176">
        <v>38967</v>
      </c>
      <c r="C1923" s="146">
        <v>150.64579800000001</v>
      </c>
      <c r="D1923">
        <f t="shared" ref="D1923:D1986" si="33">(C1923-C1924)/C1924</f>
        <v>6.1752522196510524</v>
      </c>
      <c r="E1923">
        <v>1.3320515115891522E-2</v>
      </c>
    </row>
    <row r="1924" spans="2:5" x14ac:dyDescent="0.2">
      <c r="B1924" s="176">
        <v>36013</v>
      </c>
      <c r="C1924" s="146">
        <v>20.995191999999999</v>
      </c>
      <c r="D1924">
        <f t="shared" si="33"/>
        <v>-0.9015906166969746</v>
      </c>
      <c r="E1924">
        <v>1.3309489688107679E-2</v>
      </c>
    </row>
    <row r="1925" spans="2:5" x14ac:dyDescent="0.2">
      <c r="B1925" s="176">
        <v>40624</v>
      </c>
      <c r="C1925" s="146">
        <v>213.345428</v>
      </c>
      <c r="D1925">
        <f t="shared" si="33"/>
        <v>7.6244232407052719</v>
      </c>
      <c r="E1925">
        <v>1.328933095225107E-2</v>
      </c>
    </row>
    <row r="1926" spans="2:5" x14ac:dyDescent="0.2">
      <c r="B1926" s="176">
        <v>37614</v>
      </c>
      <c r="C1926" s="146">
        <v>24.737355999999998</v>
      </c>
      <c r="D1926">
        <f t="shared" si="33"/>
        <v>-0.24333294058299079</v>
      </c>
      <c r="E1926">
        <v>1.3270220413924437E-2</v>
      </c>
    </row>
    <row r="1927" spans="2:5" x14ac:dyDescent="0.2">
      <c r="B1927" s="176">
        <v>35830</v>
      </c>
      <c r="C1927" s="146">
        <v>32.692523999999999</v>
      </c>
      <c r="D1927">
        <f t="shared" si="33"/>
        <v>-0.51897095924204983</v>
      </c>
      <c r="E1927">
        <v>1.3258309037467192E-2</v>
      </c>
    </row>
    <row r="1928" spans="2:5" x14ac:dyDescent="0.2">
      <c r="B1928" s="176">
        <v>38475</v>
      </c>
      <c r="C1928" s="146">
        <v>67.963722000000004</v>
      </c>
      <c r="D1928">
        <f t="shared" si="33"/>
        <v>-0.57959724714618543</v>
      </c>
      <c r="E1928">
        <v>1.3253754431810635E-2</v>
      </c>
    </row>
    <row r="1929" spans="2:5" x14ac:dyDescent="0.2">
      <c r="B1929" s="176">
        <v>39104</v>
      </c>
      <c r="C1929" s="146">
        <v>161.66336100000001</v>
      </c>
      <c r="D1929">
        <f t="shared" si="33"/>
        <v>0.17042200626215601</v>
      </c>
      <c r="E1929">
        <v>1.3253393485295977E-2</v>
      </c>
    </row>
    <row r="1930" spans="2:5" x14ac:dyDescent="0.2">
      <c r="B1930" s="176">
        <v>39365</v>
      </c>
      <c r="C1930" s="146">
        <v>138.12399300000001</v>
      </c>
      <c r="D1930">
        <f t="shared" si="33"/>
        <v>1.5428980220407948</v>
      </c>
      <c r="E1930">
        <v>1.3251043470954451E-2</v>
      </c>
    </row>
    <row r="1931" spans="2:5" x14ac:dyDescent="0.2">
      <c r="B1931" s="176">
        <v>35537</v>
      </c>
      <c r="C1931" s="146">
        <v>54.317551000000002</v>
      </c>
      <c r="D1931">
        <f t="shared" si="33"/>
        <v>-0.29835199841641552</v>
      </c>
      <c r="E1931">
        <v>1.3234725530000969E-2</v>
      </c>
    </row>
    <row r="1932" spans="2:5" x14ac:dyDescent="0.2">
      <c r="B1932" s="176">
        <v>38405</v>
      </c>
      <c r="C1932" s="146">
        <v>77.414246000000006</v>
      </c>
      <c r="D1932">
        <f t="shared" si="33"/>
        <v>0.17576935006531019</v>
      </c>
      <c r="E1932">
        <v>1.3207663209659878E-2</v>
      </c>
    </row>
    <row r="1933" spans="2:5" x14ac:dyDescent="0.2">
      <c r="B1933" s="176">
        <v>38250</v>
      </c>
      <c r="C1933" s="146">
        <v>65.841353999999995</v>
      </c>
      <c r="D1933">
        <f t="shared" si="33"/>
        <v>-0.90323140552975634</v>
      </c>
      <c r="E1933">
        <v>1.3187103772200779E-2</v>
      </c>
    </row>
    <row r="1934" spans="2:5" x14ac:dyDescent="0.2">
      <c r="B1934" s="176">
        <v>45246</v>
      </c>
      <c r="C1934" s="146">
        <v>680.40002400000003</v>
      </c>
      <c r="D1934">
        <f t="shared" si="33"/>
        <v>1.3646652463708284</v>
      </c>
      <c r="E1934">
        <v>1.3178521566737107E-2</v>
      </c>
    </row>
    <row r="1935" spans="2:5" x14ac:dyDescent="0.2">
      <c r="B1935" s="176">
        <v>42276</v>
      </c>
      <c r="C1935" s="146">
        <v>287.73629799999998</v>
      </c>
      <c r="D1935">
        <f t="shared" si="33"/>
        <v>0.78388802038561234</v>
      </c>
      <c r="E1935">
        <v>1.3157830383499798E-2</v>
      </c>
    </row>
    <row r="1936" spans="2:5" x14ac:dyDescent="0.2">
      <c r="B1936" s="176">
        <v>43810</v>
      </c>
      <c r="C1936" s="146">
        <v>161.29728700000001</v>
      </c>
      <c r="D1936">
        <f t="shared" si="33"/>
        <v>1.0093481856352038</v>
      </c>
      <c r="E1936">
        <v>1.3149653728140706E-2</v>
      </c>
    </row>
    <row r="1937" spans="2:5" x14ac:dyDescent="0.2">
      <c r="B1937" s="176">
        <v>38337</v>
      </c>
      <c r="C1937" s="146">
        <v>80.273437999999999</v>
      </c>
      <c r="D1937">
        <f t="shared" si="33"/>
        <v>2.5481788636960956</v>
      </c>
      <c r="E1937">
        <v>1.3140719218832373E-2</v>
      </c>
    </row>
    <row r="1938" spans="2:5" x14ac:dyDescent="0.2">
      <c r="B1938" s="176">
        <v>37561</v>
      </c>
      <c r="C1938" s="146">
        <v>22.623842</v>
      </c>
      <c r="D1938">
        <f t="shared" si="33"/>
        <v>-0.92674971012203</v>
      </c>
      <c r="E1938">
        <v>1.3125993334118119E-2</v>
      </c>
    </row>
    <row r="1939" spans="2:5" x14ac:dyDescent="0.2">
      <c r="B1939" s="176">
        <v>41275</v>
      </c>
      <c r="C1939" s="146">
        <v>308.85668900000002</v>
      </c>
      <c r="D1939">
        <f t="shared" si="33"/>
        <v>0.18788678103027018</v>
      </c>
      <c r="E1939">
        <v>1.311361475908044E-2</v>
      </c>
    </row>
    <row r="1940" spans="2:5" x14ac:dyDescent="0.2">
      <c r="B1940" s="176">
        <v>41240</v>
      </c>
      <c r="C1940" s="146">
        <v>260.005157</v>
      </c>
      <c r="D1940">
        <f t="shared" si="33"/>
        <v>9.0831016075712974</v>
      </c>
      <c r="E1940">
        <v>1.3107847586589623E-2</v>
      </c>
    </row>
    <row r="1941" spans="2:5" x14ac:dyDescent="0.2">
      <c r="B1941" s="176">
        <v>36580</v>
      </c>
      <c r="C1941" s="146">
        <v>25.786228000000001</v>
      </c>
      <c r="D1941">
        <f t="shared" si="33"/>
        <v>-0.78277516467992136</v>
      </c>
      <c r="E1941">
        <v>1.3091337630977678E-2</v>
      </c>
    </row>
    <row r="1942" spans="2:5" x14ac:dyDescent="0.2">
      <c r="B1942" s="176">
        <v>39399</v>
      </c>
      <c r="C1942" s="146">
        <v>118.70755</v>
      </c>
      <c r="D1942">
        <f t="shared" si="33"/>
        <v>10.016092401597612</v>
      </c>
      <c r="E1942">
        <v>1.3078143544759571E-2</v>
      </c>
    </row>
    <row r="1943" spans="2:5" x14ac:dyDescent="0.2">
      <c r="B1943" s="176">
        <v>37105</v>
      </c>
      <c r="C1943" s="146">
        <v>10.775831</v>
      </c>
      <c r="D1943">
        <f t="shared" si="33"/>
        <v>-0.92376407483448786</v>
      </c>
      <c r="E1943">
        <v>1.3053134887376538E-2</v>
      </c>
    </row>
    <row r="1944" spans="2:5" x14ac:dyDescent="0.2">
      <c r="B1944" s="176">
        <v>38980</v>
      </c>
      <c r="C1944" s="146">
        <v>141.348465</v>
      </c>
      <c r="D1944">
        <f t="shared" si="33"/>
        <v>-0.5807540044485523</v>
      </c>
      <c r="E1944">
        <v>1.305019193944015E-2</v>
      </c>
    </row>
    <row r="1945" spans="2:5" x14ac:dyDescent="0.2">
      <c r="B1945" s="176">
        <v>43181</v>
      </c>
      <c r="C1945" s="146">
        <v>337.14923099999999</v>
      </c>
      <c r="D1945">
        <f t="shared" si="33"/>
        <v>-0.17189026412484568</v>
      </c>
      <c r="E1945">
        <v>1.302981054114916E-2</v>
      </c>
    </row>
    <row r="1946" spans="2:5" x14ac:dyDescent="0.2">
      <c r="B1946" s="176">
        <v>44949</v>
      </c>
      <c r="C1946" s="146">
        <v>407.13110399999999</v>
      </c>
      <c r="D1946">
        <f t="shared" si="33"/>
        <v>1.2802903984206473</v>
      </c>
      <c r="E1946">
        <v>1.302248782898319E-2</v>
      </c>
    </row>
    <row r="1947" spans="2:5" x14ac:dyDescent="0.2">
      <c r="B1947" s="176">
        <v>43607</v>
      </c>
      <c r="C1947" s="146">
        <v>178.543533</v>
      </c>
      <c r="D1947">
        <f t="shared" si="33"/>
        <v>-0.16013882977582447</v>
      </c>
      <c r="E1947">
        <v>1.3009004611709668E-2</v>
      </c>
    </row>
    <row r="1948" spans="2:5" x14ac:dyDescent="0.2">
      <c r="B1948" s="176">
        <v>40932</v>
      </c>
      <c r="C1948" s="146">
        <v>212.58696</v>
      </c>
      <c r="D1948">
        <f t="shared" si="33"/>
        <v>-0.27326679754546557</v>
      </c>
      <c r="E1948">
        <v>1.3007808577317283E-2</v>
      </c>
    </row>
    <row r="1949" spans="2:5" x14ac:dyDescent="0.2">
      <c r="B1949" s="176">
        <v>41394</v>
      </c>
      <c r="C1949" s="146">
        <v>292.52407799999997</v>
      </c>
      <c r="D1949">
        <f t="shared" si="33"/>
        <v>0.17751876384731091</v>
      </c>
      <c r="E1949">
        <v>1.3000060082407951E-2</v>
      </c>
    </row>
    <row r="1950" spans="2:5" x14ac:dyDescent="0.2">
      <c r="B1950" s="176">
        <v>40527</v>
      </c>
      <c r="C1950" s="146">
        <v>248.42413300000001</v>
      </c>
      <c r="D1950">
        <f t="shared" si="33"/>
        <v>-7.6872047129858692E-2</v>
      </c>
      <c r="E1950">
        <v>1.2978992310222029E-2</v>
      </c>
    </row>
    <row r="1951" spans="2:5" x14ac:dyDescent="0.2">
      <c r="B1951" s="176">
        <v>43349</v>
      </c>
      <c r="C1951" s="146">
        <v>269.111267</v>
      </c>
      <c r="D1951">
        <f t="shared" si="33"/>
        <v>0.76842464439379476</v>
      </c>
      <c r="E1951">
        <v>1.2945663928479149E-2</v>
      </c>
    </row>
    <row r="1952" spans="2:5" x14ac:dyDescent="0.2">
      <c r="B1952" s="176">
        <v>43507</v>
      </c>
      <c r="C1952" s="146">
        <v>152.17570499999999</v>
      </c>
      <c r="D1952">
        <f t="shared" si="33"/>
        <v>0.48946701376592955</v>
      </c>
      <c r="E1952">
        <v>1.293960027069109E-2</v>
      </c>
    </row>
    <row r="1953" spans="2:5" x14ac:dyDescent="0.2">
      <c r="B1953" s="176">
        <v>38702</v>
      </c>
      <c r="C1953" s="146">
        <v>102.16789199999999</v>
      </c>
      <c r="D1953">
        <f t="shared" si="33"/>
        <v>1.1230299306434179</v>
      </c>
      <c r="E1953">
        <v>1.2925481350791503E-2</v>
      </c>
    </row>
    <row r="1954" spans="2:5" x14ac:dyDescent="0.2">
      <c r="B1954" s="176">
        <v>37893</v>
      </c>
      <c r="C1954" s="146">
        <v>48.123623000000002</v>
      </c>
      <c r="D1954">
        <f t="shared" si="33"/>
        <v>-0.81347135078281096</v>
      </c>
      <c r="E1954">
        <v>1.2918218273756941E-2</v>
      </c>
    </row>
    <row r="1955" spans="2:5" x14ac:dyDescent="0.2">
      <c r="B1955" s="176">
        <v>43339</v>
      </c>
      <c r="C1955" s="146">
        <v>257.99588</v>
      </c>
      <c r="D1955">
        <f t="shared" si="33"/>
        <v>0.97801652528861671</v>
      </c>
      <c r="E1955">
        <v>1.2915741759383632E-2</v>
      </c>
    </row>
    <row r="1956" spans="2:5" x14ac:dyDescent="0.2">
      <c r="B1956" s="176">
        <v>38891</v>
      </c>
      <c r="C1956" s="146">
        <v>130.43161000000001</v>
      </c>
      <c r="D1956">
        <f t="shared" si="33"/>
        <v>-0.69734413158768038</v>
      </c>
      <c r="E1956">
        <v>1.2902469319812931E-2</v>
      </c>
    </row>
    <row r="1957" spans="2:5" x14ac:dyDescent="0.2">
      <c r="B1957" s="176">
        <v>42865</v>
      </c>
      <c r="C1957" s="146">
        <v>430.956818</v>
      </c>
      <c r="D1957">
        <f t="shared" si="33"/>
        <v>2.140573740914935</v>
      </c>
      <c r="E1957">
        <v>1.2886597532290038E-2</v>
      </c>
    </row>
    <row r="1958" spans="2:5" x14ac:dyDescent="0.2">
      <c r="B1958" s="176">
        <v>44140</v>
      </c>
      <c r="C1958" s="146">
        <v>137.22232099999999</v>
      </c>
      <c r="D1958">
        <f t="shared" si="33"/>
        <v>-0.70105331653110881</v>
      </c>
      <c r="E1958">
        <v>1.2877154819655052E-2</v>
      </c>
    </row>
    <row r="1959" spans="2:5" x14ac:dyDescent="0.2">
      <c r="B1959" s="176">
        <v>44796</v>
      </c>
      <c r="C1959" s="146">
        <v>459.01937900000001</v>
      </c>
      <c r="D1959">
        <f t="shared" si="33"/>
        <v>7.9903956054072408E-3</v>
      </c>
      <c r="E1959">
        <v>1.2868442344559404E-2</v>
      </c>
    </row>
    <row r="1960" spans="2:5" x14ac:dyDescent="0.2">
      <c r="B1960" s="176">
        <v>44817</v>
      </c>
      <c r="C1960" s="146">
        <v>455.38070699999997</v>
      </c>
      <c r="D1960">
        <f t="shared" si="33"/>
        <v>8.2552898793629357</v>
      </c>
      <c r="E1960">
        <v>1.2860318971901638E-2</v>
      </c>
    </row>
    <row r="1961" spans="2:5" x14ac:dyDescent="0.2">
      <c r="B1961" s="176">
        <v>35478</v>
      </c>
      <c r="C1961" s="146">
        <v>49.202209000000003</v>
      </c>
      <c r="D1961">
        <f t="shared" si="33"/>
        <v>-0.88198097741100989</v>
      </c>
      <c r="E1961">
        <v>1.2852354639105385E-2</v>
      </c>
    </row>
    <row r="1962" spans="2:5" x14ac:dyDescent="0.2">
      <c r="B1962" s="176">
        <v>44937</v>
      </c>
      <c r="C1962" s="146">
        <v>416.900665</v>
      </c>
      <c r="D1962">
        <f t="shared" si="33"/>
        <v>2.9749280833779737</v>
      </c>
      <c r="E1962">
        <v>1.2836126223484167E-2</v>
      </c>
    </row>
    <row r="1963" spans="2:5" x14ac:dyDescent="0.2">
      <c r="B1963" s="176">
        <v>38708</v>
      </c>
      <c r="C1963" s="146">
        <v>104.88256800000001</v>
      </c>
      <c r="D1963">
        <f t="shared" si="33"/>
        <v>-0.29992003143874818</v>
      </c>
      <c r="E1963">
        <v>1.2828509010693876E-2</v>
      </c>
    </row>
    <row r="1964" spans="2:5" x14ac:dyDescent="0.2">
      <c r="B1964" s="176">
        <v>39058</v>
      </c>
      <c r="C1964" s="146">
        <v>149.81512499999999</v>
      </c>
      <c r="D1964">
        <f t="shared" si="33"/>
        <v>-0.67684752810469684</v>
      </c>
      <c r="E1964">
        <v>1.276304810739106E-2</v>
      </c>
    </row>
    <row r="1965" spans="2:5" x14ac:dyDescent="0.2">
      <c r="B1965" s="176">
        <v>44799</v>
      </c>
      <c r="C1965" s="146">
        <v>463.60507200000001</v>
      </c>
      <c r="D1965">
        <f t="shared" si="33"/>
        <v>-0.17029443907654246</v>
      </c>
      <c r="E1965">
        <v>1.2739465563177239E-2</v>
      </c>
    </row>
    <row r="1966" spans="2:5" x14ac:dyDescent="0.2">
      <c r="B1966" s="176">
        <v>42627</v>
      </c>
      <c r="C1966" s="146">
        <v>558.75854500000003</v>
      </c>
      <c r="D1966">
        <f t="shared" si="33"/>
        <v>12.227417722518043</v>
      </c>
      <c r="E1966">
        <v>1.2738353547481138E-2</v>
      </c>
    </row>
    <row r="1967" spans="2:5" x14ac:dyDescent="0.2">
      <c r="B1967" s="176">
        <v>36444</v>
      </c>
      <c r="C1967" s="146">
        <v>42.242451000000003</v>
      </c>
      <c r="D1967">
        <f t="shared" si="33"/>
        <v>1.9876678856643974</v>
      </c>
      <c r="E1967">
        <v>1.2708417575963705E-2</v>
      </c>
    </row>
    <row r="1968" spans="2:5" x14ac:dyDescent="0.2">
      <c r="B1968" s="176">
        <v>36866</v>
      </c>
      <c r="C1968" s="146">
        <v>14.138938</v>
      </c>
      <c r="D1968">
        <f t="shared" si="33"/>
        <v>-0.96578286062918794</v>
      </c>
      <c r="E1968">
        <v>1.2707061863142778E-2</v>
      </c>
    </row>
    <row r="1969" spans="2:5" x14ac:dyDescent="0.2">
      <c r="B1969" s="176">
        <v>44739</v>
      </c>
      <c r="C1969" s="146">
        <v>413.21215799999999</v>
      </c>
      <c r="D1969">
        <f t="shared" si="33"/>
        <v>5.1604744141348018</v>
      </c>
      <c r="E1969">
        <v>1.2704677903583501E-2</v>
      </c>
    </row>
    <row r="1970" spans="2:5" x14ac:dyDescent="0.2">
      <c r="B1970" s="176">
        <v>38474</v>
      </c>
      <c r="C1970" s="146">
        <v>67.074730000000002</v>
      </c>
      <c r="D1970">
        <f t="shared" si="33"/>
        <v>-0.84939276512668671</v>
      </c>
      <c r="E1970">
        <v>1.2696341775815105E-2</v>
      </c>
    </row>
    <row r="1971" spans="2:5" x14ac:dyDescent="0.2">
      <c r="B1971" s="176">
        <v>44655</v>
      </c>
      <c r="C1971" s="146">
        <v>445.36193800000001</v>
      </c>
      <c r="D1971">
        <f t="shared" si="33"/>
        <v>35.176446487018822</v>
      </c>
      <c r="E1971">
        <v>1.2694118748333037E-2</v>
      </c>
    </row>
    <row r="1972" spans="2:5" x14ac:dyDescent="0.2">
      <c r="B1972" s="176">
        <v>37117</v>
      </c>
      <c r="C1972" s="146">
        <v>12.310826</v>
      </c>
      <c r="D1972">
        <f t="shared" si="33"/>
        <v>-0.88945234874964307</v>
      </c>
      <c r="E1972">
        <v>1.2690438425231413E-2</v>
      </c>
    </row>
    <row r="1973" spans="2:5" x14ac:dyDescent="0.2">
      <c r="B1973" s="176">
        <v>39248</v>
      </c>
      <c r="C1973" s="146">
        <v>111.362167</v>
      </c>
      <c r="D1973">
        <f t="shared" si="33"/>
        <v>-0.7143290350018644</v>
      </c>
      <c r="E1973">
        <v>1.2689785498999146E-2</v>
      </c>
    </row>
    <row r="1974" spans="2:5" x14ac:dyDescent="0.2">
      <c r="B1974" s="176">
        <v>42306</v>
      </c>
      <c r="C1974" s="146">
        <v>389.82669099999998</v>
      </c>
      <c r="D1974">
        <f t="shared" si="33"/>
        <v>1.5040175295947154</v>
      </c>
      <c r="E1974">
        <v>1.2684559125620784E-2</v>
      </c>
    </row>
    <row r="1975" spans="2:5" x14ac:dyDescent="0.2">
      <c r="B1975" s="176">
        <v>39107</v>
      </c>
      <c r="C1975" s="146">
        <v>155.68049600000001</v>
      </c>
      <c r="D1975">
        <f t="shared" si="33"/>
        <v>-0.42808862640741802</v>
      </c>
      <c r="E1975">
        <v>1.2662903364504595E-2</v>
      </c>
    </row>
    <row r="1976" spans="2:5" x14ac:dyDescent="0.2">
      <c r="B1976" s="176">
        <v>40980</v>
      </c>
      <c r="C1976" s="146">
        <v>272.21087599999998</v>
      </c>
      <c r="D1976">
        <f t="shared" si="33"/>
        <v>0.45371128423398011</v>
      </c>
      <c r="E1976">
        <v>1.2648964541400137E-2</v>
      </c>
    </row>
    <row r="1977" spans="2:5" x14ac:dyDescent="0.2">
      <c r="B1977" s="176">
        <v>40723</v>
      </c>
      <c r="C1977" s="146">
        <v>187.252365</v>
      </c>
      <c r="D1977">
        <f t="shared" si="33"/>
        <v>0.39856685342968484</v>
      </c>
      <c r="E1977">
        <v>1.2643509782293923E-2</v>
      </c>
    </row>
    <row r="1978" spans="2:5" x14ac:dyDescent="0.2">
      <c r="B1978" s="176">
        <v>38902</v>
      </c>
      <c r="C1978" s="146">
        <v>133.88874799999999</v>
      </c>
      <c r="D1978">
        <f t="shared" si="33"/>
        <v>-0.42476107135950536</v>
      </c>
      <c r="E1978">
        <v>1.2629281991250225E-2</v>
      </c>
    </row>
    <row r="1979" spans="2:5" x14ac:dyDescent="0.2">
      <c r="B1979" s="176">
        <v>40631</v>
      </c>
      <c r="C1979" s="146">
        <v>232.75328099999999</v>
      </c>
      <c r="D1979">
        <f t="shared" si="33"/>
        <v>0.1638147091295023</v>
      </c>
      <c r="E1979">
        <v>1.2622634159665771E-2</v>
      </c>
    </row>
    <row r="1980" spans="2:5" x14ac:dyDescent="0.2">
      <c r="B1980" s="176">
        <v>40921</v>
      </c>
      <c r="C1980" s="146">
        <v>199.99169900000001</v>
      </c>
      <c r="D1980">
        <f t="shared" si="33"/>
        <v>-0.52907275130051834</v>
      </c>
      <c r="E1980">
        <v>1.2609234818527175E-2</v>
      </c>
    </row>
    <row r="1981" spans="2:5" x14ac:dyDescent="0.2">
      <c r="B1981" s="176">
        <v>44986</v>
      </c>
      <c r="C1981" s="146">
        <v>424.676422</v>
      </c>
      <c r="D1981">
        <f t="shared" si="33"/>
        <v>-1.3715341064616375E-2</v>
      </c>
      <c r="E1981">
        <v>1.2598065475517426E-2</v>
      </c>
    </row>
    <row r="1982" spans="2:5" x14ac:dyDescent="0.2">
      <c r="B1982" s="176">
        <v>41809</v>
      </c>
      <c r="C1982" s="146">
        <v>430.58200099999999</v>
      </c>
      <c r="D1982">
        <f t="shared" si="33"/>
        <v>-0.26289687802003869</v>
      </c>
      <c r="E1982">
        <v>1.2582181704396596E-2</v>
      </c>
    </row>
    <row r="1983" spans="2:5" x14ac:dyDescent="0.2">
      <c r="B1983" s="176">
        <v>42037</v>
      </c>
      <c r="C1983" s="146">
        <v>584.154358</v>
      </c>
      <c r="D1983">
        <f t="shared" si="33"/>
        <v>51.15628518949336</v>
      </c>
      <c r="E1983">
        <v>1.2560861144598087E-2</v>
      </c>
    </row>
    <row r="1984" spans="2:5" x14ac:dyDescent="0.2">
      <c r="B1984" s="176">
        <v>36825</v>
      </c>
      <c r="C1984" s="146">
        <v>11.200075999999999</v>
      </c>
      <c r="D1984">
        <f t="shared" si="33"/>
        <v>-0.82151170338225687</v>
      </c>
      <c r="E1984">
        <v>1.2552491901895099E-2</v>
      </c>
    </row>
    <row r="1985" spans="2:5" x14ac:dyDescent="0.2">
      <c r="B1985" s="176">
        <v>38145</v>
      </c>
      <c r="C1985" s="146">
        <v>62.749637999999997</v>
      </c>
      <c r="D1985">
        <f t="shared" si="33"/>
        <v>-0.78944570915881118</v>
      </c>
      <c r="E1985">
        <v>1.2535193465610363E-2</v>
      </c>
    </row>
    <row r="1986" spans="2:5" x14ac:dyDescent="0.2">
      <c r="B1986" s="176">
        <v>44448</v>
      </c>
      <c r="C1986" s="146">
        <v>298.02117900000002</v>
      </c>
      <c r="D1986">
        <f t="shared" si="33"/>
        <v>12.736368729101924</v>
      </c>
      <c r="E1986">
        <v>1.2531865222070736E-2</v>
      </c>
    </row>
    <row r="1987" spans="2:5" x14ac:dyDescent="0.2">
      <c r="B1987" s="176">
        <v>35998</v>
      </c>
      <c r="C1987" s="146">
        <v>21.695775999999999</v>
      </c>
      <c r="D1987">
        <f t="shared" ref="D1987:D2050" si="34">(C1987-C1988)/C1988</f>
        <v>-0.9190753028493337</v>
      </c>
      <c r="E1987">
        <v>1.2521826543643732E-2</v>
      </c>
    </row>
    <row r="1988" spans="2:5" x14ac:dyDescent="0.2">
      <c r="B1988" s="176">
        <v>41248</v>
      </c>
      <c r="C1988" s="146">
        <v>268.09832799999998</v>
      </c>
      <c r="D1988">
        <f t="shared" si="34"/>
        <v>1.075908141335862</v>
      </c>
      <c r="E1988">
        <v>1.2520614940650229E-2</v>
      </c>
    </row>
    <row r="1989" spans="2:5" x14ac:dyDescent="0.2">
      <c r="B1989" s="176">
        <v>43721</v>
      </c>
      <c r="C1989" s="146">
        <v>129.147491</v>
      </c>
      <c r="D1989">
        <f t="shared" si="34"/>
        <v>4.0935285452761567</v>
      </c>
      <c r="E1989">
        <v>1.2504965408269845E-2</v>
      </c>
    </row>
    <row r="1990" spans="2:5" x14ac:dyDescent="0.2">
      <c r="B1990" s="176">
        <v>36308</v>
      </c>
      <c r="C1990" s="146">
        <v>25.355211000000001</v>
      </c>
      <c r="D1990">
        <f t="shared" si="34"/>
        <v>-0.86044315158495244</v>
      </c>
      <c r="E1990">
        <v>1.2500028451992351E-2</v>
      </c>
    </row>
    <row r="1991" spans="2:5" x14ac:dyDescent="0.2">
      <c r="B1991" s="176">
        <v>43542</v>
      </c>
      <c r="C1991" s="146">
        <v>181.68374600000001</v>
      </c>
      <c r="D1991">
        <f t="shared" si="34"/>
        <v>-0.40077162650938125</v>
      </c>
      <c r="E1991">
        <v>1.2500010100828133E-2</v>
      </c>
    </row>
    <row r="1992" spans="2:5" x14ac:dyDescent="0.2">
      <c r="B1992" s="176">
        <v>41029</v>
      </c>
      <c r="C1992" s="146">
        <v>303.196167</v>
      </c>
      <c r="D1992">
        <f t="shared" si="34"/>
        <v>-0.24342999917377614</v>
      </c>
      <c r="E1992">
        <v>1.2473899582236951E-2</v>
      </c>
    </row>
    <row r="1993" spans="2:5" x14ac:dyDescent="0.2">
      <c r="B1993" s="176">
        <v>43076</v>
      </c>
      <c r="C1993" s="146">
        <v>400.75097699999998</v>
      </c>
      <c r="D1993">
        <f t="shared" si="34"/>
        <v>36.62067589756424</v>
      </c>
      <c r="E1993">
        <v>1.2466973793110956E-2</v>
      </c>
    </row>
    <row r="1994" spans="2:5" x14ac:dyDescent="0.2">
      <c r="B1994" s="176">
        <v>37162</v>
      </c>
      <c r="C1994" s="146">
        <v>10.652412999999999</v>
      </c>
      <c r="D1994">
        <f t="shared" si="34"/>
        <v>-0.51594810103332811</v>
      </c>
      <c r="E1994">
        <v>1.2463308894932192E-2</v>
      </c>
    </row>
    <row r="1995" spans="2:5" x14ac:dyDescent="0.2">
      <c r="B1995" s="176">
        <v>37301</v>
      </c>
      <c r="C1995" s="146">
        <v>22.006758000000001</v>
      </c>
      <c r="D1995">
        <f t="shared" si="34"/>
        <v>-0.94272725663668133</v>
      </c>
      <c r="E1995">
        <v>1.2420144580725524E-2</v>
      </c>
    </row>
    <row r="1996" spans="2:5" x14ac:dyDescent="0.2">
      <c r="B1996" s="176">
        <v>41688</v>
      </c>
      <c r="C1996" s="146">
        <v>384.24487299999998</v>
      </c>
      <c r="D1996">
        <f t="shared" si="34"/>
        <v>0.22802086337010971</v>
      </c>
      <c r="E1996">
        <v>1.2415846042064155E-2</v>
      </c>
    </row>
    <row r="1997" spans="2:5" x14ac:dyDescent="0.2">
      <c r="B1997" s="176">
        <v>42418</v>
      </c>
      <c r="C1997" s="146">
        <v>312.89767499999999</v>
      </c>
      <c r="D1997">
        <f t="shared" si="34"/>
        <v>0.23228495494994233</v>
      </c>
      <c r="E1997">
        <v>1.2413458997048965E-2</v>
      </c>
    </row>
    <row r="1998" spans="2:5" x14ac:dyDescent="0.2">
      <c r="B1998" s="176">
        <v>41051</v>
      </c>
      <c r="C1998" s="146">
        <v>253.91665599999999</v>
      </c>
      <c r="D1998">
        <f t="shared" si="34"/>
        <v>-0.3180993526536729</v>
      </c>
      <c r="E1998">
        <v>1.2411692062491706E-2</v>
      </c>
    </row>
    <row r="1999" spans="2:5" x14ac:dyDescent="0.2">
      <c r="B1999" s="176">
        <v>41571</v>
      </c>
      <c r="C1999" s="146">
        <v>372.36605800000001</v>
      </c>
      <c r="D1999">
        <f t="shared" si="34"/>
        <v>4.2234462372959714</v>
      </c>
      <c r="E1999">
        <v>1.2411523983374024E-2</v>
      </c>
    </row>
    <row r="2000" spans="2:5" x14ac:dyDescent="0.2">
      <c r="B2000" s="176">
        <v>38308</v>
      </c>
      <c r="C2000" s="146">
        <v>71.287430000000001</v>
      </c>
      <c r="D2000">
        <f t="shared" si="34"/>
        <v>-0.83639988955573186</v>
      </c>
      <c r="E2000">
        <v>1.2397609985187942E-2</v>
      </c>
    </row>
    <row r="2001" spans="2:5" x14ac:dyDescent="0.2">
      <c r="B2001" s="176">
        <v>42922</v>
      </c>
      <c r="C2001" s="146">
        <v>435.74194299999999</v>
      </c>
      <c r="D2001">
        <f t="shared" si="34"/>
        <v>0.12611112460717824</v>
      </c>
      <c r="E2001">
        <v>1.2391492074928311E-2</v>
      </c>
    </row>
    <row r="2002" spans="2:5" x14ac:dyDescent="0.2">
      <c r="B2002" s="176">
        <v>42983</v>
      </c>
      <c r="C2002" s="146">
        <v>386.94400000000002</v>
      </c>
      <c r="D2002">
        <f t="shared" si="34"/>
        <v>-0.11229274883068423</v>
      </c>
      <c r="E2002">
        <v>1.2389116522917272E-2</v>
      </c>
    </row>
    <row r="2003" spans="2:5" x14ac:dyDescent="0.2">
      <c r="B2003" s="176">
        <v>42871</v>
      </c>
      <c r="C2003" s="146">
        <v>435.89144900000002</v>
      </c>
      <c r="D2003">
        <f t="shared" si="34"/>
        <v>-0.13833878128452987</v>
      </c>
      <c r="E2003">
        <v>1.2387118741182706E-2</v>
      </c>
    </row>
    <row r="2004" spans="2:5" x14ac:dyDescent="0.2">
      <c r="B2004" s="176">
        <v>44602</v>
      </c>
      <c r="C2004" s="146">
        <v>505.87335200000001</v>
      </c>
      <c r="D2004">
        <f t="shared" si="34"/>
        <v>12.745226535928611</v>
      </c>
      <c r="E2004">
        <v>1.2369116631858261E-2</v>
      </c>
    </row>
    <row r="2005" spans="2:5" x14ac:dyDescent="0.2">
      <c r="B2005" s="176">
        <v>35814</v>
      </c>
      <c r="C2005" s="146">
        <v>36.803566000000004</v>
      </c>
      <c r="D2005">
        <f t="shared" si="34"/>
        <v>0.50550782485506396</v>
      </c>
      <c r="E2005">
        <v>1.2365478810314171E-2</v>
      </c>
    </row>
    <row r="2006" spans="2:5" x14ac:dyDescent="0.2">
      <c r="B2006" s="176">
        <v>36291</v>
      </c>
      <c r="C2006" s="146">
        <v>24.445948000000001</v>
      </c>
      <c r="D2006">
        <f t="shared" si="34"/>
        <v>-0.67934247306732065</v>
      </c>
      <c r="E2006">
        <v>1.2345833411152734E-2</v>
      </c>
    </row>
    <row r="2007" spans="2:5" x14ac:dyDescent="0.2">
      <c r="B2007" s="176">
        <v>38411</v>
      </c>
      <c r="C2007" s="146">
        <v>76.236937999999995</v>
      </c>
      <c r="D2007">
        <f t="shared" si="34"/>
        <v>-0.85094133613266731</v>
      </c>
      <c r="E2007">
        <v>1.2336541217276408E-2</v>
      </c>
    </row>
    <row r="2008" spans="2:5" x14ac:dyDescent="0.2">
      <c r="B2008" s="176">
        <v>42774</v>
      </c>
      <c r="C2008" s="146">
        <v>511.45593300000002</v>
      </c>
      <c r="D2008">
        <f t="shared" si="34"/>
        <v>0.15721210792787235</v>
      </c>
      <c r="E2008">
        <v>1.2332301019056965E-2</v>
      </c>
    </row>
    <row r="2009" spans="2:5" x14ac:dyDescent="0.2">
      <c r="B2009" s="176">
        <v>42874</v>
      </c>
      <c r="C2009" s="146">
        <v>441.97250400000001</v>
      </c>
      <c r="D2009">
        <f t="shared" si="34"/>
        <v>-0.14219886956825448</v>
      </c>
      <c r="E2009">
        <v>1.2330146602266476E-2</v>
      </c>
    </row>
    <row r="2010" spans="2:5" x14ac:dyDescent="0.2">
      <c r="B2010" s="176">
        <v>41885</v>
      </c>
      <c r="C2010" s="146">
        <v>515.23889199999996</v>
      </c>
      <c r="D2010">
        <f t="shared" si="34"/>
        <v>2.2972552102395083</v>
      </c>
      <c r="E2010">
        <v>1.2300246580437333E-2</v>
      </c>
    </row>
    <row r="2011" spans="2:5" x14ac:dyDescent="0.2">
      <c r="B2011" s="176">
        <v>43668</v>
      </c>
      <c r="C2011" s="146">
        <v>156.26297</v>
      </c>
      <c r="D2011">
        <f t="shared" si="34"/>
        <v>-0.62753952181412198</v>
      </c>
      <c r="E2011">
        <v>1.2269888773761391E-2</v>
      </c>
    </row>
    <row r="2012" spans="2:5" x14ac:dyDescent="0.2">
      <c r="B2012" s="176">
        <v>44481</v>
      </c>
      <c r="C2012" s="146">
        <v>419.542419</v>
      </c>
      <c r="D2012">
        <f t="shared" si="34"/>
        <v>4.9751768680039286</v>
      </c>
      <c r="E2012">
        <v>1.2267018391999538E-2</v>
      </c>
    </row>
    <row r="2013" spans="2:5" x14ac:dyDescent="0.2">
      <c r="B2013" s="176">
        <v>38504</v>
      </c>
      <c r="C2013" s="146">
        <v>70.214225999999996</v>
      </c>
      <c r="D2013">
        <f t="shared" si="34"/>
        <v>-0.87292185763328822</v>
      </c>
      <c r="E2013">
        <v>1.223877421095969E-2</v>
      </c>
    </row>
    <row r="2014" spans="2:5" x14ac:dyDescent="0.2">
      <c r="B2014" s="176">
        <v>42661</v>
      </c>
      <c r="C2014" s="146">
        <v>552.52795400000002</v>
      </c>
      <c r="D2014">
        <f t="shared" si="34"/>
        <v>28.348261680189822</v>
      </c>
      <c r="E2014">
        <v>1.2236354738960686E-2</v>
      </c>
    </row>
    <row r="2015" spans="2:5" x14ac:dyDescent="0.2">
      <c r="B2015" s="176">
        <v>36677</v>
      </c>
      <c r="C2015" s="146">
        <v>18.826599000000002</v>
      </c>
      <c r="D2015">
        <f t="shared" si="34"/>
        <v>-0.83311082742607656</v>
      </c>
      <c r="E2015">
        <v>1.2215013091546536E-2</v>
      </c>
    </row>
    <row r="2016" spans="2:5" x14ac:dyDescent="0.2">
      <c r="B2016" s="176">
        <v>39470</v>
      </c>
      <c r="C2016" s="146">
        <v>112.80898999999999</v>
      </c>
      <c r="D2016">
        <f t="shared" si="34"/>
        <v>0.68411879818558408</v>
      </c>
      <c r="E2016">
        <v>1.2213908941404835E-2</v>
      </c>
    </row>
    <row r="2017" spans="2:5" x14ac:dyDescent="0.2">
      <c r="B2017" s="176">
        <v>35193</v>
      </c>
      <c r="C2017" s="146">
        <v>66.983986000000002</v>
      </c>
      <c r="D2017">
        <f t="shared" si="34"/>
        <v>0.94905675980128357</v>
      </c>
      <c r="E2017">
        <v>1.2188606571526896E-2</v>
      </c>
    </row>
    <row r="2018" spans="2:5" x14ac:dyDescent="0.2">
      <c r="B2018" s="176">
        <v>35825</v>
      </c>
      <c r="C2018" s="146">
        <v>34.367386000000003</v>
      </c>
      <c r="D2018">
        <f t="shared" si="34"/>
        <v>-0.74715747185678771</v>
      </c>
      <c r="E2018">
        <v>1.217139588698498E-2</v>
      </c>
    </row>
    <row r="2019" spans="2:5" x14ac:dyDescent="0.2">
      <c r="B2019" s="176">
        <v>38866</v>
      </c>
      <c r="C2019" s="146">
        <v>135.924072</v>
      </c>
      <c r="D2019">
        <f t="shared" si="34"/>
        <v>-5.5972998413996118E-2</v>
      </c>
      <c r="E2019">
        <v>1.2165866258976804E-2</v>
      </c>
    </row>
    <row r="2020" spans="2:5" x14ac:dyDescent="0.2">
      <c r="B2020" s="176">
        <v>38986</v>
      </c>
      <c r="C2020" s="146">
        <v>143.98324600000001</v>
      </c>
      <c r="D2020">
        <f t="shared" si="34"/>
        <v>8.3510872949783502E-2</v>
      </c>
      <c r="E2020">
        <v>1.2150850801235314E-2</v>
      </c>
    </row>
    <row r="2021" spans="2:5" x14ac:dyDescent="0.2">
      <c r="B2021" s="176">
        <v>44104</v>
      </c>
      <c r="C2021" s="146">
        <v>132.88583399999999</v>
      </c>
      <c r="D2021">
        <f t="shared" si="34"/>
        <v>5.4595363638966452</v>
      </c>
      <c r="E2021">
        <v>1.2148848020594578E-2</v>
      </c>
    </row>
    <row r="2022" spans="2:5" x14ac:dyDescent="0.2">
      <c r="B2022" s="176">
        <v>37536</v>
      </c>
      <c r="C2022" s="146">
        <v>20.572039</v>
      </c>
      <c r="D2022">
        <f t="shared" si="34"/>
        <v>-0.86971631865119081</v>
      </c>
      <c r="E2022">
        <v>1.21443313505898E-2</v>
      </c>
    </row>
    <row r="2023" spans="2:5" x14ac:dyDescent="0.2">
      <c r="B2023" s="176">
        <v>40387</v>
      </c>
      <c r="C2023" s="146">
        <v>157.90188599999999</v>
      </c>
      <c r="D2023">
        <f t="shared" si="34"/>
        <v>-0.40106664015966198</v>
      </c>
      <c r="E2023">
        <v>1.2136532267052736E-2</v>
      </c>
    </row>
    <row r="2024" spans="2:5" x14ac:dyDescent="0.2">
      <c r="B2024" s="176">
        <v>40998</v>
      </c>
      <c r="C2024" s="146">
        <v>263.63848899999999</v>
      </c>
      <c r="D2024">
        <f t="shared" si="34"/>
        <v>1.2642137446514796</v>
      </c>
      <c r="E2024">
        <v>1.2134737343176544E-2</v>
      </c>
    </row>
    <row r="2025" spans="2:5" x14ac:dyDescent="0.2">
      <c r="B2025" s="176">
        <v>44049</v>
      </c>
      <c r="C2025" s="146">
        <v>116.43710299999999</v>
      </c>
      <c r="D2025">
        <f t="shared" si="34"/>
        <v>-0.19677502945151026</v>
      </c>
      <c r="E2025">
        <v>1.2131731544310914E-2</v>
      </c>
    </row>
    <row r="2026" spans="2:5" x14ac:dyDescent="0.2">
      <c r="B2026" s="176">
        <v>40284</v>
      </c>
      <c r="C2026" s="146">
        <v>144.962006</v>
      </c>
      <c r="D2026">
        <f t="shared" si="34"/>
        <v>1.720114385832153</v>
      </c>
      <c r="E2026">
        <v>1.21237778133906E-2</v>
      </c>
    </row>
    <row r="2027" spans="2:5" x14ac:dyDescent="0.2">
      <c r="B2027" s="176">
        <v>35076</v>
      </c>
      <c r="C2027" s="146">
        <v>53.292614</v>
      </c>
      <c r="D2027">
        <f t="shared" si="34"/>
        <v>-0.91605479087235575</v>
      </c>
      <c r="E2027">
        <v>1.2122136733633578E-2</v>
      </c>
    </row>
    <row r="2028" spans="2:5" x14ac:dyDescent="0.2">
      <c r="B2028" s="176">
        <v>45180</v>
      </c>
      <c r="C2028" s="146">
        <v>634.84997599999997</v>
      </c>
      <c r="D2028">
        <f t="shared" si="34"/>
        <v>1.1109559803265481</v>
      </c>
      <c r="E2028">
        <v>1.2116342766042199E-2</v>
      </c>
    </row>
    <row r="2029" spans="2:5" x14ac:dyDescent="0.2">
      <c r="B2029" s="176">
        <v>42426</v>
      </c>
      <c r="C2029" s="146">
        <v>300.74050899999997</v>
      </c>
      <c r="D2029">
        <f t="shared" si="34"/>
        <v>-0.31032908162962275</v>
      </c>
      <c r="E2029">
        <v>1.2072468883274684E-2</v>
      </c>
    </row>
    <row r="2030" spans="2:5" x14ac:dyDescent="0.2">
      <c r="B2030" s="176">
        <v>42181</v>
      </c>
      <c r="C2030" s="146">
        <v>436.063782</v>
      </c>
      <c r="D2030">
        <f t="shared" si="34"/>
        <v>3.0059594997755106</v>
      </c>
      <c r="E2030">
        <v>1.2025943927820273E-2</v>
      </c>
    </row>
    <row r="2031" spans="2:5" x14ac:dyDescent="0.2">
      <c r="B2031" s="176">
        <v>39540</v>
      </c>
      <c r="C2031" s="146">
        <v>108.853767</v>
      </c>
      <c r="D2031">
        <f t="shared" si="34"/>
        <v>0.77463850715238536</v>
      </c>
      <c r="E2031">
        <v>1.2018373787286492E-2</v>
      </c>
    </row>
    <row r="2032" spans="2:5" x14ac:dyDescent="0.2">
      <c r="B2032" s="176">
        <v>39962</v>
      </c>
      <c r="C2032" s="146">
        <v>61.338557999999999</v>
      </c>
      <c r="D2032">
        <f t="shared" si="34"/>
        <v>-9.9708748786636797E-2</v>
      </c>
      <c r="E2032">
        <v>1.2017353387344977E-2</v>
      </c>
    </row>
    <row r="2033" spans="2:5" x14ac:dyDescent="0.2">
      <c r="B2033" s="176">
        <v>38478</v>
      </c>
      <c r="C2033" s="146">
        <v>68.131905000000003</v>
      </c>
      <c r="D2033">
        <f t="shared" si="34"/>
        <v>-0.59812054616704313</v>
      </c>
      <c r="E2033">
        <v>1.2015089104820667E-2</v>
      </c>
    </row>
    <row r="2034" spans="2:5" x14ac:dyDescent="0.2">
      <c r="B2034" s="176">
        <v>40898</v>
      </c>
      <c r="C2034" s="146">
        <v>169.533188</v>
      </c>
      <c r="D2034">
        <f t="shared" si="34"/>
        <v>1.866190410907745</v>
      </c>
      <c r="E2034">
        <v>1.2006693695784826E-2</v>
      </c>
    </row>
    <row r="2035" spans="2:5" x14ac:dyDescent="0.2">
      <c r="B2035" s="176">
        <v>35137</v>
      </c>
      <c r="C2035" s="146">
        <v>59.149310999999997</v>
      </c>
      <c r="D2035">
        <f t="shared" si="34"/>
        <v>-0.69330094415306021</v>
      </c>
      <c r="E2035">
        <v>1.2000307692739302E-2</v>
      </c>
    </row>
    <row r="2036" spans="2:5" x14ac:dyDescent="0.2">
      <c r="B2036" s="176">
        <v>40434</v>
      </c>
      <c r="C2036" s="146">
        <v>192.85781900000001</v>
      </c>
      <c r="D2036">
        <f t="shared" si="34"/>
        <v>2.9324697828916095</v>
      </c>
      <c r="E2036">
        <v>1.1972362421048065E-2</v>
      </c>
    </row>
    <row r="2037" spans="2:5" x14ac:dyDescent="0.2">
      <c r="B2037" s="176">
        <v>35741</v>
      </c>
      <c r="C2037" s="146">
        <v>49.042416000000003</v>
      </c>
      <c r="D2037">
        <f t="shared" si="34"/>
        <v>1.087998766676824</v>
      </c>
      <c r="E2037">
        <v>1.19691230910651E-2</v>
      </c>
    </row>
    <row r="2038" spans="2:5" x14ac:dyDescent="0.2">
      <c r="B2038" s="176">
        <v>37455</v>
      </c>
      <c r="C2038" s="146">
        <v>23.487760999999999</v>
      </c>
      <c r="D2038">
        <f t="shared" si="34"/>
        <v>-0.95513497961529004</v>
      </c>
      <c r="E2038">
        <v>1.1964159352887778E-2</v>
      </c>
    </row>
    <row r="2039" spans="2:5" x14ac:dyDescent="0.2">
      <c r="B2039" s="176">
        <v>41964</v>
      </c>
      <c r="C2039" s="146">
        <v>523.52056900000002</v>
      </c>
      <c r="D2039">
        <f t="shared" si="34"/>
        <v>0.30100888666235831</v>
      </c>
      <c r="E2039">
        <v>1.1910356738739154E-2</v>
      </c>
    </row>
    <row r="2040" spans="2:5" x14ac:dyDescent="0.2">
      <c r="B2040" s="176">
        <v>43073</v>
      </c>
      <c r="C2040" s="146">
        <v>402.39584400000001</v>
      </c>
      <c r="D2040">
        <f t="shared" si="34"/>
        <v>18.797875770293661</v>
      </c>
      <c r="E2040">
        <v>1.1907716865316718E-2</v>
      </c>
    </row>
    <row r="2041" spans="2:5" x14ac:dyDescent="0.2">
      <c r="B2041" s="176">
        <v>37533</v>
      </c>
      <c r="C2041" s="146">
        <v>20.325202999999998</v>
      </c>
      <c r="D2041">
        <f t="shared" si="34"/>
        <v>-0.16216215324937894</v>
      </c>
      <c r="E2041">
        <v>1.1904709748301299E-2</v>
      </c>
    </row>
    <row r="2042" spans="2:5" x14ac:dyDescent="0.2">
      <c r="B2042" s="176">
        <v>37438</v>
      </c>
      <c r="C2042" s="146">
        <v>24.259112999999999</v>
      </c>
      <c r="D2042">
        <f t="shared" si="34"/>
        <v>-0.81542318057970253</v>
      </c>
      <c r="E2042">
        <v>1.1904705791714418E-2</v>
      </c>
    </row>
    <row r="2043" spans="2:5" x14ac:dyDescent="0.2">
      <c r="B2043" s="176">
        <v>40226</v>
      </c>
      <c r="C2043" s="146">
        <v>131.430984</v>
      </c>
      <c r="D2043">
        <f t="shared" si="34"/>
        <v>-0.12106249915069456</v>
      </c>
      <c r="E2043">
        <v>1.1875299001599924E-2</v>
      </c>
    </row>
    <row r="2044" spans="2:5" x14ac:dyDescent="0.2">
      <c r="B2044" s="176">
        <v>40374</v>
      </c>
      <c r="C2044" s="146">
        <v>149.53393600000001</v>
      </c>
      <c r="D2044">
        <f t="shared" si="34"/>
        <v>-0.70428785814866746</v>
      </c>
      <c r="E2044">
        <v>1.1875257910422588E-2</v>
      </c>
    </row>
    <row r="2045" spans="2:5" x14ac:dyDescent="0.2">
      <c r="B2045" s="176">
        <v>44573</v>
      </c>
      <c r="C2045" s="146">
        <v>505.67398100000003</v>
      </c>
      <c r="D2045">
        <f t="shared" si="34"/>
        <v>0.47147640649602884</v>
      </c>
      <c r="E2045">
        <v>1.1869212258526045E-2</v>
      </c>
    </row>
    <row r="2046" spans="2:5" x14ac:dyDescent="0.2">
      <c r="B2046" s="176">
        <v>41551</v>
      </c>
      <c r="C2046" s="146">
        <v>343.650757</v>
      </c>
      <c r="D2046">
        <f t="shared" si="34"/>
        <v>4.8105205485307931E-2</v>
      </c>
      <c r="E2046">
        <v>1.1851354655306184E-2</v>
      </c>
    </row>
    <row r="2047" spans="2:5" x14ac:dyDescent="0.2">
      <c r="B2047" s="176">
        <v>44237</v>
      </c>
      <c r="C2047" s="146">
        <v>327.87811299999998</v>
      </c>
      <c r="D2047">
        <f t="shared" si="34"/>
        <v>1.2197578692487387</v>
      </c>
      <c r="E2047">
        <v>1.1844443704686772E-2</v>
      </c>
    </row>
    <row r="2048" spans="2:5" x14ac:dyDescent="0.2">
      <c r="B2048" s="176">
        <v>38994</v>
      </c>
      <c r="C2048" s="146">
        <v>147.70895400000001</v>
      </c>
      <c r="D2048">
        <f t="shared" si="34"/>
        <v>1.2946570557071833</v>
      </c>
      <c r="E2048">
        <v>1.1841263963984359E-2</v>
      </c>
    </row>
    <row r="2049" spans="2:5" x14ac:dyDescent="0.2">
      <c r="B2049" s="176">
        <v>35325</v>
      </c>
      <c r="C2049" s="146">
        <v>64.370818999999997</v>
      </c>
      <c r="D2049">
        <f t="shared" si="34"/>
        <v>0.80008200238160365</v>
      </c>
      <c r="E2049">
        <v>1.1820990222667171E-2</v>
      </c>
    </row>
    <row r="2050" spans="2:5" x14ac:dyDescent="0.2">
      <c r="B2050" s="176">
        <v>36474</v>
      </c>
      <c r="C2050" s="146">
        <v>35.759937000000001</v>
      </c>
      <c r="D2050">
        <f t="shared" si="34"/>
        <v>-0.71187637985956276</v>
      </c>
      <c r="E2050">
        <v>1.178490999370805E-2</v>
      </c>
    </row>
    <row r="2051" spans="2:5" x14ac:dyDescent="0.2">
      <c r="B2051" s="176">
        <v>43734</v>
      </c>
      <c r="C2051" s="146">
        <v>124.113174</v>
      </c>
      <c r="D2051">
        <f t="shared" ref="D2051:D2114" si="35">(C2051-C2052)/C2052</f>
        <v>-0.7563567740456365</v>
      </c>
      <c r="E2051">
        <v>1.1783771644636693E-2</v>
      </c>
    </row>
    <row r="2052" spans="2:5" x14ac:dyDescent="0.2">
      <c r="B2052" s="176">
        <v>42145</v>
      </c>
      <c r="C2052" s="146">
        <v>509.405396</v>
      </c>
      <c r="D2052">
        <f t="shared" si="35"/>
        <v>19.760871608288642</v>
      </c>
      <c r="E2052">
        <v>1.1776402397462053E-2</v>
      </c>
    </row>
    <row r="2053" spans="2:5" x14ac:dyDescent="0.2">
      <c r="B2053" s="176">
        <v>37707</v>
      </c>
      <c r="C2053" s="146">
        <v>24.536802000000002</v>
      </c>
      <c r="D2053">
        <f t="shared" si="35"/>
        <v>-0.94161936719423078</v>
      </c>
      <c r="E2053">
        <v>1.1768224902094428E-2</v>
      </c>
    </row>
    <row r="2054" spans="2:5" x14ac:dyDescent="0.2">
      <c r="B2054" s="176">
        <v>44911</v>
      </c>
      <c r="C2054" s="146">
        <v>420.2901</v>
      </c>
      <c r="D2054">
        <f t="shared" si="35"/>
        <v>0.1007980748785622</v>
      </c>
      <c r="E2054">
        <v>1.1759035332945469E-2</v>
      </c>
    </row>
    <row r="2055" spans="2:5" x14ac:dyDescent="0.2">
      <c r="B2055" s="176">
        <v>42297</v>
      </c>
      <c r="C2055" s="146">
        <v>381.80490099999997</v>
      </c>
      <c r="D2055">
        <f t="shared" si="35"/>
        <v>0.18100595187189694</v>
      </c>
      <c r="E2055">
        <v>1.1750670714776236E-2</v>
      </c>
    </row>
    <row r="2056" spans="2:5" x14ac:dyDescent="0.2">
      <c r="B2056" s="176">
        <v>41289</v>
      </c>
      <c r="C2056" s="146">
        <v>323.28787199999999</v>
      </c>
      <c r="D2056">
        <f t="shared" si="35"/>
        <v>-0.21563559658773404</v>
      </c>
      <c r="E2056">
        <v>1.1748550066593371E-2</v>
      </c>
    </row>
    <row r="2057" spans="2:5" x14ac:dyDescent="0.2">
      <c r="B2057" s="176">
        <v>43055</v>
      </c>
      <c r="C2057" s="146">
        <v>412.16540500000002</v>
      </c>
      <c r="D2057">
        <f t="shared" si="35"/>
        <v>7.0302927012657292</v>
      </c>
      <c r="E2057">
        <v>1.174601443059438E-2</v>
      </c>
    </row>
    <row r="2058" spans="2:5" x14ac:dyDescent="0.2">
      <c r="B2058" s="176">
        <v>35684</v>
      </c>
      <c r="C2058" s="146">
        <v>51.326324</v>
      </c>
      <c r="D2058">
        <f t="shared" si="35"/>
        <v>-0.85752258342042975</v>
      </c>
      <c r="E2058">
        <v>1.1719419960392843E-2</v>
      </c>
    </row>
    <row r="2059" spans="2:5" x14ac:dyDescent="0.2">
      <c r="B2059" s="176">
        <v>41645</v>
      </c>
      <c r="C2059" s="146">
        <v>360.24182100000002</v>
      </c>
      <c r="D2059">
        <f t="shared" si="35"/>
        <v>0.96200222077006858</v>
      </c>
      <c r="E2059">
        <v>1.1717746476166174E-2</v>
      </c>
    </row>
    <row r="2060" spans="2:5" x14ac:dyDescent="0.2">
      <c r="B2060" s="176">
        <v>40721</v>
      </c>
      <c r="C2060" s="146">
        <v>183.609283</v>
      </c>
      <c r="D2060">
        <f t="shared" si="35"/>
        <v>0.5113130715567431</v>
      </c>
      <c r="E2060">
        <v>1.1692496691392816E-2</v>
      </c>
    </row>
    <row r="2061" spans="2:5" x14ac:dyDescent="0.2">
      <c r="B2061" s="176">
        <v>39268</v>
      </c>
      <c r="C2061" s="146">
        <v>121.489906</v>
      </c>
      <c r="D2061">
        <f t="shared" si="35"/>
        <v>-0.69773669395355808</v>
      </c>
      <c r="E2061">
        <v>1.1691815500979382E-2</v>
      </c>
    </row>
    <row r="2062" spans="2:5" x14ac:dyDescent="0.2">
      <c r="B2062" s="176">
        <v>42499</v>
      </c>
      <c r="C2062" s="146">
        <v>401.93402099999997</v>
      </c>
      <c r="D2062">
        <f t="shared" si="35"/>
        <v>1.2104535351234544</v>
      </c>
      <c r="E2062">
        <v>1.1662960565979659E-2</v>
      </c>
    </row>
    <row r="2063" spans="2:5" x14ac:dyDescent="0.2">
      <c r="B2063" s="176">
        <v>43479</v>
      </c>
      <c r="C2063" s="146">
        <v>181.833282</v>
      </c>
      <c r="D2063">
        <f t="shared" si="35"/>
        <v>-0.54822018587927912</v>
      </c>
      <c r="E2063">
        <v>1.1647252964948292E-2</v>
      </c>
    </row>
    <row r="2064" spans="2:5" x14ac:dyDescent="0.2">
      <c r="B2064" s="176">
        <v>42517</v>
      </c>
      <c r="C2064" s="146">
        <v>402.48208599999998</v>
      </c>
      <c r="D2064">
        <f t="shared" si="35"/>
        <v>0.17673123002448199</v>
      </c>
      <c r="E2064">
        <v>1.1646891449395774E-2</v>
      </c>
    </row>
    <row r="2065" spans="2:5" x14ac:dyDescent="0.2">
      <c r="B2065" s="176">
        <v>43193</v>
      </c>
      <c r="C2065" s="146">
        <v>342.033997</v>
      </c>
      <c r="D2065">
        <f t="shared" si="35"/>
        <v>0.49288590542744881</v>
      </c>
      <c r="E2065">
        <v>1.1646816481124455E-2</v>
      </c>
    </row>
    <row r="2066" spans="2:5" x14ac:dyDescent="0.2">
      <c r="B2066" s="176">
        <v>41068</v>
      </c>
      <c r="C2066" s="146">
        <v>229.10926799999999</v>
      </c>
      <c r="D2066">
        <f t="shared" si="35"/>
        <v>2.1438690878355318</v>
      </c>
      <c r="E2066">
        <v>1.1630417954780019E-2</v>
      </c>
    </row>
    <row r="2067" spans="2:5" x14ac:dyDescent="0.2">
      <c r="B2067" s="176">
        <v>39631</v>
      </c>
      <c r="C2067" s="146">
        <v>72.874938999999998</v>
      </c>
      <c r="D2067">
        <f t="shared" si="35"/>
        <v>1.9349651847392475</v>
      </c>
      <c r="E2067">
        <v>1.1627851127124361E-2</v>
      </c>
    </row>
    <row r="2068" spans="2:5" x14ac:dyDescent="0.2">
      <c r="B2068" s="176">
        <v>37701</v>
      </c>
      <c r="C2068" s="146">
        <v>24.829916000000001</v>
      </c>
      <c r="D2068">
        <f t="shared" si="35"/>
        <v>-0.40872614104870142</v>
      </c>
      <c r="E2068">
        <v>1.1627769589934531E-2</v>
      </c>
    </row>
    <row r="2069" spans="2:5" x14ac:dyDescent="0.2">
      <c r="B2069" s="176">
        <v>35403</v>
      </c>
      <c r="C2069" s="146">
        <v>41.993935</v>
      </c>
      <c r="D2069">
        <f t="shared" si="35"/>
        <v>-0.91732126378634715</v>
      </c>
      <c r="E2069">
        <v>1.1622060458158558E-2</v>
      </c>
    </row>
    <row r="2070" spans="2:5" x14ac:dyDescent="0.2">
      <c r="B2070" s="176">
        <v>45056</v>
      </c>
      <c r="C2070" s="146">
        <v>507.91699199999999</v>
      </c>
      <c r="D2070">
        <f t="shared" si="35"/>
        <v>40.994495010974511</v>
      </c>
      <c r="E2070">
        <v>1.1615257032978414E-2</v>
      </c>
    </row>
    <row r="2071" spans="2:5" x14ac:dyDescent="0.2">
      <c r="B2071" s="176">
        <v>36845</v>
      </c>
      <c r="C2071" s="146">
        <v>12.094847</v>
      </c>
      <c r="D2071">
        <f t="shared" si="35"/>
        <v>-0.86086532257762083</v>
      </c>
      <c r="E2071">
        <v>1.1612911104154026E-2</v>
      </c>
    </row>
    <row r="2072" spans="2:5" x14ac:dyDescent="0.2">
      <c r="B2072" s="176">
        <v>43964</v>
      </c>
      <c r="C2072" s="146">
        <v>86.929062000000002</v>
      </c>
      <c r="D2072">
        <f t="shared" si="35"/>
        <v>-0.28214803971573482</v>
      </c>
      <c r="E2072">
        <v>1.1600858467739249E-2</v>
      </c>
    </row>
    <row r="2073" spans="2:5" x14ac:dyDescent="0.2">
      <c r="B2073" s="176">
        <v>39293</v>
      </c>
      <c r="C2073" s="146">
        <v>121.096085</v>
      </c>
      <c r="D2073">
        <f t="shared" si="35"/>
        <v>-0.73053791868721263</v>
      </c>
      <c r="E2073">
        <v>1.1585534911730632E-2</v>
      </c>
    </row>
    <row r="2074" spans="2:5" x14ac:dyDescent="0.2">
      <c r="B2074" s="176">
        <v>42851</v>
      </c>
      <c r="C2074" s="146">
        <v>449.39935300000002</v>
      </c>
      <c r="D2074">
        <f t="shared" si="35"/>
        <v>2.1201001668846366</v>
      </c>
      <c r="E2074">
        <v>1.1556163450514443E-2</v>
      </c>
    </row>
    <row r="2075" spans="2:5" x14ac:dyDescent="0.2">
      <c r="B2075" s="176">
        <v>39066</v>
      </c>
      <c r="C2075" s="146">
        <v>144.03362999999999</v>
      </c>
      <c r="D2075">
        <f t="shared" si="35"/>
        <v>-0.70310790144914859</v>
      </c>
      <c r="E2075">
        <v>1.1550530159774575E-2</v>
      </c>
    </row>
    <row r="2076" spans="2:5" x14ac:dyDescent="0.2">
      <c r="B2076" s="176">
        <v>42739</v>
      </c>
      <c r="C2076" s="146">
        <v>485.13797</v>
      </c>
      <c r="D2076">
        <f t="shared" si="35"/>
        <v>2.2053187212367291</v>
      </c>
      <c r="E2076">
        <v>1.1536039875295305E-2</v>
      </c>
    </row>
    <row r="2077" spans="2:5" x14ac:dyDescent="0.2">
      <c r="B2077" s="176">
        <v>38798</v>
      </c>
      <c r="C2077" s="146">
        <v>151.35405</v>
      </c>
      <c r="D2077">
        <f t="shared" si="35"/>
        <v>5.0208153529189374</v>
      </c>
      <c r="E2077">
        <v>1.1525352982326396E-2</v>
      </c>
    </row>
    <row r="2078" spans="2:5" x14ac:dyDescent="0.2">
      <c r="B2078" s="176">
        <v>37676</v>
      </c>
      <c r="C2078" s="146">
        <v>25.138463999999999</v>
      </c>
      <c r="D2078">
        <f t="shared" si="35"/>
        <v>-0.9522860706609676</v>
      </c>
      <c r="E2078">
        <v>1.1483900529890565E-2</v>
      </c>
    </row>
    <row r="2079" spans="2:5" x14ac:dyDescent="0.2">
      <c r="B2079" s="176">
        <v>45069</v>
      </c>
      <c r="C2079" s="146">
        <v>526.85797100000002</v>
      </c>
      <c r="D2079">
        <f t="shared" si="35"/>
        <v>0.17184044988526262</v>
      </c>
      <c r="E2079">
        <v>1.1483303625624565E-2</v>
      </c>
    </row>
    <row r="2080" spans="2:5" x14ac:dyDescent="0.2">
      <c r="B2080" s="176">
        <v>44816</v>
      </c>
      <c r="C2080" s="146">
        <v>449.598724</v>
      </c>
      <c r="D2080">
        <f t="shared" si="35"/>
        <v>9.8138894991495356</v>
      </c>
      <c r="E2080">
        <v>1.1437503174670842E-2</v>
      </c>
    </row>
    <row r="2081" spans="2:5" x14ac:dyDescent="0.2">
      <c r="B2081" s="176">
        <v>36425</v>
      </c>
      <c r="C2081" s="146">
        <v>41.576042000000001</v>
      </c>
      <c r="D2081">
        <f t="shared" si="35"/>
        <v>-0.68676357051046544</v>
      </c>
      <c r="E2081">
        <v>1.142232702314064E-2</v>
      </c>
    </row>
    <row r="2082" spans="2:5" x14ac:dyDescent="0.2">
      <c r="B2082" s="176">
        <v>39427</v>
      </c>
      <c r="C2082" s="146">
        <v>132.73054500000001</v>
      </c>
      <c r="D2082">
        <f t="shared" si="35"/>
        <v>2.4678865435920798</v>
      </c>
      <c r="E2082">
        <v>1.1416269497734702E-2</v>
      </c>
    </row>
    <row r="2083" spans="2:5" x14ac:dyDescent="0.2">
      <c r="B2083" s="176">
        <v>36377</v>
      </c>
      <c r="C2083" s="146">
        <v>38.274189</v>
      </c>
      <c r="D2083">
        <f t="shared" si="35"/>
        <v>-0.93017463213821161</v>
      </c>
      <c r="E2083">
        <v>1.1406742926721437E-2</v>
      </c>
    </row>
    <row r="2084" spans="2:5" x14ac:dyDescent="0.2">
      <c r="B2084" s="176">
        <v>42615</v>
      </c>
      <c r="C2084" s="146">
        <v>548.14160200000003</v>
      </c>
      <c r="D2084">
        <f t="shared" si="35"/>
        <v>1.8139714882900984</v>
      </c>
      <c r="E2084">
        <v>1.140437672478788E-2</v>
      </c>
    </row>
    <row r="2085" spans="2:5" x14ac:dyDescent="0.2">
      <c r="B2085" s="176">
        <v>44202</v>
      </c>
      <c r="C2085" s="146">
        <v>194.792877</v>
      </c>
      <c r="D2085">
        <f t="shared" si="35"/>
        <v>-0.37160321820211251</v>
      </c>
      <c r="E2085">
        <v>1.138714555529253E-2</v>
      </c>
    </row>
    <row r="2086" spans="2:5" x14ac:dyDescent="0.2">
      <c r="B2086" s="176">
        <v>44390</v>
      </c>
      <c r="C2086" s="146">
        <v>309.98388699999998</v>
      </c>
      <c r="D2086">
        <f t="shared" si="35"/>
        <v>1.4015705770929314</v>
      </c>
      <c r="E2086">
        <v>1.1383999199385876E-2</v>
      </c>
    </row>
    <row r="2087" spans="2:5" x14ac:dyDescent="0.2">
      <c r="B2087" s="176">
        <v>38768</v>
      </c>
      <c r="C2087" s="146">
        <v>129.07548499999999</v>
      </c>
      <c r="D2087">
        <f t="shared" si="35"/>
        <v>0.90862888505069705</v>
      </c>
      <c r="E2087">
        <v>1.1379173752040249E-2</v>
      </c>
    </row>
    <row r="2088" spans="2:5" x14ac:dyDescent="0.2">
      <c r="B2088" s="176">
        <v>38264</v>
      </c>
      <c r="C2088" s="146">
        <v>67.627335000000002</v>
      </c>
      <c r="D2088">
        <f t="shared" si="35"/>
        <v>-0.84287640956863075</v>
      </c>
      <c r="E2088">
        <v>1.1378297188781059E-2</v>
      </c>
    </row>
    <row r="2089" spans="2:5" x14ac:dyDescent="0.2">
      <c r="B2089" s="176">
        <v>42921</v>
      </c>
      <c r="C2089" s="146">
        <v>430.40853900000002</v>
      </c>
      <c r="D2089">
        <f t="shared" si="35"/>
        <v>0.9493088883737234</v>
      </c>
      <c r="E2089">
        <v>1.1360974715330657E-2</v>
      </c>
    </row>
    <row r="2090" spans="2:5" x14ac:dyDescent="0.2">
      <c r="B2090" s="176">
        <v>40616</v>
      </c>
      <c r="C2090" s="146">
        <v>220.80058299999999</v>
      </c>
      <c r="D2090">
        <f t="shared" si="35"/>
        <v>-0.46340887485208881</v>
      </c>
      <c r="E2090">
        <v>1.13537672791716E-2</v>
      </c>
    </row>
    <row r="2091" spans="2:5" x14ac:dyDescent="0.2">
      <c r="B2091" s="176">
        <v>41765</v>
      </c>
      <c r="C2091" s="146">
        <v>411.48757899999998</v>
      </c>
      <c r="D2091">
        <f t="shared" si="35"/>
        <v>6.3722906434417192E-2</v>
      </c>
      <c r="E2091">
        <v>1.1340392762984581E-2</v>
      </c>
    </row>
    <row r="2092" spans="2:5" x14ac:dyDescent="0.2">
      <c r="B2092" s="176">
        <v>42219</v>
      </c>
      <c r="C2092" s="146">
        <v>386.83718900000002</v>
      </c>
      <c r="D2092">
        <f t="shared" si="35"/>
        <v>-0.15615342329452392</v>
      </c>
      <c r="E2092">
        <v>1.1332520224862787E-2</v>
      </c>
    </row>
    <row r="2093" spans="2:5" x14ac:dyDescent="0.2">
      <c r="B2093" s="176">
        <v>42703</v>
      </c>
      <c r="C2093" s="146">
        <v>458.42123400000003</v>
      </c>
      <c r="D2093">
        <f t="shared" si="35"/>
        <v>10.287200646354355</v>
      </c>
      <c r="E2093">
        <v>1.1326089282429534E-2</v>
      </c>
    </row>
    <row r="2094" spans="2:5" x14ac:dyDescent="0.2">
      <c r="B2094" s="176">
        <v>36431</v>
      </c>
      <c r="C2094" s="146">
        <v>40.614254000000003</v>
      </c>
      <c r="D2094">
        <f t="shared" si="35"/>
        <v>-0.82752705804702908</v>
      </c>
      <c r="E2094">
        <v>1.1314278525873871E-2</v>
      </c>
    </row>
    <row r="2095" spans="2:5" x14ac:dyDescent="0.2">
      <c r="B2095" s="176">
        <v>41129</v>
      </c>
      <c r="C2095" s="146">
        <v>235.481888</v>
      </c>
      <c r="D2095">
        <f t="shared" si="35"/>
        <v>0.4255631733031231</v>
      </c>
      <c r="E2095">
        <v>1.1306551077333266E-2</v>
      </c>
    </row>
    <row r="2096" spans="2:5" x14ac:dyDescent="0.2">
      <c r="B2096" s="176">
        <v>43865</v>
      </c>
      <c r="C2096" s="146">
        <v>165.18516500000001</v>
      </c>
      <c r="D2096">
        <f t="shared" si="35"/>
        <v>-0.5826339697886268</v>
      </c>
      <c r="E2096">
        <v>1.1290728134535556E-2</v>
      </c>
    </row>
    <row r="2097" spans="2:5" x14ac:dyDescent="0.2">
      <c r="B2097" s="176">
        <v>41730</v>
      </c>
      <c r="C2097" s="146">
        <v>395.78008999999997</v>
      </c>
      <c r="D2097">
        <f t="shared" si="35"/>
        <v>5.7715002269199722</v>
      </c>
      <c r="E2097">
        <v>1.1288145549315572E-2</v>
      </c>
    </row>
    <row r="2098" spans="2:5" x14ac:dyDescent="0.2">
      <c r="B2098" s="176">
        <v>35136</v>
      </c>
      <c r="C2098" s="146">
        <v>58.447918000000001</v>
      </c>
      <c r="D2098">
        <f t="shared" si="35"/>
        <v>-0.34184340790015799</v>
      </c>
      <c r="E2098">
        <v>1.1286357774956474E-2</v>
      </c>
    </row>
    <row r="2099" spans="2:5" x14ac:dyDescent="0.2">
      <c r="B2099" s="176">
        <v>38033</v>
      </c>
      <c r="C2099" s="146">
        <v>88.805488999999994</v>
      </c>
      <c r="D2099">
        <f t="shared" si="35"/>
        <v>-0.4489188434283517</v>
      </c>
      <c r="E2099">
        <v>1.1283806249725662E-2</v>
      </c>
    </row>
    <row r="2100" spans="2:5" x14ac:dyDescent="0.2">
      <c r="B2100" s="176">
        <v>43511</v>
      </c>
      <c r="C2100" s="146">
        <v>161.147751</v>
      </c>
      <c r="D2100">
        <f t="shared" si="35"/>
        <v>1.9030682517898754</v>
      </c>
      <c r="E2100">
        <v>1.1260529022584379E-2</v>
      </c>
    </row>
    <row r="2101" spans="2:5" x14ac:dyDescent="0.2">
      <c r="B2101" s="176">
        <v>35502</v>
      </c>
      <c r="C2101" s="146">
        <v>55.509459999999997</v>
      </c>
      <c r="D2101">
        <f t="shared" si="35"/>
        <v>-0.54956907476555039</v>
      </c>
      <c r="E2101">
        <v>1.1244525476769192E-2</v>
      </c>
    </row>
    <row r="2102" spans="2:5" x14ac:dyDescent="0.2">
      <c r="B2102" s="176">
        <v>39413</v>
      </c>
      <c r="C2102" s="146">
        <v>123.23634300000001</v>
      </c>
      <c r="D2102">
        <f t="shared" si="35"/>
        <v>5.1189596506588044</v>
      </c>
      <c r="E2102">
        <v>1.1239816066069337E-2</v>
      </c>
    </row>
    <row r="2103" spans="2:5" x14ac:dyDescent="0.2">
      <c r="B2103" s="176">
        <v>37378</v>
      </c>
      <c r="C2103" s="146">
        <v>20.140080999999999</v>
      </c>
      <c r="D2103">
        <f t="shared" si="35"/>
        <v>-0.94510271105164223</v>
      </c>
      <c r="E2103">
        <v>1.1231807942646508E-2</v>
      </c>
    </row>
    <row r="2104" spans="2:5" x14ac:dyDescent="0.2">
      <c r="B2104" s="176">
        <v>41628</v>
      </c>
      <c r="C2104" s="146">
        <v>366.86840799999999</v>
      </c>
      <c r="D2104">
        <f t="shared" si="35"/>
        <v>0.43107741225426449</v>
      </c>
      <c r="E2104">
        <v>1.1229768122715214E-2</v>
      </c>
    </row>
    <row r="2105" spans="2:5" x14ac:dyDescent="0.2">
      <c r="B2105" s="176">
        <v>40534</v>
      </c>
      <c r="C2105" s="146">
        <v>256.35818499999999</v>
      </c>
      <c r="D2105">
        <f t="shared" si="35"/>
        <v>2.6097322003571568</v>
      </c>
      <c r="E2105">
        <v>1.1222299981053436E-2</v>
      </c>
    </row>
    <row r="2106" spans="2:5" x14ac:dyDescent="0.2">
      <c r="B2106" s="176">
        <v>35304</v>
      </c>
      <c r="C2106" s="146">
        <v>71.018615999999994</v>
      </c>
      <c r="D2106">
        <f t="shared" si="35"/>
        <v>-0.83044159956098651</v>
      </c>
      <c r="E2106">
        <v>1.1213064979323171E-2</v>
      </c>
    </row>
    <row r="2107" spans="2:5" x14ac:dyDescent="0.2">
      <c r="B2107" s="176">
        <v>43020</v>
      </c>
      <c r="C2107" s="146">
        <v>418.84457400000002</v>
      </c>
      <c r="D2107">
        <f t="shared" si="35"/>
        <v>0.27337414085426687</v>
      </c>
      <c r="E2107">
        <v>1.1191279031581793E-2</v>
      </c>
    </row>
    <row r="2108" spans="2:5" x14ac:dyDescent="0.2">
      <c r="B2108" s="176">
        <v>41534</v>
      </c>
      <c r="C2108" s="146">
        <v>328.92498799999998</v>
      </c>
      <c r="D2108">
        <f t="shared" si="35"/>
        <v>0.49842212511447309</v>
      </c>
      <c r="E2108">
        <v>1.1166422573117299E-2</v>
      </c>
    </row>
    <row r="2109" spans="2:5" x14ac:dyDescent="0.2">
      <c r="B2109" s="176">
        <v>40469</v>
      </c>
      <c r="C2109" s="146">
        <v>219.51423600000001</v>
      </c>
      <c r="D2109">
        <f t="shared" si="35"/>
        <v>0.43391215251947896</v>
      </c>
      <c r="E2109">
        <v>1.1158662836901012E-2</v>
      </c>
    </row>
    <row r="2110" spans="2:5" x14ac:dyDescent="0.2">
      <c r="B2110" s="176">
        <v>39003</v>
      </c>
      <c r="C2110" s="146">
        <v>153.08764600000001</v>
      </c>
      <c r="D2110">
        <f t="shared" si="35"/>
        <v>-0.44154390499839058</v>
      </c>
      <c r="E2110">
        <v>1.1140049634140323E-2</v>
      </c>
    </row>
    <row r="2111" spans="2:5" x14ac:dyDescent="0.2">
      <c r="B2111" s="176">
        <v>41011</v>
      </c>
      <c r="C2111" s="146">
        <v>274.12655599999999</v>
      </c>
      <c r="D2111">
        <f t="shared" si="35"/>
        <v>3.0060425904686054</v>
      </c>
      <c r="E2111">
        <v>1.112879007280284E-2</v>
      </c>
    </row>
    <row r="2112" spans="2:5" x14ac:dyDescent="0.2">
      <c r="B2112" s="176">
        <v>38519</v>
      </c>
      <c r="C2112" s="146">
        <v>68.428268000000003</v>
      </c>
      <c r="D2112">
        <f t="shared" si="35"/>
        <v>-0.87307407006410764</v>
      </c>
      <c r="E2112">
        <v>1.1124692281094853E-2</v>
      </c>
    </row>
    <row r="2113" spans="2:5" x14ac:dyDescent="0.2">
      <c r="B2113" s="176">
        <v>42646</v>
      </c>
      <c r="C2113" s="146">
        <v>539.11968999999999</v>
      </c>
      <c r="D2113">
        <f t="shared" si="35"/>
        <v>22.289754441815173</v>
      </c>
      <c r="E2113">
        <v>1.1124626018756857E-2</v>
      </c>
    </row>
    <row r="2114" spans="2:5" x14ac:dyDescent="0.2">
      <c r="B2114" s="176">
        <v>37432</v>
      </c>
      <c r="C2114" s="146">
        <v>23.148363</v>
      </c>
      <c r="D2114">
        <f t="shared" si="35"/>
        <v>-0.94048608026134539</v>
      </c>
      <c r="E2114">
        <v>1.111841536274847E-2</v>
      </c>
    </row>
    <row r="2115" spans="2:5" x14ac:dyDescent="0.2">
      <c r="B2115" s="176">
        <v>41691</v>
      </c>
      <c r="C2115" s="146">
        <v>388.95712300000002</v>
      </c>
      <c r="D2115">
        <f t="shared" ref="D2115:D2178" si="36">(C2115-C2116)/C2116</f>
        <v>-0.13075911710164295</v>
      </c>
      <c r="E2115">
        <v>1.1101183377184421E-2</v>
      </c>
    </row>
    <row r="2116" spans="2:5" x14ac:dyDescent="0.2">
      <c r="B2116" s="176">
        <v>41822</v>
      </c>
      <c r="C2116" s="146">
        <v>447.46758999999997</v>
      </c>
      <c r="D2116">
        <f t="shared" si="36"/>
        <v>5.6643641887209731E-2</v>
      </c>
      <c r="E2116">
        <v>1.109140275288494E-2</v>
      </c>
    </row>
    <row r="2117" spans="2:5" x14ac:dyDescent="0.2">
      <c r="B2117" s="176">
        <v>43021</v>
      </c>
      <c r="C2117" s="146">
        <v>423.48013300000002</v>
      </c>
      <c r="D2117">
        <f t="shared" si="36"/>
        <v>0.25712784257064336</v>
      </c>
      <c r="E2117">
        <v>1.1067492066878251E-2</v>
      </c>
    </row>
    <row r="2118" spans="2:5" x14ac:dyDescent="0.2">
      <c r="B2118" s="176">
        <v>42263</v>
      </c>
      <c r="C2118" s="146">
        <v>336.86322000000001</v>
      </c>
      <c r="D2118">
        <f t="shared" si="36"/>
        <v>-0.37843627664370366</v>
      </c>
      <c r="E2118">
        <v>1.1066158292278468E-2</v>
      </c>
    </row>
    <row r="2119" spans="2:5" x14ac:dyDescent="0.2">
      <c r="B2119" s="176">
        <v>42614</v>
      </c>
      <c r="C2119" s="146">
        <v>541.96087599999998</v>
      </c>
      <c r="D2119">
        <f t="shared" si="36"/>
        <v>9.4880079065936371</v>
      </c>
      <c r="E2119">
        <v>1.1065658832813375E-2</v>
      </c>
    </row>
    <row r="2120" spans="2:5" x14ac:dyDescent="0.2">
      <c r="B2120" s="176">
        <v>35688</v>
      </c>
      <c r="C2120" s="146">
        <v>51.674339000000003</v>
      </c>
      <c r="D2120">
        <f t="shared" si="36"/>
        <v>-0.58438181717044391</v>
      </c>
      <c r="E2120">
        <v>1.1065492739556914E-2</v>
      </c>
    </row>
    <row r="2121" spans="2:5" x14ac:dyDescent="0.2">
      <c r="B2121" s="176">
        <v>39231</v>
      </c>
      <c r="C2121" s="146">
        <v>124.331276</v>
      </c>
      <c r="D2121">
        <f t="shared" si="36"/>
        <v>-0.67533831741131711</v>
      </c>
      <c r="E2121">
        <v>1.1054288829491995E-2</v>
      </c>
    </row>
    <row r="2122" spans="2:5" x14ac:dyDescent="0.2">
      <c r="B2122" s="176">
        <v>42971</v>
      </c>
      <c r="C2122" s="146">
        <v>382.95642099999998</v>
      </c>
      <c r="D2122">
        <f t="shared" si="36"/>
        <v>5.2204018482770751</v>
      </c>
      <c r="E2122">
        <v>1.1054005111145383E-2</v>
      </c>
    </row>
    <row r="2123" spans="2:5" x14ac:dyDescent="0.2">
      <c r="B2123" s="176">
        <v>38166</v>
      </c>
      <c r="C2123" s="146">
        <v>61.564579000000002</v>
      </c>
      <c r="D2123">
        <f t="shared" si="36"/>
        <v>0.77614830439209748</v>
      </c>
      <c r="E2123">
        <v>1.1047881889881137E-2</v>
      </c>
    </row>
    <row r="2124" spans="2:5" x14ac:dyDescent="0.2">
      <c r="B2124" s="176">
        <v>36500</v>
      </c>
      <c r="C2124" s="146">
        <v>34.661845999999997</v>
      </c>
      <c r="D2124">
        <f t="shared" si="36"/>
        <v>-0.15923123189205204</v>
      </c>
      <c r="E2124">
        <v>1.1044887535559622E-2</v>
      </c>
    </row>
    <row r="2125" spans="2:5" x14ac:dyDescent="0.2">
      <c r="B2125" s="176">
        <v>35907</v>
      </c>
      <c r="C2125" s="146">
        <v>41.226371999999998</v>
      </c>
      <c r="D2125">
        <f t="shared" si="36"/>
        <v>-0.76300938460227363</v>
      </c>
      <c r="E2125">
        <v>1.1024298206952467E-2</v>
      </c>
    </row>
    <row r="2126" spans="2:5" x14ac:dyDescent="0.2">
      <c r="B2126" s="176">
        <v>43619</v>
      </c>
      <c r="C2126" s="146">
        <v>173.95782500000001</v>
      </c>
      <c r="D2126">
        <f t="shared" si="36"/>
        <v>0.89487795644987511</v>
      </c>
      <c r="E2126">
        <v>1.1008066220298785E-2</v>
      </c>
    </row>
    <row r="2127" spans="2:5" x14ac:dyDescent="0.2">
      <c r="B2127" s="176">
        <v>38680</v>
      </c>
      <c r="C2127" s="146">
        <v>91.804237000000001</v>
      </c>
      <c r="D2127">
        <f t="shared" si="36"/>
        <v>-0.29241761034249641</v>
      </c>
      <c r="E2127">
        <v>1.0995032653412179E-2</v>
      </c>
    </row>
    <row r="2128" spans="2:5" x14ac:dyDescent="0.2">
      <c r="B2128" s="176">
        <v>39154</v>
      </c>
      <c r="C2128" s="146">
        <v>129.74352999999999</v>
      </c>
      <c r="D2128">
        <f t="shared" si="36"/>
        <v>-0.80967650327692831</v>
      </c>
      <c r="E2128">
        <v>1.0984735223763991E-2</v>
      </c>
    </row>
    <row r="2129" spans="2:5" x14ac:dyDescent="0.2">
      <c r="B2129" s="176">
        <v>45251</v>
      </c>
      <c r="C2129" s="146">
        <v>681.70001200000002</v>
      </c>
      <c r="D2129">
        <f t="shared" si="36"/>
        <v>8.5587838484459553</v>
      </c>
      <c r="E2129">
        <v>1.097437955167223E-2</v>
      </c>
    </row>
    <row r="2130" spans="2:5" x14ac:dyDescent="0.2">
      <c r="B2130" s="176">
        <v>35283</v>
      </c>
      <c r="C2130" s="146">
        <v>71.316604999999996</v>
      </c>
      <c r="D2130">
        <f t="shared" si="36"/>
        <v>5.2512697948404234</v>
      </c>
      <c r="E2130">
        <v>1.0962505085885281E-2</v>
      </c>
    </row>
    <row r="2131" spans="2:5" x14ac:dyDescent="0.2">
      <c r="B2131" s="176">
        <v>36971</v>
      </c>
      <c r="C2131" s="146">
        <v>11.408339</v>
      </c>
      <c r="D2131">
        <f t="shared" si="36"/>
        <v>-0.83406420680756965</v>
      </c>
      <c r="E2131">
        <v>1.0936092979253858E-2</v>
      </c>
    </row>
    <row r="2132" spans="2:5" x14ac:dyDescent="0.2">
      <c r="B2132" s="176">
        <v>35219</v>
      </c>
      <c r="C2132" s="146">
        <v>68.751525999999998</v>
      </c>
      <c r="D2132">
        <f t="shared" si="36"/>
        <v>-0.46806168153289723</v>
      </c>
      <c r="E2132">
        <v>1.0932414249763541E-2</v>
      </c>
    </row>
    <row r="2133" spans="2:5" x14ac:dyDescent="0.2">
      <c r="B2133" s="176">
        <v>44124</v>
      </c>
      <c r="C2133" s="146">
        <v>129.24717699999999</v>
      </c>
      <c r="D2133">
        <f t="shared" si="36"/>
        <v>4.6512180488237425</v>
      </c>
      <c r="E2133">
        <v>1.0916201515126216E-2</v>
      </c>
    </row>
    <row r="2134" spans="2:5" x14ac:dyDescent="0.2">
      <c r="B2134" s="176">
        <v>37564</v>
      </c>
      <c r="C2134" s="146">
        <v>22.870676</v>
      </c>
      <c r="D2134">
        <f t="shared" si="36"/>
        <v>-0.92722614620904864</v>
      </c>
      <c r="E2134">
        <v>1.0910348472200246E-2</v>
      </c>
    </row>
    <row r="2135" spans="2:5" x14ac:dyDescent="0.2">
      <c r="B2135" s="176">
        <v>44341</v>
      </c>
      <c r="C2135" s="146">
        <v>314.27050800000001</v>
      </c>
      <c r="D2135">
        <f t="shared" si="36"/>
        <v>1.0391317490061593</v>
      </c>
      <c r="E2135">
        <v>1.090267402673302E-2</v>
      </c>
    </row>
    <row r="2136" spans="2:5" x14ac:dyDescent="0.2">
      <c r="B2136" s="176">
        <v>39093</v>
      </c>
      <c r="C2136" s="146">
        <v>154.119766</v>
      </c>
      <c r="D2136">
        <f t="shared" si="36"/>
        <v>0.97430069431772148</v>
      </c>
      <c r="E2136">
        <v>1.0897653291855621E-2</v>
      </c>
    </row>
    <row r="2137" spans="2:5" x14ac:dyDescent="0.2">
      <c r="B2137" s="176">
        <v>38335</v>
      </c>
      <c r="C2137" s="146">
        <v>78.062965000000005</v>
      </c>
      <c r="D2137">
        <f t="shared" si="36"/>
        <v>0.22316099143978094</v>
      </c>
      <c r="E2137">
        <v>1.0889819771769591E-2</v>
      </c>
    </row>
    <row r="2138" spans="2:5" x14ac:dyDescent="0.2">
      <c r="B2138" s="176">
        <v>35156</v>
      </c>
      <c r="C2138" s="146">
        <v>63.820678999999998</v>
      </c>
      <c r="D2138">
        <f t="shared" si="36"/>
        <v>-0.46956245526870355</v>
      </c>
      <c r="E2138">
        <v>1.0887916832592083E-2</v>
      </c>
    </row>
    <row r="2139" spans="2:5" x14ac:dyDescent="0.2">
      <c r="B2139" s="176">
        <v>39335</v>
      </c>
      <c r="C2139" s="146">
        <v>120.317047</v>
      </c>
      <c r="D2139">
        <f t="shared" si="36"/>
        <v>-0.58572457728571892</v>
      </c>
      <c r="E2139">
        <v>1.0861202292305064E-2</v>
      </c>
    </row>
    <row r="2140" spans="2:5" x14ac:dyDescent="0.2">
      <c r="B2140" s="176">
        <v>41477</v>
      </c>
      <c r="C2140" s="146">
        <v>290.42767300000003</v>
      </c>
      <c r="D2140">
        <f t="shared" si="36"/>
        <v>1.427151286380014</v>
      </c>
      <c r="E2140">
        <v>1.0860279375855016E-2</v>
      </c>
    </row>
    <row r="2141" spans="2:5" x14ac:dyDescent="0.2">
      <c r="B2141" s="176">
        <v>39330</v>
      </c>
      <c r="C2141" s="146">
        <v>119.657837</v>
      </c>
      <c r="D2141">
        <f t="shared" si="36"/>
        <v>0.54926116799779157</v>
      </c>
      <c r="E2141">
        <v>1.0848460255074455E-2</v>
      </c>
    </row>
    <row r="2142" spans="2:5" x14ac:dyDescent="0.2">
      <c r="B2142" s="176">
        <v>39702</v>
      </c>
      <c r="C2142" s="146">
        <v>77.235420000000005</v>
      </c>
      <c r="D2142">
        <f t="shared" si="36"/>
        <v>4.2352139992346315E-3</v>
      </c>
      <c r="E2142">
        <v>1.084364236204825E-2</v>
      </c>
    </row>
    <row r="2143" spans="2:5" x14ac:dyDescent="0.2">
      <c r="B2143" s="176">
        <v>38363</v>
      </c>
      <c r="C2143" s="146">
        <v>76.909690999999995</v>
      </c>
      <c r="D2143">
        <f t="shared" si="36"/>
        <v>0.60184705725288068</v>
      </c>
      <c r="E2143">
        <v>1.0842024143120917E-2</v>
      </c>
    </row>
    <row r="2144" spans="2:5" x14ac:dyDescent="0.2">
      <c r="B2144" s="176">
        <v>36402</v>
      </c>
      <c r="C2144" s="146">
        <v>48.013129999999997</v>
      </c>
      <c r="D2144">
        <f t="shared" si="36"/>
        <v>0.16850953098218699</v>
      </c>
      <c r="E2144">
        <v>1.0841936228348061E-2</v>
      </c>
    </row>
    <row r="2145" spans="2:5" x14ac:dyDescent="0.2">
      <c r="B2145" s="176">
        <v>37854</v>
      </c>
      <c r="C2145" s="146">
        <v>41.089207000000002</v>
      </c>
      <c r="D2145">
        <f t="shared" si="36"/>
        <v>-0.76746251031696344</v>
      </c>
      <c r="E2145">
        <v>1.0840334011315452E-2</v>
      </c>
    </row>
    <row r="2146" spans="2:5" x14ac:dyDescent="0.2">
      <c r="B2146" s="176">
        <v>43403</v>
      </c>
      <c r="C2146" s="146">
        <v>176.69927999999999</v>
      </c>
      <c r="D2146">
        <f t="shared" si="36"/>
        <v>-0.36231685183576307</v>
      </c>
      <c r="E2146">
        <v>1.0835427650429327E-2</v>
      </c>
    </row>
    <row r="2147" spans="2:5" x14ac:dyDescent="0.2">
      <c r="B2147" s="176">
        <v>41012</v>
      </c>
      <c r="C2147" s="146">
        <v>277.09573399999999</v>
      </c>
      <c r="D2147">
        <f t="shared" si="36"/>
        <v>0.60949248557571067</v>
      </c>
      <c r="E2147">
        <v>1.0831413210473484E-2</v>
      </c>
    </row>
    <row r="2148" spans="2:5" x14ac:dyDescent="0.2">
      <c r="B2148" s="176">
        <v>43465</v>
      </c>
      <c r="C2148" s="146">
        <v>172.163422</v>
      </c>
      <c r="D2148">
        <f t="shared" si="36"/>
        <v>0.15595723166798439</v>
      </c>
      <c r="E2148">
        <v>1.0828223397615508E-2</v>
      </c>
    </row>
    <row r="2149" spans="2:5" x14ac:dyDescent="0.2">
      <c r="B2149" s="176">
        <v>44081</v>
      </c>
      <c r="C2149" s="146">
        <v>148.93580600000001</v>
      </c>
      <c r="D2149">
        <f t="shared" si="36"/>
        <v>-0.81577611010042272</v>
      </c>
      <c r="E2149">
        <v>1.0825352572088253E-2</v>
      </c>
    </row>
    <row r="2150" spans="2:5" x14ac:dyDescent="0.2">
      <c r="B2150" s="176">
        <v>45301</v>
      </c>
      <c r="C2150" s="146">
        <v>808.45001200000002</v>
      </c>
      <c r="D2150">
        <f t="shared" si="36"/>
        <v>69.059544502477152</v>
      </c>
      <c r="E2150">
        <v>1.0815233970721228E-2</v>
      </c>
    </row>
    <row r="2151" spans="2:5" x14ac:dyDescent="0.2">
      <c r="B2151" s="176">
        <v>37111</v>
      </c>
      <c r="C2151" s="146">
        <v>11.53947</v>
      </c>
      <c r="D2151">
        <f t="shared" si="36"/>
        <v>-0.86532173623194353</v>
      </c>
      <c r="E2151">
        <v>1.0810740734057394E-2</v>
      </c>
    </row>
    <row r="2152" spans="2:5" x14ac:dyDescent="0.2">
      <c r="B2152" s="176">
        <v>38672</v>
      </c>
      <c r="C2152" s="146">
        <v>85.681754999999995</v>
      </c>
      <c r="D2152">
        <f t="shared" si="36"/>
        <v>3.3939688269476873</v>
      </c>
      <c r="E2152">
        <v>1.0805070164219556E-2</v>
      </c>
    </row>
    <row r="2153" spans="2:5" x14ac:dyDescent="0.2">
      <c r="B2153" s="176">
        <v>37288</v>
      </c>
      <c r="C2153" s="146">
        <v>19.499855</v>
      </c>
      <c r="D2153">
        <f t="shared" si="36"/>
        <v>-0.95410214224289203</v>
      </c>
      <c r="E2153">
        <v>1.0795374876986544E-2</v>
      </c>
    </row>
    <row r="2154" spans="2:5" x14ac:dyDescent="0.2">
      <c r="B2154" s="176">
        <v>42170</v>
      </c>
      <c r="C2154" s="146">
        <v>424.85327100000001</v>
      </c>
      <c r="D2154">
        <f t="shared" si="36"/>
        <v>29.925785092889104</v>
      </c>
      <c r="E2154">
        <v>1.0787175196801778E-2</v>
      </c>
    </row>
    <row r="2155" spans="2:5" x14ac:dyDescent="0.2">
      <c r="B2155" s="176">
        <v>36892</v>
      </c>
      <c r="C2155" s="146">
        <v>13.737833</v>
      </c>
      <c r="D2155">
        <f t="shared" si="36"/>
        <v>-0.90330309670705322</v>
      </c>
      <c r="E2155">
        <v>1.078331582455036E-2</v>
      </c>
    </row>
    <row r="2156" spans="2:5" x14ac:dyDescent="0.2">
      <c r="B2156" s="176">
        <v>40252</v>
      </c>
      <c r="C2156" s="146">
        <v>142.07107500000001</v>
      </c>
      <c r="D2156">
        <f t="shared" si="36"/>
        <v>-0.57823654144492409</v>
      </c>
      <c r="E2156">
        <v>1.0776854431021018E-2</v>
      </c>
    </row>
    <row r="2157" spans="2:5" x14ac:dyDescent="0.2">
      <c r="B2157" s="176">
        <v>44369</v>
      </c>
      <c r="C2157" s="146">
        <v>336.85012799999998</v>
      </c>
      <c r="D2157">
        <f t="shared" si="36"/>
        <v>0.18490430866289267</v>
      </c>
      <c r="E2157">
        <v>1.0768744414930866E-2</v>
      </c>
    </row>
    <row r="2158" spans="2:5" x14ac:dyDescent="0.2">
      <c r="B2158" s="176">
        <v>41471</v>
      </c>
      <c r="C2158" s="146">
        <v>284.28466800000001</v>
      </c>
      <c r="D2158">
        <f t="shared" si="36"/>
        <v>-0.24124605007301497</v>
      </c>
      <c r="E2158">
        <v>1.0747157643838979E-2</v>
      </c>
    </row>
    <row r="2159" spans="2:5" x14ac:dyDescent="0.2">
      <c r="B2159" s="176">
        <v>41576</v>
      </c>
      <c r="C2159" s="146">
        <v>374.67306500000001</v>
      </c>
      <c r="D2159">
        <f t="shared" si="36"/>
        <v>-0.21878860890224874</v>
      </c>
      <c r="E2159">
        <v>1.072560821373326E-2</v>
      </c>
    </row>
    <row r="2160" spans="2:5" x14ac:dyDescent="0.2">
      <c r="B2160" s="176">
        <v>42881</v>
      </c>
      <c r="C2160" s="146">
        <v>479.60522500000002</v>
      </c>
      <c r="D2160">
        <f t="shared" si="36"/>
        <v>11.075180346493475</v>
      </c>
      <c r="E2160">
        <v>1.0714314833872659E-2</v>
      </c>
    </row>
    <row r="2161" spans="2:5" x14ac:dyDescent="0.2">
      <c r="B2161" s="176">
        <v>35808</v>
      </c>
      <c r="C2161" s="146">
        <v>39.718266</v>
      </c>
      <c r="D2161">
        <f t="shared" si="36"/>
        <v>-0.91076782402743739</v>
      </c>
      <c r="E2161">
        <v>1.0701202535016432E-2</v>
      </c>
    </row>
    <row r="2162" spans="2:5" x14ac:dyDescent="0.2">
      <c r="B2162" s="176">
        <v>41800</v>
      </c>
      <c r="C2162" s="146">
        <v>445.11148100000003</v>
      </c>
      <c r="D2162">
        <f t="shared" si="36"/>
        <v>0.24543333466510042</v>
      </c>
      <c r="E2162">
        <v>1.0700090556483109E-2</v>
      </c>
    </row>
    <row r="2163" spans="2:5" x14ac:dyDescent="0.2">
      <c r="B2163" s="176">
        <v>41680</v>
      </c>
      <c r="C2163" s="146">
        <v>357.39486699999998</v>
      </c>
      <c r="D2163">
        <f t="shared" si="36"/>
        <v>-0.18539250804029028</v>
      </c>
      <c r="E2163">
        <v>1.0688546862774555E-2</v>
      </c>
    </row>
    <row r="2164" spans="2:5" x14ac:dyDescent="0.2">
      <c r="B2164" s="176">
        <v>44965</v>
      </c>
      <c r="C2164" s="146">
        <v>438.73260499999998</v>
      </c>
      <c r="D2164">
        <f t="shared" si="36"/>
        <v>6.0124733631327185</v>
      </c>
      <c r="E2164">
        <v>1.0678553844946799E-2</v>
      </c>
    </row>
    <row r="2165" spans="2:5" x14ac:dyDescent="0.2">
      <c r="B2165" s="176">
        <v>35598</v>
      </c>
      <c r="C2165" s="146">
        <v>62.564602000000001</v>
      </c>
      <c r="D2165">
        <f t="shared" si="36"/>
        <v>-0.70615015872665621</v>
      </c>
      <c r="E2165">
        <v>1.0658202832968934E-2</v>
      </c>
    </row>
    <row r="2166" spans="2:5" x14ac:dyDescent="0.2">
      <c r="B2166" s="176">
        <v>40688</v>
      </c>
      <c r="C2166" s="146">
        <v>212.91351299999999</v>
      </c>
      <c r="D2166">
        <f t="shared" si="36"/>
        <v>-0.50583734195315555</v>
      </c>
      <c r="E2166">
        <v>1.0651989886868416E-2</v>
      </c>
    </row>
    <row r="2167" spans="2:5" x14ac:dyDescent="0.2">
      <c r="B2167" s="176">
        <v>44826</v>
      </c>
      <c r="C2167" s="146">
        <v>430.857147</v>
      </c>
      <c r="D2167">
        <f t="shared" si="36"/>
        <v>16.176895125083874</v>
      </c>
      <c r="E2167">
        <v>1.0639529662334125E-2</v>
      </c>
    </row>
    <row r="2168" spans="2:5" x14ac:dyDescent="0.2">
      <c r="B2168" s="176">
        <v>39857</v>
      </c>
      <c r="C2168" s="146">
        <v>25.083528999999999</v>
      </c>
      <c r="D2168">
        <f t="shared" si="36"/>
        <v>-0.94647193217870729</v>
      </c>
      <c r="E2168">
        <v>1.0638373310652248E-2</v>
      </c>
    </row>
    <row r="2169" spans="2:5" x14ac:dyDescent="0.2">
      <c r="B2169" s="176">
        <v>41837</v>
      </c>
      <c r="C2169" s="146">
        <v>468.605164</v>
      </c>
      <c r="D2169">
        <f t="shared" si="36"/>
        <v>3.7976919158512543</v>
      </c>
      <c r="E2169">
        <v>1.0631497584222716E-2</v>
      </c>
    </row>
    <row r="2170" spans="2:5" x14ac:dyDescent="0.2">
      <c r="B2170" s="176">
        <v>39602</v>
      </c>
      <c r="C2170" s="146">
        <v>97.673041999999995</v>
      </c>
      <c r="D2170">
        <f t="shared" si="36"/>
        <v>1.3796038705425691</v>
      </c>
      <c r="E2170">
        <v>1.0629761870160818E-2</v>
      </c>
    </row>
    <row r="2171" spans="2:5" x14ac:dyDescent="0.2">
      <c r="B2171" s="176">
        <v>36432</v>
      </c>
      <c r="C2171" s="146">
        <v>41.045924999999997</v>
      </c>
      <c r="D2171">
        <f t="shared" si="36"/>
        <v>-0.89286290556675552</v>
      </c>
      <c r="E2171">
        <v>1.0628559126064321E-2</v>
      </c>
    </row>
    <row r="2172" spans="2:5" x14ac:dyDescent="0.2">
      <c r="B2172" s="176">
        <v>41604</v>
      </c>
      <c r="C2172" s="146">
        <v>383.115906</v>
      </c>
      <c r="D2172">
        <f t="shared" si="36"/>
        <v>-0.41000089295452596</v>
      </c>
      <c r="E2172">
        <v>1.0617572729215744E-2</v>
      </c>
    </row>
    <row r="2173" spans="2:5" x14ac:dyDescent="0.2">
      <c r="B2173" s="176">
        <v>45239</v>
      </c>
      <c r="C2173" s="146">
        <v>649.34997599999997</v>
      </c>
      <c r="D2173">
        <f t="shared" si="36"/>
        <v>1.5261733451226873</v>
      </c>
      <c r="E2173">
        <v>1.0582815542749625E-2</v>
      </c>
    </row>
    <row r="2174" spans="2:5" x14ac:dyDescent="0.2">
      <c r="B2174" s="176">
        <v>43321</v>
      </c>
      <c r="C2174" s="146">
        <v>257.04885899999999</v>
      </c>
      <c r="D2174">
        <f t="shared" si="36"/>
        <v>-0.37972095050376353</v>
      </c>
      <c r="E2174">
        <v>1.0582045986117975E-2</v>
      </c>
    </row>
    <row r="2175" spans="2:5" x14ac:dyDescent="0.2">
      <c r="B2175" s="176">
        <v>45001</v>
      </c>
      <c r="C2175" s="146">
        <v>414.40841699999999</v>
      </c>
      <c r="D2175">
        <f t="shared" si="36"/>
        <v>-1.5611830253545128E-3</v>
      </c>
      <c r="E2175">
        <v>1.057494230341486E-2</v>
      </c>
    </row>
    <row r="2176" spans="2:5" x14ac:dyDescent="0.2">
      <c r="B2176" s="176">
        <v>44748</v>
      </c>
      <c r="C2176" s="146">
        <v>415.05639600000001</v>
      </c>
      <c r="D2176">
        <f t="shared" si="36"/>
        <v>2.8786517391945616</v>
      </c>
      <c r="E2176">
        <v>1.0558256111811036E-2</v>
      </c>
    </row>
    <row r="2177" spans="2:5" x14ac:dyDescent="0.2">
      <c r="B2177" s="176">
        <v>40102</v>
      </c>
      <c r="C2177" s="146">
        <v>107.01048299999999</v>
      </c>
      <c r="D2177">
        <f t="shared" si="36"/>
        <v>-0.29941105161933229</v>
      </c>
      <c r="E2177">
        <v>1.0553765665566525E-2</v>
      </c>
    </row>
    <row r="2178" spans="2:5" x14ac:dyDescent="0.2">
      <c r="B2178" s="176">
        <v>39000</v>
      </c>
      <c r="C2178" s="146">
        <v>152.743607</v>
      </c>
      <c r="D2178">
        <f t="shared" si="36"/>
        <v>1.7345419362824521</v>
      </c>
      <c r="E2178">
        <v>1.0548156103786717E-2</v>
      </c>
    </row>
    <row r="2179" spans="2:5" x14ac:dyDescent="0.2">
      <c r="B2179" s="176">
        <v>35542</v>
      </c>
      <c r="C2179" s="146">
        <v>55.857109000000001</v>
      </c>
      <c r="D2179">
        <f t="shared" ref="D2179:D2242" si="37">(C2179-C2180)/C2180</f>
        <v>-0.85188797491933244</v>
      </c>
      <c r="E2179">
        <v>1.0525111292867985E-2</v>
      </c>
    </row>
    <row r="2180" spans="2:5" x14ac:dyDescent="0.2">
      <c r="B2180" s="176">
        <v>41586</v>
      </c>
      <c r="C2180" s="146">
        <v>377.12744099999998</v>
      </c>
      <c r="D2180">
        <f t="shared" si="37"/>
        <v>-0.10140343921850123</v>
      </c>
      <c r="E2180">
        <v>1.0522335848960545E-2</v>
      </c>
    </row>
    <row r="2181" spans="2:5" x14ac:dyDescent="0.2">
      <c r="B2181" s="176">
        <v>41768</v>
      </c>
      <c r="C2181" s="146">
        <v>419.68493699999999</v>
      </c>
      <c r="D2181">
        <f t="shared" si="37"/>
        <v>2.2473893596323795</v>
      </c>
      <c r="E2181">
        <v>1.0518857960310544E-2</v>
      </c>
    </row>
    <row r="2182" spans="2:5" x14ac:dyDescent="0.2">
      <c r="B2182" s="176">
        <v>39388</v>
      </c>
      <c r="C2182" s="146">
        <v>129.23764</v>
      </c>
      <c r="D2182">
        <f t="shared" si="37"/>
        <v>-0.2510662533354644</v>
      </c>
      <c r="E2182">
        <v>1.0509403699037004E-2</v>
      </c>
    </row>
    <row r="2183" spans="2:5" x14ac:dyDescent="0.2">
      <c r="B2183" s="176">
        <v>43550</v>
      </c>
      <c r="C2183" s="146">
        <v>172.56218000000001</v>
      </c>
      <c r="D2183">
        <f t="shared" si="37"/>
        <v>1.3827807766369806</v>
      </c>
      <c r="E2183">
        <v>1.0507860686784457E-2</v>
      </c>
    </row>
    <row r="2184" spans="2:5" x14ac:dyDescent="0.2">
      <c r="B2184" s="176">
        <v>38065</v>
      </c>
      <c r="C2184" s="146">
        <v>72.420501999999999</v>
      </c>
      <c r="D2184">
        <f t="shared" si="37"/>
        <v>-0.82641286466675301</v>
      </c>
      <c r="E2184">
        <v>1.0507798974527294E-2</v>
      </c>
    </row>
    <row r="2185" spans="2:5" x14ac:dyDescent="0.2">
      <c r="B2185" s="176">
        <v>44908</v>
      </c>
      <c r="C2185" s="146">
        <v>417.19970699999999</v>
      </c>
      <c r="D2185">
        <f t="shared" si="37"/>
        <v>24.536639012360606</v>
      </c>
      <c r="E2185">
        <v>1.0503447122269638E-2</v>
      </c>
    </row>
    <row r="2186" spans="2:5" x14ac:dyDescent="0.2">
      <c r="B2186" s="176">
        <v>36930</v>
      </c>
      <c r="C2186" s="146">
        <v>16.337299000000002</v>
      </c>
      <c r="D2186">
        <f t="shared" si="37"/>
        <v>-0.20040952261206052</v>
      </c>
      <c r="E2186">
        <v>1.0496051888458782E-2</v>
      </c>
    </row>
    <row r="2187" spans="2:5" x14ac:dyDescent="0.2">
      <c r="B2187" s="176">
        <v>36614</v>
      </c>
      <c r="C2187" s="146">
        <v>20.432082999999999</v>
      </c>
      <c r="D2187">
        <f t="shared" si="37"/>
        <v>-0.9630340659310519</v>
      </c>
      <c r="E2187">
        <v>1.0486724532358778E-2</v>
      </c>
    </row>
    <row r="2188" spans="2:5" x14ac:dyDescent="0.2">
      <c r="B2188" s="176">
        <v>42632</v>
      </c>
      <c r="C2188" s="146">
        <v>552.72735599999999</v>
      </c>
      <c r="D2188">
        <f t="shared" si="37"/>
        <v>2.8554572649782801</v>
      </c>
      <c r="E2188">
        <v>1.0479394024932294E-2</v>
      </c>
    </row>
    <row r="2189" spans="2:5" x14ac:dyDescent="0.2">
      <c r="B2189" s="176">
        <v>38959</v>
      </c>
      <c r="C2189" s="146">
        <v>143.362335</v>
      </c>
      <c r="D2189">
        <f t="shared" si="37"/>
        <v>3.5477304395141816E-2</v>
      </c>
      <c r="E2189">
        <v>1.0468533009804415E-2</v>
      </c>
    </row>
    <row r="2190" spans="2:5" x14ac:dyDescent="0.2">
      <c r="B2190" s="176">
        <v>40326</v>
      </c>
      <c r="C2190" s="146">
        <v>138.45048499999999</v>
      </c>
      <c r="D2190">
        <f t="shared" si="37"/>
        <v>-0.53400457822994685</v>
      </c>
      <c r="E2190">
        <v>1.0448157914576503E-2</v>
      </c>
    </row>
    <row r="2191" spans="2:5" x14ac:dyDescent="0.2">
      <c r="B2191" s="176">
        <v>41345</v>
      </c>
      <c r="C2191" s="146">
        <v>297.106964</v>
      </c>
      <c r="D2191">
        <f t="shared" si="37"/>
        <v>3.2103651488568685</v>
      </c>
      <c r="E2191">
        <v>1.0446029161088182E-2</v>
      </c>
    </row>
    <row r="2192" spans="2:5" x14ac:dyDescent="0.2">
      <c r="B2192" s="176">
        <v>38120</v>
      </c>
      <c r="C2192" s="146">
        <v>70.565605000000005</v>
      </c>
      <c r="D2192">
        <f t="shared" si="37"/>
        <v>-0.81481641319297182</v>
      </c>
      <c r="E2192">
        <v>1.0442674054149611E-2</v>
      </c>
    </row>
    <row r="2193" spans="2:5" x14ac:dyDescent="0.2">
      <c r="B2193" s="176">
        <v>42362</v>
      </c>
      <c r="C2193" s="146">
        <v>381.05755599999998</v>
      </c>
      <c r="D2193">
        <f t="shared" si="37"/>
        <v>1.1342557167836484</v>
      </c>
      <c r="E2193">
        <v>1.0437293394961121E-2</v>
      </c>
    </row>
    <row r="2194" spans="2:5" x14ac:dyDescent="0.2">
      <c r="B2194" s="176">
        <v>43404</v>
      </c>
      <c r="C2194" s="146">
        <v>178.543533</v>
      </c>
      <c r="D2194">
        <f t="shared" si="37"/>
        <v>8.1574268703869155</v>
      </c>
      <c r="E2194">
        <v>1.0437241170422478E-2</v>
      </c>
    </row>
    <row r="2195" spans="2:5" x14ac:dyDescent="0.2">
      <c r="B2195" s="176">
        <v>36074</v>
      </c>
      <c r="C2195" s="146">
        <v>19.497129000000001</v>
      </c>
      <c r="D2195">
        <f t="shared" si="37"/>
        <v>-0.8782319318542009</v>
      </c>
      <c r="E2195">
        <v>1.042858845661521E-2</v>
      </c>
    </row>
    <row r="2196" spans="2:5" x14ac:dyDescent="0.2">
      <c r="B2196" s="176">
        <v>38841</v>
      </c>
      <c r="C2196" s="146">
        <v>160.116928</v>
      </c>
      <c r="D2196">
        <f t="shared" si="37"/>
        <v>-0.53952989534845386</v>
      </c>
      <c r="E2196">
        <v>1.0413689109015117E-2</v>
      </c>
    </row>
    <row r="2197" spans="2:5" x14ac:dyDescent="0.2">
      <c r="B2197" s="176">
        <v>41556</v>
      </c>
      <c r="C2197" s="146">
        <v>347.72491500000001</v>
      </c>
      <c r="D2197">
        <f t="shared" si="37"/>
        <v>3.8059874000102831</v>
      </c>
      <c r="E2197">
        <v>1.0412233414410013E-2</v>
      </c>
    </row>
    <row r="2198" spans="2:5" x14ac:dyDescent="0.2">
      <c r="B2198" s="176">
        <v>35313</v>
      </c>
      <c r="C2198" s="146">
        <v>72.352440000000001</v>
      </c>
      <c r="D2198">
        <f t="shared" si="37"/>
        <v>-0.85063293290436315</v>
      </c>
      <c r="E2198">
        <v>1.0403128454508977E-2</v>
      </c>
    </row>
    <row r="2199" spans="2:5" x14ac:dyDescent="0.2">
      <c r="B2199" s="176">
        <v>42565</v>
      </c>
      <c r="C2199" s="146">
        <v>484.39352400000001</v>
      </c>
      <c r="D2199">
        <f t="shared" si="37"/>
        <v>0.42744778380567544</v>
      </c>
      <c r="E2199">
        <v>1.0392859679302575E-2</v>
      </c>
    </row>
    <row r="2200" spans="2:5" x14ac:dyDescent="0.2">
      <c r="B2200" s="176">
        <v>43220</v>
      </c>
      <c r="C2200" s="146">
        <v>339.342377</v>
      </c>
      <c r="D2200">
        <f t="shared" si="37"/>
        <v>15.134225747778851</v>
      </c>
      <c r="E2200">
        <v>1.0388871012859969E-2</v>
      </c>
    </row>
    <row r="2201" spans="2:5" x14ac:dyDescent="0.2">
      <c r="B2201" s="176">
        <v>36112</v>
      </c>
      <c r="C2201" s="146">
        <v>21.032454999999999</v>
      </c>
      <c r="D2201">
        <f t="shared" si="37"/>
        <v>-0.9566687049089474</v>
      </c>
      <c r="E2201">
        <v>1.0383007677774288E-2</v>
      </c>
    </row>
    <row r="2202" spans="2:5" x14ac:dyDescent="0.2">
      <c r="B2202" s="176">
        <v>44489</v>
      </c>
      <c r="C2202" s="146">
        <v>485.38717700000001</v>
      </c>
      <c r="D2202">
        <f t="shared" si="37"/>
        <v>4.127456480717006E-2</v>
      </c>
      <c r="E2202">
        <v>1.0375601336636913E-2</v>
      </c>
    </row>
    <row r="2203" spans="2:5" x14ac:dyDescent="0.2">
      <c r="B2203" s="176">
        <v>42803</v>
      </c>
      <c r="C2203" s="146">
        <v>466.147156</v>
      </c>
      <c r="D2203">
        <f t="shared" si="37"/>
        <v>1.2325136624060509</v>
      </c>
      <c r="E2203">
        <v>1.0371669897668532E-2</v>
      </c>
    </row>
    <row r="2204" spans="2:5" x14ac:dyDescent="0.2">
      <c r="B2204" s="176">
        <v>43588</v>
      </c>
      <c r="C2204" s="146">
        <v>208.79924</v>
      </c>
      <c r="D2204">
        <f t="shared" si="37"/>
        <v>-0.18641556554158753</v>
      </c>
      <c r="E2204">
        <v>1.0371471875709311E-2</v>
      </c>
    </row>
    <row r="2205" spans="2:5" x14ac:dyDescent="0.2">
      <c r="B2205" s="176">
        <v>41239</v>
      </c>
      <c r="C2205" s="146">
        <v>256.641144</v>
      </c>
      <c r="D2205">
        <f t="shared" si="37"/>
        <v>0.59950931979580102</v>
      </c>
      <c r="E2205">
        <v>1.0364639933733164E-2</v>
      </c>
    </row>
    <row r="2206" spans="2:5" x14ac:dyDescent="0.2">
      <c r="B2206" s="176">
        <v>43661</v>
      </c>
      <c r="C2206" s="146">
        <v>160.44992099999999</v>
      </c>
      <c r="D2206">
        <f t="shared" si="37"/>
        <v>-0.14054958680474872</v>
      </c>
      <c r="E2206">
        <v>1.0357774885426357E-2</v>
      </c>
    </row>
    <row r="2207" spans="2:5" x14ac:dyDescent="0.2">
      <c r="B2207" s="176">
        <v>40709</v>
      </c>
      <c r="C2207" s="146">
        <v>186.68897999999999</v>
      </c>
      <c r="D2207">
        <f t="shared" si="37"/>
        <v>0.23326195625890747</v>
      </c>
      <c r="E2207">
        <v>1.0314999635464193E-2</v>
      </c>
    </row>
    <row r="2208" spans="2:5" x14ac:dyDescent="0.2">
      <c r="B2208" s="176">
        <v>44077</v>
      </c>
      <c r="C2208" s="146">
        <v>151.37820400000001</v>
      </c>
      <c r="D2208">
        <f t="shared" si="37"/>
        <v>-0.43644461083676556</v>
      </c>
      <c r="E2208">
        <v>1.0312686543072776E-2</v>
      </c>
    </row>
    <row r="2209" spans="2:5" x14ac:dyDescent="0.2">
      <c r="B2209" s="176">
        <v>43284</v>
      </c>
      <c r="C2209" s="146">
        <v>268.61282299999999</v>
      </c>
      <c r="D2209">
        <f t="shared" si="37"/>
        <v>-0.32928801366179594</v>
      </c>
      <c r="E2209">
        <v>1.0311208087664307E-2</v>
      </c>
    </row>
    <row r="2210" spans="2:5" x14ac:dyDescent="0.2">
      <c r="B2210" s="176">
        <v>42195</v>
      </c>
      <c r="C2210" s="146">
        <v>400.48907500000001</v>
      </c>
      <c r="D2210">
        <f t="shared" si="37"/>
        <v>5.6946042658814315</v>
      </c>
      <c r="E2210">
        <v>1.0306675592622758E-2</v>
      </c>
    </row>
    <row r="2211" spans="2:5" x14ac:dyDescent="0.2">
      <c r="B2211" s="176">
        <v>35149</v>
      </c>
      <c r="C2211" s="146">
        <v>59.822665999999998</v>
      </c>
      <c r="D2211">
        <f t="shared" si="37"/>
        <v>-0.7551647679548783</v>
      </c>
      <c r="E2211">
        <v>1.0305757217862808E-2</v>
      </c>
    </row>
    <row r="2212" spans="2:5" x14ac:dyDescent="0.2">
      <c r="B2212" s="176">
        <v>44210</v>
      </c>
      <c r="C2212" s="146">
        <v>244.33847</v>
      </c>
      <c r="D2212">
        <f t="shared" si="37"/>
        <v>-0.1240170844769958</v>
      </c>
      <c r="E2212">
        <v>1.0304968464014106E-2</v>
      </c>
    </row>
    <row r="2213" spans="2:5" x14ac:dyDescent="0.2">
      <c r="B2213" s="176">
        <v>44432</v>
      </c>
      <c r="C2213" s="146">
        <v>278.930634</v>
      </c>
      <c r="D2213">
        <f t="shared" si="37"/>
        <v>-0.34717692083813906</v>
      </c>
      <c r="E2213">
        <v>1.0290484059231218E-2</v>
      </c>
    </row>
    <row r="2214" spans="2:5" x14ac:dyDescent="0.2">
      <c r="B2214" s="176">
        <v>43061</v>
      </c>
      <c r="C2214" s="146">
        <v>427.26834100000002</v>
      </c>
      <c r="D2214">
        <f t="shared" si="37"/>
        <v>21.462254832844366</v>
      </c>
      <c r="E2214">
        <v>1.0253394155551201E-2</v>
      </c>
    </row>
    <row r="2215" spans="2:5" x14ac:dyDescent="0.2">
      <c r="B2215" s="176">
        <v>37337</v>
      </c>
      <c r="C2215" s="146">
        <v>19.021614</v>
      </c>
      <c r="D2215">
        <f t="shared" si="37"/>
        <v>-0.75399851061452916</v>
      </c>
      <c r="E2215">
        <v>1.0241717796298448E-2</v>
      </c>
    </row>
    <row r="2216" spans="2:5" x14ac:dyDescent="0.2">
      <c r="B2216" s="176">
        <v>38551</v>
      </c>
      <c r="C2216" s="146">
        <v>77.323166000000001</v>
      </c>
      <c r="D2216">
        <f t="shared" si="37"/>
        <v>-0.73236827179249731</v>
      </c>
      <c r="E2216">
        <v>1.0241564318788317E-2</v>
      </c>
    </row>
    <row r="2217" spans="2:5" x14ac:dyDescent="0.2">
      <c r="B2217" s="176">
        <v>41390</v>
      </c>
      <c r="C2217" s="146">
        <v>288.91629</v>
      </c>
      <c r="D2217">
        <f t="shared" si="37"/>
        <v>-0.34113365512825655</v>
      </c>
      <c r="E2217">
        <v>1.0228403714636399E-2</v>
      </c>
    </row>
    <row r="2218" spans="2:5" x14ac:dyDescent="0.2">
      <c r="B2218" s="176">
        <v>42164</v>
      </c>
      <c r="C2218" s="146">
        <v>438.505157</v>
      </c>
      <c r="D2218">
        <f t="shared" si="37"/>
        <v>2.6471760019606188</v>
      </c>
      <c r="E2218">
        <v>1.0215815729771474E-2</v>
      </c>
    </row>
    <row r="2219" spans="2:5" x14ac:dyDescent="0.2">
      <c r="B2219" s="176">
        <v>39511</v>
      </c>
      <c r="C2219" s="146">
        <v>120.23142199999999</v>
      </c>
      <c r="D2219">
        <f t="shared" si="37"/>
        <v>-0.71672073267408631</v>
      </c>
      <c r="E2219">
        <v>1.0214531974646807E-2</v>
      </c>
    </row>
    <row r="2220" spans="2:5" x14ac:dyDescent="0.2">
      <c r="B2220" s="176">
        <v>44705</v>
      </c>
      <c r="C2220" s="146">
        <v>424.42718500000001</v>
      </c>
      <c r="D2220">
        <f t="shared" si="37"/>
        <v>0.40774276858858249</v>
      </c>
      <c r="E2220">
        <v>1.0202825833308553E-2</v>
      </c>
    </row>
    <row r="2221" spans="2:5" x14ac:dyDescent="0.2">
      <c r="B2221" s="176">
        <v>41270</v>
      </c>
      <c r="C2221" s="146">
        <v>301.494843</v>
      </c>
      <c r="D2221">
        <f t="shared" si="37"/>
        <v>1.0924942342989836</v>
      </c>
      <c r="E2221">
        <v>1.0127365100819987E-2</v>
      </c>
    </row>
    <row r="2222" spans="2:5" x14ac:dyDescent="0.2">
      <c r="B2222" s="176">
        <v>38950</v>
      </c>
      <c r="C2222" s="146">
        <v>144.08395400000001</v>
      </c>
      <c r="D2222">
        <f t="shared" si="37"/>
        <v>5.9285351883037922</v>
      </c>
      <c r="E2222">
        <v>1.0118100863792015E-2</v>
      </c>
    </row>
    <row r="2223" spans="2:5" x14ac:dyDescent="0.2">
      <c r="B2223" s="176">
        <v>37326</v>
      </c>
      <c r="C2223" s="146">
        <v>20.795731</v>
      </c>
      <c r="D2223">
        <f t="shared" si="37"/>
        <v>-0.86517046959348265</v>
      </c>
      <c r="E2223">
        <v>1.011615563159419E-2</v>
      </c>
    </row>
    <row r="2224" spans="2:5" x14ac:dyDescent="0.2">
      <c r="B2224" s="176">
        <v>39118</v>
      </c>
      <c r="C2224" s="146">
        <v>154.237213</v>
      </c>
      <c r="D2224">
        <f t="shared" si="37"/>
        <v>0.89742401214038692</v>
      </c>
      <c r="E2224">
        <v>1.0111315767570397E-2</v>
      </c>
    </row>
    <row r="2225" spans="2:5" x14ac:dyDescent="0.2">
      <c r="B2225" s="176">
        <v>40043</v>
      </c>
      <c r="C2225" s="146">
        <v>81.287689</v>
      </c>
      <c r="D2225">
        <f t="shared" si="37"/>
        <v>3.0516337559882176</v>
      </c>
      <c r="E2225">
        <v>1.0099718651458093E-2</v>
      </c>
    </row>
    <row r="2226" spans="2:5" x14ac:dyDescent="0.2">
      <c r="B2226" s="176">
        <v>37330</v>
      </c>
      <c r="C2226" s="146">
        <v>20.062940999999999</v>
      </c>
      <c r="D2226">
        <f t="shared" si="37"/>
        <v>-0.95580219567970881</v>
      </c>
      <c r="E2226">
        <v>1.0096920854245489E-2</v>
      </c>
    </row>
    <row r="2227" spans="2:5" x14ac:dyDescent="0.2">
      <c r="B2227" s="176">
        <v>42852</v>
      </c>
      <c r="C2227" s="146">
        <v>453.93524200000002</v>
      </c>
      <c r="D2227">
        <f t="shared" si="37"/>
        <v>-0.29144583626832116</v>
      </c>
      <c r="E2227">
        <v>1.0093225479120789E-2</v>
      </c>
    </row>
    <row r="2228" spans="2:5" x14ac:dyDescent="0.2">
      <c r="B2228" s="176">
        <v>45187</v>
      </c>
      <c r="C2228" s="146">
        <v>640.65002400000003</v>
      </c>
      <c r="D2228">
        <f t="shared" si="37"/>
        <v>15.885440912938156</v>
      </c>
      <c r="E2228">
        <v>1.00906960977533E-2</v>
      </c>
    </row>
    <row r="2229" spans="2:5" x14ac:dyDescent="0.2">
      <c r="B2229" s="176">
        <v>36544</v>
      </c>
      <c r="C2229" s="146">
        <v>37.940970999999998</v>
      </c>
      <c r="D2229">
        <f t="shared" si="37"/>
        <v>-0.49658853922516483</v>
      </c>
      <c r="E2229">
        <v>1.008047292067241E-2</v>
      </c>
    </row>
    <row r="2230" spans="2:5" x14ac:dyDescent="0.2">
      <c r="B2230" s="176">
        <v>35254</v>
      </c>
      <c r="C2230" s="146">
        <v>75.367714000000007</v>
      </c>
      <c r="D2230">
        <f t="shared" si="37"/>
        <v>-0.62965240307869852</v>
      </c>
      <c r="E2230">
        <v>1.0078806897376289E-2</v>
      </c>
    </row>
    <row r="2231" spans="2:5" x14ac:dyDescent="0.2">
      <c r="B2231" s="176">
        <v>40448</v>
      </c>
      <c r="C2231" s="146">
        <v>203.50534099999999</v>
      </c>
      <c r="D2231">
        <f t="shared" si="37"/>
        <v>9.9472348521546152</v>
      </c>
      <c r="E2231">
        <v>1.0066109250876195E-2</v>
      </c>
    </row>
    <row r="2232" spans="2:5" x14ac:dyDescent="0.2">
      <c r="B2232" s="176">
        <v>37286</v>
      </c>
      <c r="C2232" s="146">
        <v>18.589656999999999</v>
      </c>
      <c r="D2232">
        <f t="shared" si="37"/>
        <v>-0.8211412310195858</v>
      </c>
      <c r="E2232">
        <v>1.0058608930745392E-2</v>
      </c>
    </row>
    <row r="2233" spans="2:5" x14ac:dyDescent="0.2">
      <c r="B2233" s="176">
        <v>40066</v>
      </c>
      <c r="C2233" s="146">
        <v>103.934837</v>
      </c>
      <c r="D2233">
        <f t="shared" si="37"/>
        <v>1.3514455672019809</v>
      </c>
      <c r="E2233">
        <v>1.0052886971051478E-2</v>
      </c>
    </row>
    <row r="2234" spans="2:5" x14ac:dyDescent="0.2">
      <c r="B2234" s="176">
        <v>35405</v>
      </c>
      <c r="C2234" s="146">
        <v>44.200400999999999</v>
      </c>
      <c r="D2234">
        <f t="shared" si="37"/>
        <v>2.1676223913038801</v>
      </c>
      <c r="E2234">
        <v>1.0051798048419413E-2</v>
      </c>
    </row>
    <row r="2235" spans="2:5" x14ac:dyDescent="0.2">
      <c r="B2235" s="176">
        <v>36755</v>
      </c>
      <c r="C2235" s="146">
        <v>13.953810000000001</v>
      </c>
      <c r="D2235">
        <f t="shared" si="37"/>
        <v>-0.94430043929844565</v>
      </c>
      <c r="E2235">
        <v>1.0049894422507352E-2</v>
      </c>
    </row>
    <row r="2236" spans="2:5" x14ac:dyDescent="0.2">
      <c r="B2236" s="176">
        <v>43328</v>
      </c>
      <c r="C2236" s="146">
        <v>250.51921100000001</v>
      </c>
      <c r="D2236">
        <f t="shared" si="37"/>
        <v>1.1562642811966839</v>
      </c>
      <c r="E2236">
        <v>1.0048233543368814E-2</v>
      </c>
    </row>
    <row r="2237" spans="2:5" x14ac:dyDescent="0.2">
      <c r="B2237" s="176">
        <v>39588</v>
      </c>
      <c r="C2237" s="146">
        <v>116.182053</v>
      </c>
      <c r="D2237">
        <f t="shared" si="37"/>
        <v>-0.77069521786675921</v>
      </c>
      <c r="E2237">
        <v>1.0047807244345518E-2</v>
      </c>
    </row>
    <row r="2238" spans="2:5" x14ac:dyDescent="0.2">
      <c r="B2238" s="176">
        <v>42583</v>
      </c>
      <c r="C2238" s="146">
        <v>506.67086799999998</v>
      </c>
      <c r="D2238">
        <f t="shared" si="37"/>
        <v>0.68322570406790073</v>
      </c>
      <c r="E2238">
        <v>1.0035755647047404E-2</v>
      </c>
    </row>
    <row r="2239" spans="2:5" x14ac:dyDescent="0.2">
      <c r="B2239" s="176">
        <v>44460</v>
      </c>
      <c r="C2239" s="146">
        <v>301.011841</v>
      </c>
      <c r="D2239">
        <f t="shared" si="37"/>
        <v>0.36933060122744238</v>
      </c>
      <c r="E2239">
        <v>1.0035065326682658E-2</v>
      </c>
    </row>
    <row r="2240" spans="2:5" x14ac:dyDescent="0.2">
      <c r="B2240" s="176">
        <v>40483</v>
      </c>
      <c r="C2240" s="146">
        <v>219.82408100000001</v>
      </c>
      <c r="D2240">
        <f t="shared" si="37"/>
        <v>2.2948821292115711</v>
      </c>
      <c r="E2240">
        <v>1.0008529134407656E-2</v>
      </c>
    </row>
    <row r="2241" spans="2:5" x14ac:dyDescent="0.2">
      <c r="B2241" s="176">
        <v>37970</v>
      </c>
      <c r="C2241" s="146">
        <v>66.716826999999995</v>
      </c>
      <c r="D2241">
        <f t="shared" si="37"/>
        <v>-0.7167291958396681</v>
      </c>
      <c r="E2241">
        <v>1.0005800391592535E-2</v>
      </c>
    </row>
    <row r="2242" spans="2:5" x14ac:dyDescent="0.2">
      <c r="B2242" s="176">
        <v>40637</v>
      </c>
      <c r="C2242" s="146">
        <v>235.523132</v>
      </c>
      <c r="D2242">
        <f t="shared" si="37"/>
        <v>6.1330011730590197</v>
      </c>
      <c r="E2242">
        <v>9.9855114547802281E-3</v>
      </c>
    </row>
    <row r="2243" spans="2:5" x14ac:dyDescent="0.2">
      <c r="B2243" s="176">
        <v>35831</v>
      </c>
      <c r="C2243" s="146">
        <v>33.018799000000001</v>
      </c>
      <c r="D2243">
        <f t="shared" ref="D2243:D2306" si="38">(C2243-C2244)/C2244</f>
        <v>-0.15413455979914906</v>
      </c>
      <c r="E2243">
        <v>9.9801104374811368E-3</v>
      </c>
    </row>
    <row r="2244" spans="2:5" x14ac:dyDescent="0.2">
      <c r="B2244" s="176">
        <v>37846</v>
      </c>
      <c r="C2244" s="146">
        <v>39.035522</v>
      </c>
      <c r="D2244">
        <f t="shared" si="38"/>
        <v>-0.69582824767068219</v>
      </c>
      <c r="E2244">
        <v>9.97534927254164E-3</v>
      </c>
    </row>
    <row r="2245" spans="2:5" x14ac:dyDescent="0.2">
      <c r="B2245" s="176">
        <v>39153</v>
      </c>
      <c r="C2245" s="146">
        <v>128.33381700000001</v>
      </c>
      <c r="D2245">
        <f t="shared" si="38"/>
        <v>0.33610585358331219</v>
      </c>
      <c r="E2245">
        <v>9.9714896353864258E-3</v>
      </c>
    </row>
    <row r="2246" spans="2:5" x14ac:dyDescent="0.2">
      <c r="B2246" s="176">
        <v>44000</v>
      </c>
      <c r="C2246" s="146">
        <v>96.050635999999997</v>
      </c>
      <c r="D2246">
        <f t="shared" si="38"/>
        <v>7.7691528716617189</v>
      </c>
      <c r="E2246">
        <v>9.9580255601701261E-3</v>
      </c>
    </row>
    <row r="2247" spans="2:5" x14ac:dyDescent="0.2">
      <c r="B2247" s="176">
        <v>37090</v>
      </c>
      <c r="C2247" s="146">
        <v>10.953239999999999</v>
      </c>
      <c r="D2247">
        <f t="shared" si="38"/>
        <v>7.6572899185722437E-2</v>
      </c>
      <c r="E2247">
        <v>9.9570752291347764E-3</v>
      </c>
    </row>
    <row r="2248" spans="2:5" x14ac:dyDescent="0.2">
      <c r="B2248" s="176">
        <v>37062</v>
      </c>
      <c r="C2248" s="146">
        <v>10.174174000000001</v>
      </c>
      <c r="D2248">
        <f t="shared" si="38"/>
        <v>-0.95322693011226645</v>
      </c>
      <c r="E2248">
        <v>9.9541418777658892E-3</v>
      </c>
    </row>
    <row r="2249" spans="2:5" x14ac:dyDescent="0.2">
      <c r="B2249" s="176">
        <v>43566</v>
      </c>
      <c r="C2249" s="146">
        <v>217.52204900000001</v>
      </c>
      <c r="D2249">
        <f t="shared" si="38"/>
        <v>0.6907694704724221</v>
      </c>
      <c r="E2249">
        <v>9.9513583369590149E-3</v>
      </c>
    </row>
    <row r="2250" spans="2:5" x14ac:dyDescent="0.2">
      <c r="B2250" s="176">
        <v>39198</v>
      </c>
      <c r="C2250" s="146">
        <v>128.65269499999999</v>
      </c>
      <c r="D2250">
        <f t="shared" si="38"/>
        <v>5.5311353743757223</v>
      </c>
      <c r="E2250">
        <v>9.946702935750314E-3</v>
      </c>
    </row>
    <row r="2251" spans="2:5" x14ac:dyDescent="0.2">
      <c r="B2251" s="176">
        <v>36019</v>
      </c>
      <c r="C2251" s="146">
        <v>19.698366</v>
      </c>
      <c r="D2251">
        <f t="shared" si="38"/>
        <v>-0.89772380557404352</v>
      </c>
      <c r="E2251">
        <v>9.9352547039841775E-3</v>
      </c>
    </row>
    <row r="2252" spans="2:5" x14ac:dyDescent="0.2">
      <c r="B2252" s="176">
        <v>44201</v>
      </c>
      <c r="C2252" s="146">
        <v>192.599716</v>
      </c>
      <c r="D2252">
        <f t="shared" si="38"/>
        <v>-0.30754812521560282</v>
      </c>
      <c r="E2252">
        <v>9.932003736837865E-3</v>
      </c>
    </row>
    <row r="2253" spans="2:5" x14ac:dyDescent="0.2">
      <c r="B2253" s="176">
        <v>41386</v>
      </c>
      <c r="C2253" s="146">
        <v>278.14166299999999</v>
      </c>
      <c r="D2253">
        <f t="shared" si="38"/>
        <v>7.6821360198509395E-2</v>
      </c>
      <c r="E2253">
        <v>9.9132593033409849E-3</v>
      </c>
    </row>
    <row r="2254" spans="2:5" x14ac:dyDescent="0.2">
      <c r="B2254" s="176">
        <v>41199</v>
      </c>
      <c r="C2254" s="146">
        <v>258.29879799999998</v>
      </c>
      <c r="D2254">
        <f t="shared" si="38"/>
        <v>-0.47089271734146049</v>
      </c>
      <c r="E2254">
        <v>9.9125272099479956E-3</v>
      </c>
    </row>
    <row r="2255" spans="2:5" x14ac:dyDescent="0.2">
      <c r="B2255" s="176">
        <v>44504</v>
      </c>
      <c r="C2255" s="146">
        <v>488.17849699999999</v>
      </c>
      <c r="D2255">
        <f t="shared" si="38"/>
        <v>8.4181398817433131</v>
      </c>
      <c r="E2255">
        <v>9.8989663081913825E-3</v>
      </c>
    </row>
    <row r="2256" spans="2:5" x14ac:dyDescent="0.2">
      <c r="B2256" s="176">
        <v>35682</v>
      </c>
      <c r="C2256" s="146">
        <v>51.833855</v>
      </c>
      <c r="D2256">
        <f t="shared" si="38"/>
        <v>-0.82484284404815311</v>
      </c>
      <c r="E2256">
        <v>9.8883177373076669E-3</v>
      </c>
    </row>
    <row r="2257" spans="2:5" x14ac:dyDescent="0.2">
      <c r="B2257" s="176">
        <v>44410</v>
      </c>
      <c r="C2257" s="146">
        <v>295.92770400000001</v>
      </c>
      <c r="D2257">
        <f t="shared" si="38"/>
        <v>13.379557769166292</v>
      </c>
      <c r="E2257">
        <v>9.8656273147589707E-3</v>
      </c>
    </row>
    <row r="2258" spans="2:5" x14ac:dyDescent="0.2">
      <c r="B2258" s="176">
        <v>37474</v>
      </c>
      <c r="C2258" s="146">
        <v>20.579750000000001</v>
      </c>
      <c r="D2258">
        <f t="shared" si="38"/>
        <v>-0.92709800317127544</v>
      </c>
      <c r="E2258">
        <v>9.8409162283112084E-3</v>
      </c>
    </row>
    <row r="2259" spans="2:5" x14ac:dyDescent="0.2">
      <c r="B2259" s="176">
        <v>41492</v>
      </c>
      <c r="C2259" s="146">
        <v>282.29336499999999</v>
      </c>
      <c r="D2259">
        <f t="shared" si="38"/>
        <v>-0.43708559076273673</v>
      </c>
      <c r="E2259">
        <v>9.833389850871543E-3</v>
      </c>
    </row>
    <row r="2260" spans="2:5" x14ac:dyDescent="0.2">
      <c r="B2260" s="176">
        <v>41940</v>
      </c>
      <c r="C2260" s="146">
        <v>501.48541299999999</v>
      </c>
      <c r="D2260">
        <f t="shared" si="38"/>
        <v>0.57893405136505915</v>
      </c>
      <c r="E2260">
        <v>9.8272846487069444E-3</v>
      </c>
    </row>
    <row r="2261" spans="2:5" x14ac:dyDescent="0.2">
      <c r="B2261" s="176">
        <v>44343</v>
      </c>
      <c r="C2261" s="146">
        <v>317.61010700000003</v>
      </c>
      <c r="D2261">
        <f t="shared" si="38"/>
        <v>5.5537477082215805</v>
      </c>
      <c r="E2261">
        <v>9.8256533941931921E-3</v>
      </c>
    </row>
    <row r="2262" spans="2:5" x14ac:dyDescent="0.2">
      <c r="B2262" s="176">
        <v>35712</v>
      </c>
      <c r="C2262" s="146">
        <v>48.462364000000001</v>
      </c>
      <c r="D2262">
        <f t="shared" si="38"/>
        <v>-0.89834084941197889</v>
      </c>
      <c r="E2262">
        <v>9.8200522184441058E-3</v>
      </c>
    </row>
    <row r="2263" spans="2:5" x14ac:dyDescent="0.2">
      <c r="B2263" s="176">
        <v>45042</v>
      </c>
      <c r="C2263" s="146">
        <v>476.71423299999998</v>
      </c>
      <c r="D2263">
        <f t="shared" si="38"/>
        <v>0.12043118310425552</v>
      </c>
      <c r="E2263">
        <v>9.8194628465678186E-3</v>
      </c>
    </row>
    <row r="2264" spans="2:5" x14ac:dyDescent="0.2">
      <c r="B2264" s="176">
        <v>42864</v>
      </c>
      <c r="C2264" s="146">
        <v>425.473907</v>
      </c>
      <c r="D2264">
        <f t="shared" si="38"/>
        <v>2.0705033473425671</v>
      </c>
      <c r="E2264">
        <v>9.818947156204327E-3</v>
      </c>
    </row>
    <row r="2265" spans="2:5" x14ac:dyDescent="0.2">
      <c r="B2265" s="176">
        <v>44141</v>
      </c>
      <c r="C2265" s="146">
        <v>138.56813</v>
      </c>
      <c r="D2265">
        <f t="shared" si="38"/>
        <v>-0.69346123980424101</v>
      </c>
      <c r="E2265">
        <v>9.8075079199396627E-3</v>
      </c>
    </row>
    <row r="2266" spans="2:5" x14ac:dyDescent="0.2">
      <c r="B2266" s="176">
        <v>44762</v>
      </c>
      <c r="C2266" s="146">
        <v>452.04113799999999</v>
      </c>
      <c r="D2266">
        <f t="shared" si="38"/>
        <v>4.3157453913006831</v>
      </c>
      <c r="E2266">
        <v>9.7985169531919231E-3</v>
      </c>
    </row>
    <row r="2267" spans="2:5" x14ac:dyDescent="0.2">
      <c r="B2267" s="176">
        <v>38608</v>
      </c>
      <c r="C2267" s="146">
        <v>85.038146999999995</v>
      </c>
      <c r="D2267">
        <f t="shared" si="38"/>
        <v>1.4959452333539511</v>
      </c>
      <c r="E2267">
        <v>9.7980929789715995E-3</v>
      </c>
    </row>
    <row r="2268" spans="2:5" x14ac:dyDescent="0.2">
      <c r="B2268" s="176">
        <v>37813</v>
      </c>
      <c r="C2268" s="146">
        <v>34.070518</v>
      </c>
      <c r="D2268">
        <f t="shared" si="38"/>
        <v>-0.76308241022119405</v>
      </c>
      <c r="E2268">
        <v>9.7947115895878033E-3</v>
      </c>
    </row>
    <row r="2269" spans="2:5" x14ac:dyDescent="0.2">
      <c r="B2269" s="176">
        <v>40359</v>
      </c>
      <c r="C2269" s="146">
        <v>143.80746500000001</v>
      </c>
      <c r="D2269">
        <f t="shared" si="38"/>
        <v>0.23377694348967779</v>
      </c>
      <c r="E2269">
        <v>9.7930375098066336E-3</v>
      </c>
    </row>
    <row r="2270" spans="2:5" x14ac:dyDescent="0.2">
      <c r="B2270" s="176">
        <v>39324</v>
      </c>
      <c r="C2270" s="146">
        <v>116.558723</v>
      </c>
      <c r="D2270">
        <f t="shared" si="38"/>
        <v>-8.9845663978722443E-2</v>
      </c>
      <c r="E2270">
        <v>9.790028513972409E-3</v>
      </c>
    </row>
    <row r="2271" spans="2:5" x14ac:dyDescent="0.2">
      <c r="B2271" s="176">
        <v>39234</v>
      </c>
      <c r="C2271" s="146">
        <v>128.06478899999999</v>
      </c>
      <c r="D2271">
        <f t="shared" si="38"/>
        <v>-0.53029643421767347</v>
      </c>
      <c r="E2271">
        <v>9.7881286521002732E-3</v>
      </c>
    </row>
    <row r="2272" spans="2:5" x14ac:dyDescent="0.2">
      <c r="B2272" s="176">
        <v>43290</v>
      </c>
      <c r="C2272" s="146">
        <v>272.650238</v>
      </c>
      <c r="D2272">
        <f t="shared" si="38"/>
        <v>-0.55995763627983097</v>
      </c>
      <c r="E2272">
        <v>9.7839666401000631E-3</v>
      </c>
    </row>
    <row r="2273" spans="2:5" x14ac:dyDescent="0.2">
      <c r="B2273" s="176">
        <v>45204</v>
      </c>
      <c r="C2273" s="146">
        <v>619.59997599999997</v>
      </c>
      <c r="D2273">
        <f t="shared" si="38"/>
        <v>0.32128210276877145</v>
      </c>
      <c r="E2273">
        <v>9.778357618449451E-3</v>
      </c>
    </row>
    <row r="2274" spans="2:5" x14ac:dyDescent="0.2">
      <c r="B2274" s="176">
        <v>42828</v>
      </c>
      <c r="C2274" s="146">
        <v>468.938446</v>
      </c>
      <c r="D2274">
        <f t="shared" si="38"/>
        <v>2.1276551353655922E-2</v>
      </c>
      <c r="E2274">
        <v>9.7670164296963131E-3</v>
      </c>
    </row>
    <row r="2275" spans="2:5" x14ac:dyDescent="0.2">
      <c r="B2275" s="176">
        <v>42935</v>
      </c>
      <c r="C2275" s="146">
        <v>459.16891500000003</v>
      </c>
      <c r="D2275">
        <f t="shared" si="38"/>
        <v>4.3729746261764868</v>
      </c>
      <c r="E2275">
        <v>9.7555943010013777E-3</v>
      </c>
    </row>
    <row r="2276" spans="2:5" x14ac:dyDescent="0.2">
      <c r="B2276" s="176">
        <v>38649</v>
      </c>
      <c r="C2276" s="146">
        <v>85.458977000000004</v>
      </c>
      <c r="D2276">
        <f t="shared" si="38"/>
        <v>-0.74176704364184065</v>
      </c>
      <c r="E2276">
        <v>9.7494687763318485E-3</v>
      </c>
    </row>
    <row r="2277" spans="2:5" x14ac:dyDescent="0.2">
      <c r="B2277" s="176">
        <v>41541</v>
      </c>
      <c r="C2277" s="146">
        <v>330.93753099999998</v>
      </c>
      <c r="D2277">
        <f t="shared" si="38"/>
        <v>0.85013734859329915</v>
      </c>
      <c r="E2277">
        <v>9.7349900937893329E-3</v>
      </c>
    </row>
    <row r="2278" spans="2:5" x14ac:dyDescent="0.2">
      <c r="B2278" s="176">
        <v>40903</v>
      </c>
      <c r="C2278" s="146">
        <v>178.871872</v>
      </c>
      <c r="D2278">
        <f t="shared" si="38"/>
        <v>7.9603805784595333E-3</v>
      </c>
      <c r="E2278">
        <v>9.7322390525286517E-3</v>
      </c>
    </row>
    <row r="2279" spans="2:5" x14ac:dyDescent="0.2">
      <c r="B2279" s="176">
        <v>40717</v>
      </c>
      <c r="C2279" s="146">
        <v>177.45922899999999</v>
      </c>
      <c r="D2279">
        <f t="shared" si="38"/>
        <v>-0.32607118395501661</v>
      </c>
      <c r="E2279">
        <v>9.723326242460811E-3</v>
      </c>
    </row>
    <row r="2280" spans="2:5" x14ac:dyDescent="0.2">
      <c r="B2280" s="176">
        <v>41215</v>
      </c>
      <c r="C2280" s="146">
        <v>263.32043499999997</v>
      </c>
      <c r="D2280">
        <f t="shared" si="38"/>
        <v>-0.43146552318448123</v>
      </c>
      <c r="E2280">
        <v>9.7214789594457195E-3</v>
      </c>
    </row>
    <row r="2281" spans="2:5" x14ac:dyDescent="0.2">
      <c r="B2281" s="176">
        <v>42937</v>
      </c>
      <c r="C2281" s="146">
        <v>463.15649400000001</v>
      </c>
      <c r="D2281">
        <f t="shared" si="38"/>
        <v>3.4395605181400111</v>
      </c>
      <c r="E2281">
        <v>9.6707905492198019E-3</v>
      </c>
    </row>
    <row r="2282" spans="2:5" x14ac:dyDescent="0.2">
      <c r="B2282" s="176">
        <v>44043</v>
      </c>
      <c r="C2282" s="146">
        <v>104.32485200000001</v>
      </c>
      <c r="D2282">
        <f t="shared" si="38"/>
        <v>-0.76501628640474151</v>
      </c>
      <c r="E2282">
        <v>9.6478729372342972E-3</v>
      </c>
    </row>
    <row r="2283" spans="2:5" x14ac:dyDescent="0.2">
      <c r="B2283" s="176">
        <v>42711</v>
      </c>
      <c r="C2283" s="146">
        <v>443.96630900000002</v>
      </c>
      <c r="D2283">
        <f t="shared" si="38"/>
        <v>0.69974361212092617</v>
      </c>
      <c r="E2283">
        <v>9.6350530885020349E-3</v>
      </c>
    </row>
    <row r="2284" spans="2:5" x14ac:dyDescent="0.2">
      <c r="B2284" s="176">
        <v>40991</v>
      </c>
      <c r="C2284" s="146">
        <v>261.19604500000003</v>
      </c>
      <c r="D2284">
        <f t="shared" si="38"/>
        <v>-0.39850753966325975</v>
      </c>
      <c r="E2284">
        <v>9.6259746835932452E-3</v>
      </c>
    </row>
    <row r="2285" spans="2:5" x14ac:dyDescent="0.2">
      <c r="B2285" s="176">
        <v>42951</v>
      </c>
      <c r="C2285" s="146">
        <v>434.24658199999999</v>
      </c>
      <c r="D2285">
        <f t="shared" si="38"/>
        <v>12.800480066626731</v>
      </c>
      <c r="E2285">
        <v>9.6186785664023906E-3</v>
      </c>
    </row>
    <row r="2286" spans="2:5" x14ac:dyDescent="0.2">
      <c r="B2286" s="176">
        <v>37803</v>
      </c>
      <c r="C2286" s="146">
        <v>31.466049000000002</v>
      </c>
      <c r="D2286">
        <f t="shared" si="38"/>
        <v>-0.89254008532712381</v>
      </c>
      <c r="E2286">
        <v>9.5933356291338315E-3</v>
      </c>
    </row>
    <row r="2287" spans="2:5" x14ac:dyDescent="0.2">
      <c r="B2287" s="176">
        <v>41408</v>
      </c>
      <c r="C2287" s="146">
        <v>292.81662</v>
      </c>
      <c r="D2287">
        <f t="shared" si="38"/>
        <v>3.2179626002903059</v>
      </c>
      <c r="E2287">
        <v>9.5814878199183759E-3</v>
      </c>
    </row>
    <row r="2288" spans="2:5" x14ac:dyDescent="0.2">
      <c r="B2288" s="176">
        <v>38484</v>
      </c>
      <c r="C2288" s="146">
        <v>69.421340999999998</v>
      </c>
      <c r="D2288">
        <f t="shared" si="38"/>
        <v>0.50948980425870127</v>
      </c>
      <c r="E2288">
        <v>9.5505241264899655E-3</v>
      </c>
    </row>
    <row r="2289" spans="2:5" x14ac:dyDescent="0.2">
      <c r="B2289" s="176">
        <v>35754</v>
      </c>
      <c r="C2289" s="146">
        <v>45.989936999999998</v>
      </c>
      <c r="D2289">
        <f t="shared" si="38"/>
        <v>-0.71381209501190102</v>
      </c>
      <c r="E2289">
        <v>9.5492868827339577E-3</v>
      </c>
    </row>
    <row r="2290" spans="2:5" x14ac:dyDescent="0.2">
      <c r="B2290" s="176">
        <v>39098</v>
      </c>
      <c r="C2290" s="146">
        <v>160.698395</v>
      </c>
      <c r="D2290">
        <f t="shared" si="38"/>
        <v>0.37093702715743321</v>
      </c>
      <c r="E2290">
        <v>9.5413224750248368E-3</v>
      </c>
    </row>
    <row r="2291" spans="2:5" x14ac:dyDescent="0.2">
      <c r="B2291" s="176">
        <v>39259</v>
      </c>
      <c r="C2291" s="146">
        <v>117.21792600000001</v>
      </c>
      <c r="D2291">
        <f t="shared" si="38"/>
        <v>1.9277188572882644</v>
      </c>
      <c r="E2291">
        <v>9.5111203036448468E-3</v>
      </c>
    </row>
    <row r="2292" spans="2:5" x14ac:dyDescent="0.2">
      <c r="B2292" s="176">
        <v>35790</v>
      </c>
      <c r="C2292" s="146">
        <v>40.037289000000001</v>
      </c>
      <c r="D2292">
        <f t="shared" si="38"/>
        <v>-0.49249810323533455</v>
      </c>
      <c r="E2292">
        <v>9.5064936414055619E-3</v>
      </c>
    </row>
    <row r="2293" spans="2:5" x14ac:dyDescent="0.2">
      <c r="B2293" s="176">
        <v>38559</v>
      </c>
      <c r="C2293" s="146">
        <v>78.890915000000007</v>
      </c>
      <c r="D2293">
        <f t="shared" si="38"/>
        <v>-0.37706377310078387</v>
      </c>
      <c r="E2293">
        <v>9.5026379332627912E-3</v>
      </c>
    </row>
    <row r="2294" spans="2:5" x14ac:dyDescent="0.2">
      <c r="B2294" s="176">
        <v>39497</v>
      </c>
      <c r="C2294" s="146">
        <v>126.643646</v>
      </c>
      <c r="D2294">
        <f t="shared" si="38"/>
        <v>-0.34309688173218456</v>
      </c>
      <c r="E2294">
        <v>9.4855913471912131E-3</v>
      </c>
    </row>
    <row r="2295" spans="2:5" x14ac:dyDescent="0.2">
      <c r="B2295" s="176">
        <v>40749</v>
      </c>
      <c r="C2295" s="146">
        <v>192.78892500000001</v>
      </c>
      <c r="D2295">
        <f t="shared" si="38"/>
        <v>8.3854821423398906</v>
      </c>
      <c r="E2295">
        <v>9.4790025678160757E-3</v>
      </c>
    </row>
    <row r="2296" spans="2:5" x14ac:dyDescent="0.2">
      <c r="B2296" s="176">
        <v>37484</v>
      </c>
      <c r="C2296" s="146">
        <v>20.541184999999999</v>
      </c>
      <c r="D2296">
        <f t="shared" si="38"/>
        <v>-0.93766217975170274</v>
      </c>
      <c r="E2296">
        <v>9.4767393659308582E-3</v>
      </c>
    </row>
    <row r="2297" spans="2:5" x14ac:dyDescent="0.2">
      <c r="B2297" s="176">
        <v>41548</v>
      </c>
      <c r="C2297" s="146">
        <v>329.51400799999999</v>
      </c>
      <c r="D2297">
        <f t="shared" si="38"/>
        <v>0.93638550032240753</v>
      </c>
      <c r="E2297">
        <v>9.4735664132503498E-3</v>
      </c>
    </row>
    <row r="2298" spans="2:5" x14ac:dyDescent="0.2">
      <c r="B2298" s="176">
        <v>44158</v>
      </c>
      <c r="C2298" s="146">
        <v>170.16963200000001</v>
      </c>
      <c r="D2298">
        <f t="shared" si="38"/>
        <v>-0.62340030429551385</v>
      </c>
      <c r="E2298">
        <v>9.4617864024189695E-3</v>
      </c>
    </row>
    <row r="2299" spans="2:5" x14ac:dyDescent="0.2">
      <c r="B2299" s="176">
        <v>42523</v>
      </c>
      <c r="C2299" s="146">
        <v>451.85812399999998</v>
      </c>
      <c r="D2299">
        <f t="shared" si="38"/>
        <v>2.0953350012928449</v>
      </c>
      <c r="E2299">
        <v>9.4611900449447818E-3</v>
      </c>
    </row>
    <row r="2300" spans="2:5" x14ac:dyDescent="0.2">
      <c r="B2300" s="176">
        <v>38993</v>
      </c>
      <c r="C2300" s="146">
        <v>145.98036200000001</v>
      </c>
      <c r="D2300">
        <f t="shared" si="38"/>
        <v>-8.1564830968585661E-2</v>
      </c>
      <c r="E2300">
        <v>9.4580410380534895E-3</v>
      </c>
    </row>
    <row r="2301" spans="2:5" x14ac:dyDescent="0.2">
      <c r="B2301" s="176">
        <v>39086</v>
      </c>
      <c r="C2301" s="146">
        <v>158.94465600000001</v>
      </c>
      <c r="D2301">
        <f t="shared" si="38"/>
        <v>-0.63128121419942373</v>
      </c>
      <c r="E2301">
        <v>9.4325514183936053E-3</v>
      </c>
    </row>
    <row r="2302" spans="2:5" x14ac:dyDescent="0.2">
      <c r="B2302" s="176">
        <v>41796</v>
      </c>
      <c r="C2302" s="146">
        <v>431.07284499999997</v>
      </c>
      <c r="D2302">
        <f t="shared" si="38"/>
        <v>1.737675947881731</v>
      </c>
      <c r="E2302">
        <v>9.4253010665964424E-3</v>
      </c>
    </row>
    <row r="2303" spans="2:5" x14ac:dyDescent="0.2">
      <c r="B2303" s="176">
        <v>39085</v>
      </c>
      <c r="C2303" s="146">
        <v>157.45941199999999</v>
      </c>
      <c r="D2303">
        <f t="shared" si="38"/>
        <v>0.17785357712834093</v>
      </c>
      <c r="E2303">
        <v>9.4136540611353108E-3</v>
      </c>
    </row>
    <row r="2304" spans="2:5" x14ac:dyDescent="0.2">
      <c r="B2304" s="176">
        <v>44138</v>
      </c>
      <c r="C2304" s="146">
        <v>133.68334999999999</v>
      </c>
      <c r="D2304">
        <f t="shared" si="38"/>
        <v>7.4955770152610874</v>
      </c>
      <c r="E2304">
        <v>9.4090528509272551E-3</v>
      </c>
    </row>
    <row r="2305" spans="2:5" x14ac:dyDescent="0.2">
      <c r="B2305" s="176">
        <v>36775</v>
      </c>
      <c r="C2305" s="146">
        <v>15.735640999999999</v>
      </c>
      <c r="D2305">
        <f t="shared" si="38"/>
        <v>-0.95264831389876825</v>
      </c>
      <c r="E2305">
        <v>9.4012579571705179E-3</v>
      </c>
    </row>
    <row r="2306" spans="2:5" x14ac:dyDescent="0.2">
      <c r="B2306" s="176">
        <v>44469</v>
      </c>
      <c r="C2306" s="146">
        <v>332.31427000000002</v>
      </c>
      <c r="D2306">
        <f t="shared" si="38"/>
        <v>12.563392689437114</v>
      </c>
      <c r="E2306">
        <v>9.3868122402180985E-3</v>
      </c>
    </row>
    <row r="2307" spans="2:5" x14ac:dyDescent="0.2">
      <c r="B2307" s="176">
        <v>39863</v>
      </c>
      <c r="C2307" s="146">
        <v>24.500821999999999</v>
      </c>
      <c r="D2307">
        <f t="shared" ref="D2307:D2370" si="39">(C2307-C2308)/C2308</f>
        <v>5.2463638064313624E-2</v>
      </c>
      <c r="E2307">
        <v>9.377128504105001E-3</v>
      </c>
    </row>
    <row r="2308" spans="2:5" x14ac:dyDescent="0.2">
      <c r="B2308" s="176">
        <v>37736</v>
      </c>
      <c r="C2308" s="146">
        <v>23.279495000000001</v>
      </c>
      <c r="D2308">
        <f t="shared" si="39"/>
        <v>-0.9479002933035412</v>
      </c>
      <c r="E2308">
        <v>9.3644867779705838E-3</v>
      </c>
    </row>
    <row r="2309" spans="2:5" x14ac:dyDescent="0.2">
      <c r="B2309" s="176">
        <v>42535</v>
      </c>
      <c r="C2309" s="146">
        <v>446.82583599999998</v>
      </c>
      <c r="D2309">
        <f t="shared" si="39"/>
        <v>1.8644519818226795</v>
      </c>
      <c r="E2309">
        <v>9.3415301523459386E-3</v>
      </c>
    </row>
    <row r="2310" spans="2:5" x14ac:dyDescent="0.2">
      <c r="B2310" s="176">
        <v>40291</v>
      </c>
      <c r="C2310" s="146">
        <v>155.98999000000001</v>
      </c>
      <c r="D2310">
        <f t="shared" si="39"/>
        <v>1.7550731348419495</v>
      </c>
      <c r="E2310">
        <v>9.3228659576767136E-3</v>
      </c>
    </row>
    <row r="2311" spans="2:5" x14ac:dyDescent="0.2">
      <c r="B2311" s="176">
        <v>35640</v>
      </c>
      <c r="C2311" s="146">
        <v>56.619183</v>
      </c>
      <c r="D2311">
        <f t="shared" si="39"/>
        <v>-0.25701397718335994</v>
      </c>
      <c r="E2311">
        <v>9.3059637883532581E-3</v>
      </c>
    </row>
    <row r="2312" spans="2:5" x14ac:dyDescent="0.2">
      <c r="B2312" s="176">
        <v>35230</v>
      </c>
      <c r="C2312" s="146">
        <v>76.204909999999998</v>
      </c>
      <c r="D2312">
        <f t="shared" si="39"/>
        <v>2.861337364539509</v>
      </c>
      <c r="E2312">
        <v>9.3028950372225101E-3</v>
      </c>
    </row>
    <row r="2313" spans="2:5" x14ac:dyDescent="0.2">
      <c r="B2313" s="176">
        <v>36661</v>
      </c>
      <c r="C2313" s="146">
        <v>19.735367</v>
      </c>
      <c r="D2313">
        <f t="shared" si="39"/>
        <v>-0.2379957115420093</v>
      </c>
      <c r="E2313">
        <v>9.2953168238499723E-3</v>
      </c>
    </row>
    <row r="2314" spans="2:5" x14ac:dyDescent="0.2">
      <c r="B2314" s="176">
        <v>36158</v>
      </c>
      <c r="C2314" s="146">
        <v>25.899286</v>
      </c>
      <c r="D2314">
        <f t="shared" si="39"/>
        <v>-0.55604436970318694</v>
      </c>
      <c r="E2314">
        <v>9.2941406209964585E-3</v>
      </c>
    </row>
    <row r="2315" spans="2:5" x14ac:dyDescent="0.2">
      <c r="B2315" s="176">
        <v>35592</v>
      </c>
      <c r="C2315" s="146">
        <v>58.337555000000002</v>
      </c>
      <c r="D2315">
        <f t="shared" si="39"/>
        <v>-0.8292900256185135</v>
      </c>
      <c r="E2315">
        <v>9.2825534167964539E-3</v>
      </c>
    </row>
    <row r="2316" spans="2:5" x14ac:dyDescent="0.2">
      <c r="B2316" s="176">
        <v>44375</v>
      </c>
      <c r="C2316" s="146">
        <v>341.734894</v>
      </c>
      <c r="D2316">
        <f t="shared" si="39"/>
        <v>-0.33040341622018798</v>
      </c>
      <c r="E2316">
        <v>9.274209067941212E-3</v>
      </c>
    </row>
    <row r="2317" spans="2:5" x14ac:dyDescent="0.2">
      <c r="B2317" s="176">
        <v>44574</v>
      </c>
      <c r="C2317" s="146">
        <v>510.359375</v>
      </c>
      <c r="D2317">
        <f t="shared" si="39"/>
        <v>-0.10670032879825377</v>
      </c>
      <c r="E2317">
        <v>9.2656418483987087E-3</v>
      </c>
    </row>
    <row r="2318" spans="2:5" x14ac:dyDescent="0.2">
      <c r="B2318" s="176">
        <v>45104</v>
      </c>
      <c r="C2318" s="146">
        <v>571.31933600000002</v>
      </c>
      <c r="D2318">
        <f t="shared" si="39"/>
        <v>6.8455637729092533</v>
      </c>
      <c r="E2318">
        <v>9.2454280839263346E-3</v>
      </c>
    </row>
    <row r="2319" spans="2:5" x14ac:dyDescent="0.2">
      <c r="B2319" s="176">
        <v>35243</v>
      </c>
      <c r="C2319" s="146">
        <v>72.820685999999995</v>
      </c>
      <c r="D2319">
        <f t="shared" si="39"/>
        <v>1.711046928182318</v>
      </c>
      <c r="E2319">
        <v>9.2425484279060159E-3</v>
      </c>
    </row>
    <row r="2320" spans="2:5" x14ac:dyDescent="0.2">
      <c r="B2320" s="176">
        <v>36326</v>
      </c>
      <c r="C2320" s="146">
        <v>26.860724999999999</v>
      </c>
      <c r="D2320">
        <f t="shared" si="39"/>
        <v>-0.92047095144448876</v>
      </c>
      <c r="E2320">
        <v>9.2412592992063523E-3</v>
      </c>
    </row>
    <row r="2321" spans="2:5" x14ac:dyDescent="0.2">
      <c r="B2321" s="176">
        <v>43179</v>
      </c>
      <c r="C2321" s="146">
        <v>337.747345</v>
      </c>
      <c r="D2321">
        <f t="shared" si="39"/>
        <v>-0.22568848074532091</v>
      </c>
      <c r="E2321">
        <v>9.2344196183540787E-3</v>
      </c>
    </row>
    <row r="2322" spans="2:5" x14ac:dyDescent="0.2">
      <c r="B2322" s="176">
        <v>43109</v>
      </c>
      <c r="C2322" s="146">
        <v>436.19052099999999</v>
      </c>
      <c r="D2322">
        <f t="shared" si="39"/>
        <v>3.095056965433006</v>
      </c>
      <c r="E2322">
        <v>9.2261727362327444E-3</v>
      </c>
    </row>
    <row r="2323" spans="2:5" x14ac:dyDescent="0.2">
      <c r="B2323" s="176">
        <v>38720</v>
      </c>
      <c r="C2323" s="146">
        <v>106.51635</v>
      </c>
      <c r="D2323">
        <f t="shared" si="39"/>
        <v>-0.73254486538486907</v>
      </c>
      <c r="E2323">
        <v>9.2253100323787425E-3</v>
      </c>
    </row>
    <row r="2324" spans="2:5" x14ac:dyDescent="0.2">
      <c r="B2324" s="176">
        <v>43131</v>
      </c>
      <c r="C2324" s="146">
        <v>398.258759</v>
      </c>
      <c r="D2324">
        <f t="shared" si="39"/>
        <v>7.219125783271136</v>
      </c>
      <c r="E2324">
        <v>9.2206963605478733E-3</v>
      </c>
    </row>
    <row r="2325" spans="2:5" x14ac:dyDescent="0.2">
      <c r="B2325" s="176">
        <v>35726</v>
      </c>
      <c r="C2325" s="146">
        <v>48.455123999999998</v>
      </c>
      <c r="D2325">
        <f t="shared" si="39"/>
        <v>-0.88479226123245946</v>
      </c>
      <c r="E2325">
        <v>9.2118699257839678E-3</v>
      </c>
    </row>
    <row r="2326" spans="2:5" x14ac:dyDescent="0.2">
      <c r="B2326" s="176">
        <v>43122</v>
      </c>
      <c r="C2326" s="146">
        <v>420.58914199999998</v>
      </c>
      <c r="D2326">
        <f t="shared" si="39"/>
        <v>4.2601464321998197</v>
      </c>
      <c r="E2326">
        <v>9.2094370217844831E-3</v>
      </c>
    </row>
    <row r="2327" spans="2:5" x14ac:dyDescent="0.2">
      <c r="B2327" s="176">
        <v>40046</v>
      </c>
      <c r="C2327" s="146">
        <v>79.957687000000007</v>
      </c>
      <c r="D2327">
        <f t="shared" si="39"/>
        <v>-0.47357374354264797</v>
      </c>
      <c r="E2327">
        <v>9.2094159135043575E-3</v>
      </c>
    </row>
    <row r="2328" spans="2:5" x14ac:dyDescent="0.2">
      <c r="B2328" s="176">
        <v>39122</v>
      </c>
      <c r="C2328" s="146">
        <v>151.88772599999999</v>
      </c>
      <c r="D2328">
        <f t="shared" si="39"/>
        <v>-0.10428507554126014</v>
      </c>
      <c r="E2328">
        <v>9.199587631246833E-3</v>
      </c>
    </row>
    <row r="2329" spans="2:5" x14ac:dyDescent="0.2">
      <c r="B2329" s="176">
        <v>43787</v>
      </c>
      <c r="C2329" s="146">
        <v>169.57150300000001</v>
      </c>
      <c r="D2329">
        <f t="shared" si="39"/>
        <v>-0.28670424544216583</v>
      </c>
      <c r="E2329">
        <v>9.1960711322127391E-3</v>
      </c>
    </row>
    <row r="2330" spans="2:5" x14ac:dyDescent="0.2">
      <c r="B2330" s="176">
        <v>41081</v>
      </c>
      <c r="C2330" s="146">
        <v>237.72958399999999</v>
      </c>
      <c r="D2330">
        <f t="shared" si="39"/>
        <v>2.3442924035052206</v>
      </c>
      <c r="E2330">
        <v>9.1482357557275892E-3</v>
      </c>
    </row>
    <row r="2331" spans="2:5" x14ac:dyDescent="0.2">
      <c r="B2331" s="176">
        <v>38527</v>
      </c>
      <c r="C2331" s="146">
        <v>71.085166999999998</v>
      </c>
      <c r="D2331">
        <f t="shared" si="39"/>
        <v>0.2381833241370474</v>
      </c>
      <c r="E2331">
        <v>9.1367654142918732E-3</v>
      </c>
    </row>
    <row r="2332" spans="2:5" x14ac:dyDescent="0.2">
      <c r="B2332" s="176">
        <v>35377</v>
      </c>
      <c r="C2332" s="146">
        <v>57.410857999999998</v>
      </c>
      <c r="D2332">
        <f t="shared" si="39"/>
        <v>1.2786124715594438</v>
      </c>
      <c r="E2332">
        <v>9.1033081360668826E-3</v>
      </c>
    </row>
    <row r="2333" spans="2:5" x14ac:dyDescent="0.2">
      <c r="B2333" s="176">
        <v>36573</v>
      </c>
      <c r="C2333" s="146">
        <v>25.195533999999999</v>
      </c>
      <c r="D2333">
        <f t="shared" si="39"/>
        <v>1.4409544225929714E-2</v>
      </c>
      <c r="E2333">
        <v>9.0992833324120559E-3</v>
      </c>
    </row>
    <row r="2334" spans="2:5" x14ac:dyDescent="0.2">
      <c r="B2334" s="176">
        <v>37748</v>
      </c>
      <c r="C2334" s="146">
        <v>24.837634999999999</v>
      </c>
      <c r="D2334">
        <f t="shared" si="39"/>
        <v>-0.38365560577161728</v>
      </c>
      <c r="E2334">
        <v>9.0881017387665908E-3</v>
      </c>
    </row>
    <row r="2335" spans="2:5" x14ac:dyDescent="0.2">
      <c r="B2335" s="176">
        <v>35915</v>
      </c>
      <c r="C2335" s="146">
        <v>40.298305999999997</v>
      </c>
      <c r="D2335">
        <f t="shared" si="39"/>
        <v>-0.63216636447361252</v>
      </c>
      <c r="E2335">
        <v>9.0777242863416072E-3</v>
      </c>
    </row>
    <row r="2336" spans="2:5" x14ac:dyDescent="0.2">
      <c r="B2336" s="176">
        <v>39567</v>
      </c>
      <c r="C2336" s="146">
        <v>109.55579400000001</v>
      </c>
      <c r="D2336">
        <f t="shared" si="39"/>
        <v>-0.70983915284208987</v>
      </c>
      <c r="E2336">
        <v>9.0680346308203829E-3</v>
      </c>
    </row>
    <row r="2337" spans="2:5" x14ac:dyDescent="0.2">
      <c r="B2337" s="176">
        <v>41579</v>
      </c>
      <c r="C2337" s="146">
        <v>377.56918300000001</v>
      </c>
      <c r="D2337">
        <f t="shared" si="39"/>
        <v>13.633430475048216</v>
      </c>
      <c r="E2337">
        <v>9.0515570713160347E-3</v>
      </c>
    </row>
    <row r="2338" spans="2:5" x14ac:dyDescent="0.2">
      <c r="B2338" s="176">
        <v>37718</v>
      </c>
      <c r="C2338" s="146">
        <v>25.801822999999999</v>
      </c>
      <c r="D2338">
        <f t="shared" si="39"/>
        <v>-0.67602724408327863</v>
      </c>
      <c r="E2338">
        <v>9.0496757209961136E-3</v>
      </c>
    </row>
    <row r="2339" spans="2:5" x14ac:dyDescent="0.2">
      <c r="B2339" s="176">
        <v>38085</v>
      </c>
      <c r="C2339" s="146">
        <v>79.641953000000001</v>
      </c>
      <c r="D2339">
        <f t="shared" si="39"/>
        <v>1.9383901403858577</v>
      </c>
      <c r="E2339">
        <v>9.0388737517061116E-3</v>
      </c>
    </row>
    <row r="2340" spans="2:5" x14ac:dyDescent="0.2">
      <c r="B2340" s="176">
        <v>36560</v>
      </c>
      <c r="C2340" s="146">
        <v>27.103940999999999</v>
      </c>
      <c r="D2340">
        <f t="shared" si="39"/>
        <v>0.74382580799615106</v>
      </c>
      <c r="E2340">
        <v>9.021499791765919E-3</v>
      </c>
    </row>
    <row r="2341" spans="2:5" x14ac:dyDescent="0.2">
      <c r="B2341" s="176">
        <v>37257</v>
      </c>
      <c r="C2341" s="146">
        <v>15.542802999999999</v>
      </c>
      <c r="D2341">
        <f t="shared" si="39"/>
        <v>-0.63337198823642971</v>
      </c>
      <c r="E2341">
        <v>9.0133959700364457E-3</v>
      </c>
    </row>
    <row r="2342" spans="2:5" x14ac:dyDescent="0.2">
      <c r="B2342" s="176">
        <v>36446</v>
      </c>
      <c r="C2342" s="146">
        <v>42.393932</v>
      </c>
      <c r="D2342">
        <f t="shared" si="39"/>
        <v>-0.83858409029637371</v>
      </c>
      <c r="E2342">
        <v>9.0125812841456866E-3</v>
      </c>
    </row>
    <row r="2343" spans="2:5" x14ac:dyDescent="0.2">
      <c r="B2343" s="176">
        <v>41220</v>
      </c>
      <c r="C2343" s="146">
        <v>262.637878</v>
      </c>
      <c r="D2343">
        <f t="shared" si="39"/>
        <v>0.56307581119984174</v>
      </c>
      <c r="E2343">
        <v>8.9903944944207045E-3</v>
      </c>
    </row>
    <row r="2344" spans="2:5" x14ac:dyDescent="0.2">
      <c r="B2344" s="176">
        <v>43784</v>
      </c>
      <c r="C2344" s="146">
        <v>168.026321</v>
      </c>
      <c r="D2344">
        <f t="shared" si="39"/>
        <v>0.10880532522230273</v>
      </c>
      <c r="E2344">
        <v>8.9793865675738913E-3</v>
      </c>
    </row>
    <row r="2345" spans="2:5" x14ac:dyDescent="0.2">
      <c r="B2345" s="176">
        <v>40380</v>
      </c>
      <c r="C2345" s="146">
        <v>151.538162</v>
      </c>
      <c r="D2345">
        <f t="shared" si="39"/>
        <v>-0.45126201183249742</v>
      </c>
      <c r="E2345">
        <v>8.9785129180844463E-3</v>
      </c>
    </row>
    <row r="2346" spans="2:5" x14ac:dyDescent="0.2">
      <c r="B2346" s="176">
        <v>41498</v>
      </c>
      <c r="C2346" s="146">
        <v>276.15759300000002</v>
      </c>
      <c r="D2346">
        <f t="shared" si="39"/>
        <v>2.0481718105713367</v>
      </c>
      <c r="E2346">
        <v>8.9670646911287934E-3</v>
      </c>
    </row>
    <row r="2347" spans="2:5" x14ac:dyDescent="0.2">
      <c r="B2347" s="176">
        <v>40053</v>
      </c>
      <c r="C2347" s="146">
        <v>90.597778000000005</v>
      </c>
      <c r="D2347">
        <f t="shared" si="39"/>
        <v>-0.14748838932574332</v>
      </c>
      <c r="E2347">
        <v>8.9488833468346803E-3</v>
      </c>
    </row>
    <row r="2348" spans="2:5" x14ac:dyDescent="0.2">
      <c r="B2348" s="176">
        <v>40122</v>
      </c>
      <c r="C2348" s="146">
        <v>106.27160600000001</v>
      </c>
      <c r="D2348">
        <f t="shared" si="39"/>
        <v>-0.63604088996031272</v>
      </c>
      <c r="E2348">
        <v>8.9443123373236996E-3</v>
      </c>
    </row>
    <row r="2349" spans="2:5" x14ac:dyDescent="0.2">
      <c r="B2349" s="176">
        <v>41442</v>
      </c>
      <c r="C2349" s="146">
        <v>291.98776199999998</v>
      </c>
      <c r="D2349">
        <f t="shared" si="39"/>
        <v>-0.27067282956637639</v>
      </c>
      <c r="E2349">
        <v>8.9284337378813076E-3</v>
      </c>
    </row>
    <row r="2350" spans="2:5" x14ac:dyDescent="0.2">
      <c r="B2350" s="176">
        <v>44858</v>
      </c>
      <c r="C2350" s="146">
        <v>400.35223400000001</v>
      </c>
      <c r="D2350">
        <f t="shared" si="39"/>
        <v>-0.50916174557729188</v>
      </c>
      <c r="E2350">
        <v>8.9185584416196628E-3</v>
      </c>
    </row>
    <row r="2351" spans="2:5" x14ac:dyDescent="0.2">
      <c r="B2351" s="176">
        <v>45302</v>
      </c>
      <c r="C2351" s="146">
        <v>815.65002400000003</v>
      </c>
      <c r="D2351">
        <f t="shared" si="39"/>
        <v>6.4305493858265992</v>
      </c>
      <c r="E2351">
        <v>8.9059458137530651E-3</v>
      </c>
    </row>
    <row r="2352" spans="2:5" x14ac:dyDescent="0.2">
      <c r="B2352" s="176">
        <v>39562</v>
      </c>
      <c r="C2352" s="146">
        <v>109.769814</v>
      </c>
      <c r="D2352">
        <f t="shared" si="39"/>
        <v>-0.37489674702708997</v>
      </c>
      <c r="E2352">
        <v>8.8914210224357703E-3</v>
      </c>
    </row>
    <row r="2353" spans="2:5" x14ac:dyDescent="0.2">
      <c r="B2353" s="176">
        <v>43826</v>
      </c>
      <c r="C2353" s="146">
        <v>175.60269199999999</v>
      </c>
      <c r="D2353">
        <f t="shared" si="39"/>
        <v>0.34774284739237432</v>
      </c>
      <c r="E2353">
        <v>8.8773294410722271E-3</v>
      </c>
    </row>
    <row r="2354" spans="2:5" x14ac:dyDescent="0.2">
      <c r="B2354" s="176">
        <v>43679</v>
      </c>
      <c r="C2354" s="146">
        <v>130.293915</v>
      </c>
      <c r="D2354">
        <f t="shared" si="39"/>
        <v>-0.71648589056387835</v>
      </c>
      <c r="E2354">
        <v>8.8768584749354222E-3</v>
      </c>
    </row>
    <row r="2355" spans="2:5" x14ac:dyDescent="0.2">
      <c r="B2355" s="176">
        <v>42928</v>
      </c>
      <c r="C2355" s="146">
        <v>459.567657</v>
      </c>
      <c r="D2355">
        <f t="shared" si="39"/>
        <v>0.49796906764970961</v>
      </c>
      <c r="E2355">
        <v>8.8630421276084427E-3</v>
      </c>
    </row>
    <row r="2356" spans="2:5" x14ac:dyDescent="0.2">
      <c r="B2356" s="176">
        <v>44292</v>
      </c>
      <c r="C2356" s="146">
        <v>306.79382299999997</v>
      </c>
      <c r="D2356">
        <f t="shared" si="39"/>
        <v>3.5116055300927052</v>
      </c>
      <c r="E2356">
        <v>8.8510374914975553E-3</v>
      </c>
    </row>
    <row r="2357" spans="2:5" x14ac:dyDescent="0.2">
      <c r="B2357" s="176">
        <v>35209</v>
      </c>
      <c r="C2357" s="146">
        <v>68.00103</v>
      </c>
      <c r="D2357">
        <f t="shared" si="39"/>
        <v>-0.36779136181423577</v>
      </c>
      <c r="E2357">
        <v>8.8450485099502516E-3</v>
      </c>
    </row>
    <row r="2358" spans="2:5" x14ac:dyDescent="0.2">
      <c r="B2358" s="176">
        <v>39539</v>
      </c>
      <c r="C2358" s="146">
        <v>107.561058</v>
      </c>
      <c r="D2358">
        <f t="shared" si="39"/>
        <v>0.56565086046850366</v>
      </c>
      <c r="E2358">
        <v>8.8325345929973001E-3</v>
      </c>
    </row>
    <row r="2359" spans="2:5" x14ac:dyDescent="0.2">
      <c r="B2359" s="176">
        <v>38301</v>
      </c>
      <c r="C2359" s="146">
        <v>68.700539000000006</v>
      </c>
      <c r="D2359">
        <f t="shared" si="39"/>
        <v>0.8879739203319732</v>
      </c>
      <c r="E2359">
        <v>8.8202059198809104E-3</v>
      </c>
    </row>
    <row r="2360" spans="2:5" x14ac:dyDescent="0.2">
      <c r="B2360" s="176">
        <v>36537</v>
      </c>
      <c r="C2360" s="146">
        <v>36.388500000000001</v>
      </c>
      <c r="D2360">
        <f t="shared" si="39"/>
        <v>-0.68251640800851732</v>
      </c>
      <c r="E2360">
        <v>8.8178864491098349E-3</v>
      </c>
    </row>
    <row r="2361" spans="2:5" x14ac:dyDescent="0.2">
      <c r="B2361" s="176">
        <v>39304</v>
      </c>
      <c r="C2361" s="146">
        <v>114.61537199999999</v>
      </c>
      <c r="D2361">
        <f t="shared" si="39"/>
        <v>3.39851629468179</v>
      </c>
      <c r="E2361">
        <v>8.8162588526716074E-3</v>
      </c>
    </row>
    <row r="2362" spans="2:5" x14ac:dyDescent="0.2">
      <c r="B2362" s="176">
        <v>39876</v>
      </c>
      <c r="C2362" s="146">
        <v>26.057735000000001</v>
      </c>
      <c r="D2362">
        <f t="shared" si="39"/>
        <v>1.7216817609233638E-2</v>
      </c>
      <c r="E2362">
        <v>8.8121555474238167E-3</v>
      </c>
    </row>
    <row r="2363" spans="2:5" x14ac:dyDescent="0.2">
      <c r="B2363" s="176">
        <v>37763</v>
      </c>
      <c r="C2363" s="146">
        <v>25.616696999999998</v>
      </c>
      <c r="D2363">
        <f t="shared" si="39"/>
        <v>-0.51950954618671352</v>
      </c>
      <c r="E2363">
        <v>8.8091976510853987E-3</v>
      </c>
    </row>
    <row r="2364" spans="2:5" x14ac:dyDescent="0.2">
      <c r="B2364" s="176">
        <v>35086</v>
      </c>
      <c r="C2364" s="146">
        <v>53.313643999999996</v>
      </c>
      <c r="D2364">
        <f t="shared" si="39"/>
        <v>-0.18444743696202712</v>
      </c>
      <c r="E2364">
        <v>8.7591623167413285E-3</v>
      </c>
    </row>
    <row r="2365" spans="2:5" x14ac:dyDescent="0.2">
      <c r="B2365" s="176">
        <v>35333</v>
      </c>
      <c r="C2365" s="146">
        <v>65.371193000000005</v>
      </c>
      <c r="D2365">
        <f t="shared" si="39"/>
        <v>-0.84411045327097822</v>
      </c>
      <c r="E2365">
        <v>8.758368880602295E-3</v>
      </c>
    </row>
    <row r="2366" spans="2:5" x14ac:dyDescent="0.2">
      <c r="B2366" s="176">
        <v>44707</v>
      </c>
      <c r="C2366" s="146">
        <v>419.34301799999997</v>
      </c>
      <c r="D2366">
        <f t="shared" si="39"/>
        <v>-0.4182255480281723</v>
      </c>
      <c r="E2366">
        <v>8.7529557302517963E-3</v>
      </c>
    </row>
    <row r="2367" spans="2:5" x14ac:dyDescent="0.2">
      <c r="B2367" s="176">
        <v>45271</v>
      </c>
      <c r="C2367" s="146">
        <v>720.79998799999998</v>
      </c>
      <c r="D2367">
        <f t="shared" si="39"/>
        <v>10.633745914368946</v>
      </c>
      <c r="E2367">
        <v>8.746763844323234E-3</v>
      </c>
    </row>
    <row r="2368" spans="2:5" x14ac:dyDescent="0.2">
      <c r="B2368" s="176">
        <v>39990</v>
      </c>
      <c r="C2368" s="146">
        <v>61.957687</v>
      </c>
      <c r="D2368">
        <f t="shared" si="39"/>
        <v>-0.7264262535406405</v>
      </c>
      <c r="E2368">
        <v>8.7460209947486413E-3</v>
      </c>
    </row>
    <row r="2369" spans="2:5" x14ac:dyDescent="0.2">
      <c r="B2369" s="176">
        <v>41067</v>
      </c>
      <c r="C2369" s="146">
        <v>226.475266</v>
      </c>
      <c r="D2369">
        <f t="shared" si="39"/>
        <v>-0.22553125424412046</v>
      </c>
      <c r="E2369">
        <v>8.7456485854984396E-3</v>
      </c>
    </row>
    <row r="2370" spans="2:5" x14ac:dyDescent="0.2">
      <c r="B2370" s="176">
        <v>41480</v>
      </c>
      <c r="C2370" s="146">
        <v>292.426605</v>
      </c>
      <c r="D2370">
        <f t="shared" si="39"/>
        <v>0.70657374902878134</v>
      </c>
      <c r="E2370">
        <v>8.7455108225250305E-3</v>
      </c>
    </row>
    <row r="2371" spans="2:5" x14ac:dyDescent="0.2">
      <c r="B2371" s="176">
        <v>40890</v>
      </c>
      <c r="C2371" s="146">
        <v>171.35304300000001</v>
      </c>
      <c r="D2371">
        <f t="shared" ref="D2371:D2434" si="40">(C2371-C2372)/C2372</f>
        <v>0.20341521276066346</v>
      </c>
      <c r="E2371">
        <v>8.7398232925256902E-3</v>
      </c>
    </row>
    <row r="2372" spans="2:5" x14ac:dyDescent="0.2">
      <c r="B2372" s="176">
        <v>39065</v>
      </c>
      <c r="C2372" s="146">
        <v>142.38896199999999</v>
      </c>
      <c r="D2372">
        <f t="shared" si="40"/>
        <v>-0.38684160765661318</v>
      </c>
      <c r="E2372">
        <v>8.7385206008874314E-3</v>
      </c>
    </row>
    <row r="2373" spans="2:5" x14ac:dyDescent="0.2">
      <c r="B2373" s="176">
        <v>41089</v>
      </c>
      <c r="C2373" s="146">
        <v>232.22215299999999</v>
      </c>
      <c r="D2373">
        <f t="shared" si="40"/>
        <v>-0.46226706700097869</v>
      </c>
      <c r="E2373">
        <v>8.7372069508098778E-3</v>
      </c>
    </row>
    <row r="2374" spans="2:5" x14ac:dyDescent="0.2">
      <c r="B2374" s="176">
        <v>44980</v>
      </c>
      <c r="C2374" s="146">
        <v>431.85406499999999</v>
      </c>
      <c r="D2374">
        <f t="shared" si="40"/>
        <v>2.7633573090821972</v>
      </c>
      <c r="E2374">
        <v>8.732155979930694E-3</v>
      </c>
    </row>
    <row r="2375" spans="2:5" x14ac:dyDescent="0.2">
      <c r="B2375" s="176">
        <v>39262</v>
      </c>
      <c r="C2375" s="146">
        <v>114.752342</v>
      </c>
      <c r="D2375">
        <f t="shared" si="40"/>
        <v>3.7491465885331086</v>
      </c>
      <c r="E2375">
        <v>8.729733758626795E-3</v>
      </c>
    </row>
    <row r="2376" spans="2:5" x14ac:dyDescent="0.2">
      <c r="B2376" s="176">
        <v>35984</v>
      </c>
      <c r="C2376" s="146">
        <v>24.162728999999999</v>
      </c>
      <c r="D2376">
        <f t="shared" si="40"/>
        <v>0.22843286345660263</v>
      </c>
      <c r="E2376">
        <v>8.7118059304051206E-3</v>
      </c>
    </row>
    <row r="2377" spans="2:5" x14ac:dyDescent="0.2">
      <c r="B2377" s="176">
        <v>37291</v>
      </c>
      <c r="C2377" s="146">
        <v>19.669556</v>
      </c>
      <c r="D2377">
        <f t="shared" si="40"/>
        <v>-0.70590884628067585</v>
      </c>
      <c r="E2377">
        <v>8.702680096851996E-3</v>
      </c>
    </row>
    <row r="2378" spans="2:5" x14ac:dyDescent="0.2">
      <c r="B2378" s="176">
        <v>38524</v>
      </c>
      <c r="C2378" s="146">
        <v>66.882514999999998</v>
      </c>
      <c r="D2378">
        <f t="shared" si="40"/>
        <v>-0.83715784559847606</v>
      </c>
      <c r="E2378">
        <v>8.6966196269958277E-3</v>
      </c>
    </row>
    <row r="2379" spans="2:5" x14ac:dyDescent="0.2">
      <c r="B2379" s="176">
        <v>44747</v>
      </c>
      <c r="C2379" s="146">
        <v>410.71991000000003</v>
      </c>
      <c r="D2379">
        <f t="shared" si="40"/>
        <v>10.122727649153909</v>
      </c>
      <c r="E2379">
        <v>8.6913965292466783E-3</v>
      </c>
    </row>
    <row r="2380" spans="2:5" x14ac:dyDescent="0.2">
      <c r="B2380" s="176">
        <v>36371</v>
      </c>
      <c r="C2380" s="146">
        <v>36.926186000000001</v>
      </c>
      <c r="D2380">
        <f t="shared" si="40"/>
        <v>-0.93064121695376845</v>
      </c>
      <c r="E2380">
        <v>8.6886207078912692E-3</v>
      </c>
    </row>
    <row r="2381" spans="2:5" x14ac:dyDescent="0.2">
      <c r="B2381" s="176">
        <v>42093</v>
      </c>
      <c r="C2381" s="146">
        <v>532.39379899999994</v>
      </c>
      <c r="D2381">
        <f t="shared" si="40"/>
        <v>44.708996432012391</v>
      </c>
      <c r="E2381">
        <v>8.6858506929828067E-3</v>
      </c>
    </row>
    <row r="2382" spans="2:5" x14ac:dyDescent="0.2">
      <c r="B2382" s="176">
        <v>37134</v>
      </c>
      <c r="C2382" s="146">
        <v>11.647462000000001</v>
      </c>
      <c r="D2382">
        <f t="shared" si="40"/>
        <v>-0.82662008116513941</v>
      </c>
      <c r="E2382">
        <v>8.6841078583221945E-3</v>
      </c>
    </row>
    <row r="2383" spans="2:5" x14ac:dyDescent="0.2">
      <c r="B2383" s="176">
        <v>38293</v>
      </c>
      <c r="C2383" s="146">
        <v>67.178841000000006</v>
      </c>
      <c r="D2383">
        <f t="shared" si="40"/>
        <v>1.7683403134377385</v>
      </c>
      <c r="E2383">
        <v>8.6579418401520839E-3</v>
      </c>
    </row>
    <row r="2384" spans="2:5" x14ac:dyDescent="0.2">
      <c r="B2384" s="176">
        <v>37727</v>
      </c>
      <c r="C2384" s="146">
        <v>24.266829000000001</v>
      </c>
      <c r="D2384">
        <f t="shared" si="40"/>
        <v>-0.95407924525192755</v>
      </c>
      <c r="E2384">
        <v>8.6564590484546015E-3</v>
      </c>
    </row>
    <row r="2385" spans="2:5" x14ac:dyDescent="0.2">
      <c r="B2385" s="176">
        <v>41948</v>
      </c>
      <c r="C2385" s="146">
        <v>528.45013400000005</v>
      </c>
      <c r="D2385">
        <f t="shared" si="40"/>
        <v>21.530681775401078</v>
      </c>
      <c r="E2385">
        <v>8.6562823939727654E-3</v>
      </c>
    </row>
    <row r="2386" spans="2:5" x14ac:dyDescent="0.2">
      <c r="B2386" s="176">
        <v>36152</v>
      </c>
      <c r="C2386" s="146">
        <v>23.454688999999998</v>
      </c>
      <c r="D2386">
        <f t="shared" si="40"/>
        <v>-0.64492657997088376</v>
      </c>
      <c r="E2386">
        <v>8.653896435867359E-3</v>
      </c>
    </row>
    <row r="2387" spans="2:5" x14ac:dyDescent="0.2">
      <c r="B2387" s="176">
        <v>37967</v>
      </c>
      <c r="C2387" s="146">
        <v>66.055885000000004</v>
      </c>
      <c r="D2387">
        <f t="shared" si="40"/>
        <v>-0.44769054924526341</v>
      </c>
      <c r="E2387">
        <v>8.6510423208763128E-3</v>
      </c>
    </row>
    <row r="2388" spans="2:5" x14ac:dyDescent="0.2">
      <c r="B2388" s="176">
        <v>40140</v>
      </c>
      <c r="C2388" s="146">
        <v>119.599411</v>
      </c>
      <c r="D2388">
        <f t="shared" si="40"/>
        <v>0.12894857490260009</v>
      </c>
      <c r="E2388">
        <v>8.6460621694543511E-3</v>
      </c>
    </row>
    <row r="2389" spans="2:5" x14ac:dyDescent="0.2">
      <c r="B2389" s="176">
        <v>38729</v>
      </c>
      <c r="C2389" s="146">
        <v>105.938759</v>
      </c>
      <c r="D2389">
        <f t="shared" si="40"/>
        <v>-0.69192944415339341</v>
      </c>
      <c r="E2389">
        <v>8.6418406160225277E-3</v>
      </c>
    </row>
    <row r="2390" spans="2:5" x14ac:dyDescent="0.2">
      <c r="B2390" s="176">
        <v>44474</v>
      </c>
      <c r="C2390" s="146">
        <v>343.87823500000002</v>
      </c>
      <c r="D2390">
        <f t="shared" si="40"/>
        <v>9.1298978718533075</v>
      </c>
      <c r="E2390">
        <v>8.6257093853426992E-3</v>
      </c>
    </row>
    <row r="2391" spans="2:5" x14ac:dyDescent="0.2">
      <c r="B2391" s="176">
        <v>35849</v>
      </c>
      <c r="C2391" s="146">
        <v>33.946860999999998</v>
      </c>
      <c r="D2391">
        <f t="shared" si="40"/>
        <v>-0.71801539774972756</v>
      </c>
      <c r="E2391">
        <v>8.6169703211302091E-3</v>
      </c>
    </row>
    <row r="2392" spans="2:5" x14ac:dyDescent="0.2">
      <c r="B2392" s="176">
        <v>39405</v>
      </c>
      <c r="C2392" s="146">
        <v>120.385513</v>
      </c>
      <c r="D2392">
        <f t="shared" si="40"/>
        <v>-0.70977958940393482</v>
      </c>
      <c r="E2392">
        <v>8.6070422380392676E-3</v>
      </c>
    </row>
    <row r="2393" spans="2:5" x14ac:dyDescent="0.2">
      <c r="B2393" s="176">
        <v>45007</v>
      </c>
      <c r="C2393" s="146">
        <v>414.80718999999999</v>
      </c>
      <c r="D2393">
        <f t="shared" si="40"/>
        <v>-0.11373798540752589</v>
      </c>
      <c r="E2393">
        <v>8.6050954176888159E-3</v>
      </c>
    </row>
    <row r="2394" spans="2:5" x14ac:dyDescent="0.2">
      <c r="B2394" s="176">
        <v>45029</v>
      </c>
      <c r="C2394" s="146">
        <v>468.04126000000002</v>
      </c>
      <c r="D2394">
        <f t="shared" si="40"/>
        <v>18.129193271646034</v>
      </c>
      <c r="E2394">
        <v>8.5929283008811322E-3</v>
      </c>
    </row>
    <row r="2395" spans="2:5" x14ac:dyDescent="0.2">
      <c r="B2395" s="176">
        <v>37578</v>
      </c>
      <c r="C2395" s="146">
        <v>24.467381</v>
      </c>
      <c r="D2395">
        <f t="shared" si="40"/>
        <v>0</v>
      </c>
      <c r="E2395">
        <v>8.5851448896750813E-3</v>
      </c>
    </row>
    <row r="2396" spans="2:5" x14ac:dyDescent="0.2">
      <c r="B2396" s="176">
        <v>37439</v>
      </c>
      <c r="C2396" s="146">
        <v>24.467381</v>
      </c>
      <c r="D2396">
        <f t="shared" si="40"/>
        <v>-0.73772622154653322</v>
      </c>
      <c r="E2396">
        <v>8.5851448896750813E-3</v>
      </c>
    </row>
    <row r="2397" spans="2:5" x14ac:dyDescent="0.2">
      <c r="B2397" s="176">
        <v>38694</v>
      </c>
      <c r="C2397" s="146">
        <v>93.289467000000002</v>
      </c>
      <c r="D2397">
        <f t="shared" si="40"/>
        <v>-0.11758398240719717</v>
      </c>
      <c r="E2397">
        <v>8.5636396535584969E-3</v>
      </c>
    </row>
    <row r="2398" spans="2:5" x14ac:dyDescent="0.2">
      <c r="B2398" s="176">
        <v>44035</v>
      </c>
      <c r="C2398" s="146">
        <v>105.720505</v>
      </c>
      <c r="D2398">
        <f t="shared" si="40"/>
        <v>1.3340999265088791</v>
      </c>
      <c r="E2398">
        <v>8.5592519433848342E-3</v>
      </c>
    </row>
    <row r="2399" spans="2:5" x14ac:dyDescent="0.2">
      <c r="B2399" s="176">
        <v>35759</v>
      </c>
      <c r="C2399" s="146">
        <v>45.293906999999997</v>
      </c>
      <c r="D2399">
        <f t="shared" si="40"/>
        <v>-0.89301842914749707</v>
      </c>
      <c r="E2399">
        <v>8.5568522487229678E-3</v>
      </c>
    </row>
    <row r="2400" spans="2:5" x14ac:dyDescent="0.2">
      <c r="B2400" s="176">
        <v>44887</v>
      </c>
      <c r="C2400" s="146">
        <v>423.38046300000002</v>
      </c>
      <c r="D2400">
        <f t="shared" si="40"/>
        <v>4.1995274155707119</v>
      </c>
      <c r="E2400">
        <v>8.5490193735533217E-3</v>
      </c>
    </row>
    <row r="2401" spans="2:5" x14ac:dyDescent="0.2">
      <c r="B2401" s="176">
        <v>38397</v>
      </c>
      <c r="C2401" s="146">
        <v>81.426720000000003</v>
      </c>
      <c r="D2401">
        <f t="shared" si="40"/>
        <v>0.39613233988534929</v>
      </c>
      <c r="E2401">
        <v>8.5309824453548688E-3</v>
      </c>
    </row>
    <row r="2402" spans="2:5" x14ac:dyDescent="0.2">
      <c r="B2402" s="176">
        <v>35584</v>
      </c>
      <c r="C2402" s="146">
        <v>58.323067000000002</v>
      </c>
      <c r="D2402">
        <f t="shared" si="40"/>
        <v>-0.86784759073177065</v>
      </c>
      <c r="E2402">
        <v>8.5257096119187685E-3</v>
      </c>
    </row>
    <row r="2403" spans="2:5" x14ac:dyDescent="0.2">
      <c r="B2403" s="176">
        <v>41802</v>
      </c>
      <c r="C2403" s="146">
        <v>441.33184799999998</v>
      </c>
      <c r="D2403">
        <f t="shared" si="40"/>
        <v>2.3897326164024717</v>
      </c>
      <c r="E2403">
        <v>8.5249514719240114E-3</v>
      </c>
    </row>
    <row r="2404" spans="2:5" x14ac:dyDescent="0.2">
      <c r="B2404" s="176">
        <v>39162</v>
      </c>
      <c r="C2404" s="146">
        <v>130.19665499999999</v>
      </c>
      <c r="D2404">
        <f t="shared" si="40"/>
        <v>1.8070829870294991</v>
      </c>
      <c r="E2404">
        <v>8.514591570957717E-3</v>
      </c>
    </row>
    <row r="2405" spans="2:5" x14ac:dyDescent="0.2">
      <c r="B2405" s="176">
        <v>35755</v>
      </c>
      <c r="C2405" s="146">
        <v>46.381476999999997</v>
      </c>
      <c r="D2405">
        <f t="shared" si="40"/>
        <v>-0.74473237100868717</v>
      </c>
      <c r="E2405">
        <v>8.5136015733180744E-3</v>
      </c>
    </row>
    <row r="2406" spans="2:5" x14ac:dyDescent="0.2">
      <c r="B2406" s="176">
        <v>40855</v>
      </c>
      <c r="C2406" s="146">
        <v>181.69744900000001</v>
      </c>
      <c r="D2406">
        <f t="shared" si="40"/>
        <v>1.3289492118133039</v>
      </c>
      <c r="E2406">
        <v>8.5061892066765395E-3</v>
      </c>
    </row>
    <row r="2407" spans="2:5" x14ac:dyDescent="0.2">
      <c r="B2407" s="176">
        <v>38097</v>
      </c>
      <c r="C2407" s="146">
        <v>78.016921999999994</v>
      </c>
      <c r="D2407">
        <f t="shared" si="40"/>
        <v>-0.84831848241013286</v>
      </c>
      <c r="E2407">
        <v>8.5049718723044319E-3</v>
      </c>
    </row>
    <row r="2408" spans="2:5" x14ac:dyDescent="0.2">
      <c r="B2408" s="176">
        <v>45058</v>
      </c>
      <c r="C2408" s="146">
        <v>514.34692399999994</v>
      </c>
      <c r="D2408">
        <f t="shared" si="40"/>
        <v>8.5753283984779119E-2</v>
      </c>
      <c r="E2408">
        <v>8.5026803802778841E-3</v>
      </c>
    </row>
    <row r="2409" spans="2:5" x14ac:dyDescent="0.2">
      <c r="B2409" s="176">
        <v>45040</v>
      </c>
      <c r="C2409" s="146">
        <v>473.72357199999999</v>
      </c>
      <c r="D2409">
        <f t="shared" si="40"/>
        <v>42.06764684250399</v>
      </c>
      <c r="E2409">
        <v>8.488981189246363E-3</v>
      </c>
    </row>
    <row r="2410" spans="2:5" x14ac:dyDescent="0.2">
      <c r="B2410" s="176">
        <v>37092</v>
      </c>
      <c r="C2410" s="146">
        <v>10.999523</v>
      </c>
      <c r="D2410">
        <f t="shared" si="40"/>
        <v>-0.69911272976030248</v>
      </c>
      <c r="E2410">
        <v>8.4866918450871055E-3</v>
      </c>
    </row>
    <row r="2411" spans="2:5" x14ac:dyDescent="0.2">
      <c r="B2411" s="176">
        <v>37832</v>
      </c>
      <c r="C2411" s="146">
        <v>36.556956999999997</v>
      </c>
      <c r="D2411">
        <f t="shared" si="40"/>
        <v>-0.30571794749419573</v>
      </c>
      <c r="E2411">
        <v>8.4654424524918601E-3</v>
      </c>
    </row>
    <row r="2412" spans="2:5" x14ac:dyDescent="0.2">
      <c r="B2412" s="176">
        <v>35075</v>
      </c>
      <c r="C2412" s="146">
        <v>52.654330999999999</v>
      </c>
      <c r="D2412">
        <f t="shared" si="40"/>
        <v>-0.87881510316673495</v>
      </c>
      <c r="E2412">
        <v>8.4631733796507128E-3</v>
      </c>
    </row>
    <row r="2413" spans="2:5" x14ac:dyDescent="0.2">
      <c r="B2413" s="176">
        <v>44995</v>
      </c>
      <c r="C2413" s="146">
        <v>434.49581899999998</v>
      </c>
      <c r="D2413">
        <f t="shared" si="40"/>
        <v>15.261230518053733</v>
      </c>
      <c r="E2413">
        <v>8.4451935527484374E-3</v>
      </c>
    </row>
    <row r="2414" spans="2:5" x14ac:dyDescent="0.2">
      <c r="B2414" s="176">
        <v>37767</v>
      </c>
      <c r="C2414" s="146">
        <v>26.719738</v>
      </c>
      <c r="D2414">
        <f t="shared" si="40"/>
        <v>-0.74580970273475566</v>
      </c>
      <c r="E2414">
        <v>8.4423149865734404E-3</v>
      </c>
    </row>
    <row r="2415" spans="2:5" x14ac:dyDescent="0.2">
      <c r="B2415" s="176">
        <v>40071</v>
      </c>
      <c r="C2415" s="146">
        <v>105.117065</v>
      </c>
      <c r="D2415">
        <f t="shared" si="40"/>
        <v>-0.4383481989810501</v>
      </c>
      <c r="E2415">
        <v>8.4174606449109145E-3</v>
      </c>
    </row>
    <row r="2416" spans="2:5" x14ac:dyDescent="0.2">
      <c r="B2416" s="176">
        <v>40745</v>
      </c>
      <c r="C2416" s="146">
        <v>187.15699799999999</v>
      </c>
      <c r="D2416">
        <f t="shared" si="40"/>
        <v>3.2985789473007268</v>
      </c>
      <c r="E2416">
        <v>8.4120946110677088E-3</v>
      </c>
    </row>
    <row r="2417" spans="2:5" x14ac:dyDescent="0.2">
      <c r="B2417" s="176">
        <v>35796</v>
      </c>
      <c r="C2417" s="146">
        <v>43.539271999999997</v>
      </c>
      <c r="D2417">
        <f t="shared" si="40"/>
        <v>2.1323629656419216</v>
      </c>
      <c r="E2417">
        <v>8.3963251885632011E-3</v>
      </c>
    </row>
    <row r="2418" spans="2:5" x14ac:dyDescent="0.2">
      <c r="B2418" s="176">
        <v>36907</v>
      </c>
      <c r="C2418" s="146">
        <v>13.899817000000001</v>
      </c>
      <c r="D2418">
        <f t="shared" si="40"/>
        <v>-0.97170342292829559</v>
      </c>
      <c r="E2418">
        <v>8.3938649670291226E-3</v>
      </c>
    </row>
    <row r="2419" spans="2:5" x14ac:dyDescent="0.2">
      <c r="B2419" s="176">
        <v>44525</v>
      </c>
      <c r="C2419" s="146">
        <v>491.21902499999999</v>
      </c>
      <c r="D2419">
        <f t="shared" si="40"/>
        <v>0.74557502675242426</v>
      </c>
      <c r="E2419">
        <v>8.390504314988681E-3</v>
      </c>
    </row>
    <row r="2420" spans="2:5" x14ac:dyDescent="0.2">
      <c r="B2420" s="176">
        <v>41312</v>
      </c>
      <c r="C2420" s="146">
        <v>281.408142</v>
      </c>
      <c r="D2420">
        <f t="shared" si="40"/>
        <v>-7.6923278277270579E-2</v>
      </c>
      <c r="E2420">
        <v>8.3856956378757733E-3</v>
      </c>
    </row>
    <row r="2421" spans="2:5" x14ac:dyDescent="0.2">
      <c r="B2421" s="176">
        <v>41274</v>
      </c>
      <c r="C2421" s="146">
        <v>304.85888699999998</v>
      </c>
      <c r="D2421">
        <f t="shared" si="40"/>
        <v>-0.31417574154883698</v>
      </c>
      <c r="E2421">
        <v>8.3856707231355267E-3</v>
      </c>
    </row>
    <row r="2422" spans="2:5" x14ac:dyDescent="0.2">
      <c r="B2422" s="176">
        <v>44813</v>
      </c>
      <c r="C2422" s="146">
        <v>444.51458700000001</v>
      </c>
      <c r="D2422">
        <f t="shared" si="40"/>
        <v>2.474497796388698</v>
      </c>
      <c r="E2422">
        <v>8.3672613017814548E-3</v>
      </c>
    </row>
    <row r="2423" spans="2:5" x14ac:dyDescent="0.2">
      <c r="B2423" s="176">
        <v>39349</v>
      </c>
      <c r="C2423" s="146">
        <v>127.936356</v>
      </c>
      <c r="D2423">
        <f t="shared" si="40"/>
        <v>1.5680640358603002</v>
      </c>
      <c r="E2423">
        <v>8.3668855020700324E-3</v>
      </c>
    </row>
    <row r="2424" spans="2:5" x14ac:dyDescent="0.2">
      <c r="B2424" s="176">
        <v>35675</v>
      </c>
      <c r="C2424" s="146">
        <v>49.818210999999998</v>
      </c>
      <c r="D2424">
        <f t="shared" si="40"/>
        <v>-0.9014338188600387</v>
      </c>
      <c r="E2424">
        <v>8.3650956805245563E-3</v>
      </c>
    </row>
    <row r="2425" spans="2:5" x14ac:dyDescent="0.2">
      <c r="B2425" s="176">
        <v>41877</v>
      </c>
      <c r="C2425" s="146">
        <v>505.42904700000003</v>
      </c>
      <c r="D2425">
        <f t="shared" si="40"/>
        <v>37.726257261043266</v>
      </c>
      <c r="E2425">
        <v>8.359536372955537E-3</v>
      </c>
    </row>
    <row r="2426" spans="2:5" x14ac:dyDescent="0.2">
      <c r="B2426" s="176">
        <v>37041</v>
      </c>
      <c r="C2426" s="146">
        <v>13.051327000000001</v>
      </c>
      <c r="D2426">
        <f t="shared" si="40"/>
        <v>-0.91365272371394535</v>
      </c>
      <c r="E2426">
        <v>8.3433668105347934E-3</v>
      </c>
    </row>
    <row r="2427" spans="2:5" x14ac:dyDescent="0.2">
      <c r="B2427" s="176">
        <v>38999</v>
      </c>
      <c r="C2427" s="146">
        <v>151.149261</v>
      </c>
      <c r="D2427">
        <f t="shared" si="40"/>
        <v>-0.13729535285760025</v>
      </c>
      <c r="E2427">
        <v>8.3406759439265642E-3</v>
      </c>
    </row>
    <row r="2428" spans="2:5" x14ac:dyDescent="0.2">
      <c r="B2428" s="176">
        <v>43521</v>
      </c>
      <c r="C2428" s="146">
        <v>175.20394899999999</v>
      </c>
      <c r="D2428">
        <f t="shared" si="40"/>
        <v>1.8681544675254553</v>
      </c>
      <c r="E2428">
        <v>8.3189967166661608E-3</v>
      </c>
    </row>
    <row r="2429" spans="2:5" x14ac:dyDescent="0.2">
      <c r="B2429" s="176">
        <v>35363</v>
      </c>
      <c r="C2429" s="146">
        <v>61.085953000000003</v>
      </c>
      <c r="D2429">
        <f t="shared" si="40"/>
        <v>5.9579236088679793E-2</v>
      </c>
      <c r="E2429">
        <v>8.3150151122745024E-3</v>
      </c>
    </row>
    <row r="2430" spans="2:5" x14ac:dyDescent="0.2">
      <c r="B2430" s="176">
        <v>39728</v>
      </c>
      <c r="C2430" s="146">
        <v>57.651142</v>
      </c>
      <c r="D2430">
        <f t="shared" si="40"/>
        <v>-0.70320337042268743</v>
      </c>
      <c r="E2430">
        <v>8.2801156198927042E-3</v>
      </c>
    </row>
    <row r="2431" spans="2:5" x14ac:dyDescent="0.2">
      <c r="B2431" s="176">
        <v>43411</v>
      </c>
      <c r="C2431" s="146">
        <v>194.244598</v>
      </c>
      <c r="D2431">
        <f t="shared" si="40"/>
        <v>-0.47592791034551829</v>
      </c>
      <c r="E2431">
        <v>8.279442434459279E-3</v>
      </c>
    </row>
    <row r="2432" spans="2:5" x14ac:dyDescent="0.2">
      <c r="B2432" s="176">
        <v>43143</v>
      </c>
      <c r="C2432" s="146">
        <v>370.64480600000002</v>
      </c>
      <c r="D2432">
        <f t="shared" si="40"/>
        <v>13.596334935546228</v>
      </c>
      <c r="E2432">
        <v>8.2711958856169828E-3</v>
      </c>
    </row>
    <row r="2433" spans="2:5" x14ac:dyDescent="0.2">
      <c r="B2433" s="176">
        <v>37762</v>
      </c>
      <c r="C2433" s="146">
        <v>25.393004999999999</v>
      </c>
      <c r="D2433">
        <f t="shared" si="40"/>
        <v>-0.85596751188568421</v>
      </c>
      <c r="E2433">
        <v>8.2694116937945504E-3</v>
      </c>
    </row>
    <row r="2434" spans="2:5" x14ac:dyDescent="0.2">
      <c r="B2434" s="176">
        <v>43602</v>
      </c>
      <c r="C2434" s="146">
        <v>176.30053699999999</v>
      </c>
      <c r="D2434">
        <f t="shared" si="40"/>
        <v>-0.58037725440859833</v>
      </c>
      <c r="E2434">
        <v>8.2669113554675964E-3</v>
      </c>
    </row>
    <row r="2435" spans="2:5" x14ac:dyDescent="0.2">
      <c r="B2435" s="176">
        <v>44704</v>
      </c>
      <c r="C2435" s="146">
        <v>420.14056399999998</v>
      </c>
      <c r="D2435">
        <f t="shared" ref="D2435:D2498" si="41">(C2435-C2436)/C2436</f>
        <v>-6.7417131686331025E-2</v>
      </c>
      <c r="E2435">
        <v>8.2536370906080032E-3</v>
      </c>
    </row>
    <row r="2436" spans="2:5" x14ac:dyDescent="0.2">
      <c r="B2436" s="176">
        <v>42536</v>
      </c>
      <c r="C2436" s="146">
        <v>450.51284800000002</v>
      </c>
      <c r="D2436">
        <f t="shared" si="41"/>
        <v>16.698600447948426</v>
      </c>
      <c r="E2436">
        <v>8.251564038924639E-3</v>
      </c>
    </row>
    <row r="2437" spans="2:5" x14ac:dyDescent="0.2">
      <c r="B2437" s="176">
        <v>37595</v>
      </c>
      <c r="C2437" s="146">
        <v>25.454716000000001</v>
      </c>
      <c r="D2437">
        <f t="shared" si="41"/>
        <v>-0.80777333726253897</v>
      </c>
      <c r="E2437">
        <v>8.2491584758794759E-3</v>
      </c>
    </row>
    <row r="2438" spans="2:5" x14ac:dyDescent="0.2">
      <c r="B2438" s="176">
        <v>39142</v>
      </c>
      <c r="C2438" s="146">
        <v>132.42031900000001</v>
      </c>
      <c r="D2438">
        <f t="shared" si="41"/>
        <v>1.2898195012020139</v>
      </c>
      <c r="E2438">
        <v>8.2421426627368524E-3</v>
      </c>
    </row>
    <row r="2439" spans="2:5" x14ac:dyDescent="0.2">
      <c r="B2439" s="176">
        <v>35583</v>
      </c>
      <c r="C2439" s="146">
        <v>57.830024999999999</v>
      </c>
      <c r="D2439">
        <f t="shared" si="41"/>
        <v>-0.90760501233021207</v>
      </c>
      <c r="E2439">
        <v>8.2163407128880168E-3</v>
      </c>
    </row>
    <row r="2440" spans="2:5" x14ac:dyDescent="0.2">
      <c r="B2440" s="176">
        <v>45182</v>
      </c>
      <c r="C2440" s="146">
        <v>625.90002400000003</v>
      </c>
      <c r="D2440">
        <f t="shared" si="41"/>
        <v>40.273104365097161</v>
      </c>
      <c r="E2440">
        <v>8.215264334058019E-3</v>
      </c>
    </row>
    <row r="2441" spans="2:5" x14ac:dyDescent="0.2">
      <c r="B2441" s="176">
        <v>36873</v>
      </c>
      <c r="C2441" s="146">
        <v>15.16484</v>
      </c>
      <c r="D2441">
        <f t="shared" si="41"/>
        <v>-0.95328694914089329</v>
      </c>
      <c r="E2441">
        <v>8.2050071718603526E-3</v>
      </c>
    </row>
    <row r="2442" spans="2:5" x14ac:dyDescent="0.2">
      <c r="B2442" s="176">
        <v>44350</v>
      </c>
      <c r="C2442" s="146">
        <v>324.63818400000002</v>
      </c>
      <c r="D2442">
        <f t="shared" si="41"/>
        <v>-0.36888445882078114</v>
      </c>
      <c r="E2442">
        <v>8.204299060720472E-3</v>
      </c>
    </row>
    <row r="2443" spans="2:5" x14ac:dyDescent="0.2">
      <c r="B2443" s="176">
        <v>42118</v>
      </c>
      <c r="C2443" s="146">
        <v>514.387878</v>
      </c>
      <c r="D2443">
        <f t="shared" si="41"/>
        <v>0.21624293165678651</v>
      </c>
      <c r="E2443">
        <v>8.2032161280188812E-3</v>
      </c>
    </row>
    <row r="2444" spans="2:5" x14ac:dyDescent="0.2">
      <c r="B2444" s="176">
        <v>45019</v>
      </c>
      <c r="C2444" s="146">
        <v>422.93185399999999</v>
      </c>
      <c r="D2444">
        <f t="shared" si="41"/>
        <v>0.80376648059487932</v>
      </c>
      <c r="E2444">
        <v>8.1987152506168282E-3</v>
      </c>
    </row>
    <row r="2445" spans="2:5" x14ac:dyDescent="0.2">
      <c r="B2445" s="176">
        <v>40591</v>
      </c>
      <c r="C2445" s="146">
        <v>234.47151199999999</v>
      </c>
      <c r="D2445">
        <f t="shared" si="41"/>
        <v>-0.2041878017245625</v>
      </c>
      <c r="E2445">
        <v>8.1957656136899624E-3</v>
      </c>
    </row>
    <row r="2446" spans="2:5" x14ac:dyDescent="0.2">
      <c r="B2446" s="176">
        <v>44442</v>
      </c>
      <c r="C2446" s="146">
        <v>294.63171399999999</v>
      </c>
      <c r="D2446">
        <f t="shared" si="41"/>
        <v>10.910396325298469</v>
      </c>
      <c r="E2446">
        <v>8.1869519159522113E-3</v>
      </c>
    </row>
    <row r="2447" spans="2:5" x14ac:dyDescent="0.2">
      <c r="B2447" s="176">
        <v>37713</v>
      </c>
      <c r="C2447" s="146">
        <v>24.737355999999998</v>
      </c>
      <c r="D2447">
        <f t="shared" si="41"/>
        <v>-0.94413046303360837</v>
      </c>
      <c r="E2447">
        <v>8.1735998032668143E-3</v>
      </c>
    </row>
    <row r="2448" spans="2:5" x14ac:dyDescent="0.2">
      <c r="B2448" s="176">
        <v>44972</v>
      </c>
      <c r="C2448" s="146">
        <v>442.77001999999999</v>
      </c>
      <c r="D2448">
        <f t="shared" si="41"/>
        <v>1.0202418395045527</v>
      </c>
      <c r="E2448">
        <v>8.1716547496070938E-3</v>
      </c>
    </row>
    <row r="2449" spans="2:5" x14ac:dyDescent="0.2">
      <c r="B2449" s="176">
        <v>40472</v>
      </c>
      <c r="C2449" s="146">
        <v>219.16684000000001</v>
      </c>
      <c r="D2449">
        <f t="shared" si="41"/>
        <v>-0.453431973363845</v>
      </c>
      <c r="E2449">
        <v>8.1631155908498208E-3</v>
      </c>
    </row>
    <row r="2450" spans="2:5" x14ac:dyDescent="0.2">
      <c r="B2450" s="176">
        <v>42346</v>
      </c>
      <c r="C2450" s="146">
        <v>400.98730499999999</v>
      </c>
      <c r="D2450">
        <f t="shared" si="41"/>
        <v>1.1643101800154245</v>
      </c>
      <c r="E2450">
        <v>8.1422939998011395E-3</v>
      </c>
    </row>
    <row r="2451" spans="2:5" x14ac:dyDescent="0.2">
      <c r="B2451" s="176">
        <v>43389</v>
      </c>
      <c r="C2451" s="146">
        <v>185.27256800000001</v>
      </c>
      <c r="D2451">
        <f t="shared" si="41"/>
        <v>-0.5313327146009188</v>
      </c>
      <c r="E2451">
        <v>8.1367319830311299E-3</v>
      </c>
    </row>
    <row r="2452" spans="2:5" x14ac:dyDescent="0.2">
      <c r="B2452" s="176">
        <v>44846</v>
      </c>
      <c r="C2452" s="146">
        <v>395.317902</v>
      </c>
      <c r="D2452">
        <f t="shared" si="41"/>
        <v>4.7688948691353157E-2</v>
      </c>
      <c r="E2452">
        <v>8.1351856172202554E-3</v>
      </c>
    </row>
    <row r="2453" spans="2:5" x14ac:dyDescent="0.2">
      <c r="B2453" s="176">
        <v>41717</v>
      </c>
      <c r="C2453" s="146">
        <v>377.32373000000001</v>
      </c>
      <c r="D2453">
        <f t="shared" si="41"/>
        <v>5.4889438995656521</v>
      </c>
      <c r="E2453">
        <v>8.1310797695844095E-3</v>
      </c>
    </row>
    <row r="2454" spans="2:5" x14ac:dyDescent="0.2">
      <c r="B2454" s="176">
        <v>35384</v>
      </c>
      <c r="C2454" s="146">
        <v>58.148712000000003</v>
      </c>
      <c r="D2454">
        <f t="shared" si="41"/>
        <v>0.21846743868573765</v>
      </c>
      <c r="E2454">
        <v>8.1181399855140852E-3</v>
      </c>
    </row>
    <row r="2455" spans="2:5" x14ac:dyDescent="0.2">
      <c r="B2455" s="176">
        <v>35699</v>
      </c>
      <c r="C2455" s="146">
        <v>47.722828</v>
      </c>
      <c r="D2455">
        <f t="shared" si="41"/>
        <v>-0.90510756858322361</v>
      </c>
      <c r="E2455">
        <v>8.1176333428540585E-3</v>
      </c>
    </row>
    <row r="2456" spans="2:5" x14ac:dyDescent="0.2">
      <c r="B2456" s="176">
        <v>41890</v>
      </c>
      <c r="C2456" s="146">
        <v>502.915009</v>
      </c>
      <c r="D2456">
        <f t="shared" si="41"/>
        <v>5.2979381042895866E-2</v>
      </c>
      <c r="E2456">
        <v>8.1028018965204982E-3</v>
      </c>
    </row>
    <row r="2457" spans="2:5" x14ac:dyDescent="0.2">
      <c r="B2457" s="176">
        <v>44532</v>
      </c>
      <c r="C2457" s="146">
        <v>477.61144999999999</v>
      </c>
      <c r="D2457">
        <f t="shared" si="41"/>
        <v>9.9231405952838428E-2</v>
      </c>
      <c r="E2457">
        <v>8.1010097723783186E-3</v>
      </c>
    </row>
    <row r="2458" spans="2:5" x14ac:dyDescent="0.2">
      <c r="B2458" s="176">
        <v>44719</v>
      </c>
      <c r="C2458" s="146">
        <v>434.49581899999998</v>
      </c>
      <c r="D2458">
        <f t="shared" si="41"/>
        <v>5.5179171992433789</v>
      </c>
      <c r="E2458">
        <v>8.0953176310724941E-3</v>
      </c>
    </row>
    <row r="2459" spans="2:5" x14ac:dyDescent="0.2">
      <c r="B2459" s="176">
        <v>37972</v>
      </c>
      <c r="C2459" s="146">
        <v>66.661758000000006</v>
      </c>
      <c r="D2459">
        <f t="shared" si="41"/>
        <v>1.209088773743951E-2</v>
      </c>
      <c r="E2459">
        <v>8.0911471833692693E-3</v>
      </c>
    </row>
    <row r="2460" spans="2:5" x14ac:dyDescent="0.2">
      <c r="B2460" s="176">
        <v>38441</v>
      </c>
      <c r="C2460" s="146">
        <v>65.865386999999998</v>
      </c>
      <c r="D2460">
        <f t="shared" si="41"/>
        <v>-0.57592639899990172</v>
      </c>
      <c r="E2460">
        <v>8.0903115047337455E-3</v>
      </c>
    </row>
    <row r="2461" spans="2:5" x14ac:dyDescent="0.2">
      <c r="B2461" s="176">
        <v>43655</v>
      </c>
      <c r="C2461" s="146">
        <v>155.315933</v>
      </c>
      <c r="D2461">
        <f t="shared" si="41"/>
        <v>-0.53736092855630002</v>
      </c>
      <c r="E2461">
        <v>8.0880479315711285E-3</v>
      </c>
    </row>
    <row r="2462" spans="2:5" x14ac:dyDescent="0.2">
      <c r="B2462" s="176">
        <v>42398</v>
      </c>
      <c r="C2462" s="146">
        <v>335.717285</v>
      </c>
      <c r="D2462">
        <f t="shared" si="41"/>
        <v>4.0085367508384238</v>
      </c>
      <c r="E2462">
        <v>8.0789933147835218E-3</v>
      </c>
    </row>
    <row r="2463" spans="2:5" x14ac:dyDescent="0.2">
      <c r="B2463" s="176">
        <v>39973</v>
      </c>
      <c r="C2463" s="146">
        <v>67.029015000000001</v>
      </c>
      <c r="D2463">
        <f t="shared" si="41"/>
        <v>-1.3753028417131172E-2</v>
      </c>
      <c r="E2463">
        <v>8.0789776440050327E-3</v>
      </c>
    </row>
    <row r="2464" spans="2:5" x14ac:dyDescent="0.2">
      <c r="B2464" s="176">
        <v>38455</v>
      </c>
      <c r="C2464" s="146">
        <v>67.963722000000004</v>
      </c>
      <c r="D2464">
        <f t="shared" si="41"/>
        <v>1.3871639291887095</v>
      </c>
      <c r="E2464">
        <v>8.0780661790443332E-3</v>
      </c>
    </row>
    <row r="2465" spans="2:5" x14ac:dyDescent="0.2">
      <c r="B2465" s="176">
        <v>39827</v>
      </c>
      <c r="C2465" s="146">
        <v>28.470488</v>
      </c>
      <c r="D2465">
        <f t="shared" si="41"/>
        <v>-0.77279613172372963</v>
      </c>
      <c r="E2465">
        <v>8.059379805195355E-3</v>
      </c>
    </row>
    <row r="2466" spans="2:5" x14ac:dyDescent="0.2">
      <c r="B2466" s="176">
        <v>39289</v>
      </c>
      <c r="C2466" s="146">
        <v>125.30811300000001</v>
      </c>
      <c r="D2466">
        <f t="shared" si="41"/>
        <v>0.30415067945285762</v>
      </c>
      <c r="E2466">
        <v>8.0578914379071352E-3</v>
      </c>
    </row>
    <row r="2467" spans="2:5" x14ac:dyDescent="0.2">
      <c r="B2467" s="176">
        <v>40058</v>
      </c>
      <c r="C2467" s="146">
        <v>96.084075999999996</v>
      </c>
      <c r="D2467">
        <f t="shared" si="41"/>
        <v>0.54184916710861097</v>
      </c>
      <c r="E2467">
        <v>8.0426916925939989E-3</v>
      </c>
    </row>
    <row r="2468" spans="2:5" x14ac:dyDescent="0.2">
      <c r="B2468" s="176">
        <v>38246</v>
      </c>
      <c r="C2468" s="146">
        <v>62.317428999999997</v>
      </c>
      <c r="D2468">
        <f t="shared" si="41"/>
        <v>-0.8758197519798141</v>
      </c>
      <c r="E2468">
        <v>8.0321086354047371E-3</v>
      </c>
    </row>
    <row r="2469" spans="2:5" x14ac:dyDescent="0.2">
      <c r="B2469" s="176">
        <v>41920</v>
      </c>
      <c r="C2469" s="146">
        <v>501.830444</v>
      </c>
      <c r="D2469">
        <f t="shared" si="41"/>
        <v>2.4560817643085175</v>
      </c>
      <c r="E2469">
        <v>8.0205891442961651E-3</v>
      </c>
    </row>
    <row r="2470" spans="2:5" x14ac:dyDescent="0.2">
      <c r="B2470" s="176">
        <v>40176</v>
      </c>
      <c r="C2470" s="146">
        <v>145.202133</v>
      </c>
      <c r="D2470">
        <f t="shared" si="41"/>
        <v>-0.44090985471120109</v>
      </c>
      <c r="E2470">
        <v>8.0148919100058655E-3</v>
      </c>
    </row>
    <row r="2471" spans="2:5" x14ac:dyDescent="0.2">
      <c r="B2471" s="176">
        <v>41046</v>
      </c>
      <c r="C2471" s="146">
        <v>259.71148699999998</v>
      </c>
      <c r="D2471">
        <f t="shared" si="41"/>
        <v>9.6751798659475394</v>
      </c>
      <c r="E2471">
        <v>7.9927808087593821E-3</v>
      </c>
    </row>
    <row r="2472" spans="2:5" x14ac:dyDescent="0.2">
      <c r="B2472" s="176">
        <v>37753</v>
      </c>
      <c r="C2472" s="146">
        <v>24.328534999999999</v>
      </c>
      <c r="D2472">
        <f t="shared" si="41"/>
        <v>-0.89078733939402088</v>
      </c>
      <c r="E2472">
        <v>7.9897005671846436E-3</v>
      </c>
    </row>
    <row r="2473" spans="2:5" x14ac:dyDescent="0.2">
      <c r="B2473" s="176">
        <v>40673</v>
      </c>
      <c r="C2473" s="146">
        <v>222.76295500000001</v>
      </c>
      <c r="D2473">
        <f t="shared" si="41"/>
        <v>0.81149464793622106</v>
      </c>
      <c r="E2473">
        <v>7.9874023336806901E-3</v>
      </c>
    </row>
    <row r="2474" spans="2:5" x14ac:dyDescent="0.2">
      <c r="B2474" s="176">
        <v>39230</v>
      </c>
      <c r="C2474" s="146">
        <v>122.971909</v>
      </c>
      <c r="D2474">
        <f t="shared" si="41"/>
        <v>-0.69538172698182876</v>
      </c>
      <c r="E2474">
        <v>7.9784472848243044E-3</v>
      </c>
    </row>
    <row r="2475" spans="2:5" x14ac:dyDescent="0.2">
      <c r="B2475" s="176">
        <v>42996</v>
      </c>
      <c r="C2475" s="146">
        <v>403.69183299999997</v>
      </c>
      <c r="D2475">
        <f t="shared" si="41"/>
        <v>-7.3658906722974329E-2</v>
      </c>
      <c r="E2475">
        <v>7.9651657968951104E-3</v>
      </c>
    </row>
    <row r="2476" spans="2:5" x14ac:dyDescent="0.2">
      <c r="B2476" s="176">
        <v>44880</v>
      </c>
      <c r="C2476" s="146">
        <v>435.79177900000002</v>
      </c>
      <c r="D2476">
        <f t="shared" si="41"/>
        <v>1.4622258424913007E-2</v>
      </c>
      <c r="E2476">
        <v>7.9547821011951656E-3</v>
      </c>
    </row>
    <row r="2477" spans="2:5" x14ac:dyDescent="0.2">
      <c r="B2477" s="176">
        <v>42867</v>
      </c>
      <c r="C2477" s="146">
        <v>429.51135299999999</v>
      </c>
      <c r="D2477">
        <f t="shared" si="41"/>
        <v>0.23629844919079787</v>
      </c>
      <c r="E2477">
        <v>7.9541437715954146E-3</v>
      </c>
    </row>
    <row r="2478" spans="2:5" x14ac:dyDescent="0.2">
      <c r="B2478" s="176">
        <v>44258</v>
      </c>
      <c r="C2478" s="146">
        <v>347.41720600000002</v>
      </c>
      <c r="D2478">
        <f t="shared" si="41"/>
        <v>2.4318067827655061</v>
      </c>
      <c r="E2478">
        <v>7.9537216994416023E-3</v>
      </c>
    </row>
    <row r="2479" spans="2:5" x14ac:dyDescent="0.2">
      <c r="B2479" s="176">
        <v>44014</v>
      </c>
      <c r="C2479" s="146">
        <v>101.234489</v>
      </c>
      <c r="D2479">
        <f t="shared" si="41"/>
        <v>-0.75763721060857658</v>
      </c>
      <c r="E2479">
        <v>7.940532572439497E-3</v>
      </c>
    </row>
    <row r="2480" spans="2:5" x14ac:dyDescent="0.2">
      <c r="B2480" s="176">
        <v>45002</v>
      </c>
      <c r="C2480" s="146">
        <v>417.698151</v>
      </c>
      <c r="D2480">
        <f t="shared" si="41"/>
        <v>20.655235154238891</v>
      </c>
      <c r="E2480">
        <v>7.9383860584086793E-3</v>
      </c>
    </row>
    <row r="2481" spans="2:5" x14ac:dyDescent="0.2">
      <c r="B2481" s="176">
        <v>36649</v>
      </c>
      <c r="C2481" s="146">
        <v>19.288553</v>
      </c>
      <c r="D2481">
        <f t="shared" si="41"/>
        <v>-0.88754042915855935</v>
      </c>
      <c r="E2481">
        <v>7.9144200263634133E-3</v>
      </c>
    </row>
    <row r="2482" spans="2:5" x14ac:dyDescent="0.2">
      <c r="B2482" s="176">
        <v>44159</v>
      </c>
      <c r="C2482" s="146">
        <v>171.51544200000001</v>
      </c>
      <c r="D2482">
        <f t="shared" si="41"/>
        <v>-0.66280796762617245</v>
      </c>
      <c r="E2482">
        <v>7.908637893745931E-3</v>
      </c>
    </row>
    <row r="2483" spans="2:5" x14ac:dyDescent="0.2">
      <c r="B2483" s="176">
        <v>42129</v>
      </c>
      <c r="C2483" s="146">
        <v>508.658051</v>
      </c>
      <c r="D2483">
        <f t="shared" si="41"/>
        <v>1.7558378601084617</v>
      </c>
      <c r="E2483">
        <v>7.8981844483254661E-3</v>
      </c>
    </row>
    <row r="2484" spans="2:5" x14ac:dyDescent="0.2">
      <c r="B2484" s="176">
        <v>43830</v>
      </c>
      <c r="C2484" s="146">
        <v>184.574738</v>
      </c>
      <c r="D2484">
        <f t="shared" si="41"/>
        <v>-0.53971411596304042</v>
      </c>
      <c r="E2484">
        <v>7.8933106707228737E-3</v>
      </c>
    </row>
    <row r="2485" spans="2:5" x14ac:dyDescent="0.2">
      <c r="B2485" s="176">
        <v>44833</v>
      </c>
      <c r="C2485" s="146">
        <v>401.00021400000003</v>
      </c>
      <c r="D2485">
        <f t="shared" si="41"/>
        <v>-0.33953685555647772</v>
      </c>
      <c r="E2485">
        <v>7.8927992720857158E-3</v>
      </c>
    </row>
    <row r="2486" spans="2:5" x14ac:dyDescent="0.2">
      <c r="B2486" s="176">
        <v>45167</v>
      </c>
      <c r="C2486" s="146">
        <v>607.15002400000003</v>
      </c>
      <c r="D2486">
        <f t="shared" si="41"/>
        <v>0.28639201925177177</v>
      </c>
      <c r="E2486">
        <v>7.8851258478701523E-3</v>
      </c>
    </row>
    <row r="2487" spans="2:5" x14ac:dyDescent="0.2">
      <c r="B2487" s="176">
        <v>42809</v>
      </c>
      <c r="C2487" s="146">
        <v>471.97900399999997</v>
      </c>
      <c r="D2487">
        <f t="shared" si="41"/>
        <v>5.3254670194843898</v>
      </c>
      <c r="E2487">
        <v>7.8766028091633074E-3</v>
      </c>
    </row>
    <row r="2488" spans="2:5" x14ac:dyDescent="0.2">
      <c r="B2488" s="176">
        <v>35251</v>
      </c>
      <c r="C2488" s="146">
        <v>74.615677000000005</v>
      </c>
      <c r="D2488">
        <f t="shared" si="41"/>
        <v>-0.84860794590324751</v>
      </c>
      <c r="E2488">
        <v>7.8581833553153894E-3</v>
      </c>
    </row>
    <row r="2489" spans="2:5" x14ac:dyDescent="0.2">
      <c r="B2489" s="176">
        <v>44588</v>
      </c>
      <c r="C2489" s="146">
        <v>492.86389200000002</v>
      </c>
      <c r="D2489">
        <f t="shared" si="41"/>
        <v>5.9830506860829242</v>
      </c>
      <c r="E2489">
        <v>7.8483458812999701E-3</v>
      </c>
    </row>
    <row r="2490" spans="2:5" x14ac:dyDescent="0.2">
      <c r="B2490" s="176">
        <v>43916</v>
      </c>
      <c r="C2490" s="146">
        <v>70.580025000000006</v>
      </c>
      <c r="D2490">
        <f t="shared" si="41"/>
        <v>-0.18982926157061256</v>
      </c>
      <c r="E2490">
        <v>7.8292224420386351E-3</v>
      </c>
    </row>
    <row r="2491" spans="2:5" x14ac:dyDescent="0.2">
      <c r="B2491" s="176">
        <v>38614</v>
      </c>
      <c r="C2491" s="146">
        <v>87.117469999999997</v>
      </c>
      <c r="D2491">
        <f t="shared" si="41"/>
        <v>-0.76323450346156485</v>
      </c>
      <c r="E2491">
        <v>7.8272926261086125E-3</v>
      </c>
    </row>
    <row r="2492" spans="2:5" x14ac:dyDescent="0.2">
      <c r="B2492" s="176">
        <v>41638</v>
      </c>
      <c r="C2492" s="146">
        <v>367.94833399999999</v>
      </c>
      <c r="D2492">
        <f t="shared" si="41"/>
        <v>-0.19569595732945647</v>
      </c>
      <c r="E2492">
        <v>7.7977937024822138E-3</v>
      </c>
    </row>
    <row r="2493" spans="2:5" x14ac:dyDescent="0.2">
      <c r="B2493" s="176">
        <v>42853</v>
      </c>
      <c r="C2493" s="146">
        <v>457.47418199999998</v>
      </c>
      <c r="D2493">
        <f t="shared" si="41"/>
        <v>0.18336331942588693</v>
      </c>
      <c r="E2493">
        <v>7.7961340573772155E-3</v>
      </c>
    </row>
    <row r="2494" spans="2:5" x14ac:dyDescent="0.2">
      <c r="B2494" s="176">
        <v>42310</v>
      </c>
      <c r="C2494" s="146">
        <v>386.58810399999999</v>
      </c>
      <c r="D2494">
        <f t="shared" si="41"/>
        <v>3.6110937861762378</v>
      </c>
      <c r="E2494">
        <v>7.7933078598653466E-3</v>
      </c>
    </row>
    <row r="2495" spans="2:5" x14ac:dyDescent="0.2">
      <c r="B2495" s="176">
        <v>43972</v>
      </c>
      <c r="C2495" s="146">
        <v>83.838699000000005</v>
      </c>
      <c r="D2495">
        <f t="shared" si="41"/>
        <v>-0.79372088539725882</v>
      </c>
      <c r="E2495">
        <v>7.7890779163830599E-3</v>
      </c>
    </row>
    <row r="2496" spans="2:5" x14ac:dyDescent="0.2">
      <c r="B2496" s="176">
        <v>44861</v>
      </c>
      <c r="C2496" s="146">
        <v>406.433289</v>
      </c>
      <c r="D2496">
        <f t="shared" si="41"/>
        <v>20.030701947747126</v>
      </c>
      <c r="E2496">
        <v>7.78646922414181E-3</v>
      </c>
    </row>
    <row r="2497" spans="2:5" x14ac:dyDescent="0.2">
      <c r="B2497" s="176">
        <v>36041</v>
      </c>
      <c r="C2497" s="146">
        <v>19.325711999999999</v>
      </c>
      <c r="D2497">
        <f t="shared" si="41"/>
        <v>-0.66311549146910853</v>
      </c>
      <c r="E2497">
        <v>7.7729413991063818E-3</v>
      </c>
    </row>
    <row r="2498" spans="2:5" x14ac:dyDescent="0.2">
      <c r="B2498" s="176">
        <v>35578</v>
      </c>
      <c r="C2498" s="146">
        <v>57.365985999999999</v>
      </c>
      <c r="D2498">
        <f t="shared" si="41"/>
        <v>-0.6396147368396321</v>
      </c>
      <c r="E2498">
        <v>7.7696271026607309E-3</v>
      </c>
    </row>
    <row r="2499" spans="2:5" x14ac:dyDescent="0.2">
      <c r="B2499" s="176">
        <v>39097</v>
      </c>
      <c r="C2499" s="146">
        <v>159.17961099999999</v>
      </c>
      <c r="D2499">
        <f t="shared" ref="D2499:D2562" si="42">(C2499-C2500)/C2500</f>
        <v>1.2711000556134093</v>
      </c>
      <c r="E2499">
        <v>7.7562091099369667E-3</v>
      </c>
    </row>
    <row r="2500" spans="2:5" x14ac:dyDescent="0.2">
      <c r="B2500" s="176">
        <v>35300</v>
      </c>
      <c r="C2500" s="146">
        <v>70.089211000000006</v>
      </c>
      <c r="D2500">
        <f t="shared" si="42"/>
        <v>-0.53374145950291763</v>
      </c>
      <c r="E2500">
        <v>7.7528105929772868E-3</v>
      </c>
    </row>
    <row r="2501" spans="2:5" x14ac:dyDescent="0.2">
      <c r="B2501" s="176">
        <v>38806</v>
      </c>
      <c r="C2501" s="146">
        <v>150.322632</v>
      </c>
      <c r="D2501">
        <f t="shared" si="42"/>
        <v>0.11938551279282886</v>
      </c>
      <c r="E2501">
        <v>7.74419620366237E-3</v>
      </c>
    </row>
    <row r="2502" spans="2:5" x14ac:dyDescent="0.2">
      <c r="B2502" s="176">
        <v>38863</v>
      </c>
      <c r="C2502" s="146">
        <v>134.290314</v>
      </c>
      <c r="D2502">
        <f t="shared" si="42"/>
        <v>-0.17305793457954627</v>
      </c>
      <c r="E2502">
        <v>7.7399560626706847E-3</v>
      </c>
    </row>
    <row r="2503" spans="2:5" x14ac:dyDescent="0.2">
      <c r="B2503" s="176">
        <v>43514</v>
      </c>
      <c r="C2503" s="146">
        <v>162.39385999999999</v>
      </c>
      <c r="D2503">
        <f t="shared" si="42"/>
        <v>-0.32872196664948938</v>
      </c>
      <c r="E2503">
        <v>7.7327110820180787E-3</v>
      </c>
    </row>
    <row r="2504" spans="2:5" x14ac:dyDescent="0.2">
      <c r="B2504" s="176">
        <v>41143</v>
      </c>
      <c r="C2504" s="146">
        <v>241.91743500000001</v>
      </c>
      <c r="D2504">
        <f t="shared" si="42"/>
        <v>8.6057142455539157</v>
      </c>
      <c r="E2504">
        <v>7.7173379881215389E-3</v>
      </c>
    </row>
    <row r="2505" spans="2:5" x14ac:dyDescent="0.2">
      <c r="B2505" s="176">
        <v>37761</v>
      </c>
      <c r="C2505" s="146">
        <v>25.184742</v>
      </c>
      <c r="D2505">
        <f t="shared" si="42"/>
        <v>-0.89262373161096487</v>
      </c>
      <c r="E2505">
        <v>7.7160590772139001E-3</v>
      </c>
    </row>
    <row r="2506" spans="2:5" x14ac:dyDescent="0.2">
      <c r="B2506" s="176">
        <v>40632</v>
      </c>
      <c r="C2506" s="146">
        <v>234.54663099999999</v>
      </c>
      <c r="D2506">
        <f t="shared" si="42"/>
        <v>-0.39069910528872775</v>
      </c>
      <c r="E2506">
        <v>7.7049397211290177E-3</v>
      </c>
    </row>
    <row r="2507" spans="2:5" x14ac:dyDescent="0.2">
      <c r="B2507" s="176">
        <v>42305</v>
      </c>
      <c r="C2507" s="146">
        <v>384.943848</v>
      </c>
      <c r="D2507">
        <f t="shared" si="42"/>
        <v>0.49376746172997421</v>
      </c>
      <c r="E2507">
        <v>7.6952999871512011E-3</v>
      </c>
    </row>
    <row r="2508" spans="2:5" x14ac:dyDescent="0.2">
      <c r="B2508" s="176">
        <v>41054</v>
      </c>
      <c r="C2508" s="146">
        <v>257.69998199999998</v>
      </c>
      <c r="D2508">
        <f t="shared" si="42"/>
        <v>0.1486047553416876</v>
      </c>
      <c r="E2508">
        <v>7.6777700121455836E-3</v>
      </c>
    </row>
    <row r="2509" spans="2:5" x14ac:dyDescent="0.2">
      <c r="B2509" s="176">
        <v>40477</v>
      </c>
      <c r="C2509" s="146">
        <v>224.35914600000001</v>
      </c>
      <c r="D2509">
        <f t="shared" si="42"/>
        <v>3.4421389206028601</v>
      </c>
      <c r="E2509">
        <v>7.6750946340585421E-3</v>
      </c>
    </row>
    <row r="2510" spans="2:5" x14ac:dyDescent="0.2">
      <c r="B2510" s="176">
        <v>35677</v>
      </c>
      <c r="C2510" s="146">
        <v>50.507007999999999</v>
      </c>
      <c r="D2510">
        <f t="shared" si="42"/>
        <v>2.5566694954110187</v>
      </c>
      <c r="E2510">
        <v>7.6667412170087689E-3</v>
      </c>
    </row>
    <row r="2511" spans="2:5" x14ac:dyDescent="0.2">
      <c r="B2511" s="176">
        <v>36787</v>
      </c>
      <c r="C2511" s="146">
        <v>14.200647</v>
      </c>
      <c r="D2511">
        <f t="shared" si="42"/>
        <v>-0.27745471920905446</v>
      </c>
      <c r="E2511">
        <v>7.6628559114153656E-3</v>
      </c>
    </row>
    <row r="2512" spans="2:5" x14ac:dyDescent="0.2">
      <c r="B2512" s="176">
        <v>36007</v>
      </c>
      <c r="C2512" s="146">
        <v>19.653642999999999</v>
      </c>
      <c r="D2512">
        <f t="shared" si="42"/>
        <v>-0.86090371677200561</v>
      </c>
      <c r="E2512">
        <v>7.6423064261357775E-3</v>
      </c>
    </row>
    <row r="2513" spans="2:5" x14ac:dyDescent="0.2">
      <c r="B2513" s="176">
        <v>40340</v>
      </c>
      <c r="C2513" s="146">
        <v>141.295242</v>
      </c>
      <c r="D2513">
        <f t="shared" si="42"/>
        <v>-0.77228808702659146</v>
      </c>
      <c r="E2513">
        <v>7.640611996906666E-3</v>
      </c>
    </row>
    <row r="2514" spans="2:5" x14ac:dyDescent="0.2">
      <c r="B2514" s="176">
        <v>45159</v>
      </c>
      <c r="C2514" s="146">
        <v>620.5</v>
      </c>
      <c r="D2514">
        <f t="shared" si="42"/>
        <v>9.1071325116747256E-3</v>
      </c>
      <c r="E2514">
        <v>7.6323678005658152E-3</v>
      </c>
    </row>
    <row r="2515" spans="2:5" x14ac:dyDescent="0.2">
      <c r="B2515" s="176">
        <v>45176</v>
      </c>
      <c r="C2515" s="146">
        <v>614.90002400000003</v>
      </c>
      <c r="D2515">
        <f t="shared" si="42"/>
        <v>0.78676442145773284</v>
      </c>
      <c r="E2515">
        <v>7.6198672675133637E-3</v>
      </c>
    </row>
    <row r="2516" spans="2:5" x14ac:dyDescent="0.2">
      <c r="B2516" s="176">
        <v>41555</v>
      </c>
      <c r="C2516" s="146">
        <v>344.14163200000002</v>
      </c>
      <c r="D2516">
        <f t="shared" si="42"/>
        <v>6.9705319154898806</v>
      </c>
      <c r="E2516">
        <v>7.6170616568889578E-3</v>
      </c>
    </row>
    <row r="2517" spans="2:5" x14ac:dyDescent="0.2">
      <c r="B2517" s="176">
        <v>35795</v>
      </c>
      <c r="C2517" s="146">
        <v>43.176746000000001</v>
      </c>
      <c r="D2517">
        <f t="shared" si="42"/>
        <v>-0.64405446354058193</v>
      </c>
      <c r="E2517">
        <v>7.6142686973032928E-3</v>
      </c>
    </row>
    <row r="2518" spans="2:5" x14ac:dyDescent="0.2">
      <c r="B2518" s="176">
        <v>39406</v>
      </c>
      <c r="C2518" s="146">
        <v>121.301552</v>
      </c>
      <c r="D2518">
        <f t="shared" si="42"/>
        <v>-0.65344087792879102</v>
      </c>
      <c r="E2518">
        <v>7.6092129125204444E-3</v>
      </c>
    </row>
    <row r="2519" spans="2:5" x14ac:dyDescent="0.2">
      <c r="B2519" s="176">
        <v>42235</v>
      </c>
      <c r="C2519" s="146">
        <v>350.016907</v>
      </c>
      <c r="D2519">
        <f t="shared" si="42"/>
        <v>-0.25478551126122573</v>
      </c>
      <c r="E2519">
        <v>7.6018041545797589E-3</v>
      </c>
    </row>
    <row r="2520" spans="2:5" x14ac:dyDescent="0.2">
      <c r="B2520" s="176">
        <v>44557</v>
      </c>
      <c r="C2520" s="146">
        <v>469.686127</v>
      </c>
      <c r="D2520">
        <f t="shared" si="42"/>
        <v>0.81018294556735904</v>
      </c>
      <c r="E2520">
        <v>7.5919609386182838E-3</v>
      </c>
    </row>
    <row r="2521" spans="2:5" x14ac:dyDescent="0.2">
      <c r="B2521" s="176">
        <v>41233</v>
      </c>
      <c r="C2521" s="146">
        <v>259.46887199999998</v>
      </c>
      <c r="D2521">
        <f t="shared" si="42"/>
        <v>2.9913101752962987</v>
      </c>
      <c r="E2521">
        <v>7.572784858863325E-3</v>
      </c>
    </row>
    <row r="2522" spans="2:5" x14ac:dyDescent="0.2">
      <c r="B2522" s="176">
        <v>38278</v>
      </c>
      <c r="C2522" s="146">
        <v>65.008446000000006</v>
      </c>
      <c r="D2522">
        <f t="shared" si="42"/>
        <v>0.14101052561298147</v>
      </c>
      <c r="E2522">
        <v>7.5723015116489351E-3</v>
      </c>
    </row>
    <row r="2523" spans="2:5" x14ac:dyDescent="0.2">
      <c r="B2523" s="176">
        <v>35642</v>
      </c>
      <c r="C2523" s="146">
        <v>56.974449</v>
      </c>
      <c r="D2523">
        <f t="shared" si="42"/>
        <v>1.049454839740434</v>
      </c>
      <c r="E2523">
        <v>7.5648826774621925E-3</v>
      </c>
    </row>
    <row r="2524" spans="2:5" x14ac:dyDescent="0.2">
      <c r="B2524" s="176">
        <v>36231</v>
      </c>
      <c r="C2524" s="146">
        <v>27.799807000000001</v>
      </c>
      <c r="D2524">
        <f t="shared" si="42"/>
        <v>-0.53589506013623078</v>
      </c>
      <c r="E2524">
        <v>7.5634836452103211E-3</v>
      </c>
    </row>
    <row r="2525" spans="2:5" x14ac:dyDescent="0.2">
      <c r="B2525" s="176">
        <v>35128</v>
      </c>
      <c r="C2525" s="146">
        <v>59.899830000000001</v>
      </c>
      <c r="D2525">
        <f t="shared" si="42"/>
        <v>-0.65387949631962194</v>
      </c>
      <c r="E2525">
        <v>7.5507988706249281E-3</v>
      </c>
    </row>
    <row r="2526" spans="2:5" x14ac:dyDescent="0.2">
      <c r="B2526" s="176">
        <v>43494</v>
      </c>
      <c r="C2526" s="146">
        <v>173.06062299999999</v>
      </c>
      <c r="D2526">
        <f t="shared" si="42"/>
        <v>0.45951317356857624</v>
      </c>
      <c r="E2526">
        <v>7.5449686205538878E-3</v>
      </c>
    </row>
    <row r="2527" spans="2:5" x14ac:dyDescent="0.2">
      <c r="B2527" s="176">
        <v>40137</v>
      </c>
      <c r="C2527" s="146">
        <v>118.57421100000001</v>
      </c>
      <c r="D2527">
        <f t="shared" si="42"/>
        <v>-0.60510039307351171</v>
      </c>
      <c r="E2527">
        <v>7.5343251151152313E-3</v>
      </c>
    </row>
    <row r="2528" spans="2:5" x14ac:dyDescent="0.2">
      <c r="B2528" s="176">
        <v>44452</v>
      </c>
      <c r="C2528" s="146">
        <v>300.26419099999998</v>
      </c>
      <c r="D2528">
        <f t="shared" si="42"/>
        <v>0.91052710812805093</v>
      </c>
      <c r="E2528">
        <v>7.5263510047383735E-3</v>
      </c>
    </row>
    <row r="2529" spans="2:5" x14ac:dyDescent="0.2">
      <c r="B2529" s="176">
        <v>40294</v>
      </c>
      <c r="C2529" s="146">
        <v>157.16301000000001</v>
      </c>
      <c r="D2529">
        <f t="shared" si="42"/>
        <v>-2.9299138865980835E-2</v>
      </c>
      <c r="E2529">
        <v>7.5198414975217844E-3</v>
      </c>
    </row>
    <row r="2530" spans="2:5" x14ac:dyDescent="0.2">
      <c r="B2530" s="176">
        <v>39099</v>
      </c>
      <c r="C2530" s="146">
        <v>161.90673799999999</v>
      </c>
      <c r="D2530">
        <f t="shared" si="42"/>
        <v>0.81232270843009735</v>
      </c>
      <c r="E2530">
        <v>7.5193221438209449E-3</v>
      </c>
    </row>
    <row r="2531" spans="2:5" x14ac:dyDescent="0.2">
      <c r="B2531" s="176">
        <v>38035</v>
      </c>
      <c r="C2531" s="146">
        <v>89.336594000000005</v>
      </c>
      <c r="D2531">
        <f t="shared" si="42"/>
        <v>-0.64379882076487382</v>
      </c>
      <c r="E2531">
        <v>7.5093093281800036E-3</v>
      </c>
    </row>
    <row r="2532" spans="2:5" x14ac:dyDescent="0.2">
      <c r="B2532" s="176">
        <v>41050</v>
      </c>
      <c r="C2532" s="146">
        <v>250.80375699999999</v>
      </c>
      <c r="D2532">
        <f t="shared" si="42"/>
        <v>0.92571210757302813</v>
      </c>
      <c r="E2532">
        <v>7.5027582385114406E-3</v>
      </c>
    </row>
    <row r="2533" spans="2:5" x14ac:dyDescent="0.2">
      <c r="B2533" s="176">
        <v>40231</v>
      </c>
      <c r="C2533" s="146">
        <v>130.239487</v>
      </c>
      <c r="D2533">
        <f t="shared" si="42"/>
        <v>5.2814392481535171</v>
      </c>
      <c r="E2533">
        <v>7.5020519696575921E-3</v>
      </c>
    </row>
    <row r="2534" spans="2:5" x14ac:dyDescent="0.2">
      <c r="B2534" s="176">
        <v>37475</v>
      </c>
      <c r="C2534" s="146">
        <v>20.734020000000001</v>
      </c>
      <c r="D2534">
        <f t="shared" si="42"/>
        <v>-0.94664171159862642</v>
      </c>
      <c r="E2534">
        <v>7.4962037925630949E-3</v>
      </c>
    </row>
    <row r="2535" spans="2:5" x14ac:dyDescent="0.2">
      <c r="B2535" s="176">
        <v>42503</v>
      </c>
      <c r="C2535" s="146">
        <v>388.58105499999999</v>
      </c>
      <c r="D2535">
        <f t="shared" si="42"/>
        <v>1.7117518413664792</v>
      </c>
      <c r="E2535">
        <v>7.4926834017700625E-3</v>
      </c>
    </row>
    <row r="2536" spans="2:5" x14ac:dyDescent="0.2">
      <c r="B2536" s="176">
        <v>38972</v>
      </c>
      <c r="C2536" s="146">
        <v>143.29521199999999</v>
      </c>
      <c r="D2536">
        <f t="shared" si="42"/>
        <v>-0.65047580820407236</v>
      </c>
      <c r="E2536">
        <v>7.492634898385182E-3</v>
      </c>
    </row>
    <row r="2537" spans="2:5" x14ac:dyDescent="0.2">
      <c r="B2537" s="176">
        <v>43004</v>
      </c>
      <c r="C2537" s="146">
        <v>409.97222900000003</v>
      </c>
      <c r="D2537">
        <f t="shared" si="42"/>
        <v>17.754277076800626</v>
      </c>
      <c r="E2537">
        <v>7.4717618728244476E-3</v>
      </c>
    </row>
    <row r="2538" spans="2:5" x14ac:dyDescent="0.2">
      <c r="B2538" s="176">
        <v>37546</v>
      </c>
      <c r="C2538" s="146">
        <v>21.860199000000001</v>
      </c>
      <c r="D2538">
        <f t="shared" si="42"/>
        <v>0.61205866424235722</v>
      </c>
      <c r="E2538">
        <v>7.4651288200197341E-3</v>
      </c>
    </row>
    <row r="2539" spans="2:5" x14ac:dyDescent="0.2">
      <c r="B2539" s="176">
        <v>36860</v>
      </c>
      <c r="C2539" s="146">
        <v>13.560423999999999</v>
      </c>
      <c r="D2539">
        <f t="shared" si="42"/>
        <v>-0.87268168794880008</v>
      </c>
      <c r="E2539">
        <v>7.4501431782601811E-3</v>
      </c>
    </row>
    <row r="2540" spans="2:5" x14ac:dyDescent="0.2">
      <c r="B2540" s="176">
        <v>39559</v>
      </c>
      <c r="C2540" s="146">
        <v>106.50804100000001</v>
      </c>
      <c r="D2540">
        <f t="shared" si="42"/>
        <v>1.2158222479677401</v>
      </c>
      <c r="E2540">
        <v>7.4500270860631927E-3</v>
      </c>
    </row>
    <row r="2541" spans="2:5" x14ac:dyDescent="0.2">
      <c r="B2541" s="176">
        <v>35486</v>
      </c>
      <c r="C2541" s="146">
        <v>48.067050999999999</v>
      </c>
      <c r="D2541">
        <f t="shared" si="42"/>
        <v>1.2969062210793425</v>
      </c>
      <c r="E2541">
        <v>7.4347461018560148E-3</v>
      </c>
    </row>
    <row r="2542" spans="2:5" x14ac:dyDescent="0.2">
      <c r="B2542" s="176">
        <v>37497</v>
      </c>
      <c r="C2542" s="146">
        <v>20.926867000000001</v>
      </c>
      <c r="D2542">
        <f t="shared" si="42"/>
        <v>-0.93931341580427774</v>
      </c>
      <c r="E2542">
        <v>7.4269021134630237E-3</v>
      </c>
    </row>
    <row r="2543" spans="2:5" x14ac:dyDescent="0.2">
      <c r="B2543" s="176">
        <v>42437</v>
      </c>
      <c r="C2543" s="146">
        <v>344.83514400000001</v>
      </c>
      <c r="D2543">
        <f t="shared" si="42"/>
        <v>0.7682850331419403</v>
      </c>
      <c r="E2543">
        <v>7.4235752671376592E-3</v>
      </c>
    </row>
    <row r="2544" spans="2:5" x14ac:dyDescent="0.2">
      <c r="B2544" s="176">
        <v>40914</v>
      </c>
      <c r="C2544" s="146">
        <v>195.01106300000001</v>
      </c>
      <c r="D2544">
        <f t="shared" si="42"/>
        <v>3.8037519509824382</v>
      </c>
      <c r="E2544">
        <v>7.4220684031671485E-3</v>
      </c>
    </row>
    <row r="2545" spans="2:5" x14ac:dyDescent="0.2">
      <c r="B2545" s="176">
        <v>35909</v>
      </c>
      <c r="C2545" s="146">
        <v>40.595573000000002</v>
      </c>
      <c r="D2545">
        <f t="shared" si="42"/>
        <v>-0.90825256827540368</v>
      </c>
      <c r="E2545">
        <v>7.3766624334036541E-3</v>
      </c>
    </row>
    <row r="2546" spans="2:5" x14ac:dyDescent="0.2">
      <c r="B2546" s="176">
        <v>42849</v>
      </c>
      <c r="C2546" s="146">
        <v>442.47094700000002</v>
      </c>
      <c r="D2546">
        <f t="shared" si="42"/>
        <v>1.4977497861150733</v>
      </c>
      <c r="E2546">
        <v>7.376295476780011E-3</v>
      </c>
    </row>
    <row r="2547" spans="2:5" x14ac:dyDescent="0.2">
      <c r="B2547" s="176">
        <v>40900</v>
      </c>
      <c r="C2547" s="146">
        <v>177.14782700000001</v>
      </c>
      <c r="D2547">
        <f t="shared" si="42"/>
        <v>-0.56074665157887915</v>
      </c>
      <c r="E2547">
        <v>7.3529134965462945E-3</v>
      </c>
    </row>
    <row r="2548" spans="2:5" x14ac:dyDescent="0.2">
      <c r="B2548" s="176">
        <v>44859</v>
      </c>
      <c r="C2548" s="146">
        <v>403.29306000000003</v>
      </c>
      <c r="D2548">
        <f t="shared" si="42"/>
        <v>11.518506787425828</v>
      </c>
      <c r="E2548">
        <v>7.3455965778375437E-3</v>
      </c>
    </row>
    <row r="2549" spans="2:5" x14ac:dyDescent="0.2">
      <c r="B2549" s="176">
        <v>36340</v>
      </c>
      <c r="C2549" s="146">
        <v>32.215747999999998</v>
      </c>
      <c r="D2549">
        <f t="shared" si="42"/>
        <v>-0.62943780342777778</v>
      </c>
      <c r="E2549">
        <v>7.3408002293362008E-3</v>
      </c>
    </row>
    <row r="2550" spans="2:5" x14ac:dyDescent="0.2">
      <c r="B2550" s="176">
        <v>39611</v>
      </c>
      <c r="C2550" s="146">
        <v>86.937492000000006</v>
      </c>
      <c r="D2550">
        <f t="shared" si="42"/>
        <v>-0.3766422355094643</v>
      </c>
      <c r="E2550">
        <v>7.3407643948646848E-3</v>
      </c>
    </row>
    <row r="2551" spans="2:5" x14ac:dyDescent="0.2">
      <c r="B2551" s="176">
        <v>40329</v>
      </c>
      <c r="C2551" s="146">
        <v>139.46644599999999</v>
      </c>
      <c r="D2551">
        <f t="shared" si="42"/>
        <v>-0.66622659323228473</v>
      </c>
      <c r="E2551">
        <v>7.3380819142670715E-3</v>
      </c>
    </row>
    <row r="2552" spans="2:5" x14ac:dyDescent="0.2">
      <c r="B2552" s="176">
        <v>45008</v>
      </c>
      <c r="C2552" s="146">
        <v>417.84768700000001</v>
      </c>
      <c r="D2552">
        <f t="shared" si="42"/>
        <v>0.41461352441323818</v>
      </c>
      <c r="E2552">
        <v>7.3299042863746314E-3</v>
      </c>
    </row>
    <row r="2553" spans="2:5" x14ac:dyDescent="0.2">
      <c r="B2553" s="176">
        <v>43248</v>
      </c>
      <c r="C2553" s="146">
        <v>295.37939499999999</v>
      </c>
      <c r="D2553">
        <f t="shared" si="42"/>
        <v>-0.17327006126104341</v>
      </c>
      <c r="E2553">
        <v>7.3092717558845373E-3</v>
      </c>
    </row>
    <row r="2554" spans="2:5" x14ac:dyDescent="0.2">
      <c r="B2554" s="176">
        <v>43202</v>
      </c>
      <c r="C2554" s="146">
        <v>357.28643799999998</v>
      </c>
      <c r="D2554">
        <f t="shared" si="42"/>
        <v>3.4252604345421425</v>
      </c>
      <c r="E2554">
        <v>7.307468430319786E-3</v>
      </c>
    </row>
    <row r="2555" spans="2:5" x14ac:dyDescent="0.2">
      <c r="B2555" s="176">
        <v>38394</v>
      </c>
      <c r="C2555" s="146">
        <v>80.737945999999994</v>
      </c>
      <c r="D2555">
        <f t="shared" si="42"/>
        <v>-0.80837671527228472</v>
      </c>
      <c r="E2555">
        <v>7.2939343131081386E-3</v>
      </c>
    </row>
    <row r="2556" spans="2:5" x14ac:dyDescent="0.2">
      <c r="B2556" s="176">
        <v>42863</v>
      </c>
      <c r="C2556" s="146">
        <v>421.33682299999998</v>
      </c>
      <c r="D2556">
        <f t="shared" si="42"/>
        <v>0.59477674391764324</v>
      </c>
      <c r="E2556">
        <v>7.268837989588205E-3</v>
      </c>
    </row>
    <row r="2557" spans="2:5" x14ac:dyDescent="0.2">
      <c r="B2557" s="176">
        <v>41380</v>
      </c>
      <c r="C2557" s="146">
        <v>264.19799799999998</v>
      </c>
      <c r="D2557">
        <f t="shared" si="42"/>
        <v>2.3871637648782325</v>
      </c>
      <c r="E2557">
        <v>7.2489188776503708E-3</v>
      </c>
    </row>
    <row r="2558" spans="2:5" x14ac:dyDescent="0.2">
      <c r="B2558" s="176">
        <v>38590</v>
      </c>
      <c r="C2558" s="146">
        <v>77.999770999999996</v>
      </c>
      <c r="D2558">
        <f t="shared" si="42"/>
        <v>-0.51235354331864036</v>
      </c>
      <c r="E2558">
        <v>7.2456818250052962E-3</v>
      </c>
    </row>
    <row r="2559" spans="2:5" x14ac:dyDescent="0.2">
      <c r="B2559" s="176">
        <v>43641</v>
      </c>
      <c r="C2559" s="146">
        <v>159.95147700000001</v>
      </c>
      <c r="D2559">
        <f t="shared" si="42"/>
        <v>-0.54904440742147465</v>
      </c>
      <c r="E2559">
        <v>7.219058657919027E-3</v>
      </c>
    </row>
    <row r="2560" spans="2:5" x14ac:dyDescent="0.2">
      <c r="B2560" s="176">
        <v>43201</v>
      </c>
      <c r="C2560" s="146">
        <v>354.69451900000001</v>
      </c>
      <c r="D2560">
        <f t="shared" si="42"/>
        <v>14.672565790223684</v>
      </c>
      <c r="E2560">
        <v>7.218703457211614E-3</v>
      </c>
    </row>
    <row r="2561" spans="2:5" x14ac:dyDescent="0.2">
      <c r="B2561" s="176">
        <v>37574</v>
      </c>
      <c r="C2561" s="146">
        <v>22.631554000000001</v>
      </c>
      <c r="D2561">
        <f t="shared" si="42"/>
        <v>-0.95374330475457914</v>
      </c>
      <c r="E2561">
        <v>7.2091283641947373E-3</v>
      </c>
    </row>
    <row r="2562" spans="2:5" x14ac:dyDescent="0.2">
      <c r="B2562" s="176">
        <v>41925</v>
      </c>
      <c r="C2562" s="146">
        <v>489.26007099999998</v>
      </c>
      <c r="D2562">
        <f t="shared" si="42"/>
        <v>1.4647384556056188E-2</v>
      </c>
      <c r="E2562">
        <v>7.2052674402776698E-3</v>
      </c>
    </row>
    <row r="2563" spans="2:5" x14ac:dyDescent="0.2">
      <c r="B2563" s="176">
        <v>45049</v>
      </c>
      <c r="C2563" s="146">
        <v>482.19714399999998</v>
      </c>
      <c r="D2563">
        <f t="shared" ref="D2563:D2626" si="43">(C2563-C2564)/C2564</f>
        <v>0.37334341783118463</v>
      </c>
      <c r="E2563">
        <v>7.1838008510703407E-3</v>
      </c>
    </row>
    <row r="2564" spans="2:5" x14ac:dyDescent="0.2">
      <c r="B2564" s="176">
        <v>41676</v>
      </c>
      <c r="C2564" s="146">
        <v>351.11184700000001</v>
      </c>
      <c r="D2564">
        <f t="shared" si="43"/>
        <v>1.862815983761736</v>
      </c>
      <c r="E2564">
        <v>7.1810879379723535E-3</v>
      </c>
    </row>
    <row r="2565" spans="2:5" x14ac:dyDescent="0.2">
      <c r="B2565" s="176">
        <v>39272</v>
      </c>
      <c r="C2565" s="146">
        <v>122.645622</v>
      </c>
      <c r="D2565">
        <f t="shared" si="43"/>
        <v>-0.7573654005654753</v>
      </c>
      <c r="E2565">
        <v>7.1707450544857727E-3</v>
      </c>
    </row>
    <row r="2566" spans="2:5" x14ac:dyDescent="0.2">
      <c r="B2566" s="176">
        <v>44512</v>
      </c>
      <c r="C2566" s="146">
        <v>505.47457900000001</v>
      </c>
      <c r="D2566">
        <f t="shared" si="43"/>
        <v>23.914710463689282</v>
      </c>
      <c r="E2566">
        <v>7.1506430209170996E-3</v>
      </c>
    </row>
    <row r="2567" spans="2:5" x14ac:dyDescent="0.2">
      <c r="B2567" s="176">
        <v>36663</v>
      </c>
      <c r="C2567" s="146">
        <v>20.288198000000001</v>
      </c>
      <c r="D2567">
        <f t="shared" si="43"/>
        <v>-0.94262634623937036</v>
      </c>
      <c r="E2567">
        <v>7.1428606887007024E-3</v>
      </c>
    </row>
    <row r="2568" spans="2:5" x14ac:dyDescent="0.2">
      <c r="B2568" s="176">
        <v>41677</v>
      </c>
      <c r="C2568" s="146">
        <v>353.61523399999999</v>
      </c>
      <c r="D2568">
        <f t="shared" si="43"/>
        <v>0.28777397198775989</v>
      </c>
      <c r="E2568">
        <v>7.1298847401180827E-3</v>
      </c>
    </row>
    <row r="2569" spans="2:5" x14ac:dyDescent="0.2">
      <c r="B2569" s="176">
        <v>43291</v>
      </c>
      <c r="C2569" s="146">
        <v>274.594177</v>
      </c>
      <c r="D2569">
        <f t="shared" si="43"/>
        <v>9.9501483724727695</v>
      </c>
      <c r="E2569">
        <v>7.1297902186316826E-3</v>
      </c>
    </row>
    <row r="2570" spans="2:5" x14ac:dyDescent="0.2">
      <c r="B2570" s="176">
        <v>37622</v>
      </c>
      <c r="C2570" s="146">
        <v>25.076754000000001</v>
      </c>
      <c r="D2570">
        <f t="shared" si="43"/>
        <v>0.53132383960640639</v>
      </c>
      <c r="E2570">
        <v>7.1251682072562533E-3</v>
      </c>
    </row>
    <row r="2571" spans="2:5" x14ac:dyDescent="0.2">
      <c r="B2571" s="176">
        <v>37237</v>
      </c>
      <c r="C2571" s="146">
        <v>16.375865999999998</v>
      </c>
      <c r="D2571">
        <f t="shared" si="43"/>
        <v>-0.91709863377066014</v>
      </c>
      <c r="E2571">
        <v>7.1155485128501636E-3</v>
      </c>
    </row>
    <row r="2572" spans="2:5" x14ac:dyDescent="0.2">
      <c r="B2572" s="176">
        <v>44204</v>
      </c>
      <c r="C2572" s="146">
        <v>197.53433200000001</v>
      </c>
      <c r="D2572">
        <f t="shared" si="43"/>
        <v>-0.5885590026360723</v>
      </c>
      <c r="E2572">
        <v>7.1155258282478654E-3</v>
      </c>
    </row>
    <row r="2573" spans="2:5" x14ac:dyDescent="0.2">
      <c r="B2573" s="176">
        <v>45043</v>
      </c>
      <c r="C2573" s="146">
        <v>480.10366800000003</v>
      </c>
      <c r="D2573">
        <f t="shared" si="43"/>
        <v>1.5963563313225615</v>
      </c>
      <c r="E2573">
        <v>7.1099932944524626E-3</v>
      </c>
    </row>
    <row r="2574" spans="2:5" x14ac:dyDescent="0.2">
      <c r="B2574" s="176">
        <v>40722</v>
      </c>
      <c r="C2574" s="146">
        <v>184.91439800000001</v>
      </c>
      <c r="D2574">
        <f t="shared" si="43"/>
        <v>1.6554689850078497</v>
      </c>
      <c r="E2574">
        <v>7.1081101057401362E-3</v>
      </c>
    </row>
    <row r="2575" spans="2:5" x14ac:dyDescent="0.2">
      <c r="B2575" s="176">
        <v>35221</v>
      </c>
      <c r="C2575" s="146">
        <v>69.635306999999997</v>
      </c>
      <c r="D2575">
        <f t="shared" si="43"/>
        <v>-0.82444257492150785</v>
      </c>
      <c r="E2575">
        <v>7.1010470709736342E-3</v>
      </c>
    </row>
    <row r="2576" spans="2:5" x14ac:dyDescent="0.2">
      <c r="B2576" s="176">
        <v>42202</v>
      </c>
      <c r="C2576" s="146">
        <v>396.65258799999998</v>
      </c>
      <c r="D2576">
        <f t="shared" si="43"/>
        <v>0.36497030177457135</v>
      </c>
      <c r="E2576">
        <v>7.0841004592701474E-3</v>
      </c>
    </row>
    <row r="2577" spans="2:5" x14ac:dyDescent="0.2">
      <c r="B2577" s="176">
        <v>44321</v>
      </c>
      <c r="C2577" s="146">
        <v>290.59429899999998</v>
      </c>
      <c r="D2577">
        <f t="shared" si="43"/>
        <v>0.70517693423756955</v>
      </c>
      <c r="E2577">
        <v>7.082322346898577E-3</v>
      </c>
    </row>
    <row r="2578" spans="2:5" x14ac:dyDescent="0.2">
      <c r="B2578" s="176">
        <v>43873</v>
      </c>
      <c r="C2578" s="146">
        <v>170.41885400000001</v>
      </c>
      <c r="D2578">
        <f t="shared" si="43"/>
        <v>-0.56450414107292479</v>
      </c>
      <c r="E2578">
        <v>7.0692339048371482E-3</v>
      </c>
    </row>
    <row r="2579" spans="2:5" x14ac:dyDescent="0.2">
      <c r="B2579" s="176">
        <v>42506</v>
      </c>
      <c r="C2579" s="146">
        <v>391.32141100000001</v>
      </c>
      <c r="D2579">
        <f t="shared" si="43"/>
        <v>-0.11390284725637714</v>
      </c>
      <c r="E2579">
        <v>7.0522120539304725E-3</v>
      </c>
    </row>
    <row r="2580" spans="2:5" x14ac:dyDescent="0.2">
      <c r="B2580" s="176">
        <v>44977</v>
      </c>
      <c r="C2580" s="146">
        <v>441.62359600000002</v>
      </c>
      <c r="D2580">
        <f t="shared" si="43"/>
        <v>-0.16257087351387789</v>
      </c>
      <c r="E2580">
        <v>7.0470417300231968E-3</v>
      </c>
    </row>
    <row r="2581" spans="2:5" x14ac:dyDescent="0.2">
      <c r="B2581" s="176">
        <v>42612</v>
      </c>
      <c r="C2581" s="146">
        <v>527.35638400000005</v>
      </c>
      <c r="D2581">
        <f t="shared" si="43"/>
        <v>1.9577857985733167</v>
      </c>
      <c r="E2581">
        <v>7.0436575801454473E-3</v>
      </c>
    </row>
    <row r="2582" spans="2:5" x14ac:dyDescent="0.2">
      <c r="B2582" s="176">
        <v>44176</v>
      </c>
      <c r="C2582" s="146">
        <v>178.29431199999999</v>
      </c>
      <c r="D2582">
        <f t="shared" si="43"/>
        <v>-2.7943165412656706E-4</v>
      </c>
      <c r="E2582">
        <v>7.0382470925163237E-3</v>
      </c>
    </row>
    <row r="2583" spans="2:5" x14ac:dyDescent="0.2">
      <c r="B2583" s="176">
        <v>44180</v>
      </c>
      <c r="C2583" s="146">
        <v>178.34414699999999</v>
      </c>
      <c r="D2583">
        <f t="shared" si="43"/>
        <v>-0.67197004016103179</v>
      </c>
      <c r="E2583">
        <v>7.0362665452001786E-3</v>
      </c>
    </row>
    <row r="2584" spans="2:5" x14ac:dyDescent="0.2">
      <c r="B2584" s="176">
        <v>42086</v>
      </c>
      <c r="C2584" s="146">
        <v>543.68249500000002</v>
      </c>
      <c r="D2584">
        <f t="shared" si="43"/>
        <v>0.18909185529707367</v>
      </c>
      <c r="E2584">
        <v>7.0305759292716387E-3</v>
      </c>
    </row>
    <row r="2585" spans="2:5" x14ac:dyDescent="0.2">
      <c r="B2585" s="176">
        <v>42787</v>
      </c>
      <c r="C2585" s="146">
        <v>457.22497600000003</v>
      </c>
      <c r="D2585">
        <f t="shared" si="43"/>
        <v>2.6022920891975549</v>
      </c>
      <c r="E2585">
        <v>7.0260323946190429E-3</v>
      </c>
    </row>
    <row r="2586" spans="2:5" x14ac:dyDescent="0.2">
      <c r="B2586" s="176">
        <v>39420</v>
      </c>
      <c r="C2586" s="146">
        <v>126.926125</v>
      </c>
      <c r="D2586">
        <f t="shared" si="43"/>
        <v>0.64279963451672317</v>
      </c>
      <c r="E2586">
        <v>6.9955122156179841E-3</v>
      </c>
    </row>
    <row r="2587" spans="2:5" x14ac:dyDescent="0.2">
      <c r="B2587" s="176">
        <v>38419</v>
      </c>
      <c r="C2587" s="146">
        <v>77.262084999999999</v>
      </c>
      <c r="D2587">
        <f t="shared" si="43"/>
        <v>-0.85051039242822712</v>
      </c>
      <c r="E2587">
        <v>6.9938435965970561E-3</v>
      </c>
    </row>
    <row r="2588" spans="2:5" x14ac:dyDescent="0.2">
      <c r="B2588" s="176">
        <v>45072</v>
      </c>
      <c r="C2588" s="146">
        <v>516.83917199999996</v>
      </c>
      <c r="D2588">
        <f t="shared" si="43"/>
        <v>0.21838319998030364</v>
      </c>
      <c r="E2588">
        <v>6.9924303308498501E-3</v>
      </c>
    </row>
    <row r="2589" spans="2:5" x14ac:dyDescent="0.2">
      <c r="B2589" s="176">
        <v>41750</v>
      </c>
      <c r="C2589" s="146">
        <v>424.20083599999998</v>
      </c>
      <c r="D2589">
        <f t="shared" si="43"/>
        <v>2.7337112196058282</v>
      </c>
      <c r="E2589">
        <v>6.9913094376191053E-3</v>
      </c>
    </row>
    <row r="2590" spans="2:5" x14ac:dyDescent="0.2">
      <c r="B2590" s="176">
        <v>39303</v>
      </c>
      <c r="C2590" s="146">
        <v>113.613724</v>
      </c>
      <c r="D2590">
        <f t="shared" si="43"/>
        <v>1.0969797295142532E-2</v>
      </c>
      <c r="E2590">
        <v>6.980706364460851E-3</v>
      </c>
    </row>
    <row r="2591" spans="2:5" x14ac:dyDescent="0.2">
      <c r="B2591" s="176">
        <v>39297</v>
      </c>
      <c r="C2591" s="146">
        <v>112.380928</v>
      </c>
      <c r="D2591">
        <f t="shared" si="43"/>
        <v>-0.21877208307942014</v>
      </c>
      <c r="E2591">
        <v>6.9806443664140088E-3</v>
      </c>
    </row>
    <row r="2592" spans="2:5" x14ac:dyDescent="0.2">
      <c r="B2592" s="176">
        <v>44085</v>
      </c>
      <c r="C2592" s="146">
        <v>143.851654</v>
      </c>
      <c r="D2592">
        <f t="shared" si="43"/>
        <v>8.2094888462752635</v>
      </c>
      <c r="E2592">
        <v>6.9783250565239215E-3</v>
      </c>
    </row>
    <row r="2593" spans="2:5" x14ac:dyDescent="0.2">
      <c r="B2593" s="176">
        <v>37260</v>
      </c>
      <c r="C2593" s="146">
        <v>15.619939</v>
      </c>
      <c r="D2593">
        <f t="shared" si="43"/>
        <v>-0.22235021022514886</v>
      </c>
      <c r="E2593">
        <v>6.9618597845906259E-3</v>
      </c>
    </row>
    <row r="2594" spans="2:5" x14ac:dyDescent="0.2">
      <c r="B2594" s="176">
        <v>37532</v>
      </c>
      <c r="C2594" s="146">
        <v>20.086084</v>
      </c>
      <c r="D2594">
        <f t="shared" si="43"/>
        <v>-0.63083689620370098</v>
      </c>
      <c r="E2594">
        <v>6.9606124436569832E-3</v>
      </c>
    </row>
    <row r="2595" spans="2:5" x14ac:dyDescent="0.2">
      <c r="B2595" s="176">
        <v>35510</v>
      </c>
      <c r="C2595" s="146">
        <v>54.409782</v>
      </c>
      <c r="D2595">
        <f t="shared" si="43"/>
        <v>-0.88745363602829197</v>
      </c>
      <c r="E2595">
        <v>6.9592992305085762E-3</v>
      </c>
    </row>
    <row r="2596" spans="2:5" x14ac:dyDescent="0.2">
      <c r="B2596" s="176">
        <v>45044</v>
      </c>
      <c r="C2596" s="146">
        <v>483.44326799999999</v>
      </c>
      <c r="D2596">
        <f t="shared" si="43"/>
        <v>9.4961106532349593</v>
      </c>
      <c r="E2596">
        <v>6.9559976784013275E-3</v>
      </c>
    </row>
    <row r="2597" spans="2:5" x14ac:dyDescent="0.2">
      <c r="B2597" s="176">
        <v>36410</v>
      </c>
      <c r="C2597" s="146">
        <v>46.059277000000002</v>
      </c>
      <c r="D2597">
        <f t="shared" si="43"/>
        <v>-0.88806098434143987</v>
      </c>
      <c r="E2597">
        <v>6.9535100893145223E-3</v>
      </c>
    </row>
    <row r="2598" spans="2:5" x14ac:dyDescent="0.2">
      <c r="B2598" s="176">
        <v>44865</v>
      </c>
      <c r="C2598" s="146">
        <v>411.46758999999997</v>
      </c>
      <c r="D2598">
        <f t="shared" si="43"/>
        <v>1.8140675257331691</v>
      </c>
      <c r="E2598">
        <v>6.9529422563004211E-3</v>
      </c>
    </row>
    <row r="2599" spans="2:5" x14ac:dyDescent="0.2">
      <c r="B2599" s="176">
        <v>40178</v>
      </c>
      <c r="C2599" s="146">
        <v>146.21809400000001</v>
      </c>
      <c r="D2599">
        <f t="shared" si="43"/>
        <v>2.2227185887738083</v>
      </c>
      <c r="E2599">
        <v>6.9328526730673395E-3</v>
      </c>
    </row>
    <row r="2600" spans="2:5" x14ac:dyDescent="0.2">
      <c r="B2600" s="176">
        <v>35468</v>
      </c>
      <c r="C2600" s="146">
        <v>45.371040000000001</v>
      </c>
      <c r="D2600">
        <f t="shared" si="43"/>
        <v>-0.67517612217061229</v>
      </c>
      <c r="E2600">
        <v>6.9280029912865944E-3</v>
      </c>
    </row>
    <row r="2601" spans="2:5" x14ac:dyDescent="0.2">
      <c r="B2601" s="176">
        <v>40367</v>
      </c>
      <c r="C2601" s="146">
        <v>139.67889400000001</v>
      </c>
      <c r="D2601">
        <f t="shared" si="43"/>
        <v>3.3675611336762583</v>
      </c>
      <c r="E2601">
        <v>6.9245062610253112E-3</v>
      </c>
    </row>
    <row r="2602" spans="2:5" x14ac:dyDescent="0.2">
      <c r="B2602" s="176">
        <v>36339</v>
      </c>
      <c r="C2602" s="146">
        <v>31.980982000000001</v>
      </c>
      <c r="D2602">
        <f t="shared" si="43"/>
        <v>-0.83694711102962227</v>
      </c>
      <c r="E2602">
        <v>6.9148176850624453E-3</v>
      </c>
    </row>
    <row r="2603" spans="2:5" x14ac:dyDescent="0.2">
      <c r="B2603" s="176">
        <v>44203</v>
      </c>
      <c r="C2603" s="146">
        <v>196.13870199999999</v>
      </c>
      <c r="D2603">
        <f t="shared" si="43"/>
        <v>3.2291912988395155</v>
      </c>
      <c r="E2603">
        <v>6.909005199404651E-3</v>
      </c>
    </row>
    <row r="2604" spans="2:5" x14ac:dyDescent="0.2">
      <c r="B2604" s="176">
        <v>36411</v>
      </c>
      <c r="C2604" s="146">
        <v>46.377353999999997</v>
      </c>
      <c r="D2604">
        <f t="shared" si="43"/>
        <v>-0.51234908141009028</v>
      </c>
      <c r="E2604">
        <v>6.9058183436095898E-3</v>
      </c>
    </row>
    <row r="2605" spans="2:5" x14ac:dyDescent="0.2">
      <c r="B2605" s="176">
        <v>43999</v>
      </c>
      <c r="C2605" s="146">
        <v>95.103592000000006</v>
      </c>
      <c r="D2605">
        <f t="shared" si="43"/>
        <v>-0.36226664752778892</v>
      </c>
      <c r="E2605">
        <v>6.8601535290460456E-3</v>
      </c>
    </row>
    <row r="2606" spans="2:5" x14ac:dyDescent="0.2">
      <c r="B2606" s="176">
        <v>40350</v>
      </c>
      <c r="C2606" s="146">
        <v>149.12751800000001</v>
      </c>
      <c r="D2606">
        <f t="shared" si="43"/>
        <v>0.94085925259107328</v>
      </c>
      <c r="E2606">
        <v>6.8595329322816952E-3</v>
      </c>
    </row>
    <row r="2607" spans="2:5" x14ac:dyDescent="0.2">
      <c r="B2607" s="176">
        <v>38105</v>
      </c>
      <c r="C2607" s="146">
        <v>76.835823000000005</v>
      </c>
      <c r="D2607">
        <f t="shared" si="43"/>
        <v>2.7646067357100934</v>
      </c>
      <c r="E2607">
        <v>6.8558238919198891E-3</v>
      </c>
    </row>
    <row r="2608" spans="2:5" x14ac:dyDescent="0.2">
      <c r="B2608" s="176">
        <v>36693</v>
      </c>
      <c r="C2608" s="146">
        <v>20.410053000000001</v>
      </c>
      <c r="D2608">
        <f t="shared" si="43"/>
        <v>-0.97166451014851341</v>
      </c>
      <c r="E2608">
        <v>6.8493698056869565E-3</v>
      </c>
    </row>
    <row r="2609" spans="2:5" x14ac:dyDescent="0.2">
      <c r="B2609" s="176">
        <v>45273</v>
      </c>
      <c r="C2609" s="146">
        <v>720.29998799999998</v>
      </c>
      <c r="D2609">
        <f t="shared" si="43"/>
        <v>0.15625689858425301</v>
      </c>
      <c r="E2609">
        <v>6.8492645172177884E-3</v>
      </c>
    </row>
    <row r="2610" spans="2:5" x14ac:dyDescent="0.2">
      <c r="B2610" s="176">
        <v>45121</v>
      </c>
      <c r="C2610" s="146">
        <v>622.95843500000001</v>
      </c>
      <c r="D2610">
        <f t="shared" si="43"/>
        <v>2.6954462865004913</v>
      </c>
      <c r="E2610">
        <v>6.8475942203932733E-3</v>
      </c>
    </row>
    <row r="2611" spans="2:5" x14ac:dyDescent="0.2">
      <c r="B2611" s="176">
        <v>44155</v>
      </c>
      <c r="C2611" s="146">
        <v>168.57461499999999</v>
      </c>
      <c r="D2611">
        <f t="shared" si="43"/>
        <v>0.27478335363790762</v>
      </c>
      <c r="E2611">
        <v>6.8473420695489571E-3</v>
      </c>
    </row>
    <row r="2612" spans="2:5" x14ac:dyDescent="0.2">
      <c r="B2612" s="176">
        <v>43761</v>
      </c>
      <c r="C2612" s="146">
        <v>132.237854</v>
      </c>
      <c r="D2612">
        <f t="shared" si="43"/>
        <v>0.96306186209474431</v>
      </c>
      <c r="E2612">
        <v>6.8311066401588513E-3</v>
      </c>
    </row>
    <row r="2613" spans="2:5" x14ac:dyDescent="0.2">
      <c r="B2613" s="176">
        <v>38296</v>
      </c>
      <c r="C2613" s="146">
        <v>67.363060000000004</v>
      </c>
      <c r="D2613">
        <f t="shared" si="43"/>
        <v>0.65720643064307094</v>
      </c>
      <c r="E2613">
        <v>6.8231288811971521E-3</v>
      </c>
    </row>
    <row r="2614" spans="2:5" x14ac:dyDescent="0.2">
      <c r="B2614" s="176">
        <v>37853</v>
      </c>
      <c r="C2614" s="146">
        <v>40.648563000000003</v>
      </c>
      <c r="D2614">
        <f t="shared" si="43"/>
        <v>-0.77941439272173951</v>
      </c>
      <c r="E2614">
        <v>6.8211136142309536E-3</v>
      </c>
    </row>
    <row r="2615" spans="2:5" x14ac:dyDescent="0.2">
      <c r="B2615" s="176">
        <v>44168</v>
      </c>
      <c r="C2615" s="146">
        <v>184.27568099999999</v>
      </c>
      <c r="D2615">
        <f t="shared" si="43"/>
        <v>1.6122360155838529</v>
      </c>
      <c r="E2615">
        <v>6.8083266289515445E-3</v>
      </c>
    </row>
    <row r="2616" spans="2:5" x14ac:dyDescent="0.2">
      <c r="B2616" s="176">
        <v>35282</v>
      </c>
      <c r="C2616" s="146">
        <v>70.543273999999997</v>
      </c>
      <c r="D2616">
        <f t="shared" si="43"/>
        <v>-0.76382800286616603</v>
      </c>
      <c r="E2616">
        <v>6.7843468826791521E-3</v>
      </c>
    </row>
    <row r="2617" spans="2:5" x14ac:dyDescent="0.2">
      <c r="B2617" s="176">
        <v>41023</v>
      </c>
      <c r="C2617" s="146">
        <v>298.69448899999998</v>
      </c>
      <c r="D2617">
        <f t="shared" si="43"/>
        <v>-0.24163370520059199</v>
      </c>
      <c r="E2617">
        <v>6.7796722141969246E-3</v>
      </c>
    </row>
    <row r="2618" spans="2:5" x14ac:dyDescent="0.2">
      <c r="B2618" s="176">
        <v>41696</v>
      </c>
      <c r="C2618" s="146">
        <v>393.865723</v>
      </c>
      <c r="D2618">
        <f t="shared" si="43"/>
        <v>0.55060094106007607</v>
      </c>
      <c r="E2618">
        <v>6.775390523792944E-3</v>
      </c>
    </row>
    <row r="2619" spans="2:5" x14ac:dyDescent="0.2">
      <c r="B2619" s="176">
        <v>41236</v>
      </c>
      <c r="C2619" s="146">
        <v>254.00843800000001</v>
      </c>
      <c r="D2619">
        <f t="shared" si="43"/>
        <v>2.3911685210046012</v>
      </c>
      <c r="E2619">
        <v>6.7633462420945362E-3</v>
      </c>
    </row>
    <row r="2620" spans="2:5" x14ac:dyDescent="0.2">
      <c r="B2620" s="176">
        <v>39680</v>
      </c>
      <c r="C2620" s="146">
        <v>74.902923999999999</v>
      </c>
      <c r="D2620">
        <f t="shared" si="43"/>
        <v>-0.59679971812179022</v>
      </c>
      <c r="E2620">
        <v>6.7553739888383275E-3</v>
      </c>
    </row>
    <row r="2621" spans="2:5" x14ac:dyDescent="0.2">
      <c r="B2621" s="176">
        <v>43594</v>
      </c>
      <c r="C2621" s="146">
        <v>185.77101099999999</v>
      </c>
      <c r="D2621">
        <f t="shared" si="43"/>
        <v>-0.63776264081340106</v>
      </c>
      <c r="E2621">
        <v>6.7530668570683749E-3</v>
      </c>
    </row>
    <row r="2622" spans="2:5" x14ac:dyDescent="0.2">
      <c r="B2622" s="176">
        <v>42146</v>
      </c>
      <c r="C2622" s="146">
        <v>512.84332300000005</v>
      </c>
      <c r="D2622">
        <f t="shared" si="43"/>
        <v>0.70546477335187152</v>
      </c>
      <c r="E2622">
        <v>6.7489018117901107E-3</v>
      </c>
    </row>
    <row r="2623" spans="2:5" x14ac:dyDescent="0.2">
      <c r="B2623" s="176">
        <v>41024</v>
      </c>
      <c r="C2623" s="146">
        <v>300.70590199999998</v>
      </c>
      <c r="D2623">
        <f t="shared" si="43"/>
        <v>-0.46321367806096592</v>
      </c>
      <c r="E2623">
        <v>6.7340144330550562E-3</v>
      </c>
    </row>
    <row r="2624" spans="2:5" x14ac:dyDescent="0.2">
      <c r="B2624" s="176">
        <v>42060</v>
      </c>
      <c r="C2624" s="146">
        <v>560.19665499999996</v>
      </c>
      <c r="D2624">
        <f t="shared" si="43"/>
        <v>17.631352836194743</v>
      </c>
      <c r="E2624">
        <v>6.7328962131221548E-3</v>
      </c>
    </row>
    <row r="2625" spans="2:5" x14ac:dyDescent="0.2">
      <c r="B2625" s="176">
        <v>37792</v>
      </c>
      <c r="C2625" s="146">
        <v>30.067416999999999</v>
      </c>
      <c r="D2625">
        <f t="shared" si="43"/>
        <v>-0.48803207500036228</v>
      </c>
      <c r="E2625">
        <v>6.7145964694730756E-3</v>
      </c>
    </row>
    <row r="2626" spans="2:5" x14ac:dyDescent="0.2">
      <c r="B2626" s="176">
        <v>35593</v>
      </c>
      <c r="C2626" s="146">
        <v>58.729103000000002</v>
      </c>
      <c r="D2626">
        <f t="shared" si="43"/>
        <v>-0.85457383179935231</v>
      </c>
      <c r="E2626">
        <v>6.711765688500319E-3</v>
      </c>
    </row>
    <row r="2627" spans="2:5" x14ac:dyDescent="0.2">
      <c r="B2627" s="176">
        <v>43084</v>
      </c>
      <c r="C2627" s="146">
        <v>403.84136999999998</v>
      </c>
      <c r="D2627">
        <f t="shared" ref="D2627:D2690" si="44">(C2627-C2628)/C2628</f>
        <v>30.653443158536387</v>
      </c>
      <c r="E2627">
        <v>6.7098414195822459E-3</v>
      </c>
    </row>
    <row r="2628" spans="2:5" x14ac:dyDescent="0.2">
      <c r="B2628" s="176">
        <v>37193</v>
      </c>
      <c r="C2628" s="146">
        <v>12.758213</v>
      </c>
      <c r="D2628">
        <f t="shared" si="44"/>
        <v>-0.97253424824434442</v>
      </c>
      <c r="E2628">
        <v>6.6953036372908266E-3</v>
      </c>
    </row>
    <row r="2629" spans="2:5" x14ac:dyDescent="0.2">
      <c r="B2629" s="176">
        <v>42529</v>
      </c>
      <c r="C2629" s="146">
        <v>464.51351899999997</v>
      </c>
      <c r="D2629">
        <f t="shared" si="44"/>
        <v>6.0081552940289704</v>
      </c>
      <c r="E2629">
        <v>6.6947282077890113E-3</v>
      </c>
    </row>
    <row r="2630" spans="2:5" x14ac:dyDescent="0.2">
      <c r="B2630" s="176">
        <v>38251</v>
      </c>
      <c r="C2630" s="146">
        <v>66.281852999999998</v>
      </c>
      <c r="D2630">
        <f t="shared" si="44"/>
        <v>1.4806325945261889</v>
      </c>
      <c r="E2630">
        <v>6.6903089508153595E-3</v>
      </c>
    </row>
    <row r="2631" spans="2:5" x14ac:dyDescent="0.2">
      <c r="B2631" s="176">
        <v>37776</v>
      </c>
      <c r="C2631" s="146">
        <v>26.719738</v>
      </c>
      <c r="D2631">
        <f t="shared" si="44"/>
        <v>1.2986063444049765</v>
      </c>
      <c r="E2631">
        <v>6.6840406764620752E-3</v>
      </c>
    </row>
    <row r="2632" spans="2:5" x14ac:dyDescent="0.2">
      <c r="B2632" s="176">
        <v>36817</v>
      </c>
      <c r="C2632" s="146">
        <v>11.624321</v>
      </c>
      <c r="D2632">
        <f t="shared" si="44"/>
        <v>-0.95945792261170593</v>
      </c>
      <c r="E2632">
        <v>6.6800696446795843E-3</v>
      </c>
    </row>
    <row r="2633" spans="2:5" x14ac:dyDescent="0.2">
      <c r="B2633" s="176">
        <v>41260</v>
      </c>
      <c r="C2633" s="146">
        <v>286.72238199999998</v>
      </c>
      <c r="D2633">
        <f t="shared" si="44"/>
        <v>-0.485777171520062</v>
      </c>
      <c r="E2633">
        <v>6.6757651535954664E-3</v>
      </c>
    </row>
    <row r="2634" spans="2:5" x14ac:dyDescent="0.2">
      <c r="B2634" s="176">
        <v>42048</v>
      </c>
      <c r="C2634" s="146">
        <v>557.58392300000003</v>
      </c>
      <c r="D2634">
        <f t="shared" si="44"/>
        <v>0.48342587471121845</v>
      </c>
      <c r="E2634">
        <v>6.674907460329677E-3</v>
      </c>
    </row>
    <row r="2635" spans="2:5" x14ac:dyDescent="0.2">
      <c r="B2635" s="176">
        <v>42451</v>
      </c>
      <c r="C2635" s="146">
        <v>375.87582400000002</v>
      </c>
      <c r="D2635">
        <f t="shared" si="44"/>
        <v>2.1425890459171573</v>
      </c>
      <c r="E2635">
        <v>6.6719701703402039E-3</v>
      </c>
    </row>
    <row r="2636" spans="2:5" x14ac:dyDescent="0.2">
      <c r="B2636" s="176">
        <v>39226</v>
      </c>
      <c r="C2636" s="146">
        <v>119.607056</v>
      </c>
      <c r="D2636">
        <f t="shared" si="44"/>
        <v>-0.71855538464686519</v>
      </c>
      <c r="E2636">
        <v>6.6382868646519258E-3</v>
      </c>
    </row>
    <row r="2637" spans="2:5" x14ac:dyDescent="0.2">
      <c r="B2637" s="176">
        <v>44686</v>
      </c>
      <c r="C2637" s="146">
        <v>424.97546399999999</v>
      </c>
      <c r="D2637">
        <f t="shared" si="44"/>
        <v>6.259501985468849</v>
      </c>
      <c r="E2637">
        <v>6.6115457942296143E-3</v>
      </c>
    </row>
    <row r="2638" spans="2:5" x14ac:dyDescent="0.2">
      <c r="B2638" s="176">
        <v>35586</v>
      </c>
      <c r="C2638" s="146">
        <v>58.540581000000003</v>
      </c>
      <c r="D2638">
        <f t="shared" si="44"/>
        <v>-0.9061557582282509</v>
      </c>
      <c r="E2638">
        <v>6.6080047342777894E-3</v>
      </c>
    </row>
    <row r="2639" spans="2:5" x14ac:dyDescent="0.2">
      <c r="B2639" s="176">
        <v>45128</v>
      </c>
      <c r="C2639" s="146">
        <v>623.80578600000001</v>
      </c>
      <c r="D2639">
        <f t="shared" si="44"/>
        <v>30.742512197575614</v>
      </c>
      <c r="E2639">
        <v>6.5952824679529161E-3</v>
      </c>
    </row>
    <row r="2640" spans="2:5" x14ac:dyDescent="0.2">
      <c r="B2640" s="176">
        <v>36670</v>
      </c>
      <c r="C2640" s="146">
        <v>19.652061</v>
      </c>
      <c r="D2640">
        <f t="shared" si="44"/>
        <v>-0.9583668213119495</v>
      </c>
      <c r="E2640">
        <v>6.5943712331260661E-3</v>
      </c>
    </row>
    <row r="2641" spans="2:5" x14ac:dyDescent="0.2">
      <c r="B2641" s="176">
        <v>42830</v>
      </c>
      <c r="C2641" s="146">
        <v>472.028839</v>
      </c>
      <c r="D2641">
        <f t="shared" si="44"/>
        <v>7.1962595112691945</v>
      </c>
      <c r="E2641">
        <v>6.5901890245100656E-3</v>
      </c>
    </row>
    <row r="2642" spans="2:5" x14ac:dyDescent="0.2">
      <c r="B2642" s="176">
        <v>35633</v>
      </c>
      <c r="C2642" s="146">
        <v>57.590763000000003</v>
      </c>
      <c r="D2642">
        <f t="shared" si="44"/>
        <v>-0.15936108727459161</v>
      </c>
      <c r="E2642">
        <v>6.5899042065602851E-3</v>
      </c>
    </row>
    <row r="2643" spans="2:5" x14ac:dyDescent="0.2">
      <c r="B2643" s="176">
        <v>38202</v>
      </c>
      <c r="C2643" s="146">
        <v>68.508324000000002</v>
      </c>
      <c r="D2643">
        <f t="shared" si="44"/>
        <v>-0.83664881599814844</v>
      </c>
      <c r="E2643">
        <v>6.5897020312862464E-3</v>
      </c>
    </row>
    <row r="2644" spans="2:5" x14ac:dyDescent="0.2">
      <c r="B2644" s="176">
        <v>44985</v>
      </c>
      <c r="C2644" s="146">
        <v>419.39288299999998</v>
      </c>
      <c r="D2644">
        <f t="shared" si="44"/>
        <v>-5.2584135418394795E-2</v>
      </c>
      <c r="E2644">
        <v>6.5797326392458052E-3</v>
      </c>
    </row>
    <row r="2645" spans="2:5" x14ac:dyDescent="0.2">
      <c r="B2645" s="176">
        <v>44769</v>
      </c>
      <c r="C2645" s="146">
        <v>442.67031900000001</v>
      </c>
      <c r="D2645">
        <f t="shared" si="44"/>
        <v>3.0679312228902611</v>
      </c>
      <c r="E2645">
        <v>6.5737332851027418E-3</v>
      </c>
    </row>
    <row r="2646" spans="2:5" x14ac:dyDescent="0.2">
      <c r="B2646" s="176">
        <v>39596</v>
      </c>
      <c r="C2646" s="146">
        <v>108.819519</v>
      </c>
      <c r="D2646">
        <f t="shared" si="44"/>
        <v>-0.71483776922675135</v>
      </c>
      <c r="E2646">
        <v>6.5725910255932879E-3</v>
      </c>
    </row>
    <row r="2647" spans="2:5" x14ac:dyDescent="0.2">
      <c r="B2647" s="176">
        <v>42355</v>
      </c>
      <c r="C2647" s="146">
        <v>381.60565200000002</v>
      </c>
      <c r="D2647">
        <f t="shared" si="44"/>
        <v>13.529340189638587</v>
      </c>
      <c r="E2647">
        <v>6.5712142147274213E-3</v>
      </c>
    </row>
    <row r="2648" spans="2:5" x14ac:dyDescent="0.2">
      <c r="B2648" s="176">
        <v>35986</v>
      </c>
      <c r="C2648" s="146">
        <v>26.264486000000002</v>
      </c>
      <c r="D2648">
        <f t="shared" si="44"/>
        <v>0.4366085769152257</v>
      </c>
      <c r="E2648">
        <v>6.569600006745174E-3</v>
      </c>
    </row>
    <row r="2649" spans="2:5" x14ac:dyDescent="0.2">
      <c r="B2649" s="176">
        <v>36082</v>
      </c>
      <c r="C2649" s="146">
        <v>18.282284000000001</v>
      </c>
      <c r="D2649">
        <f t="shared" si="44"/>
        <v>-0.78258132936834046</v>
      </c>
      <c r="E2649">
        <v>6.565200539116905E-3</v>
      </c>
    </row>
    <row r="2650" spans="2:5" x14ac:dyDescent="0.2">
      <c r="B2650" s="176">
        <v>43966</v>
      </c>
      <c r="C2650" s="146">
        <v>84.087920999999994</v>
      </c>
      <c r="D2650">
        <f t="shared" si="44"/>
        <v>4.9085775216948315</v>
      </c>
      <c r="E2650">
        <v>6.5631840503012759E-3</v>
      </c>
    </row>
    <row r="2651" spans="2:5" x14ac:dyDescent="0.2">
      <c r="B2651" s="176">
        <v>36746</v>
      </c>
      <c r="C2651" s="146">
        <v>14.2315</v>
      </c>
      <c r="D2651">
        <f t="shared" si="44"/>
        <v>-0.86161008399275552</v>
      </c>
      <c r="E2651">
        <v>6.5466020149463084E-3</v>
      </c>
    </row>
    <row r="2652" spans="2:5" x14ac:dyDescent="0.2">
      <c r="B2652" s="176">
        <v>38705</v>
      </c>
      <c r="C2652" s="146">
        <v>102.83625000000001</v>
      </c>
      <c r="D2652">
        <f t="shared" si="44"/>
        <v>-0.60582057124508304</v>
      </c>
      <c r="E2652">
        <v>6.5417616720526255E-3</v>
      </c>
    </row>
    <row r="2653" spans="2:5" x14ac:dyDescent="0.2">
      <c r="B2653" s="176">
        <v>43341</v>
      </c>
      <c r="C2653" s="146">
        <v>260.88690200000002</v>
      </c>
      <c r="D2653">
        <f t="shared" si="44"/>
        <v>2.018096601339237</v>
      </c>
      <c r="E2653">
        <v>6.5385193022557799E-3</v>
      </c>
    </row>
    <row r="2654" spans="2:5" x14ac:dyDescent="0.2">
      <c r="B2654" s="176">
        <v>38611</v>
      </c>
      <c r="C2654" s="146">
        <v>86.440871999999999</v>
      </c>
      <c r="D2654">
        <f t="shared" si="44"/>
        <v>-0.77620914095920779</v>
      </c>
      <c r="E2654">
        <v>6.5334118679199055E-3</v>
      </c>
    </row>
    <row r="2655" spans="2:5" x14ac:dyDescent="0.2">
      <c r="B2655" s="176">
        <v>41617</v>
      </c>
      <c r="C2655" s="146">
        <v>386.257385</v>
      </c>
      <c r="D2655">
        <f t="shared" si="44"/>
        <v>0.98636898665928674</v>
      </c>
      <c r="E2655">
        <v>6.5233373915230776E-3</v>
      </c>
    </row>
    <row r="2656" spans="2:5" x14ac:dyDescent="0.2">
      <c r="B2656" s="176">
        <v>40438</v>
      </c>
      <c r="C2656" s="146">
        <v>194.45399499999999</v>
      </c>
      <c r="D2656">
        <f t="shared" si="44"/>
        <v>0.22340235884115831</v>
      </c>
      <c r="E2656">
        <v>6.5124547003646499E-3</v>
      </c>
    </row>
    <row r="2657" spans="2:5" x14ac:dyDescent="0.2">
      <c r="B2657" s="176">
        <v>38849</v>
      </c>
      <c r="C2657" s="146">
        <v>158.94525100000001</v>
      </c>
      <c r="D2657">
        <f t="shared" si="44"/>
        <v>3.3967026704535961</v>
      </c>
      <c r="E2657">
        <v>6.478808058433815E-3</v>
      </c>
    </row>
    <row r="2658" spans="2:5" x14ac:dyDescent="0.2">
      <c r="B2658" s="176">
        <v>35853</v>
      </c>
      <c r="C2658" s="146">
        <v>36.151012000000001</v>
      </c>
      <c r="D2658">
        <f t="shared" si="44"/>
        <v>0.66904868411776353</v>
      </c>
      <c r="E2658">
        <v>6.459339248290355E-3</v>
      </c>
    </row>
    <row r="2659" spans="2:5" x14ac:dyDescent="0.2">
      <c r="B2659" s="176">
        <v>37501</v>
      </c>
      <c r="C2659" s="146">
        <v>21.659651</v>
      </c>
      <c r="D2659">
        <f t="shared" si="44"/>
        <v>-0.95359923577609695</v>
      </c>
      <c r="E2659">
        <v>6.4515232675500418E-3</v>
      </c>
    </row>
    <row r="2660" spans="2:5" x14ac:dyDescent="0.2">
      <c r="B2660" s="176">
        <v>44781</v>
      </c>
      <c r="C2660" s="146">
        <v>466.79513500000002</v>
      </c>
      <c r="D2660">
        <f t="shared" si="44"/>
        <v>17.450075346497844</v>
      </c>
      <c r="E2660">
        <v>6.4481072685814338E-3</v>
      </c>
    </row>
    <row r="2661" spans="2:5" x14ac:dyDescent="0.2">
      <c r="B2661" s="176">
        <v>37659</v>
      </c>
      <c r="C2661" s="146">
        <v>25.300446000000001</v>
      </c>
      <c r="D2661">
        <f t="shared" si="44"/>
        <v>-0.60853996630501406</v>
      </c>
      <c r="E2661">
        <v>6.4435917803093243E-3</v>
      </c>
    </row>
    <row r="2662" spans="2:5" x14ac:dyDescent="0.2">
      <c r="B2662" s="176">
        <v>35611</v>
      </c>
      <c r="C2662" s="146">
        <v>64.630981000000006</v>
      </c>
      <c r="D2662">
        <f t="shared" si="44"/>
        <v>-0.78203927929135664</v>
      </c>
      <c r="E2662">
        <v>6.4354363792967217E-3</v>
      </c>
    </row>
    <row r="2663" spans="2:5" x14ac:dyDescent="0.2">
      <c r="B2663" s="176">
        <v>44445</v>
      </c>
      <c r="C2663" s="146">
        <v>296.52581800000002</v>
      </c>
      <c r="D2663">
        <f t="shared" si="44"/>
        <v>-0.42717417814605763</v>
      </c>
      <c r="E2663">
        <v>6.4287173104522859E-3</v>
      </c>
    </row>
    <row r="2664" spans="2:5" x14ac:dyDescent="0.2">
      <c r="B2664" s="176">
        <v>41879</v>
      </c>
      <c r="C2664" s="146">
        <v>517.65441899999996</v>
      </c>
      <c r="D2664">
        <f t="shared" si="44"/>
        <v>2.1508967936324295</v>
      </c>
      <c r="E2664">
        <v>6.4212784521118695E-3</v>
      </c>
    </row>
    <row r="2665" spans="2:5" x14ac:dyDescent="0.2">
      <c r="B2665" s="176">
        <v>43516</v>
      </c>
      <c r="C2665" s="146">
        <v>164.28796399999999</v>
      </c>
      <c r="D2665">
        <f t="shared" si="44"/>
        <v>0.23445686906479921</v>
      </c>
      <c r="E2665">
        <v>6.412215992545758E-3</v>
      </c>
    </row>
    <row r="2666" spans="2:5" x14ac:dyDescent="0.2">
      <c r="B2666" s="176">
        <v>43762</v>
      </c>
      <c r="C2666" s="146">
        <v>133.08521999999999</v>
      </c>
      <c r="D2666">
        <f t="shared" si="44"/>
        <v>3.9923124479823731</v>
      </c>
      <c r="E2666">
        <v>6.4078928564584381E-3</v>
      </c>
    </row>
    <row r="2667" spans="2:5" x14ac:dyDescent="0.2">
      <c r="B2667" s="176">
        <v>37774</v>
      </c>
      <c r="C2667" s="146">
        <v>26.658031000000001</v>
      </c>
      <c r="D2667">
        <f t="shared" si="44"/>
        <v>-0.89768219741353805</v>
      </c>
      <c r="E2667">
        <v>6.406594662381802E-3</v>
      </c>
    </row>
    <row r="2668" spans="2:5" x14ac:dyDescent="0.2">
      <c r="B2668" s="176">
        <v>41366</v>
      </c>
      <c r="C2668" s="146">
        <v>260.541473</v>
      </c>
      <c r="D2668">
        <f t="shared" si="44"/>
        <v>11.352573129223238</v>
      </c>
      <c r="E2668">
        <v>6.4029602464580199E-3</v>
      </c>
    </row>
    <row r="2669" spans="2:5" x14ac:dyDescent="0.2">
      <c r="B2669" s="176">
        <v>36265</v>
      </c>
      <c r="C2669" s="146">
        <v>21.092081</v>
      </c>
      <c r="D2669">
        <f t="shared" si="44"/>
        <v>0.58058920710210282</v>
      </c>
      <c r="E2669">
        <v>6.4011582062079905E-3</v>
      </c>
    </row>
    <row r="2670" spans="2:5" x14ac:dyDescent="0.2">
      <c r="B2670" s="176">
        <v>36794</v>
      </c>
      <c r="C2670" s="146">
        <v>13.344442000000001</v>
      </c>
      <c r="D2670">
        <f t="shared" si="44"/>
        <v>-0.97424224985846586</v>
      </c>
      <c r="E2670">
        <v>6.3991410897108452E-3</v>
      </c>
    </row>
    <row r="2671" spans="2:5" x14ac:dyDescent="0.2">
      <c r="B2671" s="176">
        <v>42139</v>
      </c>
      <c r="C2671" s="146">
        <v>518.07482900000002</v>
      </c>
      <c r="D2671">
        <f t="shared" si="44"/>
        <v>0.49913493599155434</v>
      </c>
      <c r="E2671">
        <v>6.3879934414037658E-3</v>
      </c>
    </row>
    <row r="2672" spans="2:5" x14ac:dyDescent="0.2">
      <c r="B2672" s="176">
        <v>42261</v>
      </c>
      <c r="C2672" s="146">
        <v>345.58251999999999</v>
      </c>
      <c r="D2672">
        <f t="shared" si="44"/>
        <v>-8.4122622943112277E-2</v>
      </c>
      <c r="E2672">
        <v>6.3841676999928341E-3</v>
      </c>
    </row>
    <row r="2673" spans="2:5" x14ac:dyDescent="0.2">
      <c r="B2673" s="176">
        <v>42977</v>
      </c>
      <c r="C2673" s="146">
        <v>377.324005</v>
      </c>
      <c r="D2673">
        <f t="shared" si="44"/>
        <v>-0.12747808122386636</v>
      </c>
      <c r="E2673">
        <v>6.3812916973213247E-3</v>
      </c>
    </row>
    <row r="2674" spans="2:5" x14ac:dyDescent="0.2">
      <c r="B2674" s="176">
        <v>44669</v>
      </c>
      <c r="C2674" s="146">
        <v>432.452179</v>
      </c>
      <c r="D2674">
        <f t="shared" si="44"/>
        <v>1.7438327854736788</v>
      </c>
      <c r="E2674">
        <v>6.3797686370982293E-3</v>
      </c>
    </row>
    <row r="2675" spans="2:5" x14ac:dyDescent="0.2">
      <c r="B2675" s="176">
        <v>43445</v>
      </c>
      <c r="C2675" s="146">
        <v>157.60879499999999</v>
      </c>
      <c r="D2675">
        <f t="shared" si="44"/>
        <v>0.49080748552826881</v>
      </c>
      <c r="E2675">
        <v>6.3654297314443241E-3</v>
      </c>
    </row>
    <row r="2676" spans="2:5" x14ac:dyDescent="0.2">
      <c r="B2676" s="176">
        <v>39555</v>
      </c>
      <c r="C2676" s="146">
        <v>105.720421</v>
      </c>
      <c r="D2676">
        <f t="shared" si="44"/>
        <v>-0.65674085991435993</v>
      </c>
      <c r="E2676">
        <v>6.3563831878383709E-3</v>
      </c>
    </row>
    <row r="2677" spans="2:5" x14ac:dyDescent="0.2">
      <c r="B2677" s="176">
        <v>44274</v>
      </c>
      <c r="C2677" s="146">
        <v>307.99011200000001</v>
      </c>
      <c r="D2677">
        <f t="shared" si="44"/>
        <v>0.55943288248174983</v>
      </c>
      <c r="E2677">
        <v>6.3518820428331239E-3</v>
      </c>
    </row>
    <row r="2678" spans="2:5" x14ac:dyDescent="0.2">
      <c r="B2678" s="176">
        <v>40920</v>
      </c>
      <c r="C2678" s="146">
        <v>197.50135800000001</v>
      </c>
      <c r="D2678">
        <f t="shared" si="44"/>
        <v>2.2734291302825449</v>
      </c>
      <c r="E2678">
        <v>6.3444203803247109E-3</v>
      </c>
    </row>
    <row r="2679" spans="2:5" x14ac:dyDescent="0.2">
      <c r="B2679" s="176">
        <v>35109</v>
      </c>
      <c r="C2679" s="146">
        <v>60.334698000000003</v>
      </c>
      <c r="D2679">
        <f t="shared" si="44"/>
        <v>-0.86673402498238317</v>
      </c>
      <c r="E2679">
        <v>6.3174569440831363E-3</v>
      </c>
    </row>
    <row r="2680" spans="2:5" x14ac:dyDescent="0.2">
      <c r="B2680" s="176">
        <v>42933</v>
      </c>
      <c r="C2680" s="146">
        <v>452.73895299999998</v>
      </c>
      <c r="D2680">
        <f t="shared" si="44"/>
        <v>0.84271074505216104</v>
      </c>
      <c r="E2680">
        <v>6.3151142747203881E-3</v>
      </c>
    </row>
    <row r="2681" spans="2:5" x14ac:dyDescent="0.2">
      <c r="B2681" s="176">
        <v>40543</v>
      </c>
      <c r="C2681" s="146">
        <v>245.69181800000001</v>
      </c>
      <c r="D2681">
        <f t="shared" si="44"/>
        <v>0.92921769988430836</v>
      </c>
      <c r="E2681">
        <v>6.306957303910646E-3</v>
      </c>
    </row>
    <row r="2682" spans="2:5" x14ac:dyDescent="0.2">
      <c r="B2682" s="176">
        <v>44120</v>
      </c>
      <c r="C2682" s="146">
        <v>127.353081</v>
      </c>
      <c r="D2682">
        <f t="shared" si="44"/>
        <v>-0.74635162477541861</v>
      </c>
      <c r="E2682">
        <v>6.3017062900394914E-3</v>
      </c>
    </row>
    <row r="2683" spans="2:5" x14ac:dyDescent="0.2">
      <c r="B2683" s="176">
        <v>45055</v>
      </c>
      <c r="C2683" s="146">
        <v>502.08514400000001</v>
      </c>
      <c r="D2683">
        <f t="shared" si="44"/>
        <v>0.20750413902266765</v>
      </c>
      <c r="E2683">
        <v>6.2936763367876626E-3</v>
      </c>
    </row>
    <row r="2684" spans="2:5" x14ac:dyDescent="0.2">
      <c r="B2684" s="176">
        <v>44740</v>
      </c>
      <c r="C2684" s="146">
        <v>415.80407700000001</v>
      </c>
      <c r="D2684">
        <f t="shared" si="44"/>
        <v>0.10402335567980721</v>
      </c>
      <c r="E2684">
        <v>6.2726106911888558E-3</v>
      </c>
    </row>
    <row r="2685" spans="2:5" x14ac:dyDescent="0.2">
      <c r="B2685" s="176">
        <v>43138</v>
      </c>
      <c r="C2685" s="146">
        <v>376.62616000000003</v>
      </c>
      <c r="D2685">
        <f t="shared" si="44"/>
        <v>2.4092513140614908</v>
      </c>
      <c r="E2685">
        <v>6.2591114427979766E-3</v>
      </c>
    </row>
    <row r="2686" spans="2:5" x14ac:dyDescent="0.2">
      <c r="B2686" s="176">
        <v>39246</v>
      </c>
      <c r="C2686" s="146">
        <v>110.47180899999999</v>
      </c>
      <c r="D2686">
        <f t="shared" si="44"/>
        <v>-0.78926285604053104</v>
      </c>
      <c r="E2686">
        <v>6.2382195680953344E-3</v>
      </c>
    </row>
    <row r="2687" spans="2:5" x14ac:dyDescent="0.2">
      <c r="B2687" s="176">
        <v>42772</v>
      </c>
      <c r="C2687" s="146">
        <v>524.21612500000003</v>
      </c>
      <c r="D2687">
        <f t="shared" si="44"/>
        <v>8.1313430834450884</v>
      </c>
      <c r="E2687">
        <v>6.2188400267154612E-3</v>
      </c>
    </row>
    <row r="2688" spans="2:5" x14ac:dyDescent="0.2">
      <c r="B2688" s="176">
        <v>37923</v>
      </c>
      <c r="C2688" s="146">
        <v>57.408436000000002</v>
      </c>
      <c r="D2688">
        <f t="shared" si="44"/>
        <v>-0.73274802889900692</v>
      </c>
      <c r="E2688">
        <v>6.2062233157917195E-3</v>
      </c>
    </row>
    <row r="2689" spans="2:5" x14ac:dyDescent="0.2">
      <c r="B2689" s="176">
        <v>40597</v>
      </c>
      <c r="C2689" s="146">
        <v>214.81014999999999</v>
      </c>
      <c r="D2689">
        <f t="shared" si="44"/>
        <v>-0.26627829597005348</v>
      </c>
      <c r="E2689">
        <v>6.2013267252449848E-3</v>
      </c>
    </row>
    <row r="2690" spans="2:5" x14ac:dyDescent="0.2">
      <c r="B2690" s="176">
        <v>41402</v>
      </c>
      <c r="C2690" s="146">
        <v>292.76788299999998</v>
      </c>
      <c r="D2690">
        <f t="shared" si="44"/>
        <v>22.371315061686918</v>
      </c>
      <c r="E2690">
        <v>6.1998194078737943E-3</v>
      </c>
    </row>
    <row r="2691" spans="2:5" x14ac:dyDescent="0.2">
      <c r="B2691" s="176">
        <v>37035</v>
      </c>
      <c r="C2691" s="146">
        <v>12.526804</v>
      </c>
      <c r="D2691">
        <f t="shared" ref="D2691:D2754" si="45">(C2691-C2692)/C2692</f>
        <v>-0.81489870765448003</v>
      </c>
      <c r="E2691">
        <v>6.1955854094457507E-3</v>
      </c>
    </row>
    <row r="2692" spans="2:5" x14ac:dyDescent="0.2">
      <c r="B2692" s="176">
        <v>38518</v>
      </c>
      <c r="C2692" s="146">
        <v>67.675399999999996</v>
      </c>
      <c r="D2692">
        <f t="shared" si="45"/>
        <v>-0.82985884350981576</v>
      </c>
      <c r="E2692">
        <v>6.1921000641609082E-3</v>
      </c>
    </row>
    <row r="2693" spans="2:5" x14ac:dyDescent="0.2">
      <c r="B2693" s="176">
        <v>44847</v>
      </c>
      <c r="C2693" s="146">
        <v>397.76031499999999</v>
      </c>
      <c r="D2693">
        <f t="shared" si="45"/>
        <v>1.7967733785523003</v>
      </c>
      <c r="E2693">
        <v>6.1783516194012069E-3</v>
      </c>
    </row>
    <row r="2694" spans="2:5" x14ac:dyDescent="0.2">
      <c r="B2694" s="176">
        <v>38981</v>
      </c>
      <c r="C2694" s="146">
        <v>142.221146</v>
      </c>
      <c r="D2694">
        <f t="shared" si="45"/>
        <v>2.6207372782890916E-3</v>
      </c>
      <c r="E2694">
        <v>6.173968709175583E-3</v>
      </c>
    </row>
    <row r="2695" spans="2:5" x14ac:dyDescent="0.2">
      <c r="B2695" s="176">
        <v>40365</v>
      </c>
      <c r="C2695" s="146">
        <v>141.84939600000001</v>
      </c>
      <c r="D2695">
        <f t="shared" si="45"/>
        <v>-0.25721841853770788</v>
      </c>
      <c r="E2695">
        <v>6.1582324014959576E-3</v>
      </c>
    </row>
    <row r="2696" spans="2:5" x14ac:dyDescent="0.2">
      <c r="B2696" s="176">
        <v>40423</v>
      </c>
      <c r="C2696" s="146">
        <v>190.97053500000001</v>
      </c>
      <c r="D2696">
        <f t="shared" si="45"/>
        <v>8.4243617266870725</v>
      </c>
      <c r="E2696">
        <v>6.1340232199613657E-3</v>
      </c>
    </row>
    <row r="2697" spans="2:5" x14ac:dyDescent="0.2">
      <c r="B2697" s="176">
        <v>37379</v>
      </c>
      <c r="C2697" s="146">
        <v>20.263497999999998</v>
      </c>
      <c r="D2697">
        <f t="shared" si="45"/>
        <v>-4.1984064978766354E-2</v>
      </c>
      <c r="E2697">
        <v>6.1279296741656546E-3</v>
      </c>
    </row>
    <row r="2698" spans="2:5" x14ac:dyDescent="0.2">
      <c r="B2698" s="176">
        <v>36626</v>
      </c>
      <c r="C2698" s="146">
        <v>21.151524999999999</v>
      </c>
      <c r="D2698">
        <f t="shared" si="45"/>
        <v>-0.95395519097720216</v>
      </c>
      <c r="E2698">
        <v>6.1239275504103817E-3</v>
      </c>
    </row>
    <row r="2699" spans="2:5" x14ac:dyDescent="0.2">
      <c r="B2699" s="176">
        <v>42894</v>
      </c>
      <c r="C2699" s="146">
        <v>459.36828600000001</v>
      </c>
      <c r="D2699">
        <f t="shared" si="45"/>
        <v>8.1648696310037394</v>
      </c>
      <c r="E2699">
        <v>6.1135143129287303E-3</v>
      </c>
    </row>
    <row r="2700" spans="2:5" x14ac:dyDescent="0.2">
      <c r="B2700" s="176">
        <v>35676</v>
      </c>
      <c r="C2700" s="146">
        <v>50.122729999999997</v>
      </c>
      <c r="D2700">
        <f t="shared" si="45"/>
        <v>-0.29044418110768411</v>
      </c>
      <c r="E2700">
        <v>6.1126040836753269E-3</v>
      </c>
    </row>
    <row r="2701" spans="2:5" x14ac:dyDescent="0.2">
      <c r="B2701" s="176">
        <v>38534</v>
      </c>
      <c r="C2701" s="146">
        <v>70.639587000000006</v>
      </c>
      <c r="D2701">
        <f t="shared" si="45"/>
        <v>0.81547806386459487</v>
      </c>
      <c r="E2701">
        <v>6.1110637456270349E-3</v>
      </c>
    </row>
    <row r="2702" spans="2:5" x14ac:dyDescent="0.2">
      <c r="B2702" s="176">
        <v>37844</v>
      </c>
      <c r="C2702" s="146">
        <v>38.909633999999997</v>
      </c>
      <c r="D2702">
        <f t="shared" si="45"/>
        <v>-5.7783068384089357E-2</v>
      </c>
      <c r="E2702">
        <v>6.1036494574694391E-3</v>
      </c>
    </row>
    <row r="2703" spans="2:5" x14ac:dyDescent="0.2">
      <c r="B2703" s="176">
        <v>36433</v>
      </c>
      <c r="C2703" s="146">
        <v>41.295833999999999</v>
      </c>
      <c r="D2703">
        <f t="shared" si="45"/>
        <v>-0.37681543074939272</v>
      </c>
      <c r="E2703">
        <v>6.0885215767461061E-3</v>
      </c>
    </row>
    <row r="2704" spans="2:5" x14ac:dyDescent="0.2">
      <c r="B2704" s="176">
        <v>38442</v>
      </c>
      <c r="C2704" s="146">
        <v>66.265816000000001</v>
      </c>
      <c r="D2704">
        <f t="shared" si="45"/>
        <v>-1.5771727798770507E-2</v>
      </c>
      <c r="E2704">
        <v>6.079505765296765E-3</v>
      </c>
    </row>
    <row r="2705" spans="2:5" x14ac:dyDescent="0.2">
      <c r="B2705" s="176">
        <v>35181</v>
      </c>
      <c r="C2705" s="146">
        <v>67.327690000000004</v>
      </c>
      <c r="D2705">
        <f t="shared" si="45"/>
        <v>-0.37232779175998554</v>
      </c>
      <c r="E2705">
        <v>6.079375587158313E-3</v>
      </c>
    </row>
    <row r="2706" spans="2:5" x14ac:dyDescent="0.2">
      <c r="B2706" s="176">
        <v>44022</v>
      </c>
      <c r="C2706" s="146">
        <v>107.265686</v>
      </c>
      <c r="D2706">
        <f t="shared" si="45"/>
        <v>-0.72091160082593708</v>
      </c>
      <c r="E2706">
        <v>6.0776682115415053E-3</v>
      </c>
    </row>
    <row r="2707" spans="2:5" x14ac:dyDescent="0.2">
      <c r="B2707" s="176">
        <v>41722</v>
      </c>
      <c r="C2707" s="146">
        <v>384.34304800000001</v>
      </c>
      <c r="D2707">
        <f t="shared" si="45"/>
        <v>28.890220996434419</v>
      </c>
      <c r="E2707">
        <v>6.0388762335945824E-3</v>
      </c>
    </row>
    <row r="2708" spans="2:5" x14ac:dyDescent="0.2">
      <c r="B2708" s="176">
        <v>36851</v>
      </c>
      <c r="C2708" s="146">
        <v>12.858487999999999</v>
      </c>
      <c r="D2708">
        <f t="shared" si="45"/>
        <v>-0.1673327600679915</v>
      </c>
      <c r="E2708">
        <v>6.0351210134201522E-3</v>
      </c>
    </row>
    <row r="2709" spans="2:5" x14ac:dyDescent="0.2">
      <c r="B2709" s="176">
        <v>36769</v>
      </c>
      <c r="C2709" s="146">
        <v>15.442529</v>
      </c>
      <c r="D2709">
        <f t="shared" si="45"/>
        <v>-0.22802535881318936</v>
      </c>
      <c r="E2709">
        <v>6.0301106836256344E-3</v>
      </c>
    </row>
    <row r="2710" spans="2:5" x14ac:dyDescent="0.2">
      <c r="B2710" s="176">
        <v>36109</v>
      </c>
      <c r="C2710" s="146">
        <v>20.003933</v>
      </c>
      <c r="D2710">
        <f t="shared" si="45"/>
        <v>-0.9502262691920873</v>
      </c>
      <c r="E2710">
        <v>5.9969264790000424E-3</v>
      </c>
    </row>
    <row r="2711" spans="2:5" x14ac:dyDescent="0.2">
      <c r="B2711" s="176">
        <v>44946</v>
      </c>
      <c r="C2711" s="146">
        <v>401.8974</v>
      </c>
      <c r="D2711">
        <f t="shared" si="45"/>
        <v>2.8091047461676357</v>
      </c>
      <c r="E2711">
        <v>5.9887833352271188E-3</v>
      </c>
    </row>
    <row r="2712" spans="2:5" x14ac:dyDescent="0.2">
      <c r="B2712" s="176">
        <v>38709</v>
      </c>
      <c r="C2712" s="146">
        <v>105.509674</v>
      </c>
      <c r="D2712">
        <f t="shared" si="45"/>
        <v>-0.77150579644006789</v>
      </c>
      <c r="E2712">
        <v>5.9791251488044957E-3</v>
      </c>
    </row>
    <row r="2713" spans="2:5" x14ac:dyDescent="0.2">
      <c r="B2713" s="176">
        <v>44797</v>
      </c>
      <c r="C2713" s="146">
        <v>461.76083399999999</v>
      </c>
      <c r="D2713">
        <f t="shared" si="45"/>
        <v>5.7088431825557837</v>
      </c>
      <c r="E2713">
        <v>5.9724166896229745E-3</v>
      </c>
    </row>
    <row r="2714" spans="2:5" x14ac:dyDescent="0.2">
      <c r="B2714" s="176">
        <v>38267</v>
      </c>
      <c r="C2714" s="146">
        <v>68.828682000000001</v>
      </c>
      <c r="D2714">
        <f t="shared" si="45"/>
        <v>1.073611202957039</v>
      </c>
      <c r="E2714">
        <v>5.9697989601818126E-3</v>
      </c>
    </row>
    <row r="2715" spans="2:5" x14ac:dyDescent="0.2">
      <c r="B2715" s="176">
        <v>36517</v>
      </c>
      <c r="C2715" s="146">
        <v>33.192664999999998</v>
      </c>
      <c r="D2715">
        <f t="shared" si="45"/>
        <v>-0.92121127396702629</v>
      </c>
      <c r="E2715">
        <v>5.9670666340120226E-3</v>
      </c>
    </row>
    <row r="2716" spans="2:5" x14ac:dyDescent="0.2">
      <c r="B2716" s="176">
        <v>43089</v>
      </c>
      <c r="C2716" s="146">
        <v>421.28698700000001</v>
      </c>
      <c r="D2716">
        <f t="shared" si="45"/>
        <v>-0.12812707282524216</v>
      </c>
      <c r="E2716">
        <v>5.9510012135086006E-3</v>
      </c>
    </row>
    <row r="2717" spans="2:5" x14ac:dyDescent="0.2">
      <c r="B2717" s="176">
        <v>42542</v>
      </c>
      <c r="C2717" s="146">
        <v>483.19769300000002</v>
      </c>
      <c r="D2717">
        <f t="shared" si="45"/>
        <v>18.328203828082646</v>
      </c>
      <c r="E2717">
        <v>5.9122525104454444E-3</v>
      </c>
    </row>
    <row r="2718" spans="2:5" x14ac:dyDescent="0.2">
      <c r="B2718" s="176">
        <v>37635</v>
      </c>
      <c r="C2718" s="146">
        <v>24.999617000000001</v>
      </c>
      <c r="D2718">
        <f t="shared" si="45"/>
        <v>-3.0842956845048914E-4</v>
      </c>
      <c r="E2718">
        <v>5.897182696339872E-3</v>
      </c>
    </row>
    <row r="2719" spans="2:5" x14ac:dyDescent="0.2">
      <c r="B2719" s="176">
        <v>37671</v>
      </c>
      <c r="C2719" s="146">
        <v>25.00733</v>
      </c>
      <c r="D2719">
        <f t="shared" si="45"/>
        <v>-0.90009181507752389</v>
      </c>
      <c r="E2719">
        <v>5.8951103410984605E-3</v>
      </c>
    </row>
    <row r="2720" spans="2:5" x14ac:dyDescent="0.2">
      <c r="B2720" s="176">
        <v>41372</v>
      </c>
      <c r="C2720" s="146">
        <v>250.30311599999999</v>
      </c>
      <c r="D2720">
        <f t="shared" si="45"/>
        <v>6.8375907339350492</v>
      </c>
      <c r="E2720">
        <v>5.8777855219177364E-3</v>
      </c>
    </row>
    <row r="2721" spans="2:5" x14ac:dyDescent="0.2">
      <c r="B2721" s="176">
        <v>36178</v>
      </c>
      <c r="C2721" s="146">
        <v>31.936232</v>
      </c>
      <c r="D2721">
        <f t="shared" si="45"/>
        <v>-0.93558060022174305</v>
      </c>
      <c r="E2721">
        <v>5.8680459120497635E-3</v>
      </c>
    </row>
    <row r="2722" spans="2:5" x14ac:dyDescent="0.2">
      <c r="B2722" s="176">
        <v>44589</v>
      </c>
      <c r="C2722" s="146">
        <v>495.75488300000001</v>
      </c>
      <c r="D2722">
        <f t="shared" si="45"/>
        <v>1.231124101933577</v>
      </c>
      <c r="E2722">
        <v>5.8656985162142596E-3</v>
      </c>
    </row>
    <row r="2723" spans="2:5" x14ac:dyDescent="0.2">
      <c r="B2723" s="176">
        <v>40465</v>
      </c>
      <c r="C2723" s="146">
        <v>222.1996</v>
      </c>
      <c r="D2723">
        <f t="shared" si="45"/>
        <v>-0.54785011632512737</v>
      </c>
      <c r="E2723">
        <v>5.8655830701381181E-3</v>
      </c>
    </row>
    <row r="2724" spans="2:5" x14ac:dyDescent="0.2">
      <c r="B2724" s="176">
        <v>42005</v>
      </c>
      <c r="C2724" s="146">
        <v>491.42907700000001</v>
      </c>
      <c r="D2724">
        <f t="shared" si="45"/>
        <v>0.21839031224687794</v>
      </c>
      <c r="E2724">
        <v>5.8521020356890512E-3</v>
      </c>
    </row>
    <row r="2725" spans="2:5" x14ac:dyDescent="0.2">
      <c r="B2725" s="176">
        <v>44834</v>
      </c>
      <c r="C2725" s="146">
        <v>403.342896</v>
      </c>
      <c r="D2725">
        <f t="shared" si="45"/>
        <v>19.197053606833677</v>
      </c>
      <c r="E2725">
        <v>5.842096632895981E-3</v>
      </c>
    </row>
    <row r="2726" spans="2:5" x14ac:dyDescent="0.2">
      <c r="B2726" s="176">
        <v>37524</v>
      </c>
      <c r="C2726" s="146">
        <v>19.970383000000002</v>
      </c>
      <c r="D2726">
        <f t="shared" si="45"/>
        <v>-0.70571528852404763</v>
      </c>
      <c r="E2726">
        <v>5.8276445393698915E-3</v>
      </c>
    </row>
    <row r="2727" spans="2:5" x14ac:dyDescent="0.2">
      <c r="B2727" s="176">
        <v>35178</v>
      </c>
      <c r="C2727" s="146">
        <v>67.860755999999995</v>
      </c>
      <c r="D2727">
        <f t="shared" si="45"/>
        <v>-0.86890272365524779</v>
      </c>
      <c r="E2727">
        <v>5.8220082164337147E-3</v>
      </c>
    </row>
    <row r="2728" spans="2:5" x14ac:dyDescent="0.2">
      <c r="B2728" s="176">
        <v>42746</v>
      </c>
      <c r="C2728" s="146">
        <v>517.63665800000001</v>
      </c>
      <c r="D2728">
        <f t="shared" si="45"/>
        <v>-9.4616211186452415E-2</v>
      </c>
      <c r="E2728">
        <v>5.8111051543089107E-3</v>
      </c>
    </row>
    <row r="2729" spans="2:5" x14ac:dyDescent="0.2">
      <c r="B2729" s="176">
        <v>42055</v>
      </c>
      <c r="C2729" s="146">
        <v>571.73175000000003</v>
      </c>
      <c r="D2729">
        <f t="shared" si="45"/>
        <v>5.2372150056768376</v>
      </c>
      <c r="E2729">
        <v>5.8102839704438775E-3</v>
      </c>
    </row>
    <row r="2730" spans="2:5" x14ac:dyDescent="0.2">
      <c r="B2730" s="176">
        <v>39616</v>
      </c>
      <c r="C2730" s="146">
        <v>91.664589000000007</v>
      </c>
      <c r="D2730">
        <f t="shared" si="45"/>
        <v>5.2315565425960564</v>
      </c>
      <c r="E2730">
        <v>5.8049574967731291E-3</v>
      </c>
    </row>
    <row r="2731" spans="2:5" x14ac:dyDescent="0.2">
      <c r="B2731" s="176">
        <v>36915</v>
      </c>
      <c r="C2731" s="146">
        <v>14.709742</v>
      </c>
      <c r="D2731">
        <f t="shared" si="45"/>
        <v>-0.91575640514970713</v>
      </c>
      <c r="E2731">
        <v>5.8018210187002726E-3</v>
      </c>
    </row>
    <row r="2732" spans="2:5" x14ac:dyDescent="0.2">
      <c r="B2732" s="176">
        <v>40863</v>
      </c>
      <c r="C2732" s="146">
        <v>174.60961900000001</v>
      </c>
      <c r="D2732">
        <f t="shared" si="45"/>
        <v>-0.66410235123211492</v>
      </c>
      <c r="E2732">
        <v>5.7931994464388093E-3</v>
      </c>
    </row>
    <row r="2733" spans="2:5" x14ac:dyDescent="0.2">
      <c r="B2733" s="176">
        <v>45075</v>
      </c>
      <c r="C2733" s="146">
        <v>519.82983400000001</v>
      </c>
      <c r="D2733">
        <f t="shared" si="45"/>
        <v>0.85819037086536154</v>
      </c>
      <c r="E2733">
        <v>5.7864460784331634E-3</v>
      </c>
    </row>
    <row r="2734" spans="2:5" x14ac:dyDescent="0.2">
      <c r="B2734" s="176">
        <v>41473</v>
      </c>
      <c r="C2734" s="146">
        <v>279.75058000000001</v>
      </c>
      <c r="D2734">
        <f t="shared" si="45"/>
        <v>4.6715576645889723</v>
      </c>
      <c r="E2734">
        <v>5.7845235505046199E-3</v>
      </c>
    </row>
    <row r="2735" spans="2:5" x14ac:dyDescent="0.2">
      <c r="B2735" s="176">
        <v>35744</v>
      </c>
      <c r="C2735" s="146">
        <v>49.325175999999999</v>
      </c>
      <c r="D2735">
        <f t="shared" si="45"/>
        <v>-0.71661566647798958</v>
      </c>
      <c r="E2735">
        <v>5.7656213348052862E-3</v>
      </c>
    </row>
    <row r="2736" spans="2:5" x14ac:dyDescent="0.2">
      <c r="B2736" s="176">
        <v>43495</v>
      </c>
      <c r="C2736" s="146">
        <v>174.057526</v>
      </c>
      <c r="D2736">
        <f t="shared" si="45"/>
        <v>5.1368409465889098</v>
      </c>
      <c r="E2736">
        <v>5.7604265067276641E-3</v>
      </c>
    </row>
    <row r="2737" spans="2:5" x14ac:dyDescent="0.2">
      <c r="B2737" s="176">
        <v>37788</v>
      </c>
      <c r="C2737" s="146">
        <v>28.362724</v>
      </c>
      <c r="D2737">
        <f t="shared" si="45"/>
        <v>-0.92329517299342012</v>
      </c>
      <c r="E2737">
        <v>5.7439984108218368E-3</v>
      </c>
    </row>
    <row r="2738" spans="2:5" x14ac:dyDescent="0.2">
      <c r="B2738" s="176">
        <v>41682</v>
      </c>
      <c r="C2738" s="146">
        <v>369.76452599999999</v>
      </c>
      <c r="D2738">
        <f t="shared" si="45"/>
        <v>23.863593564297346</v>
      </c>
      <c r="E2738">
        <v>5.7410448316610949E-3</v>
      </c>
    </row>
    <row r="2739" spans="2:5" x14ac:dyDescent="0.2">
      <c r="B2739" s="176">
        <v>37251</v>
      </c>
      <c r="C2739" s="146">
        <v>14.871725</v>
      </c>
      <c r="D2739">
        <f t="shared" si="45"/>
        <v>-0.78491758757878993</v>
      </c>
      <c r="E2739">
        <v>5.7381288650828061E-3</v>
      </c>
    </row>
    <row r="2740" spans="2:5" x14ac:dyDescent="0.2">
      <c r="B2740" s="176">
        <v>35220</v>
      </c>
      <c r="C2740" s="146">
        <v>69.144310000000004</v>
      </c>
      <c r="D2740">
        <f t="shared" si="45"/>
        <v>7.4281055470956365E-4</v>
      </c>
      <c r="E2740">
        <v>5.713095008247614E-3</v>
      </c>
    </row>
    <row r="2741" spans="2:5" x14ac:dyDescent="0.2">
      <c r="B2741" s="176">
        <v>38302</v>
      </c>
      <c r="C2741" s="146">
        <v>69.092986999999994</v>
      </c>
      <c r="D2741">
        <f t="shared" si="45"/>
        <v>-0.77602739013761024</v>
      </c>
      <c r="E2741">
        <v>5.7124442648111892E-3</v>
      </c>
    </row>
    <row r="2742" spans="2:5" x14ac:dyDescent="0.2">
      <c r="B2742" s="176">
        <v>43243</v>
      </c>
      <c r="C2742" s="146">
        <v>308.48855600000002</v>
      </c>
      <c r="D2742">
        <f t="shared" si="45"/>
        <v>1.3328309305442905</v>
      </c>
      <c r="E2742">
        <v>5.6873747106659352E-3</v>
      </c>
    </row>
    <row r="2743" spans="2:5" x14ac:dyDescent="0.2">
      <c r="B2743" s="176">
        <v>44134</v>
      </c>
      <c r="C2743" s="146">
        <v>132.237854</v>
      </c>
      <c r="D2743">
        <f t="shared" si="45"/>
        <v>-0.18691374478215073</v>
      </c>
      <c r="E2743">
        <v>5.6862120030825424E-3</v>
      </c>
    </row>
    <row r="2744" spans="2:5" x14ac:dyDescent="0.2">
      <c r="B2744" s="176">
        <v>40766</v>
      </c>
      <c r="C2744" s="146">
        <v>162.636932</v>
      </c>
      <c r="D2744">
        <f t="shared" si="45"/>
        <v>-0.63910226486085431</v>
      </c>
      <c r="E2744">
        <v>5.6859989104326471E-3</v>
      </c>
    </row>
    <row r="2745" spans="2:5" x14ac:dyDescent="0.2">
      <c r="B2745" s="176">
        <v>44659</v>
      </c>
      <c r="C2745" s="146">
        <v>450.64547700000003</v>
      </c>
      <c r="D2745">
        <f t="shared" si="45"/>
        <v>2.1616951688763826</v>
      </c>
      <c r="E2745">
        <v>5.6729831419220361E-3</v>
      </c>
    </row>
    <row r="2746" spans="2:5" x14ac:dyDescent="0.2">
      <c r="B2746" s="176">
        <v>40333</v>
      </c>
      <c r="C2746" s="146">
        <v>142.53286700000001</v>
      </c>
      <c r="D2746">
        <f t="shared" si="45"/>
        <v>-0.64174074612125676</v>
      </c>
      <c r="E2746">
        <v>5.6695606619842414E-3</v>
      </c>
    </row>
    <row r="2747" spans="2:5" x14ac:dyDescent="0.2">
      <c r="B2747" s="176">
        <v>42516</v>
      </c>
      <c r="C2747" s="146">
        <v>397.848389</v>
      </c>
      <c r="D2747">
        <f t="shared" si="45"/>
        <v>4.1286958391057977</v>
      </c>
      <c r="E2747">
        <v>5.6674932620447566E-3</v>
      </c>
    </row>
    <row r="2748" spans="2:5" x14ac:dyDescent="0.2">
      <c r="B2748" s="176">
        <v>38058</v>
      </c>
      <c r="C2748" s="146">
        <v>77.573013000000003</v>
      </c>
      <c r="D2748">
        <f t="shared" si="45"/>
        <v>-0.8351905407829312</v>
      </c>
      <c r="E2748">
        <v>5.6519410863048762E-3</v>
      </c>
    </row>
    <row r="2749" spans="2:5" x14ac:dyDescent="0.2">
      <c r="B2749" s="176">
        <v>45033</v>
      </c>
      <c r="C2749" s="146">
        <v>470.68301400000001</v>
      </c>
      <c r="D2749">
        <f t="shared" si="45"/>
        <v>0.77533756883990668</v>
      </c>
      <c r="E2749">
        <v>5.6442758914032314E-3</v>
      </c>
    </row>
    <row r="2750" spans="2:5" x14ac:dyDescent="0.2">
      <c r="B2750" s="176">
        <v>41001</v>
      </c>
      <c r="C2750" s="146">
        <v>265.123108</v>
      </c>
      <c r="D2750">
        <f t="shared" si="45"/>
        <v>5.3837572651950039</v>
      </c>
      <c r="E2750">
        <v>5.6312680505463267E-3</v>
      </c>
    </row>
    <row r="2751" spans="2:5" x14ac:dyDescent="0.2">
      <c r="B2751" s="176">
        <v>35879</v>
      </c>
      <c r="C2751" s="146">
        <v>41.530887999999997</v>
      </c>
      <c r="D2751">
        <f t="shared" si="45"/>
        <v>-0.36414139435375459</v>
      </c>
      <c r="E2751">
        <v>5.6178281647263004E-3</v>
      </c>
    </row>
    <row r="2752" spans="2:5" x14ac:dyDescent="0.2">
      <c r="B2752" s="176">
        <v>35199</v>
      </c>
      <c r="C2752" s="146">
        <v>65.314659000000006</v>
      </c>
      <c r="D2752">
        <f t="shared" si="45"/>
        <v>5.7524094643605013</v>
      </c>
      <c r="E2752">
        <v>5.6154481815041688E-3</v>
      </c>
    </row>
    <row r="2753" spans="2:5" x14ac:dyDescent="0.2">
      <c r="B2753" s="176">
        <v>37070</v>
      </c>
      <c r="C2753" s="146">
        <v>9.6727930000000004</v>
      </c>
      <c r="D2753">
        <f t="shared" si="45"/>
        <v>-0.81385718131481766</v>
      </c>
      <c r="E2753">
        <v>5.6136963503541134E-3</v>
      </c>
    </row>
    <row r="2754" spans="2:5" x14ac:dyDescent="0.2">
      <c r="B2754" s="176">
        <v>35689</v>
      </c>
      <c r="C2754" s="146">
        <v>51.964362999999999</v>
      </c>
      <c r="D2754">
        <f t="shared" si="45"/>
        <v>2.755163313487174</v>
      </c>
      <c r="E2754">
        <v>5.612534298696987E-3</v>
      </c>
    </row>
    <row r="2755" spans="2:5" x14ac:dyDescent="0.2">
      <c r="B2755" s="176">
        <v>37208</v>
      </c>
      <c r="C2755" s="146">
        <v>13.83811</v>
      </c>
      <c r="D2755">
        <f t="shared" ref="D2755:D2818" si="46">(C2755-C2756)/C2756</f>
        <v>-0.80782887123425762</v>
      </c>
      <c r="E2755">
        <v>5.6054171746855426E-3</v>
      </c>
    </row>
    <row r="2756" spans="2:5" x14ac:dyDescent="0.2">
      <c r="B2756" s="176">
        <v>40024</v>
      </c>
      <c r="C2756" s="146">
        <v>72.009308000000004</v>
      </c>
      <c r="D2756">
        <f t="shared" si="46"/>
        <v>-0.8852066141864926</v>
      </c>
      <c r="E2756">
        <v>5.5944602035485963E-3</v>
      </c>
    </row>
    <row r="2757" spans="2:5" x14ac:dyDescent="0.2">
      <c r="B2757" s="176">
        <v>45131</v>
      </c>
      <c r="C2757" s="146">
        <v>627.29492200000004</v>
      </c>
      <c r="D2757">
        <f t="shared" si="46"/>
        <v>2.5680944745781082</v>
      </c>
      <c r="E2757">
        <v>5.5933049649527144E-3</v>
      </c>
    </row>
    <row r="2758" spans="2:5" x14ac:dyDescent="0.2">
      <c r="B2758" s="176">
        <v>40715</v>
      </c>
      <c r="C2758" s="146">
        <v>175.806702</v>
      </c>
      <c r="D2758">
        <f t="shared" si="46"/>
        <v>1.1502152059550617</v>
      </c>
      <c r="E2758">
        <v>5.5854308923744909E-3</v>
      </c>
    </row>
    <row r="2759" spans="2:5" x14ac:dyDescent="0.2">
      <c r="B2759" s="176">
        <v>38600</v>
      </c>
      <c r="C2759" s="146">
        <v>81.762375000000006</v>
      </c>
      <c r="D2759">
        <f t="shared" si="46"/>
        <v>-0.80251094102532539</v>
      </c>
      <c r="E2759">
        <v>5.5816400097703422E-3</v>
      </c>
    </row>
    <row r="2760" spans="2:5" x14ac:dyDescent="0.2">
      <c r="B2760" s="176">
        <v>44943</v>
      </c>
      <c r="C2760" s="146">
        <v>414.00964399999998</v>
      </c>
      <c r="D2760">
        <f t="shared" si="46"/>
        <v>0.21039520608359227</v>
      </c>
      <c r="E2760">
        <v>5.5689906671453938E-3</v>
      </c>
    </row>
    <row r="2761" spans="2:5" x14ac:dyDescent="0.2">
      <c r="B2761" s="176">
        <v>42285</v>
      </c>
      <c r="C2761" s="146">
        <v>342.04501299999998</v>
      </c>
      <c r="D2761">
        <f t="shared" si="46"/>
        <v>8.2466089344689644E-2</v>
      </c>
      <c r="E2761">
        <v>5.5661669656586719E-3</v>
      </c>
    </row>
    <row r="2762" spans="2:5" x14ac:dyDescent="0.2">
      <c r="B2762" s="176">
        <v>42431</v>
      </c>
      <c r="C2762" s="146">
        <v>315.98681599999998</v>
      </c>
      <c r="D2762">
        <f t="shared" si="46"/>
        <v>8.2233715625927744</v>
      </c>
      <c r="E2762">
        <v>5.5494196448956723E-3</v>
      </c>
    </row>
    <row r="2763" spans="2:5" x14ac:dyDescent="0.2">
      <c r="B2763" s="176">
        <v>37816</v>
      </c>
      <c r="C2763" s="146">
        <v>34.259360999999998</v>
      </c>
      <c r="D2763">
        <f t="shared" si="46"/>
        <v>-0.93281358171832318</v>
      </c>
      <c r="E2763">
        <v>5.5427099758212812E-3</v>
      </c>
    </row>
    <row r="2764" spans="2:5" x14ac:dyDescent="0.2">
      <c r="B2764" s="176">
        <v>41894</v>
      </c>
      <c r="C2764" s="146">
        <v>509.91497800000002</v>
      </c>
      <c r="D2764">
        <f t="shared" si="46"/>
        <v>0.10508887080806524</v>
      </c>
      <c r="E2764">
        <v>5.5410110909493914E-3</v>
      </c>
    </row>
    <row r="2765" spans="2:5" x14ac:dyDescent="0.2">
      <c r="B2765" s="176">
        <v>42528</v>
      </c>
      <c r="C2765" s="146">
        <v>461.42440800000003</v>
      </c>
      <c r="D2765">
        <f t="shared" si="46"/>
        <v>-2.6664250137516192E-3</v>
      </c>
      <c r="E2765">
        <v>5.5374550712083814E-3</v>
      </c>
    </row>
    <row r="2766" spans="2:5" x14ac:dyDescent="0.2">
      <c r="B2766" s="176">
        <v>42713</v>
      </c>
      <c r="C2766" s="146">
        <v>462.658051</v>
      </c>
      <c r="D2766">
        <f t="shared" si="46"/>
        <v>1.8992237759901557E-2</v>
      </c>
      <c r="E2766">
        <v>5.5249444783412672E-3</v>
      </c>
    </row>
    <row r="2767" spans="2:5" x14ac:dyDescent="0.2">
      <c r="B2767" s="176">
        <v>42786</v>
      </c>
      <c r="C2767" s="146">
        <v>454.03491200000002</v>
      </c>
      <c r="D2767">
        <f t="shared" si="46"/>
        <v>-0.10766065170456002</v>
      </c>
      <c r="E2767">
        <v>5.5193407691367423E-3</v>
      </c>
    </row>
    <row r="2768" spans="2:5" x14ac:dyDescent="0.2">
      <c r="B2768" s="176">
        <v>42599</v>
      </c>
      <c r="C2768" s="146">
        <v>508.81417800000003</v>
      </c>
      <c r="D2768">
        <f t="shared" si="46"/>
        <v>2.4503436352922399</v>
      </c>
      <c r="E2768">
        <v>5.5161338868134424E-3</v>
      </c>
    </row>
    <row r="2769" spans="2:5" x14ac:dyDescent="0.2">
      <c r="B2769" s="176">
        <v>38790</v>
      </c>
      <c r="C2769" s="146">
        <v>147.467682</v>
      </c>
      <c r="D2769">
        <f t="shared" si="46"/>
        <v>-0.69417553829393897</v>
      </c>
      <c r="E2769">
        <v>5.5137411848087551E-3</v>
      </c>
    </row>
    <row r="2770" spans="2:5" x14ac:dyDescent="0.2">
      <c r="B2770" s="176">
        <v>44498</v>
      </c>
      <c r="C2770" s="146">
        <v>482.19714399999998</v>
      </c>
      <c r="D2770">
        <f t="shared" si="46"/>
        <v>2.3051001307674519</v>
      </c>
      <c r="E2770">
        <v>5.5088217667065426E-3</v>
      </c>
    </row>
    <row r="2771" spans="2:5" x14ac:dyDescent="0.2">
      <c r="B2771" s="176">
        <v>40186</v>
      </c>
      <c r="C2771" s="146">
        <v>145.894867</v>
      </c>
      <c r="D2771">
        <f t="shared" si="46"/>
        <v>-0.7698819132492114</v>
      </c>
      <c r="E2771">
        <v>5.4744254026648101E-3</v>
      </c>
    </row>
    <row r="2772" spans="2:5" x14ac:dyDescent="0.2">
      <c r="B2772" s="176">
        <v>45210</v>
      </c>
      <c r="C2772" s="146">
        <v>634</v>
      </c>
      <c r="D2772">
        <f t="shared" si="46"/>
        <v>8.7613645069642576</v>
      </c>
      <c r="E2772">
        <v>5.4714329801874729E-3</v>
      </c>
    </row>
    <row r="2773" spans="2:5" x14ac:dyDescent="0.2">
      <c r="B2773" s="176">
        <v>35198</v>
      </c>
      <c r="C2773" s="146">
        <v>64.949935999999994</v>
      </c>
      <c r="D2773">
        <f t="shared" si="46"/>
        <v>-0.84725737745888852</v>
      </c>
      <c r="E2773">
        <v>5.4292147491020962E-3</v>
      </c>
    </row>
    <row r="2774" spans="2:5" x14ac:dyDescent="0.2">
      <c r="B2774" s="176">
        <v>45021</v>
      </c>
      <c r="C2774" s="146">
        <v>425.22470099999998</v>
      </c>
      <c r="D2774">
        <f t="shared" si="46"/>
        <v>4.7108605232353913</v>
      </c>
      <c r="E2774">
        <v>5.4213154632708153E-3</v>
      </c>
    </row>
    <row r="2775" spans="2:5" x14ac:dyDescent="0.2">
      <c r="B2775" s="176">
        <v>38425</v>
      </c>
      <c r="C2775" s="146">
        <v>74.458954000000006</v>
      </c>
      <c r="D2775">
        <f t="shared" si="46"/>
        <v>-0.82912144401944798</v>
      </c>
      <c r="E2775">
        <v>5.4071301191450831E-3</v>
      </c>
    </row>
    <row r="2776" spans="2:5" x14ac:dyDescent="0.2">
      <c r="B2776" s="176">
        <v>43112</v>
      </c>
      <c r="C2776" s="146">
        <v>435.74194299999999</v>
      </c>
      <c r="D2776">
        <f t="shared" si="46"/>
        <v>6.6357696771031635E-2</v>
      </c>
      <c r="E2776">
        <v>5.4054364485016954E-3</v>
      </c>
    </row>
    <row r="2777" spans="2:5" x14ac:dyDescent="0.2">
      <c r="B2777" s="176">
        <v>44862</v>
      </c>
      <c r="C2777" s="146">
        <v>408.62643400000002</v>
      </c>
      <c r="D2777">
        <f t="shared" si="46"/>
        <v>7.4456114452416484</v>
      </c>
      <c r="E2777">
        <v>5.3960762057559102E-3</v>
      </c>
    </row>
    <row r="2778" spans="2:5" x14ac:dyDescent="0.2">
      <c r="B2778" s="176">
        <v>37894</v>
      </c>
      <c r="C2778" s="146">
        <v>48.383285999999998</v>
      </c>
      <c r="D2778">
        <f t="shared" si="46"/>
        <v>-0.85369083558534753</v>
      </c>
      <c r="E2778">
        <v>5.3957491936963307E-3</v>
      </c>
    </row>
    <row r="2779" spans="2:5" x14ac:dyDescent="0.2">
      <c r="B2779" s="176">
        <v>41535</v>
      </c>
      <c r="C2779" s="146">
        <v>330.69210800000002</v>
      </c>
      <c r="D2779">
        <f t="shared" si="46"/>
        <v>13.804854335246402</v>
      </c>
      <c r="E2779">
        <v>5.3724103198873841E-3</v>
      </c>
    </row>
    <row r="2780" spans="2:5" x14ac:dyDescent="0.2">
      <c r="B2780" s="176">
        <v>36055</v>
      </c>
      <c r="C2780" s="146">
        <v>22.336735000000001</v>
      </c>
      <c r="D2780">
        <f t="shared" si="46"/>
        <v>-0.81619071494941353</v>
      </c>
      <c r="E2780">
        <v>5.3671226872558158E-3</v>
      </c>
    </row>
    <row r="2781" spans="2:5" x14ac:dyDescent="0.2">
      <c r="B2781" s="176">
        <v>43717</v>
      </c>
      <c r="C2781" s="146">
        <v>121.521255</v>
      </c>
      <c r="D2781">
        <f t="shared" si="46"/>
        <v>-0.7002079578585948</v>
      </c>
      <c r="E2781">
        <v>5.360812757321083E-3</v>
      </c>
    </row>
    <row r="2782" spans="2:5" x14ac:dyDescent="0.2">
      <c r="B2782" s="176">
        <v>41702</v>
      </c>
      <c r="C2782" s="146">
        <v>405.35183699999999</v>
      </c>
      <c r="D2782">
        <f t="shared" si="46"/>
        <v>2.4518018873449208</v>
      </c>
      <c r="E2782">
        <v>5.3567276836687869E-3</v>
      </c>
    </row>
    <row r="2783" spans="2:5" x14ac:dyDescent="0.2">
      <c r="B2783" s="176">
        <v>39266</v>
      </c>
      <c r="C2783" s="146">
        <v>117.43195299999999</v>
      </c>
      <c r="D2783">
        <f t="shared" si="46"/>
        <v>-0.73935624041885717</v>
      </c>
      <c r="E2783">
        <v>5.3503129551336921E-3</v>
      </c>
    </row>
    <row r="2784" spans="2:5" x14ac:dyDescent="0.2">
      <c r="B2784" s="176">
        <v>42900</v>
      </c>
      <c r="C2784" s="146">
        <v>450.54580700000002</v>
      </c>
      <c r="D2784">
        <f t="shared" si="46"/>
        <v>7.0315282890065092</v>
      </c>
      <c r="E2784">
        <v>5.3387498854772604E-3</v>
      </c>
    </row>
    <row r="2785" spans="2:5" x14ac:dyDescent="0.2">
      <c r="B2785" s="176">
        <v>35639</v>
      </c>
      <c r="C2785" s="146">
        <v>56.097144999999998</v>
      </c>
      <c r="D2785">
        <f t="shared" si="46"/>
        <v>-0.85449787139523992</v>
      </c>
      <c r="E2785">
        <v>5.3271250059049894E-3</v>
      </c>
    </row>
    <row r="2786" spans="2:5" x14ac:dyDescent="0.2">
      <c r="B2786" s="176">
        <v>42509</v>
      </c>
      <c r="C2786" s="146">
        <v>385.54174799999998</v>
      </c>
      <c r="D2786">
        <f t="shared" si="46"/>
        <v>-3.1103493532667731E-3</v>
      </c>
      <c r="E2786">
        <v>5.3267054214346955E-3</v>
      </c>
    </row>
    <row r="2787" spans="2:5" x14ac:dyDescent="0.2">
      <c r="B2787" s="176">
        <v>44925</v>
      </c>
      <c r="C2787" s="146">
        <v>386.74465900000001</v>
      </c>
      <c r="D2787">
        <f t="shared" si="46"/>
        <v>5.9356874012121654</v>
      </c>
      <c r="E2787">
        <v>5.3123596206819737E-3</v>
      </c>
    </row>
    <row r="2788" spans="2:5" x14ac:dyDescent="0.2">
      <c r="B2788" s="176">
        <v>35100</v>
      </c>
      <c r="C2788" s="146">
        <v>55.761547</v>
      </c>
      <c r="D2788">
        <f t="shared" si="46"/>
        <v>-0.22029943055052503</v>
      </c>
      <c r="E2788">
        <v>5.311289357809606E-3</v>
      </c>
    </row>
    <row r="2789" spans="2:5" x14ac:dyDescent="0.2">
      <c r="B2789" s="176">
        <v>37987</v>
      </c>
      <c r="C2789" s="146">
        <v>71.516616999999997</v>
      </c>
      <c r="D2789">
        <f t="shared" si="46"/>
        <v>-0.62167789495008996</v>
      </c>
      <c r="E2789">
        <v>5.3093443256852814E-3</v>
      </c>
    </row>
    <row r="2790" spans="2:5" x14ac:dyDescent="0.2">
      <c r="B2790" s="176">
        <v>40407</v>
      </c>
      <c r="C2790" s="146">
        <v>189.036316</v>
      </c>
      <c r="D2790">
        <f t="shared" si="46"/>
        <v>1.3827187509591281</v>
      </c>
      <c r="E2790">
        <v>5.2928337784294444E-3</v>
      </c>
    </row>
    <row r="2791" spans="2:5" x14ac:dyDescent="0.2">
      <c r="B2791" s="176">
        <v>38327</v>
      </c>
      <c r="C2791" s="146">
        <v>79.336394999999996</v>
      </c>
      <c r="D2791">
        <f t="shared" si="46"/>
        <v>1.208758518019948</v>
      </c>
      <c r="E2791">
        <v>5.2770573922202206E-3</v>
      </c>
    </row>
    <row r="2792" spans="2:5" x14ac:dyDescent="0.2">
      <c r="B2792" s="176">
        <v>35852</v>
      </c>
      <c r="C2792" s="146">
        <v>35.918998999999999</v>
      </c>
      <c r="D2792">
        <f t="shared" si="46"/>
        <v>-0.71443721873975297</v>
      </c>
      <c r="E2792">
        <v>5.2760270473806749E-3</v>
      </c>
    </row>
    <row r="2793" spans="2:5" x14ac:dyDescent="0.2">
      <c r="B2793" s="176">
        <v>38889</v>
      </c>
      <c r="C2793" s="146">
        <v>125.78319500000001</v>
      </c>
      <c r="D2793">
        <f t="shared" si="46"/>
        <v>3.7825227377209981E-2</v>
      </c>
      <c r="E2793">
        <v>5.2755646239584265E-3</v>
      </c>
    </row>
    <row r="2794" spans="2:5" x14ac:dyDescent="0.2">
      <c r="B2794" s="176">
        <v>39505</v>
      </c>
      <c r="C2794" s="146">
        <v>121.19882200000001</v>
      </c>
      <c r="D2794">
        <f t="shared" si="46"/>
        <v>0.92703065332968304</v>
      </c>
      <c r="E2794">
        <v>5.2546631745395474E-3</v>
      </c>
    </row>
    <row r="2795" spans="2:5" x14ac:dyDescent="0.2">
      <c r="B2795" s="176">
        <v>38231</v>
      </c>
      <c r="C2795" s="146">
        <v>62.894081</v>
      </c>
      <c r="D2795">
        <f t="shared" si="46"/>
        <v>-0.54357993250965631</v>
      </c>
      <c r="E2795">
        <v>5.2486268953417046E-3</v>
      </c>
    </row>
    <row r="2796" spans="2:5" x14ac:dyDescent="0.2">
      <c r="B2796" s="176">
        <v>39381</v>
      </c>
      <c r="C2796" s="146">
        <v>137.798676</v>
      </c>
      <c r="D2796">
        <f t="shared" si="46"/>
        <v>-0.62035663951786479</v>
      </c>
      <c r="E2796">
        <v>5.2459827362007442E-3</v>
      </c>
    </row>
    <row r="2797" spans="2:5" x14ac:dyDescent="0.2">
      <c r="B2797" s="176">
        <v>43196</v>
      </c>
      <c r="C2797" s="146">
        <v>362.96875</v>
      </c>
      <c r="D2797">
        <f t="shared" si="46"/>
        <v>8.3630955708503346E-2</v>
      </c>
      <c r="E2797">
        <v>5.2457407934425482E-3</v>
      </c>
    </row>
    <row r="2798" spans="2:5" x14ac:dyDescent="0.2">
      <c r="B2798" s="176">
        <v>43210</v>
      </c>
      <c r="C2798" s="146">
        <v>334.95605499999999</v>
      </c>
      <c r="D2798">
        <f t="shared" si="46"/>
        <v>-9.1725401644674298E-2</v>
      </c>
      <c r="E2798">
        <v>5.2356178225032657E-3</v>
      </c>
    </row>
    <row r="2799" spans="2:5" x14ac:dyDescent="0.2">
      <c r="B2799" s="176">
        <v>41631</v>
      </c>
      <c r="C2799" s="146">
        <v>368.78280599999999</v>
      </c>
      <c r="D2799">
        <f t="shared" si="46"/>
        <v>1.2591278872164313</v>
      </c>
      <c r="E2799">
        <v>5.2182143740215582E-3</v>
      </c>
    </row>
    <row r="2800" spans="2:5" x14ac:dyDescent="0.2">
      <c r="B2800" s="176">
        <v>43515</v>
      </c>
      <c r="C2800" s="146">
        <v>163.24122600000001</v>
      </c>
      <c r="D2800">
        <f t="shared" si="46"/>
        <v>-0.61397926923915869</v>
      </c>
      <c r="E2800">
        <v>5.2179682162861469E-3</v>
      </c>
    </row>
    <row r="2801" spans="2:5" x14ac:dyDescent="0.2">
      <c r="B2801" s="176">
        <v>43095</v>
      </c>
      <c r="C2801" s="146">
        <v>422.88201900000001</v>
      </c>
      <c r="D2801">
        <f t="shared" si="46"/>
        <v>5.2751485937200657</v>
      </c>
      <c r="E2801">
        <v>5.2132972777697217E-3</v>
      </c>
    </row>
    <row r="2802" spans="2:5" x14ac:dyDescent="0.2">
      <c r="B2802" s="176">
        <v>43929</v>
      </c>
      <c r="C2802" s="146">
        <v>67.389961</v>
      </c>
      <c r="D2802">
        <f t="shared" si="46"/>
        <v>-0.77444112484706362</v>
      </c>
      <c r="E2802">
        <v>5.2043782008558059E-3</v>
      </c>
    </row>
    <row r="2803" spans="2:5" x14ac:dyDescent="0.2">
      <c r="B2803" s="176">
        <v>44413</v>
      </c>
      <c r="C2803" s="146">
        <v>298.76882899999998</v>
      </c>
      <c r="D2803">
        <f t="shared" si="46"/>
        <v>-0.34088412791092287</v>
      </c>
      <c r="E2803">
        <v>5.1987656042141702E-3</v>
      </c>
    </row>
    <row r="2804" spans="2:5" x14ac:dyDescent="0.2">
      <c r="B2804" s="176">
        <v>42702</v>
      </c>
      <c r="C2804" s="146">
        <v>453.287262</v>
      </c>
      <c r="D2804">
        <f t="shared" si="46"/>
        <v>0.58969876413492506</v>
      </c>
      <c r="E2804">
        <v>5.1951221053675133E-3</v>
      </c>
    </row>
    <row r="2805" spans="2:5" x14ac:dyDescent="0.2">
      <c r="B2805" s="176">
        <v>41488</v>
      </c>
      <c r="C2805" s="146">
        <v>285.14035000000001</v>
      </c>
      <c r="D2805">
        <f t="shared" si="46"/>
        <v>-0.48520101887970679</v>
      </c>
      <c r="E2805">
        <v>5.1913731109169839E-3</v>
      </c>
    </row>
    <row r="2806" spans="2:5" x14ac:dyDescent="0.2">
      <c r="B2806" s="176">
        <v>42047</v>
      </c>
      <c r="C2806" s="146">
        <v>553.88678000000004</v>
      </c>
      <c r="D2806">
        <f t="shared" si="46"/>
        <v>9.0893101035039656</v>
      </c>
      <c r="E2806">
        <v>5.1887251124127301E-3</v>
      </c>
    </row>
    <row r="2807" spans="2:5" x14ac:dyDescent="0.2">
      <c r="B2807" s="176">
        <v>37902</v>
      </c>
      <c r="C2807" s="146">
        <v>54.898380000000003</v>
      </c>
      <c r="D2807">
        <f t="shared" si="46"/>
        <v>-0.28551061397494237</v>
      </c>
      <c r="E2807">
        <v>5.1864758330661112E-3</v>
      </c>
    </row>
    <row r="2808" spans="2:5" x14ac:dyDescent="0.2">
      <c r="B2808" s="176">
        <v>38113</v>
      </c>
      <c r="C2808" s="146">
        <v>76.835823000000005</v>
      </c>
      <c r="D2808">
        <f t="shared" si="46"/>
        <v>-0.82753345915500831</v>
      </c>
      <c r="E2808">
        <v>5.1854112561481114E-3</v>
      </c>
    </row>
    <row r="2809" spans="2:5" x14ac:dyDescent="0.2">
      <c r="B2809" s="176">
        <v>42948</v>
      </c>
      <c r="C2809" s="146">
        <v>445.51147500000002</v>
      </c>
      <c r="D2809">
        <f t="shared" si="46"/>
        <v>5.3464796763176441</v>
      </c>
      <c r="E2809">
        <v>5.1731738134435873E-3</v>
      </c>
    </row>
    <row r="2810" spans="2:5" x14ac:dyDescent="0.2">
      <c r="B2810" s="176">
        <v>38511</v>
      </c>
      <c r="C2810" s="146">
        <v>70.198204000000004</v>
      </c>
      <c r="D2810">
        <f t="shared" si="46"/>
        <v>-0.82795750755419439</v>
      </c>
      <c r="E2810">
        <v>5.1603848883358455E-3</v>
      </c>
    </row>
    <row r="2811" spans="2:5" x14ac:dyDescent="0.2">
      <c r="B2811" s="176">
        <v>44736</v>
      </c>
      <c r="C2811" s="146">
        <v>408.02829000000003</v>
      </c>
      <c r="D2811">
        <f t="shared" si="46"/>
        <v>1.7957331683197724</v>
      </c>
      <c r="E2811">
        <v>5.1570960852105E-3</v>
      </c>
    </row>
    <row r="2812" spans="2:5" x14ac:dyDescent="0.2">
      <c r="B2812" s="176">
        <v>38975</v>
      </c>
      <c r="C2812" s="146">
        <v>145.94679300000001</v>
      </c>
      <c r="D2812">
        <f t="shared" si="46"/>
        <v>-0.22078297191159599</v>
      </c>
      <c r="E2812">
        <v>5.1433270838835785E-3</v>
      </c>
    </row>
    <row r="2813" spans="2:5" x14ac:dyDescent="0.2">
      <c r="B2813" s="176">
        <v>40416</v>
      </c>
      <c r="C2813" s="146">
        <v>187.299286</v>
      </c>
      <c r="D2813">
        <f t="shared" si="46"/>
        <v>11.357176815710313</v>
      </c>
      <c r="E2813">
        <v>5.1395832410297193E-3</v>
      </c>
    </row>
    <row r="2814" spans="2:5" x14ac:dyDescent="0.2">
      <c r="B2814" s="176">
        <v>36949</v>
      </c>
      <c r="C2814" s="146">
        <v>15.157126</v>
      </c>
      <c r="D2814">
        <f t="shared" si="46"/>
        <v>-0.28675147525974748</v>
      </c>
      <c r="E2814">
        <v>5.115056103150206E-3</v>
      </c>
    </row>
    <row r="2815" spans="2:5" x14ac:dyDescent="0.2">
      <c r="B2815" s="176">
        <v>37308</v>
      </c>
      <c r="C2815" s="146">
        <v>21.250834000000001</v>
      </c>
      <c r="D2815">
        <f t="shared" si="46"/>
        <v>-0.70257010770262529</v>
      </c>
      <c r="E2815">
        <v>5.1076858490602213E-3</v>
      </c>
    </row>
    <row r="2816" spans="2:5" x14ac:dyDescent="0.2">
      <c r="B2816" s="176">
        <v>38530</v>
      </c>
      <c r="C2816" s="146">
        <v>71.448211999999998</v>
      </c>
      <c r="D2816">
        <f t="shared" si="46"/>
        <v>-0.89920545331301527</v>
      </c>
      <c r="E2816">
        <v>5.107183612581224E-3</v>
      </c>
    </row>
    <row r="2817" spans="2:5" x14ac:dyDescent="0.2">
      <c r="B2817" s="176">
        <v>45281</v>
      </c>
      <c r="C2817" s="146">
        <v>708.84997599999997</v>
      </c>
      <c r="D2817">
        <f t="shared" si="46"/>
        <v>1.4883962080709039</v>
      </c>
      <c r="E2817">
        <v>5.104538816022644E-3</v>
      </c>
    </row>
    <row r="2818" spans="2:5" x14ac:dyDescent="0.2">
      <c r="B2818" s="176">
        <v>44435</v>
      </c>
      <c r="C2818" s="146">
        <v>284.86218300000002</v>
      </c>
      <c r="D2818">
        <f t="shared" si="46"/>
        <v>2.6095088148202872</v>
      </c>
      <c r="E2818">
        <v>5.100360086105973E-3</v>
      </c>
    </row>
    <row r="2819" spans="2:5" x14ac:dyDescent="0.2">
      <c r="B2819" s="176">
        <v>38324</v>
      </c>
      <c r="C2819" s="146">
        <v>78.919929999999994</v>
      </c>
      <c r="D2819">
        <f t="shared" ref="D2819:D2882" si="47">(C2819-C2820)/C2820</f>
        <v>-0.37700306775739439</v>
      </c>
      <c r="E2819">
        <v>5.100136310140598E-3</v>
      </c>
    </row>
    <row r="2820" spans="2:5" x14ac:dyDescent="0.2">
      <c r="B2820" s="176">
        <v>39275</v>
      </c>
      <c r="C2820" s="146">
        <v>126.677879</v>
      </c>
      <c r="D2820">
        <f t="shared" si="47"/>
        <v>5.3531038300509248</v>
      </c>
      <c r="E2820">
        <v>5.0943219217724975E-3</v>
      </c>
    </row>
    <row r="2821" spans="2:5" x14ac:dyDescent="0.2">
      <c r="B2821" s="176">
        <v>37365</v>
      </c>
      <c r="C2821" s="146">
        <v>19.939526000000001</v>
      </c>
      <c r="D2821">
        <f t="shared" si="47"/>
        <v>-0.84180551326445496</v>
      </c>
      <c r="E2821">
        <v>5.0541209811497904E-3</v>
      </c>
    </row>
    <row r="2822" spans="2:5" x14ac:dyDescent="0.2">
      <c r="B2822" s="176">
        <v>39419</v>
      </c>
      <c r="C2822" s="146">
        <v>126.04438</v>
      </c>
      <c r="D2822">
        <f t="shared" si="47"/>
        <v>1.4774541132141854</v>
      </c>
      <c r="E2822">
        <v>5.0516923803789757E-3</v>
      </c>
    </row>
    <row r="2823" spans="2:5" x14ac:dyDescent="0.2">
      <c r="B2823" s="176">
        <v>35433</v>
      </c>
      <c r="C2823" s="146">
        <v>50.876575000000003</v>
      </c>
      <c r="D2823">
        <f t="shared" si="47"/>
        <v>1.0669820814147559</v>
      </c>
      <c r="E2823">
        <v>5.045637141575598E-3</v>
      </c>
    </row>
    <row r="2824" spans="2:5" x14ac:dyDescent="0.2">
      <c r="B2824" s="176">
        <v>37610</v>
      </c>
      <c r="C2824" s="146">
        <v>24.613941000000001</v>
      </c>
      <c r="D2824">
        <f t="shared" si="47"/>
        <v>-0.70085948354032912</v>
      </c>
      <c r="E2824">
        <v>5.0395418308798855E-3</v>
      </c>
    </row>
    <row r="2825" spans="2:5" x14ac:dyDescent="0.2">
      <c r="B2825" s="176">
        <v>38666</v>
      </c>
      <c r="C2825" s="146">
        <v>82.282203999999993</v>
      </c>
      <c r="D2825">
        <f t="shared" si="47"/>
        <v>-0.51376344693480036</v>
      </c>
      <c r="E2825">
        <v>5.0392304136561185E-3</v>
      </c>
    </row>
    <row r="2826" spans="2:5" x14ac:dyDescent="0.2">
      <c r="B2826" s="176">
        <v>43872</v>
      </c>
      <c r="C2826" s="146">
        <v>169.22257999999999</v>
      </c>
      <c r="D2826">
        <f t="shared" si="47"/>
        <v>-0.55328491609080577</v>
      </c>
      <c r="E2826">
        <v>5.0326053334666812E-3</v>
      </c>
    </row>
    <row r="2827" spans="2:5" x14ac:dyDescent="0.2">
      <c r="B2827" s="176">
        <v>42359</v>
      </c>
      <c r="C2827" s="146">
        <v>378.81545999999997</v>
      </c>
      <c r="D2827">
        <f t="shared" si="47"/>
        <v>0.15063168848184522</v>
      </c>
      <c r="E2827">
        <v>5.0231623578449744E-3</v>
      </c>
    </row>
    <row r="2828" spans="2:5" x14ac:dyDescent="0.2">
      <c r="B2828" s="176">
        <v>43216</v>
      </c>
      <c r="C2828" s="146">
        <v>329.223907</v>
      </c>
      <c r="D2828">
        <f t="shared" si="47"/>
        <v>2.837764918857216</v>
      </c>
      <c r="E2828">
        <v>5.0212797344381353E-3</v>
      </c>
    </row>
    <row r="2829" spans="2:5" x14ac:dyDescent="0.2">
      <c r="B2829" s="176">
        <v>38029</v>
      </c>
      <c r="C2829" s="146">
        <v>85.785324000000003</v>
      </c>
      <c r="D2829">
        <f t="shared" si="47"/>
        <v>-0.81387976884156366</v>
      </c>
      <c r="E2829">
        <v>5.0148628818009692E-3</v>
      </c>
    </row>
    <row r="2830" spans="2:5" x14ac:dyDescent="0.2">
      <c r="B2830" s="176">
        <v>42789</v>
      </c>
      <c r="C2830" s="146">
        <v>460.91348299999999</v>
      </c>
      <c r="D2830">
        <f t="shared" si="47"/>
        <v>22.631034972652323</v>
      </c>
      <c r="E2830">
        <v>4.9995093438943358E-3</v>
      </c>
    </row>
    <row r="2831" spans="2:5" x14ac:dyDescent="0.2">
      <c r="B2831" s="176">
        <v>36006</v>
      </c>
      <c r="C2831" s="146">
        <v>19.504583</v>
      </c>
      <c r="D2831">
        <f t="shared" si="47"/>
        <v>-0.41901059425033682</v>
      </c>
      <c r="E2831">
        <v>4.9920912825416148E-3</v>
      </c>
    </row>
    <row r="2832" spans="2:5" x14ac:dyDescent="0.2">
      <c r="B2832" s="176">
        <v>36504</v>
      </c>
      <c r="C2832" s="146">
        <v>33.571323</v>
      </c>
      <c r="D2832">
        <f t="shared" si="47"/>
        <v>-0.88876646061043096</v>
      </c>
      <c r="E2832">
        <v>4.9875293057423109E-3</v>
      </c>
    </row>
    <row r="2833" spans="2:5" x14ac:dyDescent="0.2">
      <c r="B2833" s="176">
        <v>44323</v>
      </c>
      <c r="C2833" s="146">
        <v>301.80935699999998</v>
      </c>
      <c r="D2833">
        <f t="shared" si="47"/>
        <v>-0.33339356974531464</v>
      </c>
      <c r="E2833">
        <v>4.9792246466702312E-3</v>
      </c>
    </row>
    <row r="2834" spans="2:5" x14ac:dyDescent="0.2">
      <c r="B2834" s="176">
        <v>42537</v>
      </c>
      <c r="C2834" s="146">
        <v>452.75494400000002</v>
      </c>
      <c r="D2834">
        <f t="shared" si="47"/>
        <v>16.092618783720273</v>
      </c>
      <c r="E2834">
        <v>4.9767637259481743E-3</v>
      </c>
    </row>
    <row r="2835" spans="2:5" x14ac:dyDescent="0.2">
      <c r="B2835" s="176">
        <v>37771</v>
      </c>
      <c r="C2835" s="146">
        <v>26.488330999999999</v>
      </c>
      <c r="D2835">
        <f t="shared" si="47"/>
        <v>-0.58081718516655134</v>
      </c>
      <c r="E2835">
        <v>4.9752634925481426E-3</v>
      </c>
    </row>
    <row r="2836" spans="2:5" x14ac:dyDescent="0.2">
      <c r="B2836" s="176">
        <v>38176</v>
      </c>
      <c r="C2836" s="146">
        <v>63.190403000000003</v>
      </c>
      <c r="D2836">
        <f t="shared" si="47"/>
        <v>-0.65305226217953527</v>
      </c>
      <c r="E2836">
        <v>4.9673282736252362E-3</v>
      </c>
    </row>
    <row r="2837" spans="2:5" x14ac:dyDescent="0.2">
      <c r="B2837" s="176">
        <v>44174</v>
      </c>
      <c r="C2837" s="146">
        <v>182.132339</v>
      </c>
      <c r="D2837">
        <f t="shared" si="47"/>
        <v>1.9421355930867275</v>
      </c>
      <c r="E2837">
        <v>4.9503972333667795E-3</v>
      </c>
    </row>
    <row r="2838" spans="2:5" x14ac:dyDescent="0.2">
      <c r="B2838" s="176">
        <v>35597</v>
      </c>
      <c r="C2838" s="146">
        <v>61.904808000000003</v>
      </c>
      <c r="D2838">
        <f t="shared" si="47"/>
        <v>-0.84154401850683547</v>
      </c>
      <c r="E2838">
        <v>4.9436628345032336E-3</v>
      </c>
    </row>
    <row r="2839" spans="2:5" x14ac:dyDescent="0.2">
      <c r="B2839" s="176">
        <v>41709</v>
      </c>
      <c r="C2839" s="146">
        <v>390.67511000000002</v>
      </c>
      <c r="D2839">
        <f t="shared" si="47"/>
        <v>18.069238387499702</v>
      </c>
      <c r="E2839">
        <v>4.9241255425640429E-3</v>
      </c>
    </row>
    <row r="2840" spans="2:5" x14ac:dyDescent="0.2">
      <c r="B2840" s="176">
        <v>37557</v>
      </c>
      <c r="C2840" s="146">
        <v>20.487189999999998</v>
      </c>
      <c r="D2840">
        <f t="shared" si="47"/>
        <v>-0.94763190217244386</v>
      </c>
      <c r="E2840">
        <v>4.9186946547522129E-3</v>
      </c>
    </row>
    <row r="2841" spans="2:5" x14ac:dyDescent="0.2">
      <c r="B2841" s="176">
        <v>41695</v>
      </c>
      <c r="C2841" s="146">
        <v>391.21508799999998</v>
      </c>
      <c r="D2841">
        <f t="shared" si="47"/>
        <v>5.6502995145723567</v>
      </c>
      <c r="E2841">
        <v>4.9174530167834457E-3</v>
      </c>
    </row>
    <row r="2842" spans="2:5" x14ac:dyDescent="0.2">
      <c r="B2842" s="176">
        <v>35142</v>
      </c>
      <c r="C2842" s="146">
        <v>58.826687</v>
      </c>
      <c r="D2842">
        <f t="shared" si="47"/>
        <v>-0.8950787756549895</v>
      </c>
      <c r="E2842">
        <v>4.9127850400562476E-3</v>
      </c>
    </row>
    <row r="2843" spans="2:5" x14ac:dyDescent="0.2">
      <c r="B2843" s="176">
        <v>42104</v>
      </c>
      <c r="C2843" s="146">
        <v>560.67480499999999</v>
      </c>
      <c r="D2843">
        <f t="shared" si="47"/>
        <v>6.4259086961841456</v>
      </c>
      <c r="E2843">
        <v>4.9116110500494088E-3</v>
      </c>
    </row>
    <row r="2844" spans="2:5" x14ac:dyDescent="0.2">
      <c r="B2844" s="176">
        <v>35257</v>
      </c>
      <c r="C2844" s="146">
        <v>75.502517999999995</v>
      </c>
      <c r="D2844">
        <f t="shared" si="47"/>
        <v>0.12149641906252757</v>
      </c>
      <c r="E2844">
        <v>4.9102804097304409E-3</v>
      </c>
    </row>
    <row r="2845" spans="2:5" x14ac:dyDescent="0.2">
      <c r="B2845" s="176">
        <v>38477</v>
      </c>
      <c r="C2845" s="146">
        <v>67.323013000000003</v>
      </c>
      <c r="D2845">
        <f t="shared" si="47"/>
        <v>-0.5336204658076491</v>
      </c>
      <c r="E2845">
        <v>4.9014216718579664E-3</v>
      </c>
    </row>
    <row r="2846" spans="2:5" x14ac:dyDescent="0.2">
      <c r="B2846" s="176">
        <v>40273</v>
      </c>
      <c r="C2846" s="146">
        <v>144.352417</v>
      </c>
      <c r="D2846">
        <f t="shared" si="47"/>
        <v>-0.39143878700346985</v>
      </c>
      <c r="E2846">
        <v>4.8866188043738372E-3</v>
      </c>
    </row>
    <row r="2847" spans="2:5" x14ac:dyDescent="0.2">
      <c r="B2847" s="176">
        <v>40942</v>
      </c>
      <c r="C2847" s="146">
        <v>237.202789</v>
      </c>
      <c r="D2847">
        <f t="shared" si="47"/>
        <v>7.0001643642136513E-2</v>
      </c>
      <c r="E2847">
        <v>4.8691650736020315E-3</v>
      </c>
    </row>
    <row r="2848" spans="2:5" x14ac:dyDescent="0.2">
      <c r="B2848" s="176">
        <v>41122</v>
      </c>
      <c r="C2848" s="146">
        <v>221.68450899999999</v>
      </c>
      <c r="D2848">
        <f t="shared" si="47"/>
        <v>1.188740393873239</v>
      </c>
      <c r="E2848">
        <v>4.8618677785606411E-3</v>
      </c>
    </row>
    <row r="2849" spans="2:5" x14ac:dyDescent="0.2">
      <c r="B2849" s="176">
        <v>40098</v>
      </c>
      <c r="C2849" s="146">
        <v>101.284058</v>
      </c>
      <c r="D2849">
        <f t="shared" si="47"/>
        <v>-0.30051821043207394</v>
      </c>
      <c r="E2849">
        <v>4.8565924305027227E-3</v>
      </c>
    </row>
    <row r="2850" spans="2:5" x14ac:dyDescent="0.2">
      <c r="B2850" s="176">
        <v>43888</v>
      </c>
      <c r="C2850" s="146">
        <v>144.79870600000001</v>
      </c>
      <c r="D2850">
        <f t="shared" si="47"/>
        <v>5.9474424163190358</v>
      </c>
      <c r="E2850">
        <v>4.8425446585199806E-3</v>
      </c>
    </row>
    <row r="2851" spans="2:5" x14ac:dyDescent="0.2">
      <c r="B2851" s="176">
        <v>36697</v>
      </c>
      <c r="C2851" s="146">
        <v>20.842016000000001</v>
      </c>
      <c r="D2851">
        <f t="shared" si="47"/>
        <v>-0.81899013176504321</v>
      </c>
      <c r="E2851">
        <v>4.8347450201250046E-3</v>
      </c>
    </row>
    <row r="2852" spans="2:5" x14ac:dyDescent="0.2">
      <c r="B2852" s="176">
        <v>39177</v>
      </c>
      <c r="C2852" s="146">
        <v>115.142982</v>
      </c>
      <c r="D2852">
        <f t="shared" si="47"/>
        <v>-0.76906557583188673</v>
      </c>
      <c r="E2852">
        <v>4.8330046402639036E-3</v>
      </c>
    </row>
    <row r="2853" spans="2:5" x14ac:dyDescent="0.2">
      <c r="B2853" s="176">
        <v>42744</v>
      </c>
      <c r="C2853" s="146">
        <v>498.59600799999998</v>
      </c>
      <c r="D2853">
        <f t="shared" si="47"/>
        <v>10.767124985615483</v>
      </c>
      <c r="E2853">
        <v>4.8216448360295754E-3</v>
      </c>
    </row>
    <row r="2854" spans="2:5" x14ac:dyDescent="0.2">
      <c r="B2854" s="176">
        <v>35886</v>
      </c>
      <c r="C2854" s="146">
        <v>42.371948000000003</v>
      </c>
      <c r="D2854">
        <f t="shared" si="47"/>
        <v>-0.81594279474885001</v>
      </c>
      <c r="E2854">
        <v>4.8143023961668826E-3</v>
      </c>
    </row>
    <row r="2855" spans="2:5" x14ac:dyDescent="0.2">
      <c r="B2855" s="176">
        <v>41088</v>
      </c>
      <c r="C2855" s="146">
        <v>230.21075400000001</v>
      </c>
      <c r="D2855">
        <f t="shared" si="47"/>
        <v>0.71189719066700585</v>
      </c>
      <c r="E2855">
        <v>4.8076885305225747E-3</v>
      </c>
    </row>
    <row r="2856" spans="2:5" x14ac:dyDescent="0.2">
      <c r="B2856" s="176">
        <v>39454</v>
      </c>
      <c r="C2856" s="146">
        <v>134.47697400000001</v>
      </c>
      <c r="D2856">
        <f t="shared" si="47"/>
        <v>-5.0118011789538133E-2</v>
      </c>
      <c r="E2856">
        <v>4.7973953583040534E-3</v>
      </c>
    </row>
    <row r="2857" spans="2:5" x14ac:dyDescent="0.2">
      <c r="B2857" s="176">
        <v>40361</v>
      </c>
      <c r="C2857" s="146">
        <v>141.57229599999999</v>
      </c>
      <c r="D2857">
        <f t="shared" si="47"/>
        <v>-0.65318918544762405</v>
      </c>
      <c r="E2857">
        <v>4.785303780202599E-3</v>
      </c>
    </row>
    <row r="2858" spans="2:5" x14ac:dyDescent="0.2">
      <c r="B2858" s="176">
        <v>42493</v>
      </c>
      <c r="C2858" s="146">
        <v>408.211884</v>
      </c>
      <c r="D2858">
        <f t="shared" si="47"/>
        <v>0.73598185704267938</v>
      </c>
      <c r="E2858">
        <v>4.7829080070640653E-3</v>
      </c>
    </row>
    <row r="2859" spans="2:5" x14ac:dyDescent="0.2">
      <c r="B2859" s="176">
        <v>40497</v>
      </c>
      <c r="C2859" s="146">
        <v>235.14755199999999</v>
      </c>
      <c r="D2859">
        <f t="shared" si="47"/>
        <v>2.4878473766768723</v>
      </c>
      <c r="E2859">
        <v>4.7742721508607705E-3</v>
      </c>
    </row>
    <row r="2860" spans="2:5" x14ac:dyDescent="0.2">
      <c r="B2860" s="176">
        <v>38454</v>
      </c>
      <c r="C2860" s="146">
        <v>67.419105999999999</v>
      </c>
      <c r="D2860">
        <f t="shared" si="47"/>
        <v>-0.52246636431440574</v>
      </c>
      <c r="E2860">
        <v>4.774201277004079E-3</v>
      </c>
    </row>
    <row r="2861" spans="2:5" x14ac:dyDescent="0.2">
      <c r="B2861" s="176">
        <v>40821</v>
      </c>
      <c r="C2861" s="146">
        <v>141.18190000000001</v>
      </c>
      <c r="D2861">
        <f t="shared" si="47"/>
        <v>1.9823874414744975</v>
      </c>
      <c r="E2861">
        <v>4.7718691119990062E-3</v>
      </c>
    </row>
    <row r="2862" spans="2:5" x14ac:dyDescent="0.2">
      <c r="B2862" s="176">
        <v>35698</v>
      </c>
      <c r="C2862" s="146">
        <v>47.338551000000002</v>
      </c>
      <c r="D2862">
        <f t="shared" si="47"/>
        <v>-0.86337267064414258</v>
      </c>
      <c r="E2862">
        <v>4.7710255409405804E-3</v>
      </c>
    </row>
    <row r="2863" spans="2:5" x14ac:dyDescent="0.2">
      <c r="B2863" s="176">
        <v>42438</v>
      </c>
      <c r="C2863" s="146">
        <v>346.47937000000002</v>
      </c>
      <c r="D2863">
        <f t="shared" si="47"/>
        <v>8.8602672823710158</v>
      </c>
      <c r="E2863">
        <v>4.7681508935759846E-3</v>
      </c>
    </row>
    <row r="2864" spans="2:5" x14ac:dyDescent="0.2">
      <c r="B2864" s="176">
        <v>36375</v>
      </c>
      <c r="C2864" s="146">
        <v>35.138942999999998</v>
      </c>
      <c r="D2864">
        <f t="shared" si="47"/>
        <v>-0.88067548522410077</v>
      </c>
      <c r="E2864">
        <v>4.7639654382823915E-3</v>
      </c>
    </row>
    <row r="2865" spans="2:5" x14ac:dyDescent="0.2">
      <c r="B2865" s="176">
        <v>44312</v>
      </c>
      <c r="C2865" s="146">
        <v>294.48217799999998</v>
      </c>
      <c r="D2865">
        <f t="shared" si="47"/>
        <v>14.066005529993525</v>
      </c>
      <c r="E2865">
        <v>4.7618357427990279E-3</v>
      </c>
    </row>
    <row r="2866" spans="2:5" x14ac:dyDescent="0.2">
      <c r="B2866" s="176">
        <v>36704</v>
      </c>
      <c r="C2866" s="146">
        <v>19.546135</v>
      </c>
      <c r="D2866">
        <f t="shared" si="47"/>
        <v>-0.94205319177863267</v>
      </c>
      <c r="E2866">
        <v>4.7580976512644193E-3</v>
      </c>
    </row>
    <row r="2867" spans="2:5" x14ac:dyDescent="0.2">
      <c r="B2867" s="176">
        <v>42401</v>
      </c>
      <c r="C2867" s="146">
        <v>337.31167599999998</v>
      </c>
      <c r="D2867">
        <f t="shared" si="47"/>
        <v>-0.52420950660763943</v>
      </c>
      <c r="E2867">
        <v>4.7492073576133357E-3</v>
      </c>
    </row>
    <row r="2868" spans="2:5" x14ac:dyDescent="0.2">
      <c r="B2868" s="176">
        <v>45265</v>
      </c>
      <c r="C2868" s="146">
        <v>708.95001200000002</v>
      </c>
      <c r="D2868">
        <f t="shared" si="47"/>
        <v>0.97434635838803474</v>
      </c>
      <c r="E2868">
        <v>4.7477836082013211E-3</v>
      </c>
    </row>
    <row r="2869" spans="2:5" x14ac:dyDescent="0.2">
      <c r="B2869" s="176">
        <v>43154</v>
      </c>
      <c r="C2869" s="146">
        <v>359.080872</v>
      </c>
      <c r="D2869">
        <f t="shared" si="47"/>
        <v>-0.12921546158148228</v>
      </c>
      <c r="E2869">
        <v>4.7420221857008985E-3</v>
      </c>
    </row>
    <row r="2870" spans="2:5" x14ac:dyDescent="0.2">
      <c r="B2870" s="176">
        <v>44635</v>
      </c>
      <c r="C2870" s="146">
        <v>412.364777</v>
      </c>
      <c r="D2870">
        <f t="shared" si="47"/>
        <v>4.3566541543121744</v>
      </c>
      <c r="E2870">
        <v>4.7363795351653979E-3</v>
      </c>
    </row>
    <row r="2871" spans="2:5" x14ac:dyDescent="0.2">
      <c r="B2871" s="176">
        <v>38379</v>
      </c>
      <c r="C2871" s="146">
        <v>76.981780999999998</v>
      </c>
      <c r="D2871">
        <f t="shared" si="47"/>
        <v>-0.39441595358133397</v>
      </c>
      <c r="E2871">
        <v>4.7037134911281165E-3</v>
      </c>
    </row>
    <row r="2872" spans="2:5" x14ac:dyDescent="0.2">
      <c r="B2872" s="176">
        <v>38763</v>
      </c>
      <c r="C2872" s="146">
        <v>127.119896</v>
      </c>
      <c r="D2872">
        <f t="shared" si="47"/>
        <v>-0.7594476984274926</v>
      </c>
      <c r="E2872">
        <v>4.6953104859594431E-3</v>
      </c>
    </row>
    <row r="2873" spans="2:5" x14ac:dyDescent="0.2">
      <c r="B2873" s="176">
        <v>41974</v>
      </c>
      <c r="C2873" s="146">
        <v>528.45013400000005</v>
      </c>
      <c r="D2873">
        <f t="shared" si="47"/>
        <v>0.8704245584824043</v>
      </c>
      <c r="E2873">
        <v>4.6860278344785797E-3</v>
      </c>
    </row>
    <row r="2874" spans="2:5" x14ac:dyDescent="0.2">
      <c r="B2874" s="176">
        <v>41337</v>
      </c>
      <c r="C2874" s="146">
        <v>282.52951000000002</v>
      </c>
      <c r="D2874">
        <f t="shared" si="47"/>
        <v>23.369719115922713</v>
      </c>
      <c r="E2874">
        <v>4.6809508367078494E-3</v>
      </c>
    </row>
    <row r="2875" spans="2:5" x14ac:dyDescent="0.2">
      <c r="B2875" s="176">
        <v>37112</v>
      </c>
      <c r="C2875" s="146">
        <v>11.593465999999999</v>
      </c>
      <c r="D2875">
        <f t="shared" si="47"/>
        <v>-0.98179846804053439</v>
      </c>
      <c r="E2875">
        <v>4.6792443673755995E-3</v>
      </c>
    </row>
    <row r="2876" spans="2:5" x14ac:dyDescent="0.2">
      <c r="B2876" s="176">
        <v>45211</v>
      </c>
      <c r="C2876" s="146">
        <v>636.95001200000002</v>
      </c>
      <c r="D2876">
        <f t="shared" si="47"/>
        <v>0.1362888189198381</v>
      </c>
      <c r="E2876">
        <v>4.6530157728706866E-3</v>
      </c>
    </row>
    <row r="2877" spans="2:5" x14ac:dyDescent="0.2">
      <c r="B2877" s="176">
        <v>45086</v>
      </c>
      <c r="C2877" s="146">
        <v>560.55291699999998</v>
      </c>
      <c r="D2877">
        <f t="shared" si="47"/>
        <v>1.1626923342734172</v>
      </c>
      <c r="E2877">
        <v>4.6453390194750224E-3</v>
      </c>
    </row>
    <row r="2878" spans="2:5" x14ac:dyDescent="0.2">
      <c r="B2878" s="176">
        <v>43340</v>
      </c>
      <c r="C2878" s="146">
        <v>259.19216899999998</v>
      </c>
      <c r="D2878">
        <f t="shared" si="47"/>
        <v>21.150420340853305</v>
      </c>
      <c r="E2878">
        <v>4.6368531156388186E-3</v>
      </c>
    </row>
    <row r="2879" spans="2:5" x14ac:dyDescent="0.2">
      <c r="B2879" s="176">
        <v>37137</v>
      </c>
      <c r="C2879" s="146">
        <v>11.701456</v>
      </c>
      <c r="D2879">
        <f t="shared" si="47"/>
        <v>-0.92208402624975483</v>
      </c>
      <c r="E2879">
        <v>4.6356880151229019E-3</v>
      </c>
    </row>
    <row r="2880" spans="2:5" x14ac:dyDescent="0.2">
      <c r="B2880" s="176">
        <v>40241</v>
      </c>
      <c r="C2880" s="146">
        <v>150.18045000000001</v>
      </c>
      <c r="D2880">
        <f t="shared" si="47"/>
        <v>0.26294389573984517</v>
      </c>
      <c r="E2880">
        <v>4.6341538157712425E-3</v>
      </c>
    </row>
    <row r="2881" spans="2:5" x14ac:dyDescent="0.2">
      <c r="B2881" s="176">
        <v>39408</v>
      </c>
      <c r="C2881" s="146">
        <v>118.91300200000001</v>
      </c>
      <c r="D2881">
        <f t="shared" si="47"/>
        <v>-8.4194834120534079E-2</v>
      </c>
      <c r="E2881">
        <v>4.6290084739429235E-3</v>
      </c>
    </row>
    <row r="2882" spans="2:5" x14ac:dyDescent="0.2">
      <c r="B2882" s="176">
        <v>44125</v>
      </c>
      <c r="C2882" s="146">
        <v>129.84530599999999</v>
      </c>
      <c r="D2882">
        <f t="shared" si="47"/>
        <v>5.457001676742804</v>
      </c>
      <c r="E2882">
        <v>4.6277915996571451E-3</v>
      </c>
    </row>
    <row r="2883" spans="2:5" x14ac:dyDescent="0.2">
      <c r="B2883" s="176">
        <v>37328</v>
      </c>
      <c r="C2883" s="146">
        <v>20.109226</v>
      </c>
      <c r="D2883">
        <f t="shared" ref="D2883:D2946" si="48">(C2883-C2884)/C2884</f>
        <v>-0.68886584698718412</v>
      </c>
      <c r="E2883">
        <v>4.6242972667321419E-3</v>
      </c>
    </row>
    <row r="2884" spans="2:5" x14ac:dyDescent="0.2">
      <c r="B2884" s="176">
        <v>38189</v>
      </c>
      <c r="C2884" s="146">
        <v>64.632011000000006</v>
      </c>
      <c r="D2884">
        <f t="shared" si="48"/>
        <v>-0.48268702265245683</v>
      </c>
      <c r="E2884">
        <v>4.6059196446589564E-3</v>
      </c>
    </row>
    <row r="2885" spans="2:5" x14ac:dyDescent="0.2">
      <c r="B2885" s="176">
        <v>40218</v>
      </c>
      <c r="C2885" s="146">
        <v>124.937927</v>
      </c>
      <c r="D2885">
        <f t="shared" si="48"/>
        <v>0.57642489996746782</v>
      </c>
      <c r="E2885">
        <v>4.6044356667187475E-3</v>
      </c>
    </row>
    <row r="2886" spans="2:5" x14ac:dyDescent="0.2">
      <c r="B2886" s="176">
        <v>38560</v>
      </c>
      <c r="C2886" s="146">
        <v>79.253967000000003</v>
      </c>
      <c r="D2886">
        <f t="shared" si="48"/>
        <v>-0.87267416584128854</v>
      </c>
      <c r="E2886">
        <v>4.6019494133132579E-3</v>
      </c>
    </row>
    <row r="2887" spans="2:5" x14ac:dyDescent="0.2">
      <c r="B2887" s="176">
        <v>45205</v>
      </c>
      <c r="C2887" s="146">
        <v>622.45001200000002</v>
      </c>
      <c r="D2887">
        <f t="shared" si="48"/>
        <v>2.5730472602523369</v>
      </c>
      <c r="E2887">
        <v>4.5998000490562411E-3</v>
      </c>
    </row>
    <row r="2888" spans="2:5" x14ac:dyDescent="0.2">
      <c r="B2888" s="176">
        <v>43452</v>
      </c>
      <c r="C2888" s="146">
        <v>174.20704699999999</v>
      </c>
      <c r="D2888">
        <f t="shared" si="48"/>
        <v>-0.6445642275299468</v>
      </c>
      <c r="E2888">
        <v>4.5990321027971738E-3</v>
      </c>
    </row>
    <row r="2889" spans="2:5" x14ac:dyDescent="0.2">
      <c r="B2889" s="176">
        <v>44545</v>
      </c>
      <c r="C2889" s="146">
        <v>490.12243699999999</v>
      </c>
      <c r="D2889">
        <f t="shared" si="48"/>
        <v>18.354386685549724</v>
      </c>
      <c r="E2889">
        <v>4.597472008580736E-3</v>
      </c>
    </row>
    <row r="2890" spans="2:5" x14ac:dyDescent="0.2">
      <c r="B2890" s="176">
        <v>37631</v>
      </c>
      <c r="C2890" s="146">
        <v>25.323584</v>
      </c>
      <c r="D2890">
        <f t="shared" si="48"/>
        <v>-0.91725566690118365</v>
      </c>
      <c r="E2890">
        <v>4.5899932878132122E-3</v>
      </c>
    </row>
    <row r="2891" spans="2:5" x14ac:dyDescent="0.2">
      <c r="B2891" s="176">
        <v>43272</v>
      </c>
      <c r="C2891" s="146">
        <v>306.04614299999997</v>
      </c>
      <c r="D2891">
        <f t="shared" si="48"/>
        <v>5.0283801117954079</v>
      </c>
      <c r="E2891">
        <v>4.5810853435194537E-3</v>
      </c>
    </row>
    <row r="2892" spans="2:5" x14ac:dyDescent="0.2">
      <c r="B2892" s="176">
        <v>35093</v>
      </c>
      <c r="C2892" s="146">
        <v>50.767558999999999</v>
      </c>
      <c r="D2892">
        <f t="shared" si="48"/>
        <v>-0.60688412979428508</v>
      </c>
      <c r="E2892">
        <v>4.5801718553836702E-3</v>
      </c>
    </row>
    <row r="2893" spans="2:5" x14ac:dyDescent="0.2">
      <c r="B2893" s="176">
        <v>38861</v>
      </c>
      <c r="C2893" s="146">
        <v>129.14146400000001</v>
      </c>
      <c r="D2893">
        <f t="shared" si="48"/>
        <v>-0.53941270428592913</v>
      </c>
      <c r="E2893">
        <v>4.5571403966180894E-3</v>
      </c>
    </row>
    <row r="2894" spans="2:5" x14ac:dyDescent="0.2">
      <c r="B2894" s="176">
        <v>41333</v>
      </c>
      <c r="C2894" s="146">
        <v>280.38433800000001</v>
      </c>
      <c r="D2894">
        <f t="shared" si="48"/>
        <v>10.729456355764746</v>
      </c>
      <c r="E2894">
        <v>4.541609314461085E-3</v>
      </c>
    </row>
    <row r="2895" spans="2:5" x14ac:dyDescent="0.2">
      <c r="B2895" s="176">
        <v>37733</v>
      </c>
      <c r="C2895" s="146">
        <v>23.904291000000001</v>
      </c>
      <c r="D2895">
        <f t="shared" si="48"/>
        <v>-0.9278507792632178</v>
      </c>
      <c r="E2895">
        <v>4.5380158422087188E-3</v>
      </c>
    </row>
    <row r="2896" spans="2:5" x14ac:dyDescent="0.2">
      <c r="B2896" s="176">
        <v>43185</v>
      </c>
      <c r="C2896" s="146">
        <v>331.31738300000001</v>
      </c>
      <c r="D2896">
        <f t="shared" si="48"/>
        <v>6.0097308705002712</v>
      </c>
      <c r="E2896">
        <v>4.5337508239140468E-3</v>
      </c>
    </row>
    <row r="2897" spans="2:5" x14ac:dyDescent="0.2">
      <c r="B2897" s="176">
        <v>35473</v>
      </c>
      <c r="C2897" s="146">
        <v>47.265349999999998</v>
      </c>
      <c r="D2897">
        <f t="shared" si="48"/>
        <v>-0.89064084158871826</v>
      </c>
      <c r="E2897">
        <v>4.5236276702140315E-3</v>
      </c>
    </row>
    <row r="2898" spans="2:5" x14ac:dyDescent="0.2">
      <c r="B2898" s="176">
        <v>43108</v>
      </c>
      <c r="C2898" s="146">
        <v>432.20294200000001</v>
      </c>
      <c r="D2898">
        <f t="shared" si="48"/>
        <v>0.53320149900395275</v>
      </c>
      <c r="E2898">
        <v>4.5179969527798835E-3</v>
      </c>
    </row>
    <row r="2899" spans="2:5" x14ac:dyDescent="0.2">
      <c r="B2899" s="176">
        <v>41464</v>
      </c>
      <c r="C2899" s="146">
        <v>281.89572099999998</v>
      </c>
      <c r="D2899">
        <f t="shared" si="48"/>
        <v>1.0959892981727215</v>
      </c>
      <c r="E2899">
        <v>4.51693114756476E-3</v>
      </c>
    </row>
    <row r="2900" spans="2:5" x14ac:dyDescent="0.2">
      <c r="B2900" s="176">
        <v>38903</v>
      </c>
      <c r="C2900" s="146">
        <v>134.49292</v>
      </c>
      <c r="D2900">
        <f t="shared" si="48"/>
        <v>-0.62822973313680086</v>
      </c>
      <c r="E2900">
        <v>4.512492715220591E-3</v>
      </c>
    </row>
    <row r="2901" spans="2:5" x14ac:dyDescent="0.2">
      <c r="B2901" s="176">
        <v>41626</v>
      </c>
      <c r="C2901" s="146">
        <v>361.76351899999997</v>
      </c>
      <c r="D2901">
        <f t="shared" si="48"/>
        <v>-0.1670124255250304</v>
      </c>
      <c r="E2901">
        <v>4.4978525041088303E-3</v>
      </c>
    </row>
    <row r="2902" spans="2:5" x14ac:dyDescent="0.2">
      <c r="B2902" s="176">
        <v>44650</v>
      </c>
      <c r="C2902" s="146">
        <v>434.29641700000002</v>
      </c>
      <c r="D2902">
        <f t="shared" si="48"/>
        <v>1.2435639700821712</v>
      </c>
      <c r="E2902">
        <v>4.4961182357797346E-3</v>
      </c>
    </row>
    <row r="2903" spans="2:5" x14ac:dyDescent="0.2">
      <c r="B2903" s="176">
        <v>40913</v>
      </c>
      <c r="C2903" s="146">
        <v>193.574341</v>
      </c>
      <c r="D2903">
        <f t="shared" si="48"/>
        <v>0.67538863587830644</v>
      </c>
      <c r="E2903">
        <v>4.4731444271871364E-3</v>
      </c>
    </row>
    <row r="2904" spans="2:5" x14ac:dyDescent="0.2">
      <c r="B2904" s="176">
        <v>39517</v>
      </c>
      <c r="C2904" s="146">
        <v>115.539963</v>
      </c>
      <c r="D2904">
        <f t="shared" si="48"/>
        <v>0.91620758548446246</v>
      </c>
      <c r="E2904">
        <v>4.4656921085980223E-3</v>
      </c>
    </row>
    <row r="2905" spans="2:5" x14ac:dyDescent="0.2">
      <c r="B2905" s="176">
        <v>37930</v>
      </c>
      <c r="C2905" s="146">
        <v>60.296162000000002</v>
      </c>
      <c r="D2905">
        <f t="shared" si="48"/>
        <v>-0.83485089232031306</v>
      </c>
      <c r="E2905">
        <v>4.4568237236818995E-3</v>
      </c>
    </row>
    <row r="2906" spans="2:5" x14ac:dyDescent="0.2">
      <c r="B2906" s="176">
        <v>41635</v>
      </c>
      <c r="C2906" s="146">
        <v>365.10134900000003</v>
      </c>
      <c r="D2906">
        <f t="shared" si="48"/>
        <v>-0.16792169486089731</v>
      </c>
      <c r="E2906">
        <v>4.4564660739575641E-3</v>
      </c>
    </row>
    <row r="2907" spans="2:5" x14ac:dyDescent="0.2">
      <c r="B2907" s="176">
        <v>43048</v>
      </c>
      <c r="C2907" s="146">
        <v>438.78244000000001</v>
      </c>
      <c r="D2907">
        <f t="shared" si="48"/>
        <v>0.99002662869222213</v>
      </c>
      <c r="E2907">
        <v>4.4499485783684664E-3</v>
      </c>
    </row>
    <row r="2908" spans="2:5" x14ac:dyDescent="0.2">
      <c r="B2908" s="176">
        <v>40470</v>
      </c>
      <c r="C2908" s="146">
        <v>220.49073799999999</v>
      </c>
      <c r="D2908">
        <f t="shared" si="48"/>
        <v>2.2935321706541965</v>
      </c>
      <c r="E2908">
        <v>4.4484677522235146E-3</v>
      </c>
    </row>
    <row r="2909" spans="2:5" x14ac:dyDescent="0.2">
      <c r="B2909" s="176">
        <v>38439</v>
      </c>
      <c r="C2909" s="146">
        <v>66.946586999999994</v>
      </c>
      <c r="D2909">
        <f t="shared" si="48"/>
        <v>-0.22008699100407494</v>
      </c>
      <c r="E2909">
        <v>4.445984089994688E-3</v>
      </c>
    </row>
    <row r="2910" spans="2:5" x14ac:dyDescent="0.2">
      <c r="B2910" s="176">
        <v>38650</v>
      </c>
      <c r="C2910" s="146">
        <v>85.838531000000003</v>
      </c>
      <c r="D2910">
        <f t="shared" si="48"/>
        <v>-0.34807322417393138</v>
      </c>
      <c r="E2910">
        <v>4.4413590394371183E-3</v>
      </c>
    </row>
    <row r="2911" spans="2:5" x14ac:dyDescent="0.2">
      <c r="B2911" s="176">
        <v>39462</v>
      </c>
      <c r="C2911" s="146">
        <v>131.66897599999999</v>
      </c>
      <c r="D2911">
        <f t="shared" si="48"/>
        <v>-0.55842392381536399</v>
      </c>
      <c r="E2911">
        <v>4.4409726826622137E-3</v>
      </c>
    </row>
    <row r="2912" spans="2:5" x14ac:dyDescent="0.2">
      <c r="B2912" s="176">
        <v>41323</v>
      </c>
      <c r="C2912" s="146">
        <v>298.179596</v>
      </c>
      <c r="D2912">
        <f t="shared" si="48"/>
        <v>3.2591421700668715</v>
      </c>
      <c r="E2912">
        <v>4.4343860887570098E-3</v>
      </c>
    </row>
    <row r="2913" spans="2:5" x14ac:dyDescent="0.2">
      <c r="B2913" s="176">
        <v>39664</v>
      </c>
      <c r="C2913" s="146">
        <v>70.009308000000004</v>
      </c>
      <c r="D2913">
        <f t="shared" si="48"/>
        <v>-0.85604693335001092</v>
      </c>
      <c r="E2913">
        <v>4.4275304758033245E-3</v>
      </c>
    </row>
    <row r="2914" spans="2:5" x14ac:dyDescent="0.2">
      <c r="B2914" s="176">
        <v>44502</v>
      </c>
      <c r="C2914" s="146">
        <v>486.33425899999997</v>
      </c>
      <c r="D2914">
        <f t="shared" si="48"/>
        <v>0.6861504762453613</v>
      </c>
      <c r="E2914">
        <v>4.4265821342863746E-3</v>
      </c>
    </row>
    <row r="2915" spans="2:5" x14ac:dyDescent="0.2">
      <c r="B2915" s="176">
        <v>41422</v>
      </c>
      <c r="C2915" s="146">
        <v>288.428741</v>
      </c>
      <c r="D2915">
        <f t="shared" si="48"/>
        <v>0.26014784762374088</v>
      </c>
      <c r="E2915">
        <v>4.414169335287218E-3</v>
      </c>
    </row>
    <row r="2916" spans="2:5" x14ac:dyDescent="0.2">
      <c r="B2916" s="176">
        <v>40506</v>
      </c>
      <c r="C2916" s="146">
        <v>228.88484199999999</v>
      </c>
      <c r="D2916">
        <f t="shared" si="48"/>
        <v>-0.52042149499477142</v>
      </c>
      <c r="E2916">
        <v>4.40876003723228E-3</v>
      </c>
    </row>
    <row r="2917" spans="2:5" x14ac:dyDescent="0.2">
      <c r="B2917" s="176">
        <v>42888</v>
      </c>
      <c r="C2917" s="146">
        <v>477.26251200000002</v>
      </c>
      <c r="D2917">
        <f t="shared" si="48"/>
        <v>10.564343995043782</v>
      </c>
      <c r="E2917">
        <v>4.4057479275528052E-3</v>
      </c>
    </row>
    <row r="2918" spans="2:5" x14ac:dyDescent="0.2">
      <c r="B2918" s="176">
        <v>37855</v>
      </c>
      <c r="C2918" s="146">
        <v>41.270175999999999</v>
      </c>
      <c r="D2918">
        <f t="shared" si="48"/>
        <v>-0.90924300462763918</v>
      </c>
      <c r="E2918">
        <v>4.4042952690714491E-3</v>
      </c>
    </row>
    <row r="2919" spans="2:5" x14ac:dyDescent="0.2">
      <c r="B2919" s="176">
        <v>42934</v>
      </c>
      <c r="C2919" s="146">
        <v>454.73272700000001</v>
      </c>
      <c r="D2919">
        <f t="shared" si="48"/>
        <v>31.285024298642881</v>
      </c>
      <c r="E2919">
        <v>4.4038048566146471E-3</v>
      </c>
    </row>
    <row r="2920" spans="2:5" x14ac:dyDescent="0.2">
      <c r="B2920" s="176">
        <v>36910</v>
      </c>
      <c r="C2920" s="146">
        <v>14.084943000000001</v>
      </c>
      <c r="D2920">
        <f t="shared" si="48"/>
        <v>-0.95584047342364375</v>
      </c>
      <c r="E2920">
        <v>4.4003395507285319E-3</v>
      </c>
    </row>
    <row r="2921" spans="2:5" x14ac:dyDescent="0.2">
      <c r="B2921" s="176">
        <v>44271</v>
      </c>
      <c r="C2921" s="146">
        <v>318.95593300000002</v>
      </c>
      <c r="D2921">
        <f t="shared" si="48"/>
        <v>-3.5032812600395785E-2</v>
      </c>
      <c r="E2921">
        <v>4.3950432560761156E-3</v>
      </c>
    </row>
    <row r="2922" spans="2:5" x14ac:dyDescent="0.2">
      <c r="B2922" s="176">
        <v>42268</v>
      </c>
      <c r="C2922" s="146">
        <v>330.53552200000001</v>
      </c>
      <c r="D2922">
        <f t="shared" si="48"/>
        <v>3.1886633015482806</v>
      </c>
      <c r="E2922">
        <v>4.3905381604642836E-3</v>
      </c>
    </row>
    <row r="2923" spans="2:5" x14ac:dyDescent="0.2">
      <c r="B2923" s="176">
        <v>38390</v>
      </c>
      <c r="C2923" s="146">
        <v>78.911934000000002</v>
      </c>
      <c r="D2923">
        <f t="shared" si="48"/>
        <v>-0.80812536368604326</v>
      </c>
      <c r="E2923">
        <v>4.3835667071007558E-3</v>
      </c>
    </row>
    <row r="2924" spans="2:5" x14ac:dyDescent="0.2">
      <c r="B2924" s="176">
        <v>45006</v>
      </c>
      <c r="C2924" s="146">
        <v>411.26818800000001</v>
      </c>
      <c r="D2924">
        <f t="shared" si="48"/>
        <v>-0.17389069132667614</v>
      </c>
      <c r="E2924">
        <v>4.382217044737036E-3</v>
      </c>
    </row>
    <row r="2925" spans="2:5" x14ac:dyDescent="0.2">
      <c r="B2925" s="176">
        <v>41919</v>
      </c>
      <c r="C2925" s="146">
        <v>497.83749399999999</v>
      </c>
      <c r="D2925">
        <f t="shared" si="48"/>
        <v>0.97699564327280208</v>
      </c>
      <c r="E2925">
        <v>4.3758599169293755E-3</v>
      </c>
    </row>
    <row r="2926" spans="2:5" x14ac:dyDescent="0.2">
      <c r="B2926" s="176">
        <v>43362</v>
      </c>
      <c r="C2926" s="146">
        <v>251.81516999999999</v>
      </c>
      <c r="D2926">
        <f t="shared" si="48"/>
        <v>0.37469384333447836</v>
      </c>
      <c r="E2926">
        <v>4.3737803207581838E-3</v>
      </c>
    </row>
    <row r="2927" spans="2:5" x14ac:dyDescent="0.2">
      <c r="B2927" s="176">
        <v>43385</v>
      </c>
      <c r="C2927" s="146">
        <v>183.179092</v>
      </c>
      <c r="D2927">
        <f t="shared" si="48"/>
        <v>4.0532046215396358</v>
      </c>
      <c r="E2927">
        <v>4.3727826742062017E-3</v>
      </c>
    </row>
    <row r="2928" spans="2:5" x14ac:dyDescent="0.2">
      <c r="B2928" s="176">
        <v>37831</v>
      </c>
      <c r="C2928" s="146">
        <v>36.250084000000001</v>
      </c>
      <c r="D2928">
        <f t="shared" si="48"/>
        <v>-0.79035419515927274</v>
      </c>
      <c r="E2928">
        <v>4.359992818496394E-3</v>
      </c>
    </row>
    <row r="2929" spans="2:5" x14ac:dyDescent="0.2">
      <c r="B2929" s="176">
        <v>43466</v>
      </c>
      <c r="C2929" s="146">
        <v>172.91108700000001</v>
      </c>
      <c r="D2929">
        <f t="shared" si="48"/>
        <v>-0.20389042046642269</v>
      </c>
      <c r="E2929">
        <v>4.3427633542275435E-3</v>
      </c>
    </row>
    <row r="2930" spans="2:5" x14ac:dyDescent="0.2">
      <c r="B2930" s="176">
        <v>40463</v>
      </c>
      <c r="C2930" s="146">
        <v>217.19508400000001</v>
      </c>
      <c r="D2930">
        <f t="shared" si="48"/>
        <v>0.45083261140196812</v>
      </c>
      <c r="E2930">
        <v>4.3417724968366793E-3</v>
      </c>
    </row>
    <row r="2931" spans="2:5" x14ac:dyDescent="0.2">
      <c r="B2931" s="176">
        <v>38820</v>
      </c>
      <c r="C2931" s="146">
        <v>149.70375100000001</v>
      </c>
      <c r="D2931">
        <f t="shared" si="48"/>
        <v>1.6104630878222524E-2</v>
      </c>
      <c r="E2931">
        <v>4.3176257050299054E-3</v>
      </c>
    </row>
    <row r="2932" spans="2:5" x14ac:dyDescent="0.2">
      <c r="B2932" s="176">
        <v>40793</v>
      </c>
      <c r="C2932" s="146">
        <v>147.331039</v>
      </c>
      <c r="D2932">
        <f t="shared" si="48"/>
        <v>1.7180454938903627</v>
      </c>
      <c r="E2932">
        <v>4.3091053076621611E-3</v>
      </c>
    </row>
    <row r="2933" spans="2:5" x14ac:dyDescent="0.2">
      <c r="B2933" s="176">
        <v>35661</v>
      </c>
      <c r="C2933" s="146">
        <v>54.204773000000003</v>
      </c>
      <c r="D2933">
        <f t="shared" si="48"/>
        <v>-0.62555111328496471</v>
      </c>
      <c r="E2933">
        <v>4.2989287853195867E-3</v>
      </c>
    </row>
    <row r="2934" spans="2:5" x14ac:dyDescent="0.2">
      <c r="B2934" s="176">
        <v>40256</v>
      </c>
      <c r="C2934" s="146">
        <v>144.758804</v>
      </c>
      <c r="D2934">
        <f t="shared" si="48"/>
        <v>1.0154800617725515</v>
      </c>
      <c r="E2934">
        <v>4.2932921679759064E-3</v>
      </c>
    </row>
    <row r="2935" spans="2:5" x14ac:dyDescent="0.2">
      <c r="B2935" s="176">
        <v>37988</v>
      </c>
      <c r="C2935" s="146">
        <v>71.823486000000003</v>
      </c>
      <c r="D2935">
        <f t="shared" si="48"/>
        <v>-0.51254867659520575</v>
      </c>
      <c r="E2935">
        <v>4.2908769020772626E-3</v>
      </c>
    </row>
    <row r="2936" spans="2:5" x14ac:dyDescent="0.2">
      <c r="B2936" s="176">
        <v>40245</v>
      </c>
      <c r="C2936" s="146">
        <v>147.34494000000001</v>
      </c>
      <c r="D2936">
        <f t="shared" si="48"/>
        <v>0.20222671620146826</v>
      </c>
      <c r="E2936">
        <v>4.2809122861669126E-3</v>
      </c>
    </row>
    <row r="2937" spans="2:5" x14ac:dyDescent="0.2">
      <c r="B2937" s="176">
        <v>39476</v>
      </c>
      <c r="C2937" s="146">
        <v>122.560028</v>
      </c>
      <c r="D2937">
        <f t="shared" si="48"/>
        <v>-0.66832556976023805</v>
      </c>
      <c r="E2937">
        <v>4.2793302677691641E-3</v>
      </c>
    </row>
    <row r="2938" spans="2:5" x14ac:dyDescent="0.2">
      <c r="B2938" s="176">
        <v>41639</v>
      </c>
      <c r="C2938" s="146">
        <v>369.51907299999999</v>
      </c>
      <c r="D2938">
        <f t="shared" si="48"/>
        <v>10.698843463591992</v>
      </c>
      <c r="E2938">
        <v>4.2689118413021627E-3</v>
      </c>
    </row>
    <row r="2939" spans="2:5" x14ac:dyDescent="0.2">
      <c r="B2939" s="176">
        <v>36189</v>
      </c>
      <c r="C2939" s="146">
        <v>31.585948999999999</v>
      </c>
      <c r="D2939">
        <f t="shared" si="48"/>
        <v>0.58102915122934162</v>
      </c>
      <c r="E2939">
        <v>4.2654803262083861E-3</v>
      </c>
    </row>
    <row r="2940" spans="2:5" x14ac:dyDescent="0.2">
      <c r="B2940" s="176">
        <v>37370</v>
      </c>
      <c r="C2940" s="146">
        <v>19.978093999999999</v>
      </c>
      <c r="D2940">
        <f t="shared" si="48"/>
        <v>-0.70646276959551624</v>
      </c>
      <c r="E2940">
        <v>4.2649642466666016E-3</v>
      </c>
    </row>
    <row r="2941" spans="2:5" x14ac:dyDescent="0.2">
      <c r="B2941" s="176">
        <v>38201</v>
      </c>
      <c r="C2941" s="146">
        <v>68.059830000000005</v>
      </c>
      <c r="D2941">
        <f t="shared" si="48"/>
        <v>-0.64326006373290712</v>
      </c>
      <c r="E2941">
        <v>4.2543395117361849E-3</v>
      </c>
    </row>
    <row r="2942" spans="2:5" x14ac:dyDescent="0.2">
      <c r="B2942" s="176">
        <v>40729</v>
      </c>
      <c r="C2942" s="146">
        <v>190.78276099999999</v>
      </c>
      <c r="D2942">
        <f t="shared" si="48"/>
        <v>-0.35225125573179145</v>
      </c>
      <c r="E2942">
        <v>4.2506115928259355E-3</v>
      </c>
    </row>
    <row r="2943" spans="2:5" x14ac:dyDescent="0.2">
      <c r="B2943" s="176">
        <v>44419</v>
      </c>
      <c r="C2943" s="146">
        <v>294.53204299999999</v>
      </c>
      <c r="D2943">
        <f t="shared" si="48"/>
        <v>13.686044435385018</v>
      </c>
      <c r="E2943">
        <v>4.2488367810116683E-3</v>
      </c>
    </row>
    <row r="2944" spans="2:5" x14ac:dyDescent="0.2">
      <c r="B2944" s="176">
        <v>37525</v>
      </c>
      <c r="C2944" s="146">
        <v>20.055233000000001</v>
      </c>
      <c r="D2944">
        <f t="shared" si="48"/>
        <v>-0.74336955506389779</v>
      </c>
      <c r="E2944">
        <v>4.2487918233716105E-3</v>
      </c>
    </row>
    <row r="2945" spans="2:5" x14ac:dyDescent="0.2">
      <c r="B2945" s="176">
        <v>38558</v>
      </c>
      <c r="C2945" s="146">
        <v>78.148300000000006</v>
      </c>
      <c r="D2945">
        <f t="shared" si="48"/>
        <v>0.4992403971179965</v>
      </c>
      <c r="E2945">
        <v>4.2414607773754859E-3</v>
      </c>
    </row>
    <row r="2946" spans="2:5" x14ac:dyDescent="0.2">
      <c r="B2946" s="176">
        <v>35523</v>
      </c>
      <c r="C2946" s="146">
        <v>52.125262999999997</v>
      </c>
      <c r="D2946">
        <f t="shared" si="48"/>
        <v>-0.44702380590551832</v>
      </c>
      <c r="E2946">
        <v>4.2373303408591448E-3</v>
      </c>
    </row>
    <row r="2947" spans="2:5" x14ac:dyDescent="0.2">
      <c r="B2947" s="176">
        <v>38630</v>
      </c>
      <c r="C2947" s="146">
        <v>94.263122999999993</v>
      </c>
      <c r="D2947">
        <f t="shared" ref="D2947:D3010" si="49">(C2947-C2948)/C2948</f>
        <v>0.22365008256443622</v>
      </c>
      <c r="E2947">
        <v>4.219264405954026E-3</v>
      </c>
    </row>
    <row r="2948" spans="2:5" x14ac:dyDescent="0.2">
      <c r="B2948" s="176">
        <v>38594</v>
      </c>
      <c r="C2948" s="146">
        <v>77.034378000000004</v>
      </c>
      <c r="D2948">
        <f t="shared" si="49"/>
        <v>0.23932465262270794</v>
      </c>
      <c r="E2948">
        <v>4.1950755836433311E-3</v>
      </c>
    </row>
    <row r="2949" spans="2:5" x14ac:dyDescent="0.2">
      <c r="B2949" s="176">
        <v>35163</v>
      </c>
      <c r="C2949" s="146">
        <v>62.158352000000001</v>
      </c>
      <c r="D2949">
        <f t="shared" si="49"/>
        <v>-0.5663972086847584</v>
      </c>
      <c r="E2949">
        <v>4.192858671503855E-3</v>
      </c>
    </row>
    <row r="2950" spans="2:5" x14ac:dyDescent="0.2">
      <c r="B2950" s="176">
        <v>44075</v>
      </c>
      <c r="C2950" s="146">
        <v>143.35320999999999</v>
      </c>
      <c r="D2950">
        <f t="shared" si="49"/>
        <v>0.31755551435140122</v>
      </c>
      <c r="E2950">
        <v>4.1900019155886956E-3</v>
      </c>
    </row>
    <row r="2951" spans="2:5" x14ac:dyDescent="0.2">
      <c r="B2951" s="176">
        <v>39561</v>
      </c>
      <c r="C2951" s="146">
        <v>108.802406</v>
      </c>
      <c r="D2951">
        <f t="shared" si="49"/>
        <v>-0.74748910095503429</v>
      </c>
      <c r="E2951">
        <v>4.187804329436007E-3</v>
      </c>
    </row>
    <row r="2952" spans="2:5" x14ac:dyDescent="0.2">
      <c r="B2952" s="176">
        <v>42180</v>
      </c>
      <c r="C2952" s="146">
        <v>430.88201900000001</v>
      </c>
      <c r="D2952">
        <f t="shared" si="49"/>
        <v>0.12428490806416428</v>
      </c>
      <c r="E2952">
        <v>4.1801904161704656E-3</v>
      </c>
    </row>
    <row r="2953" spans="2:5" x14ac:dyDescent="0.2">
      <c r="B2953" s="176">
        <v>42303</v>
      </c>
      <c r="C2953" s="146">
        <v>383.24984699999999</v>
      </c>
      <c r="D2953">
        <f t="shared" si="49"/>
        <v>17.763321449483684</v>
      </c>
      <c r="E2953">
        <v>4.1775637443590271E-3</v>
      </c>
    </row>
    <row r="2954" spans="2:5" x14ac:dyDescent="0.2">
      <c r="B2954" s="176">
        <v>37519</v>
      </c>
      <c r="C2954" s="146">
        <v>20.42548</v>
      </c>
      <c r="D2954">
        <f t="shared" si="49"/>
        <v>-0.95953961213521555</v>
      </c>
      <c r="E2954">
        <v>4.1712070444212485E-3</v>
      </c>
    </row>
    <row r="2955" spans="2:5" x14ac:dyDescent="0.2">
      <c r="B2955" s="176">
        <v>44594</v>
      </c>
      <c r="C2955" s="146">
        <v>504.82659899999999</v>
      </c>
      <c r="D2955">
        <f t="shared" si="49"/>
        <v>4.2618828553564775E-2</v>
      </c>
      <c r="E2955">
        <v>4.1641875183064565E-3</v>
      </c>
    </row>
    <row r="2956" spans="2:5" x14ac:dyDescent="0.2">
      <c r="B2956" s="176">
        <v>44501</v>
      </c>
      <c r="C2956" s="146">
        <v>484.19094799999999</v>
      </c>
      <c r="D2956">
        <f t="shared" si="49"/>
        <v>5.8951213356131049</v>
      </c>
      <c r="E2956">
        <v>4.1348316239716498E-3</v>
      </c>
    </row>
    <row r="2957" spans="2:5" x14ac:dyDescent="0.2">
      <c r="B2957" s="176">
        <v>38506</v>
      </c>
      <c r="C2957" s="146">
        <v>70.222251999999997</v>
      </c>
      <c r="D2957">
        <f t="shared" si="49"/>
        <v>-0.14785016055446748</v>
      </c>
      <c r="E2957">
        <v>4.1228918921493059E-3</v>
      </c>
    </row>
    <row r="2958" spans="2:5" x14ac:dyDescent="0.2">
      <c r="B2958" s="176">
        <v>38576</v>
      </c>
      <c r="C2958" s="146">
        <v>82.405991</v>
      </c>
      <c r="D2958">
        <f t="shared" si="49"/>
        <v>-0.83842294193851719</v>
      </c>
      <c r="E2958">
        <v>4.1225249920293821E-3</v>
      </c>
    </row>
    <row r="2959" spans="2:5" x14ac:dyDescent="0.2">
      <c r="B2959" s="176">
        <v>45057</v>
      </c>
      <c r="C2959" s="146">
        <v>510.010468</v>
      </c>
      <c r="D2959">
        <f t="shared" si="49"/>
        <v>1.9997069758153765</v>
      </c>
      <c r="E2959">
        <v>4.1216892385439428E-3</v>
      </c>
    </row>
    <row r="2960" spans="2:5" x14ac:dyDescent="0.2">
      <c r="B2960" s="176">
        <v>43552</v>
      </c>
      <c r="C2960" s="146">
        <v>170.020096</v>
      </c>
      <c r="D2960">
        <f t="shared" si="49"/>
        <v>-0.66708958522957262</v>
      </c>
      <c r="E2960">
        <v>4.121223715383278E-3</v>
      </c>
    </row>
    <row r="2961" spans="2:5" x14ac:dyDescent="0.2">
      <c r="B2961" s="176">
        <v>42678</v>
      </c>
      <c r="C2961" s="146">
        <v>510.70825200000002</v>
      </c>
      <c r="D2961">
        <f t="shared" si="49"/>
        <v>2.4180522432578102</v>
      </c>
      <c r="E2961">
        <v>4.1159733676413221E-3</v>
      </c>
    </row>
    <row r="2962" spans="2:5" x14ac:dyDescent="0.2">
      <c r="B2962" s="176">
        <v>38804</v>
      </c>
      <c r="C2962" s="146">
        <v>149.41499300000001</v>
      </c>
      <c r="D2962">
        <f t="shared" si="49"/>
        <v>-0.22661372231787874</v>
      </c>
      <c r="E2962">
        <v>4.1037513577309639E-3</v>
      </c>
    </row>
    <row r="2963" spans="2:5" x14ac:dyDescent="0.2">
      <c r="B2963" s="176">
        <v>40437</v>
      </c>
      <c r="C2963" s="146">
        <v>193.19581600000001</v>
      </c>
      <c r="D2963">
        <f t="shared" si="49"/>
        <v>-0.5606484906861785</v>
      </c>
      <c r="E2963">
        <v>4.0991833648720364E-3</v>
      </c>
    </row>
    <row r="2964" spans="2:5" x14ac:dyDescent="0.2">
      <c r="B2964" s="176">
        <v>42710</v>
      </c>
      <c r="C2964" s="146">
        <v>439.72949199999999</v>
      </c>
      <c r="D2964">
        <f t="shared" si="49"/>
        <v>0.4356386700968195</v>
      </c>
      <c r="E2964">
        <v>4.0974177339783528E-3</v>
      </c>
    </row>
    <row r="2965" spans="2:5" x14ac:dyDescent="0.2">
      <c r="B2965" s="176">
        <v>44421</v>
      </c>
      <c r="C2965" s="146">
        <v>306.29538000000002</v>
      </c>
      <c r="D2965">
        <f t="shared" si="49"/>
        <v>-0.18142728795546206</v>
      </c>
      <c r="E2965">
        <v>4.0849960443273539E-3</v>
      </c>
    </row>
    <row r="2966" spans="2:5" x14ac:dyDescent="0.2">
      <c r="B2966" s="176">
        <v>41578</v>
      </c>
      <c r="C2966" s="146">
        <v>374.18225100000001</v>
      </c>
      <c r="D2966">
        <f t="shared" si="49"/>
        <v>-4.562091294454404E-2</v>
      </c>
      <c r="E2966">
        <v>4.0832544932717877E-3</v>
      </c>
    </row>
    <row r="2967" spans="2:5" x14ac:dyDescent="0.2">
      <c r="B2967" s="176">
        <v>42368</v>
      </c>
      <c r="C2967" s="146">
        <v>392.06878699999999</v>
      </c>
      <c r="D2967">
        <f t="shared" si="49"/>
        <v>6.0899023813968434</v>
      </c>
      <c r="E2967">
        <v>4.0832152282783045E-3</v>
      </c>
    </row>
    <row r="2968" spans="2:5" x14ac:dyDescent="0.2">
      <c r="B2968" s="176">
        <v>35565</v>
      </c>
      <c r="C2968" s="146">
        <v>55.299602999999998</v>
      </c>
      <c r="D2968">
        <f t="shared" si="49"/>
        <v>-0.8390951298069933</v>
      </c>
      <c r="E2968">
        <v>4.0812473516712413E-3</v>
      </c>
    </row>
    <row r="2969" spans="2:5" x14ac:dyDescent="0.2">
      <c r="B2969" s="176">
        <v>44357</v>
      </c>
      <c r="C2969" s="146">
        <v>343.67886399999998</v>
      </c>
      <c r="D2969">
        <f t="shared" si="49"/>
        <v>7.3451907486281005</v>
      </c>
      <c r="E2969">
        <v>4.0775036220517119E-3</v>
      </c>
    </row>
    <row r="2970" spans="2:5" x14ac:dyDescent="0.2">
      <c r="B2970" s="176">
        <v>35920</v>
      </c>
      <c r="C2970" s="146">
        <v>41.182865</v>
      </c>
      <c r="D2970">
        <f t="shared" si="49"/>
        <v>-0.28128553401377149</v>
      </c>
      <c r="E2970">
        <v>4.0657934778883451E-3</v>
      </c>
    </row>
    <row r="2971" spans="2:5" x14ac:dyDescent="0.2">
      <c r="B2971" s="176">
        <v>35646</v>
      </c>
      <c r="C2971" s="146">
        <v>57.300732000000004</v>
      </c>
      <c r="D2971">
        <f t="shared" si="49"/>
        <v>-0.84986266814992772</v>
      </c>
      <c r="E2971">
        <v>4.0653789958445099E-3</v>
      </c>
    </row>
    <row r="2972" spans="2:5" x14ac:dyDescent="0.2">
      <c r="B2972" s="176">
        <v>42300</v>
      </c>
      <c r="C2972" s="146">
        <v>381.65545700000001</v>
      </c>
      <c r="D2972">
        <f t="shared" si="49"/>
        <v>-0.40524318238597756</v>
      </c>
      <c r="E2972">
        <v>4.0634351604664975E-3</v>
      </c>
    </row>
    <row r="2973" spans="2:5" x14ac:dyDescent="0.2">
      <c r="B2973" s="176">
        <v>45134</v>
      </c>
      <c r="C2973" s="146">
        <v>641.70001200000002</v>
      </c>
      <c r="D2973">
        <f t="shared" si="49"/>
        <v>0.44440706888349496</v>
      </c>
      <c r="E2973">
        <v>4.0555252364797723E-3</v>
      </c>
    </row>
    <row r="2974" spans="2:5" x14ac:dyDescent="0.2">
      <c r="B2974" s="176">
        <v>42850</v>
      </c>
      <c r="C2974" s="146">
        <v>444.26535000000001</v>
      </c>
      <c r="D2974">
        <f t="shared" si="49"/>
        <v>1.7662939639054358</v>
      </c>
      <c r="E2974">
        <v>4.0554142868955154E-3</v>
      </c>
    </row>
    <row r="2975" spans="2:5" x14ac:dyDescent="0.2">
      <c r="B2975" s="176">
        <v>43642</v>
      </c>
      <c r="C2975" s="146">
        <v>160.59947199999999</v>
      </c>
      <c r="D2975">
        <f t="shared" si="49"/>
        <v>1.1222882079240342</v>
      </c>
      <c r="E2975">
        <v>4.0511973515566868E-3</v>
      </c>
    </row>
    <row r="2976" spans="2:5" x14ac:dyDescent="0.2">
      <c r="B2976" s="176">
        <v>35255</v>
      </c>
      <c r="C2976" s="146">
        <v>75.672791000000004</v>
      </c>
      <c r="D2976">
        <f t="shared" si="49"/>
        <v>2.9526065635293959</v>
      </c>
      <c r="E2976">
        <v>4.0478473315509762E-3</v>
      </c>
    </row>
    <row r="2977" spans="2:5" x14ac:dyDescent="0.2">
      <c r="B2977" s="176">
        <v>37399</v>
      </c>
      <c r="C2977" s="146">
        <v>19.145035</v>
      </c>
      <c r="D2977">
        <f t="shared" si="49"/>
        <v>-0.62116117202961574</v>
      </c>
      <c r="E2977">
        <v>4.0455962257814641E-3</v>
      </c>
    </row>
    <row r="2978" spans="2:5" x14ac:dyDescent="0.2">
      <c r="B2978" s="176">
        <v>35089</v>
      </c>
      <c r="C2978" s="146">
        <v>50.536095000000003</v>
      </c>
      <c r="D2978">
        <f t="shared" si="49"/>
        <v>-0.10895556162247642</v>
      </c>
      <c r="E2978">
        <v>4.0411906448635168E-3</v>
      </c>
    </row>
    <row r="2979" spans="2:5" x14ac:dyDescent="0.2">
      <c r="B2979" s="176">
        <v>35549</v>
      </c>
      <c r="C2979" s="146">
        <v>56.715572000000002</v>
      </c>
      <c r="D2979">
        <f t="shared" si="49"/>
        <v>0.15902995596793248</v>
      </c>
      <c r="E2979">
        <v>4.0192761967655748E-3</v>
      </c>
    </row>
    <row r="2980" spans="2:5" x14ac:dyDescent="0.2">
      <c r="B2980" s="176">
        <v>35717</v>
      </c>
      <c r="C2980" s="146">
        <v>48.933655000000002</v>
      </c>
      <c r="D2980">
        <f t="shared" si="49"/>
        <v>-0.59249015876448519</v>
      </c>
      <c r="E2980">
        <v>4.0167312953733976E-3</v>
      </c>
    </row>
    <row r="2981" spans="2:5" x14ac:dyDescent="0.2">
      <c r="B2981" s="176">
        <v>40141</v>
      </c>
      <c r="C2981" s="146">
        <v>120.079689</v>
      </c>
      <c r="D2981">
        <f t="shared" si="49"/>
        <v>-0.38464663446445702</v>
      </c>
      <c r="E2981">
        <v>4.0157221175612517E-3</v>
      </c>
    </row>
    <row r="2982" spans="2:5" x14ac:dyDescent="0.2">
      <c r="B2982" s="176">
        <v>40428</v>
      </c>
      <c r="C2982" s="146">
        <v>195.13940400000001</v>
      </c>
      <c r="D2982">
        <f t="shared" si="49"/>
        <v>2.1189519713973621</v>
      </c>
      <c r="E2982">
        <v>4.009629713490794E-3</v>
      </c>
    </row>
    <row r="2983" spans="2:5" x14ac:dyDescent="0.2">
      <c r="B2983" s="176">
        <v>38230</v>
      </c>
      <c r="C2983" s="146">
        <v>62.565697</v>
      </c>
      <c r="D2983">
        <f t="shared" si="49"/>
        <v>0.55644804626090694</v>
      </c>
      <c r="E2983">
        <v>3.9839255884578139E-3</v>
      </c>
    </row>
    <row r="2984" spans="2:5" x14ac:dyDescent="0.2">
      <c r="B2984" s="176">
        <v>36383</v>
      </c>
      <c r="C2984" s="146">
        <v>40.197741999999998</v>
      </c>
      <c r="D2984">
        <f t="shared" si="49"/>
        <v>-5.0786753074797228E-2</v>
      </c>
      <c r="E2984">
        <v>3.9720062895135964E-3</v>
      </c>
    </row>
    <row r="2985" spans="2:5" x14ac:dyDescent="0.2">
      <c r="B2985" s="176">
        <v>36356</v>
      </c>
      <c r="C2985" s="146">
        <v>42.348483999999999</v>
      </c>
      <c r="D2985">
        <f t="shared" si="49"/>
        <v>-0.68104686891444266</v>
      </c>
      <c r="E2985">
        <v>3.9496342043163525E-3</v>
      </c>
    </row>
    <row r="2986" spans="2:5" x14ac:dyDescent="0.2">
      <c r="B2986" s="176">
        <v>39422</v>
      </c>
      <c r="C2986" s="146">
        <v>132.77337600000001</v>
      </c>
      <c r="D2986">
        <f t="shared" si="49"/>
        <v>-0.57180311657678007</v>
      </c>
      <c r="E2986">
        <v>3.9490177753815515E-3</v>
      </c>
    </row>
    <row r="2987" spans="2:5" x14ac:dyDescent="0.2">
      <c r="B2987" s="176">
        <v>41276</v>
      </c>
      <c r="C2987" s="146">
        <v>310.07553100000001</v>
      </c>
      <c r="D2987">
        <f t="shared" si="49"/>
        <v>13.346469122884084</v>
      </c>
      <c r="E2987">
        <v>3.9463027462552222E-3</v>
      </c>
    </row>
    <row r="2988" spans="2:5" x14ac:dyDescent="0.2">
      <c r="B2988" s="176">
        <v>37386</v>
      </c>
      <c r="C2988" s="146">
        <v>21.613368999999999</v>
      </c>
      <c r="D2988">
        <f t="shared" si="49"/>
        <v>-0.50198115395031329</v>
      </c>
      <c r="E2988">
        <v>3.9411903864644193E-3</v>
      </c>
    </row>
    <row r="2989" spans="2:5" x14ac:dyDescent="0.2">
      <c r="B2989" s="176">
        <v>35409</v>
      </c>
      <c r="C2989" s="146">
        <v>43.398696999999999</v>
      </c>
      <c r="D2989">
        <f t="shared" si="49"/>
        <v>-0.90783538410998976</v>
      </c>
      <c r="E2989">
        <v>3.9388200746045534E-3</v>
      </c>
    </row>
    <row r="2990" spans="2:5" x14ac:dyDescent="0.2">
      <c r="B2990" s="176">
        <v>44553</v>
      </c>
      <c r="C2990" s="146">
        <v>470.88241599999998</v>
      </c>
      <c r="D2990">
        <f t="shared" si="49"/>
        <v>6.6725462442966395</v>
      </c>
      <c r="E2990">
        <v>3.9320234650338515E-3</v>
      </c>
    </row>
    <row r="2991" spans="2:5" x14ac:dyDescent="0.2">
      <c r="B2991" s="176">
        <v>38224</v>
      </c>
      <c r="C2991" s="146">
        <v>61.372379000000002</v>
      </c>
      <c r="D2991">
        <f t="shared" si="49"/>
        <v>-0.79946690914513496</v>
      </c>
      <c r="E2991">
        <v>3.930373281588421E-3</v>
      </c>
    </row>
    <row r="2992" spans="2:5" x14ac:dyDescent="0.2">
      <c r="B2992" s="176">
        <v>44273</v>
      </c>
      <c r="C2992" s="146">
        <v>306.04614299999997</v>
      </c>
      <c r="D2992">
        <f t="shared" si="49"/>
        <v>2.1372031062609233E-2</v>
      </c>
      <c r="E2992">
        <v>3.9241908247723122E-3</v>
      </c>
    </row>
    <row r="2993" spans="2:5" x14ac:dyDescent="0.2">
      <c r="B2993" s="176">
        <v>41430</v>
      </c>
      <c r="C2993" s="146">
        <v>299.64218099999999</v>
      </c>
      <c r="D2993">
        <f t="shared" si="49"/>
        <v>1.3436731266496285</v>
      </c>
      <c r="E2993">
        <v>3.9202122160111917E-3</v>
      </c>
    </row>
    <row r="2994" spans="2:5" x14ac:dyDescent="0.2">
      <c r="B2994" s="176">
        <v>44123</v>
      </c>
      <c r="C2994" s="146">
        <v>127.851524</v>
      </c>
      <c r="D2994">
        <f t="shared" si="49"/>
        <v>-0.46553304448354954</v>
      </c>
      <c r="E2994">
        <v>3.9138668345212206E-3</v>
      </c>
    </row>
    <row r="2995" spans="2:5" x14ac:dyDescent="0.2">
      <c r="B2995" s="176">
        <v>40541</v>
      </c>
      <c r="C2995" s="146">
        <v>239.21315000000001</v>
      </c>
      <c r="D2995">
        <f t="shared" si="49"/>
        <v>7.3085875264183446</v>
      </c>
      <c r="E2995">
        <v>3.9010238220339379E-3</v>
      </c>
    </row>
    <row r="2996" spans="2:5" x14ac:dyDescent="0.2">
      <c r="B2996" s="176">
        <v>36299</v>
      </c>
      <c r="C2996" s="146">
        <v>28.791073000000001</v>
      </c>
      <c r="D2996">
        <f t="shared" si="49"/>
        <v>3.394235499588686E-2</v>
      </c>
      <c r="E2996">
        <v>3.8983207105117526E-3</v>
      </c>
    </row>
    <row r="2997" spans="2:5" x14ac:dyDescent="0.2">
      <c r="B2997" s="176">
        <v>37783</v>
      </c>
      <c r="C2997" s="146">
        <v>27.845917</v>
      </c>
      <c r="D2997">
        <f t="shared" si="49"/>
        <v>-0.78755047083735086</v>
      </c>
      <c r="E2997">
        <v>3.8932615221483535E-3</v>
      </c>
    </row>
    <row r="2998" spans="2:5" x14ac:dyDescent="0.2">
      <c r="B2998" s="176">
        <v>40151</v>
      </c>
      <c r="C2998" s="146">
        <v>131.07074</v>
      </c>
      <c r="D2998">
        <f t="shared" si="49"/>
        <v>-0.42589054924202741</v>
      </c>
      <c r="E2998">
        <v>3.890580603851388E-3</v>
      </c>
    </row>
    <row r="2999" spans="2:5" x14ac:dyDescent="0.2">
      <c r="B2999" s="176">
        <v>40679</v>
      </c>
      <c r="C2999" s="146">
        <v>228.30270400000001</v>
      </c>
      <c r="D2999">
        <f t="shared" si="49"/>
        <v>0.52167501068575783</v>
      </c>
      <c r="E2999">
        <v>3.8809851847302411E-3</v>
      </c>
    </row>
    <row r="3000" spans="2:5" x14ac:dyDescent="0.2">
      <c r="B3000" s="176">
        <v>38800</v>
      </c>
      <c r="C3000" s="146">
        <v>150.03381300000001</v>
      </c>
      <c r="D3000">
        <f t="shared" si="49"/>
        <v>-1.7417072629186962E-2</v>
      </c>
      <c r="E3000">
        <v>3.8646099065410941E-3</v>
      </c>
    </row>
    <row r="3001" spans="2:5" x14ac:dyDescent="0.2">
      <c r="B3001" s="176">
        <v>39115</v>
      </c>
      <c r="C3001" s="146">
        <v>152.69328300000001</v>
      </c>
      <c r="D3001">
        <f t="shared" si="49"/>
        <v>-0.64511312653835673</v>
      </c>
      <c r="E3001">
        <v>3.8619023664867476E-3</v>
      </c>
    </row>
    <row r="3002" spans="2:5" x14ac:dyDescent="0.2">
      <c r="B3002" s="176">
        <v>43105</v>
      </c>
      <c r="C3002" s="146">
        <v>430.25903299999999</v>
      </c>
      <c r="D3002">
        <f t="shared" si="49"/>
        <v>1.0121201917019016</v>
      </c>
      <c r="E3002">
        <v>3.8376403079500095E-3</v>
      </c>
    </row>
    <row r="3003" spans="2:5" x14ac:dyDescent="0.2">
      <c r="B3003" s="176">
        <v>40457</v>
      </c>
      <c r="C3003" s="146">
        <v>213.833664</v>
      </c>
      <c r="D3003">
        <f t="shared" si="49"/>
        <v>1.0467567993793847</v>
      </c>
      <c r="E3003">
        <v>3.8347397951711301E-3</v>
      </c>
    </row>
    <row r="3004" spans="2:5" x14ac:dyDescent="0.2">
      <c r="B3004" s="176">
        <v>44006</v>
      </c>
      <c r="C3004" s="146">
        <v>104.474388</v>
      </c>
      <c r="D3004">
        <f t="shared" si="49"/>
        <v>-0.24587609283642692</v>
      </c>
      <c r="E3004">
        <v>3.8314252817878767E-3</v>
      </c>
    </row>
    <row r="3005" spans="2:5" x14ac:dyDescent="0.2">
      <c r="B3005" s="176">
        <v>39045</v>
      </c>
      <c r="C3005" s="146">
        <v>138.53743</v>
      </c>
      <c r="D3005">
        <f t="shared" si="49"/>
        <v>0.20998137691098542</v>
      </c>
      <c r="E3005">
        <v>3.8304879263884651E-3</v>
      </c>
    </row>
    <row r="3006" spans="2:5" x14ac:dyDescent="0.2">
      <c r="B3006" s="176">
        <v>39582</v>
      </c>
      <c r="C3006" s="146">
        <v>114.49550600000001</v>
      </c>
      <c r="D3006">
        <f t="shared" si="49"/>
        <v>-0.37631083839723889</v>
      </c>
      <c r="E3006">
        <v>3.8280402603272871E-3</v>
      </c>
    </row>
    <row r="3007" spans="2:5" x14ac:dyDescent="0.2">
      <c r="B3007" s="176">
        <v>44195</v>
      </c>
      <c r="C3007" s="146">
        <v>183.57783499999999</v>
      </c>
      <c r="D3007">
        <f t="shared" si="49"/>
        <v>1.8553163738895957</v>
      </c>
      <c r="E3007">
        <v>3.8156984016077394E-3</v>
      </c>
    </row>
    <row r="3008" spans="2:5" x14ac:dyDescent="0.2">
      <c r="B3008" s="176">
        <v>37953</v>
      </c>
      <c r="C3008" s="146">
        <v>64.293342999999993</v>
      </c>
      <c r="D3008">
        <f t="shared" si="49"/>
        <v>-6.1128183408017178E-2</v>
      </c>
      <c r="E3008">
        <v>3.8084187996343223E-3</v>
      </c>
    </row>
    <row r="3009" spans="2:5" x14ac:dyDescent="0.2">
      <c r="B3009" s="176">
        <v>37974</v>
      </c>
      <c r="C3009" s="146">
        <v>68.479361999999995</v>
      </c>
      <c r="D3009">
        <f t="shared" si="49"/>
        <v>3.8550054142963877E-2</v>
      </c>
      <c r="E3009">
        <v>3.8060993837981953E-3</v>
      </c>
    </row>
    <row r="3010" spans="2:5" x14ac:dyDescent="0.2">
      <c r="B3010" s="176">
        <v>38254</v>
      </c>
      <c r="C3010" s="146">
        <v>65.937468999999993</v>
      </c>
      <c r="D3010">
        <f t="shared" si="49"/>
        <v>2.2039975704272399</v>
      </c>
      <c r="E3010">
        <v>3.779663215799119E-3</v>
      </c>
    </row>
    <row r="3011" spans="2:5" x14ac:dyDescent="0.2">
      <c r="B3011" s="176">
        <v>37491</v>
      </c>
      <c r="C3011" s="146">
        <v>20.579750000000001</v>
      </c>
      <c r="D3011">
        <f t="shared" ref="D3011:D3074" si="50">(C3011-C3012)/C3012</f>
        <v>-0.94277569491073387</v>
      </c>
      <c r="E3011">
        <v>3.7622030165421318E-3</v>
      </c>
    </row>
    <row r="3012" spans="2:5" x14ac:dyDescent="0.2">
      <c r="B3012" s="176">
        <v>42446</v>
      </c>
      <c r="C3012" s="146">
        <v>359.63302599999997</v>
      </c>
      <c r="D3012">
        <f t="shared" si="50"/>
        <v>0.1733741763166442</v>
      </c>
      <c r="E3012">
        <v>3.754736242028804E-3</v>
      </c>
    </row>
    <row r="3013" spans="2:5" x14ac:dyDescent="0.2">
      <c r="B3013" s="176">
        <v>44389</v>
      </c>
      <c r="C3013" s="146">
        <v>306.49475100000001</v>
      </c>
      <c r="D3013">
        <f t="shared" si="50"/>
        <v>-0.11601489169800033</v>
      </c>
      <c r="E3013">
        <v>3.7545780057191727E-3</v>
      </c>
    </row>
    <row r="3014" spans="2:5" x14ac:dyDescent="0.2">
      <c r="B3014" s="176">
        <v>43166</v>
      </c>
      <c r="C3014" s="146">
        <v>346.71935999999999</v>
      </c>
      <c r="D3014">
        <f t="shared" si="50"/>
        <v>14.252590706055658</v>
      </c>
      <c r="E3014">
        <v>3.7517113307811508E-3</v>
      </c>
    </row>
    <row r="3015" spans="2:5" x14ac:dyDescent="0.2">
      <c r="B3015" s="176">
        <v>37460</v>
      </c>
      <c r="C3015" s="146">
        <v>22.731833999999999</v>
      </c>
      <c r="D3015">
        <f t="shared" si="50"/>
        <v>-0.9173012317935415</v>
      </c>
      <c r="E3015">
        <v>3.7468130408557778E-3</v>
      </c>
    </row>
    <row r="3016" spans="2:5" x14ac:dyDescent="0.2">
      <c r="B3016" s="176">
        <v>41250</v>
      </c>
      <c r="C3016" s="146">
        <v>274.87512199999998</v>
      </c>
      <c r="D3016">
        <f t="shared" si="50"/>
        <v>1.0893474741371771</v>
      </c>
      <c r="E3016">
        <v>3.7385396114835725E-3</v>
      </c>
    </row>
    <row r="3017" spans="2:5" x14ac:dyDescent="0.2">
      <c r="B3017" s="176">
        <v>40164</v>
      </c>
      <c r="C3017" s="146">
        <v>131.560272</v>
      </c>
      <c r="D3017">
        <f t="shared" si="50"/>
        <v>8.7517995033617471E-2</v>
      </c>
      <c r="E3017">
        <v>3.7348686671029472E-3</v>
      </c>
    </row>
    <row r="3018" spans="2:5" x14ac:dyDescent="0.2">
      <c r="B3018" s="176">
        <v>43693</v>
      </c>
      <c r="C3018" s="146">
        <v>120.972961</v>
      </c>
      <c r="D3018">
        <f t="shared" si="50"/>
        <v>0.12361106885017671</v>
      </c>
      <c r="E3018">
        <v>3.7220691010342631E-3</v>
      </c>
    </row>
    <row r="3019" spans="2:5" x14ac:dyDescent="0.2">
      <c r="B3019" s="176">
        <v>44025</v>
      </c>
      <c r="C3019" s="146">
        <v>107.664444</v>
      </c>
      <c r="D3019">
        <f t="shared" si="50"/>
        <v>0.47303323497007871</v>
      </c>
      <c r="E3019">
        <v>3.7174796048011181E-3</v>
      </c>
    </row>
    <row r="3020" spans="2:5" x14ac:dyDescent="0.2">
      <c r="B3020" s="176">
        <v>35244</v>
      </c>
      <c r="C3020" s="146">
        <v>73.090301999999994</v>
      </c>
      <c r="D3020">
        <f t="shared" si="50"/>
        <v>-0.47435681270130503</v>
      </c>
      <c r="E3020">
        <v>3.7024644343504154E-3</v>
      </c>
    </row>
    <row r="3021" spans="2:5" x14ac:dyDescent="0.2">
      <c r="B3021" s="176">
        <v>39048</v>
      </c>
      <c r="C3021" s="146">
        <v>139.049271</v>
      </c>
      <c r="D3021">
        <f t="shared" si="50"/>
        <v>-0.40133355425912937</v>
      </c>
      <c r="E3021">
        <v>3.6946044112410917E-3</v>
      </c>
    </row>
    <row r="3022" spans="2:5" x14ac:dyDescent="0.2">
      <c r="B3022" s="176">
        <v>40662</v>
      </c>
      <c r="C3022" s="146">
        <v>232.26501500000001</v>
      </c>
      <c r="D3022">
        <f t="shared" si="50"/>
        <v>-6.1189465049732925E-2</v>
      </c>
      <c r="E3022">
        <v>3.6921426603189244E-3</v>
      </c>
    </row>
    <row r="3023" spans="2:5" x14ac:dyDescent="0.2">
      <c r="B3023" s="176">
        <v>40952</v>
      </c>
      <c r="C3023" s="146">
        <v>247.403503</v>
      </c>
      <c r="D3023">
        <f t="shared" si="50"/>
        <v>15.819023950250113</v>
      </c>
      <c r="E3023">
        <v>3.6913573989770998E-3</v>
      </c>
    </row>
    <row r="3024" spans="2:5" x14ac:dyDescent="0.2">
      <c r="B3024" s="176">
        <v>36921</v>
      </c>
      <c r="C3024" s="146">
        <v>14.709742</v>
      </c>
      <c r="D3024">
        <f t="shared" si="50"/>
        <v>-0.90531083993545391</v>
      </c>
      <c r="E3024">
        <v>3.6844257104927591E-3</v>
      </c>
    </row>
    <row r="3025" spans="2:5" x14ac:dyDescent="0.2">
      <c r="B3025" s="176">
        <v>38796</v>
      </c>
      <c r="C3025" s="146">
        <v>155.34768700000001</v>
      </c>
      <c r="D3025">
        <f t="shared" si="50"/>
        <v>-0.63320735870707467</v>
      </c>
      <c r="E3025">
        <v>3.6784928350697072E-3</v>
      </c>
    </row>
    <row r="3026" spans="2:5" x14ac:dyDescent="0.2">
      <c r="B3026" s="176">
        <v>43014</v>
      </c>
      <c r="C3026" s="146">
        <v>423.52999899999998</v>
      </c>
      <c r="D3026">
        <f t="shared" si="50"/>
        <v>-0.13312304927100752</v>
      </c>
      <c r="E3026">
        <v>3.6617361399664183E-3</v>
      </c>
    </row>
    <row r="3027" spans="2:5" x14ac:dyDescent="0.2">
      <c r="B3027" s="176">
        <v>42004</v>
      </c>
      <c r="C3027" s="146">
        <v>488.56991599999998</v>
      </c>
      <c r="D3027">
        <f t="shared" si="50"/>
        <v>0.18666500750028908</v>
      </c>
      <c r="E3027">
        <v>3.6454684972021508E-3</v>
      </c>
    </row>
    <row r="3028" spans="2:5" x14ac:dyDescent="0.2">
      <c r="B3028" s="176">
        <v>44942</v>
      </c>
      <c r="C3028" s="146">
        <v>411.71679699999999</v>
      </c>
      <c r="D3028">
        <f t="shared" si="50"/>
        <v>18.374147715802589</v>
      </c>
      <c r="E3028">
        <v>3.6451797966125074E-3</v>
      </c>
    </row>
    <row r="3029" spans="2:5" x14ac:dyDescent="0.2">
      <c r="B3029" s="176">
        <v>37512</v>
      </c>
      <c r="C3029" s="146">
        <v>21.250834000000001</v>
      </c>
      <c r="D3029">
        <f t="shared" si="50"/>
        <v>-0.74347693172547369</v>
      </c>
      <c r="E3029">
        <v>3.6432473069294533E-3</v>
      </c>
    </row>
    <row r="3030" spans="2:5" x14ac:dyDescent="0.2">
      <c r="B3030" s="176">
        <v>43977</v>
      </c>
      <c r="C3030" s="146">
        <v>82.841804999999994</v>
      </c>
      <c r="D3030">
        <f t="shared" si="50"/>
        <v>-0.65989208550244915</v>
      </c>
      <c r="E3030">
        <v>3.6231532900409995E-3</v>
      </c>
    </row>
    <row r="3031" spans="2:5" x14ac:dyDescent="0.2">
      <c r="B3031" s="176">
        <v>41163</v>
      </c>
      <c r="C3031" s="146">
        <v>243.57505800000001</v>
      </c>
      <c r="D3031">
        <f t="shared" si="50"/>
        <v>-0.48272636708523847</v>
      </c>
      <c r="E3031">
        <v>3.6158716842133423E-3</v>
      </c>
    </row>
    <row r="3032" spans="2:5" x14ac:dyDescent="0.2">
      <c r="B3032" s="176">
        <v>42718</v>
      </c>
      <c r="C3032" s="146">
        <v>470.88241599999998</v>
      </c>
      <c r="D3032">
        <f t="shared" si="50"/>
        <v>0.21224176040120249</v>
      </c>
      <c r="E3032">
        <v>3.6120577359657268E-3</v>
      </c>
    </row>
    <row r="3033" spans="2:5" x14ac:dyDescent="0.2">
      <c r="B3033" s="176">
        <v>42991</v>
      </c>
      <c r="C3033" s="146">
        <v>388.43936200000002</v>
      </c>
      <c r="D3033">
        <f t="shared" si="50"/>
        <v>0.47010010212035119</v>
      </c>
      <c r="E3033">
        <v>3.6059519800840738E-3</v>
      </c>
    </row>
    <row r="3034" spans="2:5" x14ac:dyDescent="0.2">
      <c r="B3034" s="176">
        <v>43313</v>
      </c>
      <c r="C3034" s="146">
        <v>264.226471</v>
      </c>
      <c r="D3034">
        <f t="shared" si="50"/>
        <v>1.1230731224978852</v>
      </c>
      <c r="E3034">
        <v>3.5970221131843981E-3</v>
      </c>
    </row>
    <row r="3035" spans="2:5" x14ac:dyDescent="0.2">
      <c r="B3035" s="176">
        <v>38758</v>
      </c>
      <c r="C3035" s="146">
        <v>124.45471999999999</v>
      </c>
      <c r="D3035">
        <f t="shared" si="50"/>
        <v>0.91873144609265955</v>
      </c>
      <c r="E3035">
        <v>3.5930008554609354E-3</v>
      </c>
    </row>
    <row r="3036" spans="2:5" x14ac:dyDescent="0.2">
      <c r="B3036" s="176">
        <v>35612</v>
      </c>
      <c r="C3036" s="146">
        <v>64.863022000000001</v>
      </c>
      <c r="D3036">
        <f t="shared" si="50"/>
        <v>-0.82502420513860331</v>
      </c>
      <c r="E3036">
        <v>3.590244127657528E-3</v>
      </c>
    </row>
    <row r="3037" spans="2:5" x14ac:dyDescent="0.2">
      <c r="B3037" s="176">
        <v>41575</v>
      </c>
      <c r="C3037" s="146">
        <v>370.697113</v>
      </c>
      <c r="D3037">
        <f t="shared" si="50"/>
        <v>1.044830542078373</v>
      </c>
      <c r="E3037">
        <v>3.587948258944912E-3</v>
      </c>
    </row>
    <row r="3038" spans="2:5" x14ac:dyDescent="0.2">
      <c r="B3038" s="176">
        <v>43535</v>
      </c>
      <c r="C3038" s="146">
        <v>181.28500399999999</v>
      </c>
      <c r="D3038">
        <f t="shared" si="50"/>
        <v>0.51372877275898476</v>
      </c>
      <c r="E3038">
        <v>3.5872770679012977E-3</v>
      </c>
    </row>
    <row r="3039" spans="2:5" x14ac:dyDescent="0.2">
      <c r="B3039" s="176">
        <v>39478</v>
      </c>
      <c r="C3039" s="146">
        <v>119.760559</v>
      </c>
      <c r="D3039">
        <f t="shared" si="50"/>
        <v>-0.59131209951839725</v>
      </c>
      <c r="E3039">
        <v>3.5870107217721731E-3</v>
      </c>
    </row>
    <row r="3040" spans="2:5" x14ac:dyDescent="0.2">
      <c r="B3040" s="176">
        <v>44407</v>
      </c>
      <c r="C3040" s="146">
        <v>293.03671300000002</v>
      </c>
      <c r="D3040">
        <f t="shared" si="50"/>
        <v>-0.40083568942047282</v>
      </c>
      <c r="E3040">
        <v>3.5848938093625679E-3</v>
      </c>
    </row>
    <row r="3041" spans="2:5" x14ac:dyDescent="0.2">
      <c r="B3041" s="176">
        <v>44568</v>
      </c>
      <c r="C3041" s="146">
        <v>489.075714</v>
      </c>
      <c r="D3041">
        <f t="shared" si="50"/>
        <v>0.93606960436279929</v>
      </c>
      <c r="E3041">
        <v>3.5798409650591371E-3</v>
      </c>
    </row>
    <row r="3042" spans="2:5" x14ac:dyDescent="0.2">
      <c r="B3042" s="176">
        <v>43301</v>
      </c>
      <c r="C3042" s="146">
        <v>252.61267100000001</v>
      </c>
      <c r="D3042">
        <f t="shared" si="50"/>
        <v>-1.5717156517704597E-2</v>
      </c>
      <c r="E3042">
        <v>3.5642860827573039E-3</v>
      </c>
    </row>
    <row r="3043" spans="2:5" x14ac:dyDescent="0.2">
      <c r="B3043" s="176">
        <v>40975</v>
      </c>
      <c r="C3043" s="146">
        <v>256.64642300000003</v>
      </c>
      <c r="D3043">
        <f t="shared" si="50"/>
        <v>-0.4116857800238472</v>
      </c>
      <c r="E3043">
        <v>3.5580647042260205E-3</v>
      </c>
    </row>
    <row r="3044" spans="2:5" x14ac:dyDescent="0.2">
      <c r="B3044" s="176">
        <v>44680</v>
      </c>
      <c r="C3044" s="146">
        <v>436.240387</v>
      </c>
      <c r="D3044">
        <f t="shared" si="50"/>
        <v>-0.14027499682224842</v>
      </c>
      <c r="E3044">
        <v>3.5546678121742576E-3</v>
      </c>
    </row>
    <row r="3045" spans="2:5" x14ac:dyDescent="0.2">
      <c r="B3045" s="176">
        <v>42576</v>
      </c>
      <c r="C3045" s="146">
        <v>507.41851800000001</v>
      </c>
      <c r="D3045">
        <f t="shared" si="50"/>
        <v>5.446966185460683</v>
      </c>
      <c r="E3045">
        <v>3.5488257714654512E-3</v>
      </c>
    </row>
    <row r="3046" spans="2:5" x14ac:dyDescent="0.2">
      <c r="B3046" s="176">
        <v>38079</v>
      </c>
      <c r="C3046" s="146">
        <v>78.706558000000001</v>
      </c>
      <c r="D3046">
        <f t="shared" si="50"/>
        <v>-0.87121565097083276</v>
      </c>
      <c r="E3046">
        <v>3.537205776761265E-3</v>
      </c>
    </row>
    <row r="3047" spans="2:5" x14ac:dyDescent="0.2">
      <c r="B3047" s="176">
        <v>45174</v>
      </c>
      <c r="C3047" s="146">
        <v>611.15002400000003</v>
      </c>
      <c r="D3047">
        <f t="shared" si="50"/>
        <v>38.615353760590132</v>
      </c>
      <c r="E3047">
        <v>3.5304170771757477E-3</v>
      </c>
    </row>
    <row r="3048" spans="2:5" x14ac:dyDescent="0.2">
      <c r="B3048" s="176">
        <v>36871</v>
      </c>
      <c r="C3048" s="146">
        <v>15.427099999999999</v>
      </c>
      <c r="D3048">
        <f t="shared" si="50"/>
        <v>-0.95528696386679701</v>
      </c>
      <c r="E3048">
        <v>3.5123680943028625E-3</v>
      </c>
    </row>
    <row r="3049" spans="2:5" x14ac:dyDescent="0.2">
      <c r="B3049" s="176">
        <v>44382</v>
      </c>
      <c r="C3049" s="146">
        <v>345.02465799999999</v>
      </c>
      <c r="D3049">
        <f t="shared" si="50"/>
        <v>1.398442102822373</v>
      </c>
      <c r="E3049">
        <v>3.4792297553081723E-3</v>
      </c>
    </row>
    <row r="3050" spans="2:5" x14ac:dyDescent="0.2">
      <c r="B3050" s="176">
        <v>40247</v>
      </c>
      <c r="C3050" s="146">
        <v>143.85365300000001</v>
      </c>
      <c r="D3050">
        <f t="shared" si="50"/>
        <v>4.873850493987061</v>
      </c>
      <c r="E3050">
        <v>3.47912060266877E-3</v>
      </c>
    </row>
    <row r="3051" spans="2:5" x14ac:dyDescent="0.2">
      <c r="B3051" s="176">
        <v>37609</v>
      </c>
      <c r="C3051" s="146">
        <v>24.49052</v>
      </c>
      <c r="D3051">
        <f t="shared" si="50"/>
        <v>-2.5135391962108301E-3</v>
      </c>
      <c r="E3051">
        <v>3.476404423298923E-3</v>
      </c>
    </row>
    <row r="3052" spans="2:5" x14ac:dyDescent="0.2">
      <c r="B3052" s="176">
        <v>37440</v>
      </c>
      <c r="C3052" s="146">
        <v>24.552233000000001</v>
      </c>
      <c r="D3052">
        <f t="shared" si="50"/>
        <v>-0.66545220282958639</v>
      </c>
      <c r="E3052">
        <v>3.4679641437717216E-3</v>
      </c>
    </row>
    <row r="3053" spans="2:5" x14ac:dyDescent="0.2">
      <c r="B3053" s="176">
        <v>37995</v>
      </c>
      <c r="C3053" s="146">
        <v>73.389313000000001</v>
      </c>
      <c r="D3053">
        <f t="shared" si="50"/>
        <v>8.7313112142529847E-2</v>
      </c>
      <c r="E3053">
        <v>3.4427336338449322E-3</v>
      </c>
    </row>
    <row r="3054" spans="2:5" x14ac:dyDescent="0.2">
      <c r="B3054" s="176">
        <v>35207</v>
      </c>
      <c r="C3054" s="146">
        <v>67.496025000000003</v>
      </c>
      <c r="D3054">
        <f t="shared" si="50"/>
        <v>-0.54477181624923765</v>
      </c>
      <c r="E3054">
        <v>3.4409347018516953E-3</v>
      </c>
    </row>
    <row r="3055" spans="2:5" x14ac:dyDescent="0.2">
      <c r="B3055" s="176">
        <v>40310</v>
      </c>
      <c r="C3055" s="146">
        <v>148.26855499999999</v>
      </c>
      <c r="D3055">
        <f t="shared" si="50"/>
        <v>8.3765026613287041</v>
      </c>
      <c r="E3055">
        <v>3.4380693671510979E-3</v>
      </c>
    </row>
    <row r="3056" spans="2:5" x14ac:dyDescent="0.2">
      <c r="B3056" s="176">
        <v>37235</v>
      </c>
      <c r="C3056" s="146">
        <v>15.812778</v>
      </c>
      <c r="D3056">
        <f t="shared" si="50"/>
        <v>-0.91802405387294472</v>
      </c>
      <c r="E3056">
        <v>3.4261522429455639E-3</v>
      </c>
    </row>
    <row r="3057" spans="2:5" x14ac:dyDescent="0.2">
      <c r="B3057" s="176">
        <v>40701</v>
      </c>
      <c r="C3057" s="146">
        <v>192.89534</v>
      </c>
      <c r="D3057">
        <f t="shared" si="50"/>
        <v>0.78327937635004163</v>
      </c>
      <c r="E3057">
        <v>3.4188956655199351E-3</v>
      </c>
    </row>
    <row r="3058" spans="2:5" x14ac:dyDescent="0.2">
      <c r="B3058" s="176">
        <v>39547</v>
      </c>
      <c r="C3058" s="146">
        <v>108.16888400000001</v>
      </c>
      <c r="D3058">
        <f t="shared" si="50"/>
        <v>-0.72360936573009771</v>
      </c>
      <c r="E3058">
        <v>3.4147250185791937E-3</v>
      </c>
    </row>
    <row r="3059" spans="2:5" x14ac:dyDescent="0.2">
      <c r="B3059" s="176">
        <v>41729</v>
      </c>
      <c r="C3059" s="146">
        <v>391.36233499999997</v>
      </c>
      <c r="D3059">
        <f t="shared" si="50"/>
        <v>-0.40089960199004981</v>
      </c>
      <c r="E3059">
        <v>3.3979261937644701E-3</v>
      </c>
    </row>
    <row r="3060" spans="2:5" x14ac:dyDescent="0.2">
      <c r="B3060" s="176">
        <v>45243</v>
      </c>
      <c r="C3060" s="146">
        <v>653.25</v>
      </c>
      <c r="D3060">
        <f t="shared" si="50"/>
        <v>0.72342493523958751</v>
      </c>
      <c r="E3060">
        <v>3.3791752408418988E-3</v>
      </c>
    </row>
    <row r="3061" spans="2:5" x14ac:dyDescent="0.2">
      <c r="B3061" s="176">
        <v>41661</v>
      </c>
      <c r="C3061" s="146">
        <v>379.04174799999998</v>
      </c>
      <c r="D3061">
        <f t="shared" si="50"/>
        <v>-1.7257438779042802E-2</v>
      </c>
      <c r="E3061">
        <v>3.3784053595808622E-3</v>
      </c>
    </row>
    <row r="3062" spans="2:5" x14ac:dyDescent="0.2">
      <c r="B3062" s="176">
        <v>44931</v>
      </c>
      <c r="C3062" s="146">
        <v>385.69790599999999</v>
      </c>
      <c r="D3062">
        <f t="shared" si="50"/>
        <v>0.83188164276210419</v>
      </c>
      <c r="E3062">
        <v>3.3713642974861988E-3</v>
      </c>
    </row>
    <row r="3063" spans="2:5" x14ac:dyDescent="0.2">
      <c r="B3063" s="176">
        <v>40623</v>
      </c>
      <c r="C3063" s="146">
        <v>210.547394</v>
      </c>
      <c r="D3063">
        <f t="shared" si="50"/>
        <v>2.090759019659878</v>
      </c>
      <c r="E3063">
        <v>3.3558056522403298E-3</v>
      </c>
    </row>
    <row r="3064" spans="2:5" x14ac:dyDescent="0.2">
      <c r="B3064" s="176">
        <v>40021</v>
      </c>
      <c r="C3064" s="146">
        <v>68.121582000000004</v>
      </c>
      <c r="D3064">
        <f t="shared" si="50"/>
        <v>-0.84282025179689346</v>
      </c>
      <c r="E3064">
        <v>3.3524035579358424E-3</v>
      </c>
    </row>
    <row r="3065" spans="2:5" x14ac:dyDescent="0.2">
      <c r="B3065" s="176">
        <v>43111</v>
      </c>
      <c r="C3065" s="146">
        <v>433.39923099999999</v>
      </c>
      <c r="D3065">
        <f t="shared" si="50"/>
        <v>-0.29620130002340955</v>
      </c>
      <c r="E3065">
        <v>3.3464836237484582E-3</v>
      </c>
    </row>
    <row r="3066" spans="2:5" x14ac:dyDescent="0.2">
      <c r="B3066" s="176">
        <v>45156</v>
      </c>
      <c r="C3066" s="146">
        <v>615.79998799999998</v>
      </c>
      <c r="D3066">
        <f t="shared" si="50"/>
        <v>3.2724039581193947</v>
      </c>
      <c r="E3066">
        <v>3.3401026476578164E-3</v>
      </c>
    </row>
    <row r="3067" spans="2:5" x14ac:dyDescent="0.2">
      <c r="B3067" s="176">
        <v>39134</v>
      </c>
      <c r="C3067" s="146">
        <v>144.134308</v>
      </c>
      <c r="D3067">
        <f t="shared" si="50"/>
        <v>5.1832754198575062</v>
      </c>
      <c r="E3067">
        <v>3.3292857948551777E-3</v>
      </c>
    </row>
    <row r="3068" spans="2:5" x14ac:dyDescent="0.2">
      <c r="B3068" s="176">
        <v>37453</v>
      </c>
      <c r="C3068" s="146">
        <v>23.310348999999999</v>
      </c>
      <c r="D3068">
        <f t="shared" si="50"/>
        <v>-0.82039266998864624</v>
      </c>
      <c r="E3068">
        <v>3.320074584604352E-3</v>
      </c>
    </row>
    <row r="3069" spans="2:5" x14ac:dyDescent="0.2">
      <c r="B3069" s="176">
        <v>38775</v>
      </c>
      <c r="C3069" s="146">
        <v>129.785065</v>
      </c>
      <c r="D3069">
        <f t="shared" si="50"/>
        <v>5.9469841293461041</v>
      </c>
      <c r="E3069">
        <v>3.3167919562891697E-3</v>
      </c>
    </row>
    <row r="3070" spans="2:5" x14ac:dyDescent="0.2">
      <c r="B3070" s="176">
        <v>37407</v>
      </c>
      <c r="C3070" s="146">
        <v>18.682217000000001</v>
      </c>
      <c r="D3070">
        <f t="shared" si="50"/>
        <v>-0.86402673784667561</v>
      </c>
      <c r="E3070">
        <v>3.3139264176975797E-3</v>
      </c>
    </row>
    <row r="3071" spans="2:5" x14ac:dyDescent="0.2">
      <c r="B3071" s="176">
        <v>39028</v>
      </c>
      <c r="C3071" s="146">
        <v>137.396255</v>
      </c>
      <c r="D3071">
        <f t="shared" si="50"/>
        <v>-0.24624297978124446</v>
      </c>
      <c r="E3071">
        <v>3.3088552890532005E-3</v>
      </c>
    </row>
    <row r="3072" spans="2:5" x14ac:dyDescent="0.2">
      <c r="B3072" s="176">
        <v>43543</v>
      </c>
      <c r="C3072" s="146">
        <v>182.281891</v>
      </c>
      <c r="D3072">
        <f t="shared" si="50"/>
        <v>-0.67588408069949613</v>
      </c>
      <c r="E3072">
        <v>3.292231766291235E-3</v>
      </c>
    </row>
    <row r="3073" spans="2:5" x14ac:dyDescent="0.2">
      <c r="B3073" s="176">
        <v>45089</v>
      </c>
      <c r="C3073" s="146">
        <v>562.39721699999996</v>
      </c>
      <c r="D3073">
        <f t="shared" si="50"/>
        <v>3.2902650634839166</v>
      </c>
      <c r="E3073">
        <v>3.2901443272660299E-3</v>
      </c>
    </row>
    <row r="3074" spans="2:5" x14ac:dyDescent="0.2">
      <c r="B3074" s="176">
        <v>39461</v>
      </c>
      <c r="C3074" s="146">
        <v>131.08682300000001</v>
      </c>
      <c r="D3074">
        <f t="shared" si="50"/>
        <v>5.3795379815818682</v>
      </c>
      <c r="E3074">
        <v>3.275898803232672E-3</v>
      </c>
    </row>
    <row r="3075" spans="2:5" x14ac:dyDescent="0.2">
      <c r="B3075" s="176">
        <v>36032</v>
      </c>
      <c r="C3075" s="146">
        <v>20.548012</v>
      </c>
      <c r="D3075">
        <f t="shared" ref="D3075:D3138" si="51">(C3075-C3076)/C3076</f>
        <v>-0.94831480830209292</v>
      </c>
      <c r="E3075">
        <v>3.275339547569334E-3</v>
      </c>
    </row>
    <row r="3076" spans="2:5" x14ac:dyDescent="0.2">
      <c r="B3076" s="176">
        <v>44831</v>
      </c>
      <c r="C3076" s="146">
        <v>397.56091300000003</v>
      </c>
      <c r="D3076">
        <f t="shared" si="51"/>
        <v>1.1632763226772469</v>
      </c>
      <c r="E3076">
        <v>3.2704355682184275E-3</v>
      </c>
    </row>
    <row r="3077" spans="2:5" x14ac:dyDescent="0.2">
      <c r="B3077" s="176">
        <v>43388</v>
      </c>
      <c r="C3077" s="146">
        <v>183.77722199999999</v>
      </c>
      <c r="D3077">
        <f t="shared" si="51"/>
        <v>-0.4014610199749527</v>
      </c>
      <c r="E3077">
        <v>3.2652744015130154E-3</v>
      </c>
    </row>
    <row r="3078" spans="2:5" x14ac:dyDescent="0.2">
      <c r="B3078" s="176">
        <v>43273</v>
      </c>
      <c r="C3078" s="146">
        <v>307.04302999999999</v>
      </c>
      <c r="D3078">
        <f t="shared" si="51"/>
        <v>1.515966857740817</v>
      </c>
      <c r="E3078">
        <v>3.2573094704873157E-3</v>
      </c>
    </row>
    <row r="3079" spans="2:5" x14ac:dyDescent="0.2">
      <c r="B3079" s="176">
        <v>39475</v>
      </c>
      <c r="C3079" s="146">
        <v>122.03778800000001</v>
      </c>
      <c r="D3079">
        <f t="shared" si="51"/>
        <v>-0.76092540783560803</v>
      </c>
      <c r="E3079">
        <v>3.2373652483689008E-3</v>
      </c>
    </row>
    <row r="3080" spans="2:5" x14ac:dyDescent="0.2">
      <c r="B3080" s="176">
        <v>42600</v>
      </c>
      <c r="C3080" s="146">
        <v>510.459045</v>
      </c>
      <c r="D3080">
        <f t="shared" si="51"/>
        <v>5.2224240388905283</v>
      </c>
      <c r="E3080">
        <v>3.2327460026083952E-3</v>
      </c>
    </row>
    <row r="3081" spans="2:5" x14ac:dyDescent="0.2">
      <c r="B3081" s="176">
        <v>38345</v>
      </c>
      <c r="C3081" s="146">
        <v>82.035399999999996</v>
      </c>
      <c r="D3081">
        <f t="shared" si="51"/>
        <v>-0.73561097760428518</v>
      </c>
      <c r="E3081">
        <v>3.2320583243633668E-3</v>
      </c>
    </row>
    <row r="3082" spans="2:5" x14ac:dyDescent="0.2">
      <c r="B3082" s="176">
        <v>44393</v>
      </c>
      <c r="C3082" s="146">
        <v>310.28292800000003</v>
      </c>
      <c r="D3082">
        <f t="shared" si="51"/>
        <v>5.0574684105066297</v>
      </c>
      <c r="E3082">
        <v>3.2231878192007222E-3</v>
      </c>
    </row>
    <row r="3083" spans="2:5" x14ac:dyDescent="0.2">
      <c r="B3083" s="176">
        <v>40002</v>
      </c>
      <c r="C3083" s="146">
        <v>51.223202000000001</v>
      </c>
      <c r="D3083">
        <f t="shared" si="51"/>
        <v>-0.89046504511906899</v>
      </c>
      <c r="E3083">
        <v>3.2096000021308332E-3</v>
      </c>
    </row>
    <row r="3084" spans="2:5" x14ac:dyDescent="0.2">
      <c r="B3084" s="176">
        <v>42804</v>
      </c>
      <c r="C3084" s="146">
        <v>467.642517</v>
      </c>
      <c r="D3084">
        <f t="shared" si="51"/>
        <v>2.7067264428969708</v>
      </c>
      <c r="E3084">
        <v>3.2079161714332173E-3</v>
      </c>
    </row>
    <row r="3085" spans="2:5" x14ac:dyDescent="0.2">
      <c r="B3085" s="176">
        <v>39202</v>
      </c>
      <c r="C3085" s="146">
        <v>126.160515</v>
      </c>
      <c r="D3085">
        <f t="shared" si="51"/>
        <v>7.6813687137575322</v>
      </c>
      <c r="E3085">
        <v>3.2023861106338126E-3</v>
      </c>
    </row>
    <row r="3086" spans="2:5" x14ac:dyDescent="0.2">
      <c r="B3086" s="176">
        <v>37210</v>
      </c>
      <c r="C3086" s="146">
        <v>14.53233</v>
      </c>
      <c r="D3086">
        <f t="shared" si="51"/>
        <v>-0.95012140453150551</v>
      </c>
      <c r="E3086">
        <v>3.1948670061795635E-3</v>
      </c>
    </row>
    <row r="3087" spans="2:5" x14ac:dyDescent="0.2">
      <c r="B3087" s="176">
        <v>41478</v>
      </c>
      <c r="C3087" s="146">
        <v>291.35403400000001</v>
      </c>
      <c r="D3087">
        <f t="shared" si="51"/>
        <v>8.0400377370971885</v>
      </c>
      <c r="E3087">
        <v>3.1896443972816105E-3</v>
      </c>
    </row>
    <row r="3088" spans="2:5" x14ac:dyDescent="0.2">
      <c r="B3088" s="176">
        <v>37806</v>
      </c>
      <c r="C3088" s="146">
        <v>32.229294000000003</v>
      </c>
      <c r="D3088">
        <f t="shared" si="51"/>
        <v>-0.9257840064452304</v>
      </c>
      <c r="E3088">
        <v>3.1838322194160202E-3</v>
      </c>
    </row>
    <row r="3089" spans="2:5" x14ac:dyDescent="0.2">
      <c r="B3089" s="176">
        <v>41773</v>
      </c>
      <c r="C3089" s="146">
        <v>434.26345800000001</v>
      </c>
      <c r="D3089">
        <f t="shared" si="51"/>
        <v>1.1525880732184219</v>
      </c>
      <c r="E3089">
        <v>3.1749219336374783E-3</v>
      </c>
    </row>
    <row r="3090" spans="2:5" x14ac:dyDescent="0.2">
      <c r="B3090" s="176">
        <v>40444</v>
      </c>
      <c r="C3090" s="146">
        <v>201.74015800000001</v>
      </c>
      <c r="D3090">
        <f t="shared" si="51"/>
        <v>2.4948208991442669</v>
      </c>
      <c r="E3090">
        <v>3.1748016053569621E-3</v>
      </c>
    </row>
    <row r="3091" spans="2:5" x14ac:dyDescent="0.2">
      <c r="B3091" s="176">
        <v>35115</v>
      </c>
      <c r="C3091" s="146">
        <v>57.725464000000002</v>
      </c>
      <c r="D3091">
        <f t="shared" si="51"/>
        <v>-0.81822200525971389</v>
      </c>
      <c r="E3091">
        <v>3.1688585244894546E-3</v>
      </c>
    </row>
    <row r="3092" spans="2:5" x14ac:dyDescent="0.2">
      <c r="B3092" s="176">
        <v>44270</v>
      </c>
      <c r="C3092" s="146">
        <v>317.56024200000002</v>
      </c>
      <c r="D3092">
        <f t="shared" si="51"/>
        <v>1.0357732057037763</v>
      </c>
      <c r="E3092">
        <v>3.149094762244693E-3</v>
      </c>
    </row>
    <row r="3093" spans="2:5" x14ac:dyDescent="0.2">
      <c r="B3093" s="176">
        <v>40394</v>
      </c>
      <c r="C3093" s="146">
        <v>155.98999000000001</v>
      </c>
      <c r="D3093">
        <f t="shared" si="51"/>
        <v>2.2825651357427788</v>
      </c>
      <c r="E3093">
        <v>3.1479129506012606E-3</v>
      </c>
    </row>
    <row r="3094" spans="2:5" x14ac:dyDescent="0.2">
      <c r="B3094" s="176">
        <v>35454</v>
      </c>
      <c r="C3094" s="146">
        <v>47.520760000000003</v>
      </c>
      <c r="D3094">
        <f t="shared" si="51"/>
        <v>-0.84112396099340014</v>
      </c>
      <c r="E3094">
        <v>3.1452279643791889E-3</v>
      </c>
    </row>
    <row r="3095" spans="2:5" x14ac:dyDescent="0.2">
      <c r="B3095" s="176">
        <v>41324</v>
      </c>
      <c r="C3095" s="146">
        <v>299.10589599999997</v>
      </c>
      <c r="D3095">
        <f t="shared" si="51"/>
        <v>16.70274172836314</v>
      </c>
      <c r="E3095">
        <v>3.1065170535678412E-3</v>
      </c>
    </row>
    <row r="3096" spans="2:5" x14ac:dyDescent="0.2">
      <c r="B3096" s="176">
        <v>36101</v>
      </c>
      <c r="C3096" s="146">
        <v>16.896021000000001</v>
      </c>
      <c r="D3096">
        <f t="shared" si="51"/>
        <v>-0.96273786734471423</v>
      </c>
      <c r="E3096">
        <v>3.0973918134746003E-3</v>
      </c>
    </row>
    <row r="3097" spans="2:5" x14ac:dyDescent="0.2">
      <c r="B3097" s="176">
        <v>44763</v>
      </c>
      <c r="C3097" s="146">
        <v>453.43676799999997</v>
      </c>
      <c r="D3097">
        <f t="shared" si="51"/>
        <v>34.953790676464799</v>
      </c>
      <c r="E3097">
        <v>3.0873959971315329E-3</v>
      </c>
    </row>
    <row r="3098" spans="2:5" x14ac:dyDescent="0.2">
      <c r="B3098" s="176">
        <v>36802</v>
      </c>
      <c r="C3098" s="146">
        <v>12.611654</v>
      </c>
      <c r="D3098">
        <f t="shared" si="51"/>
        <v>-0.89542534961557441</v>
      </c>
      <c r="E3098">
        <v>3.0673451104453763E-3</v>
      </c>
    </row>
    <row r="3099" spans="2:5" x14ac:dyDescent="0.2">
      <c r="B3099" s="176">
        <v>39512</v>
      </c>
      <c r="C3099" s="146">
        <v>120.59953299999999</v>
      </c>
      <c r="D3099">
        <f t="shared" si="51"/>
        <v>-0.49733128561589401</v>
      </c>
      <c r="E3099">
        <v>3.0616871519659728E-3</v>
      </c>
    </row>
    <row r="3100" spans="2:5" x14ac:dyDescent="0.2">
      <c r="B3100" s="176">
        <v>41145</v>
      </c>
      <c r="C3100" s="146">
        <v>239.91851800000001</v>
      </c>
      <c r="D3100">
        <f t="shared" si="51"/>
        <v>0.70714068300123611</v>
      </c>
      <c r="E3100">
        <v>3.0574711749847025E-3</v>
      </c>
    </row>
    <row r="3101" spans="2:5" x14ac:dyDescent="0.2">
      <c r="B3101" s="176">
        <v>39371</v>
      </c>
      <c r="C3101" s="146">
        <v>140.53822299999999</v>
      </c>
      <c r="D3101">
        <f t="shared" si="51"/>
        <v>-0.69356321659381193</v>
      </c>
      <c r="E3101">
        <v>3.0550170428723729E-3</v>
      </c>
    </row>
    <row r="3102" spans="2:5" x14ac:dyDescent="0.2">
      <c r="B3102" s="176">
        <v>42788</v>
      </c>
      <c r="C3102" s="146">
        <v>458.62060500000001</v>
      </c>
      <c r="D3102">
        <f t="shared" si="51"/>
        <v>2.3180916461896817</v>
      </c>
      <c r="E3102">
        <v>3.0523901214005102E-3</v>
      </c>
    </row>
    <row r="3103" spans="2:5" x14ac:dyDescent="0.2">
      <c r="B3103" s="176">
        <v>39384</v>
      </c>
      <c r="C3103" s="146">
        <v>138.21818500000001</v>
      </c>
      <c r="D3103">
        <f t="shared" si="51"/>
        <v>0.69424810170809581</v>
      </c>
      <c r="E3103">
        <v>3.0443616163627362E-3</v>
      </c>
    </row>
    <row r="3104" spans="2:5" x14ac:dyDescent="0.2">
      <c r="B3104" s="176">
        <v>38581</v>
      </c>
      <c r="C3104" s="146">
        <v>81.580841000000007</v>
      </c>
      <c r="D3104">
        <f t="shared" si="51"/>
        <v>-0.79219809604780078</v>
      </c>
      <c r="E3104">
        <v>3.043476470063658E-3</v>
      </c>
    </row>
    <row r="3105" spans="2:5" x14ac:dyDescent="0.2">
      <c r="B3105" s="176">
        <v>41610</v>
      </c>
      <c r="C3105" s="146">
        <v>392.58947799999999</v>
      </c>
      <c r="D3105">
        <f t="shared" si="51"/>
        <v>-0.21229513759970631</v>
      </c>
      <c r="E3105">
        <v>3.0098024199892276E-3</v>
      </c>
    </row>
    <row r="3106" spans="2:5" x14ac:dyDescent="0.2">
      <c r="B3106" s="176">
        <v>44609</v>
      </c>
      <c r="C3106" s="146">
        <v>498.39666699999998</v>
      </c>
      <c r="D3106">
        <f t="shared" si="51"/>
        <v>2.7337568933280769</v>
      </c>
      <c r="E3106">
        <v>3.009309673078958E-3</v>
      </c>
    </row>
    <row r="3107" spans="2:5" x14ac:dyDescent="0.2">
      <c r="B3107" s="176">
        <v>44109</v>
      </c>
      <c r="C3107" s="146">
        <v>133.48396299999999</v>
      </c>
      <c r="D3107">
        <f t="shared" si="51"/>
        <v>-0.51949689132033872</v>
      </c>
      <c r="E3107">
        <v>2.9961478817857917E-3</v>
      </c>
    </row>
    <row r="3108" spans="2:5" x14ac:dyDescent="0.2">
      <c r="B3108" s="176">
        <v>41466</v>
      </c>
      <c r="C3108" s="146">
        <v>277.80041499999999</v>
      </c>
      <c r="D3108">
        <f t="shared" si="51"/>
        <v>0.32375941412878417</v>
      </c>
      <c r="E3108">
        <v>2.992462172690398E-3</v>
      </c>
    </row>
    <row r="3109" spans="2:5" x14ac:dyDescent="0.2">
      <c r="B3109" s="176">
        <v>40928</v>
      </c>
      <c r="C3109" s="146">
        <v>209.857178</v>
      </c>
      <c r="D3109">
        <f t="shared" si="51"/>
        <v>-0.17281682174385343</v>
      </c>
      <c r="E3109">
        <v>2.9754829655233052E-3</v>
      </c>
    </row>
    <row r="3110" spans="2:5" x14ac:dyDescent="0.2">
      <c r="B3110" s="176">
        <v>40532</v>
      </c>
      <c r="C3110" s="146">
        <v>253.700974</v>
      </c>
      <c r="D3110">
        <f t="shared" si="51"/>
        <v>0.64879329818074449</v>
      </c>
      <c r="E3110">
        <v>2.9696603949465454E-3</v>
      </c>
    </row>
    <row r="3111" spans="2:5" x14ac:dyDescent="0.2">
      <c r="B3111" s="176">
        <v>38825</v>
      </c>
      <c r="C3111" s="146">
        <v>153.87069700000001</v>
      </c>
      <c r="D3111">
        <f t="shared" si="51"/>
        <v>-0.45283252652840772</v>
      </c>
      <c r="E3111">
        <v>2.9582277644787385E-3</v>
      </c>
    </row>
    <row r="3112" spans="2:5" x14ac:dyDescent="0.2">
      <c r="B3112" s="176">
        <v>41334</v>
      </c>
      <c r="C3112" s="146">
        <v>281.213165</v>
      </c>
      <c r="D3112">
        <f t="shared" si="51"/>
        <v>-0.33508634466676984</v>
      </c>
      <c r="E3112">
        <v>2.956038864053775E-3</v>
      </c>
    </row>
    <row r="3113" spans="2:5" x14ac:dyDescent="0.2">
      <c r="B3113" s="176">
        <v>43060</v>
      </c>
      <c r="C3113" s="146">
        <v>422.93185399999999</v>
      </c>
      <c r="D3113">
        <f t="shared" si="51"/>
        <v>0.62367802435080977</v>
      </c>
      <c r="E3113">
        <v>2.9551011840026195E-3</v>
      </c>
    </row>
    <row r="3114" spans="2:5" x14ac:dyDescent="0.2">
      <c r="B3114" s="176">
        <v>40997</v>
      </c>
      <c r="C3114" s="146">
        <v>260.47766100000001</v>
      </c>
      <c r="D3114">
        <f t="shared" si="51"/>
        <v>15.504810250005006</v>
      </c>
      <c r="E3114">
        <v>2.950096697109262E-3</v>
      </c>
    </row>
    <row r="3115" spans="2:5" x14ac:dyDescent="0.2">
      <c r="B3115" s="176">
        <v>36776</v>
      </c>
      <c r="C3115" s="146">
        <v>15.781924</v>
      </c>
      <c r="D3115">
        <f t="shared" si="51"/>
        <v>-0.940994324375928</v>
      </c>
      <c r="E3115">
        <v>2.9412846925016109E-3</v>
      </c>
    </row>
    <row r="3116" spans="2:5" x14ac:dyDescent="0.2">
      <c r="B3116" s="176">
        <v>41186</v>
      </c>
      <c r="C3116" s="146">
        <v>267.46450800000002</v>
      </c>
      <c r="D3116">
        <f t="shared" si="51"/>
        <v>0.6878277869158701</v>
      </c>
      <c r="E3116">
        <v>2.9250299590025163E-3</v>
      </c>
    </row>
    <row r="3117" spans="2:5" x14ac:dyDescent="0.2">
      <c r="B3117" s="176">
        <v>38840</v>
      </c>
      <c r="C3117" s="146">
        <v>158.46670499999999</v>
      </c>
      <c r="D3117">
        <f t="shared" si="51"/>
        <v>1.2248943490172948</v>
      </c>
      <c r="E3117">
        <v>2.9245792629035224E-3</v>
      </c>
    </row>
    <row r="3118" spans="2:5" x14ac:dyDescent="0.2">
      <c r="B3118" s="176">
        <v>35305</v>
      </c>
      <c r="C3118" s="146">
        <v>71.224373</v>
      </c>
      <c r="D3118">
        <f t="shared" si="51"/>
        <v>-0.78359424349482742</v>
      </c>
      <c r="E3118">
        <v>2.8972262709259997E-3</v>
      </c>
    </row>
    <row r="3119" spans="2:5" x14ac:dyDescent="0.2">
      <c r="B3119" s="176">
        <v>44244</v>
      </c>
      <c r="C3119" s="146">
        <v>329.12420700000001</v>
      </c>
      <c r="D3119">
        <f t="shared" si="51"/>
        <v>-3.0283341482848132E-4</v>
      </c>
      <c r="E3119">
        <v>2.885703343454555E-3</v>
      </c>
    </row>
    <row r="3120" spans="2:5" x14ac:dyDescent="0.2">
      <c r="B3120" s="176">
        <v>44468</v>
      </c>
      <c r="C3120" s="146">
        <v>329.223907</v>
      </c>
      <c r="D3120">
        <f t="shared" si="51"/>
        <v>7.4765903717833315E-2</v>
      </c>
      <c r="E3120">
        <v>2.8849185849547177E-3</v>
      </c>
    </row>
    <row r="3121" spans="2:5" x14ac:dyDescent="0.2">
      <c r="B3121" s="176">
        <v>41282</v>
      </c>
      <c r="C3121" s="146">
        <v>306.32150300000001</v>
      </c>
      <c r="D3121">
        <f t="shared" si="51"/>
        <v>13.177838571529604</v>
      </c>
      <c r="E3121">
        <v>2.8731756441736337E-3</v>
      </c>
    </row>
    <row r="3122" spans="2:5" x14ac:dyDescent="0.2">
      <c r="B3122" s="176">
        <v>37503</v>
      </c>
      <c r="C3122" s="146">
        <v>21.605656</v>
      </c>
      <c r="D3122">
        <f t="shared" si="51"/>
        <v>-0.95419424072513104</v>
      </c>
      <c r="E3122">
        <v>2.8643312202727041E-3</v>
      </c>
    </row>
    <row r="3123" spans="2:5" x14ac:dyDescent="0.2">
      <c r="B3123" s="176">
        <v>42724</v>
      </c>
      <c r="C3123" s="146">
        <v>471.67990099999997</v>
      </c>
      <c r="D3123">
        <f t="shared" si="51"/>
        <v>18.326647661798017</v>
      </c>
      <c r="E3123">
        <v>2.8613595799917447E-3</v>
      </c>
    </row>
    <row r="3124" spans="2:5" x14ac:dyDescent="0.2">
      <c r="B3124" s="176">
        <v>37608</v>
      </c>
      <c r="C3124" s="146">
        <v>24.405676</v>
      </c>
      <c r="D3124">
        <f t="shared" si="51"/>
        <v>-0.9419863958693101</v>
      </c>
      <c r="E3124">
        <v>2.8526165119742517E-3</v>
      </c>
    </row>
    <row r="3125" spans="2:5" x14ac:dyDescent="0.2">
      <c r="B3125" s="176">
        <v>43091</v>
      </c>
      <c r="C3125" s="146">
        <v>420.68884300000002</v>
      </c>
      <c r="D3125">
        <f t="shared" si="51"/>
        <v>0.15957948921757084</v>
      </c>
      <c r="E3125">
        <v>2.851752643981461E-3</v>
      </c>
    </row>
    <row r="3126" spans="2:5" x14ac:dyDescent="0.2">
      <c r="B3126" s="176">
        <v>41627</v>
      </c>
      <c r="C3126" s="146">
        <v>362.79431199999999</v>
      </c>
      <c r="D3126">
        <f t="shared" si="51"/>
        <v>1.296056989382367</v>
      </c>
      <c r="E3126">
        <v>2.8493558522688328E-3</v>
      </c>
    </row>
    <row r="3127" spans="2:5" x14ac:dyDescent="0.2">
      <c r="B3127" s="176">
        <v>43881</v>
      </c>
      <c r="C3127" s="146">
        <v>158.00753800000001</v>
      </c>
      <c r="D3127">
        <f t="shared" si="51"/>
        <v>-0.62529550620553365</v>
      </c>
      <c r="E3127">
        <v>2.8471439688810855E-3</v>
      </c>
    </row>
    <row r="3128" spans="2:5" x14ac:dyDescent="0.2">
      <c r="B3128" s="176">
        <v>43059</v>
      </c>
      <c r="C3128" s="146">
        <v>421.68572999999998</v>
      </c>
      <c r="D3128">
        <f t="shared" si="51"/>
        <v>6.0930050074239386</v>
      </c>
      <c r="E3128">
        <v>2.8449917723379382E-3</v>
      </c>
    </row>
    <row r="3129" spans="2:5" x14ac:dyDescent="0.2">
      <c r="B3129" s="176">
        <v>35125</v>
      </c>
      <c r="C3129" s="146">
        <v>59.450927999999998</v>
      </c>
      <c r="D3129">
        <f t="shared" si="51"/>
        <v>-0.12453273676631499</v>
      </c>
      <c r="E3129">
        <v>2.8396027035863095E-3</v>
      </c>
    </row>
    <row r="3130" spans="2:5" x14ac:dyDescent="0.2">
      <c r="B3130" s="176">
        <v>38516</v>
      </c>
      <c r="C3130" s="146">
        <v>67.907653999999994</v>
      </c>
      <c r="D3130">
        <f t="shared" si="51"/>
        <v>-0.76508108471362546</v>
      </c>
      <c r="E3130">
        <v>2.8384661307553631E-3</v>
      </c>
    </row>
    <row r="3131" spans="2:5" x14ac:dyDescent="0.2">
      <c r="B3131" s="176">
        <v>41033</v>
      </c>
      <c r="C3131" s="146">
        <v>289.06848100000002</v>
      </c>
      <c r="D3131">
        <f t="shared" si="51"/>
        <v>2.410963105662415</v>
      </c>
      <c r="E3131">
        <v>2.824512909352915E-3</v>
      </c>
    </row>
    <row r="3132" spans="2:5" x14ac:dyDescent="0.2">
      <c r="B3132" s="176">
        <v>38054</v>
      </c>
      <c r="C3132" s="146">
        <v>84.746880000000004</v>
      </c>
      <c r="D3132">
        <f t="shared" si="51"/>
        <v>-0.40634765283916435</v>
      </c>
      <c r="E3132">
        <v>2.8138157497786076E-3</v>
      </c>
    </row>
    <row r="3133" spans="2:5" x14ac:dyDescent="0.2">
      <c r="B3133" s="176">
        <v>44074</v>
      </c>
      <c r="C3133" s="146">
        <v>142.755066</v>
      </c>
      <c r="D3133">
        <f t="shared" si="51"/>
        <v>1.5502128195426079</v>
      </c>
      <c r="E3133">
        <v>2.8010206473230983E-3</v>
      </c>
    </row>
    <row r="3134" spans="2:5" x14ac:dyDescent="0.2">
      <c r="B3134" s="176">
        <v>35375</v>
      </c>
      <c r="C3134" s="146">
        <v>55.977707000000002</v>
      </c>
      <c r="D3134">
        <f t="shared" si="51"/>
        <v>-0.23937023580556513</v>
      </c>
      <c r="E3134">
        <v>2.795959100586692E-3</v>
      </c>
    </row>
    <row r="3135" spans="2:5" x14ac:dyDescent="0.2">
      <c r="B3135" s="176">
        <v>37998</v>
      </c>
      <c r="C3135" s="146">
        <v>73.593895000000003</v>
      </c>
      <c r="D3135">
        <f t="shared" si="51"/>
        <v>-0.39445190471371078</v>
      </c>
      <c r="E3135">
        <v>2.7876265853585798E-3</v>
      </c>
    </row>
    <row r="3136" spans="2:5" x14ac:dyDescent="0.2">
      <c r="B3136" s="176">
        <v>39506</v>
      </c>
      <c r="C3136" s="146">
        <v>121.53270000000001</v>
      </c>
      <c r="D3136">
        <f t="shared" si="51"/>
        <v>-0.59800472142938177</v>
      </c>
      <c r="E3136">
        <v>2.7547957520577099E-3</v>
      </c>
    </row>
    <row r="3137" spans="2:5" x14ac:dyDescent="0.2">
      <c r="B3137" s="176">
        <v>41271</v>
      </c>
      <c r="C3137" s="146">
        <v>302.32369999999997</v>
      </c>
      <c r="D3137">
        <f t="shared" si="51"/>
        <v>-0.27033917450343348</v>
      </c>
      <c r="E3137">
        <v>2.7491581340247694E-3</v>
      </c>
    </row>
    <row r="3138" spans="2:5" x14ac:dyDescent="0.2">
      <c r="B3138" s="176">
        <v>41794</v>
      </c>
      <c r="C3138" s="146">
        <v>414.334564</v>
      </c>
      <c r="D3138">
        <f t="shared" si="51"/>
        <v>19.884581760525698</v>
      </c>
      <c r="E3138">
        <v>2.7322161369464429E-3</v>
      </c>
    </row>
    <row r="3139" spans="2:5" x14ac:dyDescent="0.2">
      <c r="B3139" s="176">
        <v>37364</v>
      </c>
      <c r="C3139" s="146">
        <v>19.839255999999999</v>
      </c>
      <c r="D3139">
        <f t="shared" ref="D3139:D3202" si="52">(C3139-C3140)/C3140</f>
        <v>-0.69582049350744057</v>
      </c>
      <c r="E3139">
        <v>2.7292544140314914E-3</v>
      </c>
    </row>
    <row r="3140" spans="2:5" x14ac:dyDescent="0.2">
      <c r="B3140" s="176">
        <v>35331</v>
      </c>
      <c r="C3140" s="146">
        <v>65.222198000000006</v>
      </c>
      <c r="D3140">
        <f t="shared" si="52"/>
        <v>-0.38601426991437537</v>
      </c>
      <c r="E3140">
        <v>2.7266111138152136E-3</v>
      </c>
    </row>
    <row r="3141" spans="2:5" x14ac:dyDescent="0.2">
      <c r="B3141" s="176">
        <v>38730</v>
      </c>
      <c r="C3141" s="146">
        <v>106.227547</v>
      </c>
      <c r="D3141">
        <f t="shared" si="52"/>
        <v>-0.76907873063696852</v>
      </c>
      <c r="E3141">
        <v>2.7259900222164836E-3</v>
      </c>
    </row>
    <row r="3142" spans="2:5" x14ac:dyDescent="0.2">
      <c r="B3142" s="176">
        <v>44529</v>
      </c>
      <c r="C3142" s="146">
        <v>460.01629600000001</v>
      </c>
      <c r="D3142">
        <f t="shared" si="52"/>
        <v>0.995748953688668</v>
      </c>
      <c r="E3142">
        <v>2.7162271569826663E-3</v>
      </c>
    </row>
    <row r="3143" spans="2:5" x14ac:dyDescent="0.2">
      <c r="B3143" s="176">
        <v>41096</v>
      </c>
      <c r="C3143" s="146">
        <v>230.49807699999999</v>
      </c>
      <c r="D3143">
        <f t="shared" si="52"/>
        <v>-0.30856320596304387</v>
      </c>
      <c r="E3143">
        <v>2.7081742418051651E-3</v>
      </c>
    </row>
    <row r="3144" spans="2:5" x14ac:dyDescent="0.2">
      <c r="B3144" s="176">
        <v>43224</v>
      </c>
      <c r="C3144" s="146">
        <v>333.36102299999999</v>
      </c>
      <c r="D3144">
        <f t="shared" si="52"/>
        <v>4.5945832161575284</v>
      </c>
      <c r="E3144">
        <v>2.6986907561300432E-3</v>
      </c>
    </row>
    <row r="3145" spans="2:5" x14ac:dyDescent="0.2">
      <c r="B3145" s="176">
        <v>38162</v>
      </c>
      <c r="C3145" s="146">
        <v>59.586390999999999</v>
      </c>
      <c r="D3145">
        <f t="shared" si="52"/>
        <v>-0.13347291483672197</v>
      </c>
      <c r="E3145">
        <v>2.6954942169622603E-3</v>
      </c>
    </row>
    <row r="3146" spans="2:5" x14ac:dyDescent="0.2">
      <c r="B3146" s="176">
        <v>38483</v>
      </c>
      <c r="C3146" s="146">
        <v>68.764602999999994</v>
      </c>
      <c r="D3146">
        <f t="shared" si="52"/>
        <v>4.9590781032404427</v>
      </c>
      <c r="E3146">
        <v>2.6856353069047612E-3</v>
      </c>
    </row>
    <row r="3147" spans="2:5" x14ac:dyDescent="0.2">
      <c r="B3147" s="176">
        <v>37144</v>
      </c>
      <c r="C3147" s="146">
        <v>11.53947</v>
      </c>
      <c r="D3147">
        <f t="shared" si="52"/>
        <v>-0.80482516673499782</v>
      </c>
      <c r="E3147">
        <v>2.6808607845756329E-3</v>
      </c>
    </row>
    <row r="3148" spans="2:5" x14ac:dyDescent="0.2">
      <c r="B3148" s="176">
        <v>37938</v>
      </c>
      <c r="C3148" s="146">
        <v>59.123759999999997</v>
      </c>
      <c r="D3148">
        <f t="shared" si="52"/>
        <v>-0.84280818986055051</v>
      </c>
      <c r="E3148">
        <v>2.6688934721027023E-3</v>
      </c>
    </row>
    <row r="3149" spans="2:5" x14ac:dyDescent="0.2">
      <c r="B3149" s="176">
        <v>42215</v>
      </c>
      <c r="C3149" s="146">
        <v>376.12493899999998</v>
      </c>
      <c r="D3149">
        <f t="shared" si="52"/>
        <v>0.99311772430108036</v>
      </c>
      <c r="E3149">
        <v>2.6563994421451922E-3</v>
      </c>
    </row>
    <row r="3150" spans="2:5" x14ac:dyDescent="0.2">
      <c r="B3150" s="176">
        <v>43531</v>
      </c>
      <c r="C3150" s="146">
        <v>188.71185299999999</v>
      </c>
      <c r="D3150">
        <f t="shared" si="52"/>
        <v>-0.65575558110611742</v>
      </c>
      <c r="E3150">
        <v>2.6483715606339733E-3</v>
      </c>
    </row>
    <row r="3151" spans="2:5" x14ac:dyDescent="0.2">
      <c r="B3151" s="176">
        <v>42634</v>
      </c>
      <c r="C3151" s="146">
        <v>548.19146699999999</v>
      </c>
      <c r="D3151">
        <f t="shared" si="52"/>
        <v>0.11214479047295087</v>
      </c>
      <c r="E3151">
        <v>2.6438146306086313E-3</v>
      </c>
    </row>
    <row r="3152" spans="2:5" x14ac:dyDescent="0.2">
      <c r="B3152" s="176">
        <v>44613</v>
      </c>
      <c r="C3152" s="146">
        <v>492.91375699999998</v>
      </c>
      <c r="D3152">
        <f t="shared" si="52"/>
        <v>23.816514811355443</v>
      </c>
      <c r="E3152">
        <v>2.6361740502351713E-3</v>
      </c>
    </row>
    <row r="3153" spans="2:5" x14ac:dyDescent="0.2">
      <c r="B3153" s="176">
        <v>36138</v>
      </c>
      <c r="C3153" s="146">
        <v>19.862328000000002</v>
      </c>
      <c r="D3153">
        <f t="shared" si="52"/>
        <v>-0.95643071634225874</v>
      </c>
      <c r="E3153">
        <v>2.633396196699157E-3</v>
      </c>
    </row>
    <row r="3154" spans="2:5" x14ac:dyDescent="0.2">
      <c r="B3154" s="176">
        <v>42942</v>
      </c>
      <c r="C3154" s="146">
        <v>455.87914999999998</v>
      </c>
      <c r="D3154">
        <f t="shared" si="52"/>
        <v>13.353263799362734</v>
      </c>
      <c r="E3154">
        <v>2.630972092963639E-3</v>
      </c>
    </row>
    <row r="3155" spans="2:5" x14ac:dyDescent="0.2">
      <c r="B3155" s="176">
        <v>36336</v>
      </c>
      <c r="C3155" s="146">
        <v>31.761358000000001</v>
      </c>
      <c r="D3155">
        <f t="shared" si="52"/>
        <v>-0.95121517765852415</v>
      </c>
      <c r="E3155">
        <v>2.6293904829538259E-3</v>
      </c>
    </row>
    <row r="3156" spans="2:5" x14ac:dyDescent="0.2">
      <c r="B3156" s="176">
        <v>45240</v>
      </c>
      <c r="C3156" s="146">
        <v>651.04998799999998</v>
      </c>
      <c r="D3156">
        <f t="shared" si="52"/>
        <v>21.689279159444524</v>
      </c>
      <c r="E3156">
        <v>2.6180211947832818E-3</v>
      </c>
    </row>
    <row r="3157" spans="2:5" x14ac:dyDescent="0.2">
      <c r="B3157" s="176">
        <v>36214</v>
      </c>
      <c r="C3157" s="146">
        <v>28.694168000000001</v>
      </c>
      <c r="D3157">
        <f t="shared" si="52"/>
        <v>-0.93510630227216507</v>
      </c>
      <c r="E3157">
        <v>2.6040158014555988E-3</v>
      </c>
    </row>
    <row r="3158" spans="2:5" x14ac:dyDescent="0.2">
      <c r="B3158" s="176">
        <v>44712</v>
      </c>
      <c r="C3158" s="146">
        <v>442.171875</v>
      </c>
      <c r="D3158">
        <f t="shared" si="52"/>
        <v>9.4239512776957218E-2</v>
      </c>
      <c r="E3158">
        <v>2.599448614135828E-3</v>
      </c>
    </row>
    <row r="3159" spans="2:5" x14ac:dyDescent="0.2">
      <c r="B3159" s="176">
        <v>44697</v>
      </c>
      <c r="C3159" s="146">
        <v>404.090576</v>
      </c>
      <c r="D3159">
        <f t="shared" si="52"/>
        <v>0.60534651255166128</v>
      </c>
      <c r="E3159">
        <v>2.5971195693030727E-3</v>
      </c>
    </row>
    <row r="3160" spans="2:5" x14ac:dyDescent="0.2">
      <c r="B3160" s="176">
        <v>43300</v>
      </c>
      <c r="C3160" s="146">
        <v>251.715485</v>
      </c>
      <c r="D3160">
        <f t="shared" si="52"/>
        <v>-0.60614567745741255</v>
      </c>
      <c r="E3160">
        <v>2.5808995074850078E-3</v>
      </c>
    </row>
    <row r="3161" spans="2:5" x14ac:dyDescent="0.2">
      <c r="B3161" s="176">
        <v>45133</v>
      </c>
      <c r="C3161" s="146">
        <v>639.10809300000005</v>
      </c>
      <c r="D3161">
        <f t="shared" si="52"/>
        <v>12.487290347147612</v>
      </c>
      <c r="E3161">
        <v>2.5802836193899326E-3</v>
      </c>
    </row>
    <row r="3162" spans="2:5" x14ac:dyDescent="0.2">
      <c r="B3162" s="176">
        <v>35474</v>
      </c>
      <c r="C3162" s="146">
        <v>47.385952000000003</v>
      </c>
      <c r="D3162">
        <f t="shared" si="52"/>
        <v>-2.1625997876009859E-2</v>
      </c>
      <c r="E3162">
        <v>2.5515943497721951E-3</v>
      </c>
    </row>
    <row r="3163" spans="2:5" x14ac:dyDescent="0.2">
      <c r="B3163" s="176">
        <v>35692</v>
      </c>
      <c r="C3163" s="146">
        <v>48.433371999999999</v>
      </c>
      <c r="D3163">
        <f t="shared" si="52"/>
        <v>-0.86277552422722958</v>
      </c>
      <c r="E3163">
        <v>2.551515720064193E-3</v>
      </c>
    </row>
    <row r="3164" spans="2:5" x14ac:dyDescent="0.2">
      <c r="B3164" s="176">
        <v>43173</v>
      </c>
      <c r="C3164" s="146">
        <v>352.949951</v>
      </c>
      <c r="D3164">
        <f t="shared" si="52"/>
        <v>5.6897843368273424</v>
      </c>
      <c r="E3164">
        <v>2.5484418507548904E-3</v>
      </c>
    </row>
    <row r="3165" spans="2:5" x14ac:dyDescent="0.2">
      <c r="B3165" s="176">
        <v>35082</v>
      </c>
      <c r="C3165" s="146">
        <v>52.759540999999999</v>
      </c>
      <c r="D3165">
        <f t="shared" si="52"/>
        <v>1.9235208385236067</v>
      </c>
      <c r="E3165">
        <v>2.5324044436362408E-3</v>
      </c>
    </row>
    <row r="3166" spans="2:5" x14ac:dyDescent="0.2">
      <c r="B3166" s="176">
        <v>36682</v>
      </c>
      <c r="C3166" s="146">
        <v>18.046576000000002</v>
      </c>
      <c r="D3166">
        <f t="shared" si="52"/>
        <v>-0.88636019103019237</v>
      </c>
      <c r="E3166">
        <v>2.5242294417292519E-3</v>
      </c>
    </row>
    <row r="3167" spans="2:5" x14ac:dyDescent="0.2">
      <c r="B3167" s="176">
        <v>43640</v>
      </c>
      <c r="C3167" s="146">
        <v>158.80505400000001</v>
      </c>
      <c r="D3167">
        <f t="shared" si="52"/>
        <v>1.7474440846314565</v>
      </c>
      <c r="E3167">
        <v>2.5173115593840729E-3</v>
      </c>
    </row>
    <row r="3168" spans="2:5" x14ac:dyDescent="0.2">
      <c r="B3168" s="176">
        <v>35591</v>
      </c>
      <c r="C3168" s="146">
        <v>57.801014000000002</v>
      </c>
      <c r="D3168">
        <f t="shared" si="52"/>
        <v>1.6848576360633409</v>
      </c>
      <c r="E3168">
        <v>2.5149849946258878E-3</v>
      </c>
    </row>
    <row r="3169" spans="2:5" x14ac:dyDescent="0.2">
      <c r="B3169" s="176">
        <v>37385</v>
      </c>
      <c r="C3169" s="146">
        <v>21.528521000000001</v>
      </c>
      <c r="D3169">
        <f t="shared" si="52"/>
        <v>-0.88002433784056888</v>
      </c>
      <c r="E3169">
        <v>2.5145612088595505E-3</v>
      </c>
    </row>
    <row r="3170" spans="2:5" x14ac:dyDescent="0.2">
      <c r="B3170" s="176">
        <v>43539</v>
      </c>
      <c r="C3170" s="146">
        <v>179.44073499999999</v>
      </c>
      <c r="D3170">
        <f t="shared" si="52"/>
        <v>-0.52668447764884485</v>
      </c>
      <c r="E3170">
        <v>2.50621616674093E-3</v>
      </c>
    </row>
    <row r="3171" spans="2:5" x14ac:dyDescent="0.2">
      <c r="B3171" s="176">
        <v>42354</v>
      </c>
      <c r="C3171" s="146">
        <v>379.11441000000002</v>
      </c>
      <c r="D3171">
        <f t="shared" si="52"/>
        <v>0.57930228518895632</v>
      </c>
      <c r="E3171">
        <v>2.5033468945558539E-3</v>
      </c>
    </row>
    <row r="3172" spans="2:5" x14ac:dyDescent="0.2">
      <c r="B3172" s="176">
        <v>43368</v>
      </c>
      <c r="C3172" s="146">
        <v>240.05183400000001</v>
      </c>
      <c r="D3172">
        <f t="shared" si="52"/>
        <v>-0.43066556513173526</v>
      </c>
      <c r="E3172">
        <v>2.4979527356626626E-3</v>
      </c>
    </row>
    <row r="3173" spans="2:5" x14ac:dyDescent="0.2">
      <c r="B3173" s="176">
        <v>43117</v>
      </c>
      <c r="C3173" s="146">
        <v>421.635895</v>
      </c>
      <c r="D3173">
        <f t="shared" si="52"/>
        <v>-3.1049458776770573E-2</v>
      </c>
      <c r="E3173">
        <v>2.4887779913253774E-3</v>
      </c>
    </row>
    <row r="3174" spans="2:5" x14ac:dyDescent="0.2">
      <c r="B3174" s="176">
        <v>41815</v>
      </c>
      <c r="C3174" s="146">
        <v>435.146973</v>
      </c>
      <c r="D3174">
        <f t="shared" si="52"/>
        <v>1.4029904542051885</v>
      </c>
      <c r="E3174">
        <v>2.4877835249382308E-3</v>
      </c>
    </row>
    <row r="3175" spans="2:5" x14ac:dyDescent="0.2">
      <c r="B3175" s="176">
        <v>43497</v>
      </c>
      <c r="C3175" s="146">
        <v>181.08560199999999</v>
      </c>
      <c r="D3175">
        <f t="shared" si="52"/>
        <v>0.49876236334138013</v>
      </c>
      <c r="E3175">
        <v>2.483394751072236E-3</v>
      </c>
    </row>
    <row r="3176" spans="2:5" x14ac:dyDescent="0.2">
      <c r="B3176" s="176">
        <v>44067</v>
      </c>
      <c r="C3176" s="146">
        <v>120.823425</v>
      </c>
      <c r="D3176">
        <f t="shared" si="52"/>
        <v>-0.74739853476821783</v>
      </c>
      <c r="E3176">
        <v>2.4813572751487254E-3</v>
      </c>
    </row>
    <row r="3177" spans="2:5" x14ac:dyDescent="0.2">
      <c r="B3177" s="176">
        <v>41999</v>
      </c>
      <c r="C3177" s="146">
        <v>478.31640599999997</v>
      </c>
      <c r="D3177">
        <f t="shared" si="52"/>
        <v>24.476538526683132</v>
      </c>
      <c r="E3177">
        <v>2.4795480070956811E-3</v>
      </c>
    </row>
    <row r="3178" spans="2:5" x14ac:dyDescent="0.2">
      <c r="B3178" s="176">
        <v>37281</v>
      </c>
      <c r="C3178" s="146">
        <v>18.77478</v>
      </c>
      <c r="D3178">
        <f t="shared" si="52"/>
        <v>-0.72501668593403223</v>
      </c>
      <c r="E3178">
        <v>2.4709931418968227E-3</v>
      </c>
    </row>
    <row r="3179" spans="2:5" x14ac:dyDescent="0.2">
      <c r="B3179" s="176">
        <v>38208</v>
      </c>
      <c r="C3179" s="146">
        <v>68.276070000000004</v>
      </c>
      <c r="D3179">
        <f t="shared" si="52"/>
        <v>-9.7915184190082716E-2</v>
      </c>
      <c r="E3179">
        <v>2.4694646199530782E-3</v>
      </c>
    </row>
    <row r="3180" spans="2:5" x14ac:dyDescent="0.2">
      <c r="B3180" s="176">
        <v>35258</v>
      </c>
      <c r="C3180" s="146">
        <v>75.686974000000006</v>
      </c>
      <c r="D3180">
        <f t="shared" si="52"/>
        <v>-0.82421192774052598</v>
      </c>
      <c r="E3180">
        <v>2.4430443498587888E-3</v>
      </c>
    </row>
    <row r="3181" spans="2:5" x14ac:dyDescent="0.2">
      <c r="B3181" s="176">
        <v>42870</v>
      </c>
      <c r="C3181" s="146">
        <v>430.55807499999997</v>
      </c>
      <c r="D3181">
        <f t="shared" si="52"/>
        <v>1.618369137210186</v>
      </c>
      <c r="E3181">
        <v>2.4370065952598659E-3</v>
      </c>
    </row>
    <row r="3182" spans="2:5" x14ac:dyDescent="0.2">
      <c r="B3182" s="176">
        <v>44187</v>
      </c>
      <c r="C3182" s="146">
        <v>164.4375</v>
      </c>
      <c r="D3182">
        <f t="shared" si="52"/>
        <v>6.4951712978525808</v>
      </c>
      <c r="E3182">
        <v>2.430876969295379E-3</v>
      </c>
    </row>
    <row r="3183" spans="2:5" x14ac:dyDescent="0.2">
      <c r="B3183" s="176">
        <v>36655</v>
      </c>
      <c r="C3183" s="146">
        <v>21.939125000000001</v>
      </c>
      <c r="D3183">
        <f t="shared" si="52"/>
        <v>-0.94429749197681156</v>
      </c>
      <c r="E3183">
        <v>2.4224042027024876E-3</v>
      </c>
    </row>
    <row r="3184" spans="2:5" x14ac:dyDescent="0.2">
      <c r="B3184" s="176">
        <v>42201</v>
      </c>
      <c r="C3184" s="146">
        <v>393.86242700000003</v>
      </c>
      <c r="D3184">
        <f t="shared" si="52"/>
        <v>6.4039062968927079</v>
      </c>
      <c r="E3184">
        <v>2.4093102641075167E-3</v>
      </c>
    </row>
    <row r="3185" spans="2:5" x14ac:dyDescent="0.2">
      <c r="B3185" s="176">
        <v>35558</v>
      </c>
      <c r="C3185" s="146">
        <v>53.196570999999999</v>
      </c>
      <c r="D3185">
        <f t="shared" si="52"/>
        <v>-0.85785196921328377</v>
      </c>
      <c r="E3185">
        <v>2.4064581899936009E-3</v>
      </c>
    </row>
    <row r="3186" spans="2:5" x14ac:dyDescent="0.2">
      <c r="B3186" s="176">
        <v>42961</v>
      </c>
      <c r="C3186" s="146">
        <v>374.23361199999999</v>
      </c>
      <c r="D3186">
        <f t="shared" si="52"/>
        <v>0.22209106151735677</v>
      </c>
      <c r="E3186">
        <v>2.4031568781342984E-3</v>
      </c>
    </row>
    <row r="3187" spans="2:5" x14ac:dyDescent="0.2">
      <c r="B3187" s="176">
        <v>41428</v>
      </c>
      <c r="C3187" s="146">
        <v>306.22399899999999</v>
      </c>
      <c r="D3187">
        <f t="shared" si="52"/>
        <v>-0.13703226967942306</v>
      </c>
      <c r="E3187">
        <v>2.3940150834073611E-3</v>
      </c>
    </row>
    <row r="3188" spans="2:5" x14ac:dyDescent="0.2">
      <c r="B3188" s="176">
        <v>42233</v>
      </c>
      <c r="C3188" s="146">
        <v>354.84988399999997</v>
      </c>
      <c r="D3188">
        <f t="shared" si="52"/>
        <v>8.7028948296090718</v>
      </c>
      <c r="E3188">
        <v>2.3926783486040025E-3</v>
      </c>
    </row>
    <row r="3189" spans="2:5" x14ac:dyDescent="0.2">
      <c r="B3189" s="176">
        <v>35816</v>
      </c>
      <c r="C3189" s="146">
        <v>36.571548</v>
      </c>
      <c r="D3189">
        <f t="shared" si="52"/>
        <v>-0.93561682723711292</v>
      </c>
      <c r="E3189">
        <v>2.3851206188004554E-3</v>
      </c>
    </row>
    <row r="3190" spans="2:5" x14ac:dyDescent="0.2">
      <c r="B3190" s="176">
        <v>45093</v>
      </c>
      <c r="C3190" s="146">
        <v>568.02960199999995</v>
      </c>
      <c r="D3190">
        <f t="shared" si="52"/>
        <v>0.28160137258490842</v>
      </c>
      <c r="E3190">
        <v>2.3748056848586483E-3</v>
      </c>
    </row>
    <row r="3191" spans="2:5" x14ac:dyDescent="0.2">
      <c r="B3191" s="176">
        <v>44713</v>
      </c>
      <c r="C3191" s="146">
        <v>443.21862800000002</v>
      </c>
      <c r="D3191">
        <f t="shared" si="52"/>
        <v>-5.1823390317771507E-2</v>
      </c>
      <c r="E3191">
        <v>2.3672989151560663E-3</v>
      </c>
    </row>
    <row r="3192" spans="2:5" x14ac:dyDescent="0.2">
      <c r="B3192" s="176">
        <v>44777</v>
      </c>
      <c r="C3192" s="146">
        <v>467.44311499999998</v>
      </c>
      <c r="D3192">
        <f t="shared" si="52"/>
        <v>-1.4906749422425073E-3</v>
      </c>
      <c r="E3192">
        <v>2.3514445514461759E-3</v>
      </c>
    </row>
    <row r="3193" spans="2:5" x14ac:dyDescent="0.2">
      <c r="B3193" s="176">
        <v>42726</v>
      </c>
      <c r="C3193" s="146">
        <v>468.140961</v>
      </c>
      <c r="D3193">
        <f t="shared" si="52"/>
        <v>15.323320933669445</v>
      </c>
      <c r="E3193">
        <v>2.3479310819145595E-3</v>
      </c>
    </row>
    <row r="3194" spans="2:5" x14ac:dyDescent="0.2">
      <c r="B3194" s="176">
        <v>36298</v>
      </c>
      <c r="C3194" s="146">
        <v>28.679272000000001</v>
      </c>
      <c r="D3194">
        <f t="shared" si="52"/>
        <v>-0.56663026349065282</v>
      </c>
      <c r="E3194">
        <v>2.3445952473121335E-3</v>
      </c>
    </row>
    <row r="3195" spans="2:5" x14ac:dyDescent="0.2">
      <c r="B3195" s="176">
        <v>35192</v>
      </c>
      <c r="C3195" s="146">
        <v>66.177375999999995</v>
      </c>
      <c r="D3195">
        <f t="shared" si="52"/>
        <v>2.3330875138386791</v>
      </c>
      <c r="E3195">
        <v>2.3371375742275561E-3</v>
      </c>
    </row>
    <row r="3196" spans="2:5" x14ac:dyDescent="0.2">
      <c r="B3196" s="176">
        <v>37523</v>
      </c>
      <c r="C3196" s="146">
        <v>19.854676999999999</v>
      </c>
      <c r="D3196">
        <f t="shared" si="52"/>
        <v>-0.95780390146862204</v>
      </c>
      <c r="E3196">
        <v>2.3364841018163225E-3</v>
      </c>
    </row>
    <row r="3197" spans="2:5" x14ac:dyDescent="0.2">
      <c r="B3197" s="176">
        <v>42734</v>
      </c>
      <c r="C3197" s="146">
        <v>470.533478</v>
      </c>
      <c r="D3197">
        <f t="shared" si="52"/>
        <v>23.508219513644637</v>
      </c>
      <c r="E3197">
        <v>2.3359646916542862E-3</v>
      </c>
    </row>
    <row r="3198" spans="2:5" x14ac:dyDescent="0.2">
      <c r="B3198" s="176">
        <v>36038</v>
      </c>
      <c r="C3198" s="146">
        <v>19.199007000000002</v>
      </c>
      <c r="D3198">
        <f t="shared" si="52"/>
        <v>0.9279611198498684</v>
      </c>
      <c r="E3198">
        <v>2.3345160622233988E-3</v>
      </c>
    </row>
    <row r="3199" spans="2:5" x14ac:dyDescent="0.2">
      <c r="B3199" s="176">
        <v>37078</v>
      </c>
      <c r="C3199" s="146">
        <v>9.9581920000000004</v>
      </c>
      <c r="D3199">
        <f t="shared" si="52"/>
        <v>-0.91822292966938834</v>
      </c>
      <c r="E3199">
        <v>2.3291272154388034E-3</v>
      </c>
    </row>
    <row r="3200" spans="2:5" x14ac:dyDescent="0.2">
      <c r="B3200" s="176">
        <v>39269</v>
      </c>
      <c r="C3200" s="146">
        <v>121.772423</v>
      </c>
      <c r="D3200">
        <f t="shared" si="52"/>
        <v>-0.12998077879495917</v>
      </c>
      <c r="E3200">
        <v>2.3254359913653941E-3</v>
      </c>
    </row>
    <row r="3201" spans="2:5" x14ac:dyDescent="0.2">
      <c r="B3201" s="176">
        <v>40268</v>
      </c>
      <c r="C3201" s="146">
        <v>139.96521000000001</v>
      </c>
      <c r="D3201">
        <f t="shared" si="52"/>
        <v>-0.70544122385651153</v>
      </c>
      <c r="E3201">
        <v>2.3148988756982818E-3</v>
      </c>
    </row>
    <row r="3202" spans="2:5" x14ac:dyDescent="0.2">
      <c r="B3202" s="176">
        <v>44784</v>
      </c>
      <c r="C3202" s="146">
        <v>475.169037</v>
      </c>
      <c r="D3202">
        <f t="shared" si="52"/>
        <v>9.9031524297225726E-2</v>
      </c>
      <c r="E3202">
        <v>2.3131232416334683E-3</v>
      </c>
    </row>
    <row r="3203" spans="2:5" x14ac:dyDescent="0.2">
      <c r="B3203" s="176">
        <v>44649</v>
      </c>
      <c r="C3203" s="146">
        <v>432.352509</v>
      </c>
      <c r="D3203">
        <f t="shared" ref="D3203:D3266" si="53">(C3203-C3204)/C3204</f>
        <v>2.040540183306061</v>
      </c>
      <c r="E3203">
        <v>2.3110583274397918E-3</v>
      </c>
    </row>
    <row r="3204" spans="2:5" x14ac:dyDescent="0.2">
      <c r="B3204" s="176">
        <v>38952</v>
      </c>
      <c r="C3204" s="146">
        <v>142.195953</v>
      </c>
      <c r="D3204">
        <f t="shared" si="53"/>
        <v>-0.59053972115306952</v>
      </c>
      <c r="E3204">
        <v>2.3066396605711725E-3</v>
      </c>
    </row>
    <row r="3205" spans="2:5" x14ac:dyDescent="0.2">
      <c r="B3205" s="176">
        <v>42439</v>
      </c>
      <c r="C3205" s="146">
        <v>347.27654999999999</v>
      </c>
      <c r="D3205">
        <f t="shared" si="53"/>
        <v>13.751514288059054</v>
      </c>
      <c r="E3205">
        <v>2.3008007662908441E-3</v>
      </c>
    </row>
    <row r="3206" spans="2:5" x14ac:dyDescent="0.2">
      <c r="B3206" s="176">
        <v>37456</v>
      </c>
      <c r="C3206" s="146">
        <v>23.541755999999999</v>
      </c>
      <c r="D3206">
        <f t="shared" si="53"/>
        <v>-0.93630444235826837</v>
      </c>
      <c r="E3206">
        <v>2.2988568386744256E-3</v>
      </c>
    </row>
    <row r="3207" spans="2:5" x14ac:dyDescent="0.2">
      <c r="B3207" s="176">
        <v>43160</v>
      </c>
      <c r="C3207" s="146">
        <v>369.59808299999997</v>
      </c>
      <c r="D3207">
        <f t="shared" si="53"/>
        <v>-0.19129676813467986</v>
      </c>
      <c r="E3207">
        <v>2.2979779981543856E-3</v>
      </c>
    </row>
    <row r="3208" spans="2:5" x14ac:dyDescent="0.2">
      <c r="B3208" s="176">
        <v>42690</v>
      </c>
      <c r="C3208" s="146">
        <v>457.02560399999999</v>
      </c>
      <c r="D3208">
        <f t="shared" si="53"/>
        <v>18.118977592767759</v>
      </c>
      <c r="E3208">
        <v>2.2956174342392186E-3</v>
      </c>
    </row>
    <row r="3209" spans="2:5" x14ac:dyDescent="0.2">
      <c r="B3209" s="176">
        <v>37690</v>
      </c>
      <c r="C3209" s="146">
        <v>23.904291000000001</v>
      </c>
      <c r="D3209">
        <f t="shared" si="53"/>
        <v>-0.92271138095107241</v>
      </c>
      <c r="E3209">
        <v>2.2640812951053605E-3</v>
      </c>
    </row>
    <row r="3210" spans="2:5" x14ac:dyDescent="0.2">
      <c r="B3210" s="176">
        <v>44392</v>
      </c>
      <c r="C3210" s="146">
        <v>309.28604100000001</v>
      </c>
      <c r="D3210">
        <f t="shared" si="53"/>
        <v>5.9610297306326769</v>
      </c>
      <c r="E3210">
        <v>2.2613144028378819E-3</v>
      </c>
    </row>
    <row r="3211" spans="2:5" x14ac:dyDescent="0.2">
      <c r="B3211" s="176">
        <v>39741</v>
      </c>
      <c r="C3211" s="146">
        <v>44.431075999999997</v>
      </c>
      <c r="D3211">
        <f t="shared" si="53"/>
        <v>0.83045743972294706</v>
      </c>
      <c r="E3211">
        <v>2.2590774039497291E-3</v>
      </c>
    </row>
    <row r="3212" spans="2:5" x14ac:dyDescent="0.2">
      <c r="B3212" s="176">
        <v>39776</v>
      </c>
      <c r="C3212" s="146">
        <v>24.273209000000001</v>
      </c>
      <c r="D3212">
        <f t="shared" si="53"/>
        <v>-0.92734935976953825</v>
      </c>
      <c r="E3212">
        <v>2.2555820980765919E-3</v>
      </c>
    </row>
    <row r="3213" spans="2:5" x14ac:dyDescent="0.2">
      <c r="B3213" s="176">
        <v>43227</v>
      </c>
      <c r="C3213" s="146">
        <v>334.10867300000001</v>
      </c>
      <c r="D3213">
        <f t="shared" si="53"/>
        <v>-0.21703072753800318</v>
      </c>
      <c r="E3213">
        <v>2.2427636958626128E-3</v>
      </c>
    </row>
    <row r="3214" spans="2:5" x14ac:dyDescent="0.2">
      <c r="B3214" s="176">
        <v>44756</v>
      </c>
      <c r="C3214" s="146">
        <v>426.720032</v>
      </c>
      <c r="D3214">
        <f t="shared" si="53"/>
        <v>0.3565203348651832</v>
      </c>
      <c r="E3214">
        <v>2.2242415037064091E-3</v>
      </c>
    </row>
    <row r="3215" spans="2:5" x14ac:dyDescent="0.2">
      <c r="B3215" s="176">
        <v>44327</v>
      </c>
      <c r="C3215" s="146">
        <v>314.56957999999997</v>
      </c>
      <c r="D3215">
        <f t="shared" si="53"/>
        <v>5.9725186820505725</v>
      </c>
      <c r="E3215">
        <v>2.2232487206996507E-3</v>
      </c>
    </row>
    <row r="3216" spans="2:5" x14ac:dyDescent="0.2">
      <c r="B3216" s="176">
        <v>35398</v>
      </c>
      <c r="C3216" s="146">
        <v>45.115631</v>
      </c>
      <c r="D3216">
        <f t="shared" si="53"/>
        <v>-0.84671890044733811</v>
      </c>
      <c r="E3216">
        <v>2.2063781863230158E-3</v>
      </c>
    </row>
    <row r="3217" spans="2:5" x14ac:dyDescent="0.2">
      <c r="B3217" s="176">
        <v>44447</v>
      </c>
      <c r="C3217" s="146">
        <v>294.33264200000002</v>
      </c>
      <c r="D3217">
        <f t="shared" si="53"/>
        <v>3.2432271880110632</v>
      </c>
      <c r="E3217">
        <v>2.2062777449770418E-3</v>
      </c>
    </row>
    <row r="3218" spans="2:5" x14ac:dyDescent="0.2">
      <c r="B3218" s="176">
        <v>38503</v>
      </c>
      <c r="C3218" s="146">
        <v>69.365279999999998</v>
      </c>
      <c r="D3218">
        <f t="shared" si="53"/>
        <v>-0.53524998552121783</v>
      </c>
      <c r="E3218">
        <v>2.1985429581609221E-3</v>
      </c>
    </row>
    <row r="3219" spans="2:5" x14ac:dyDescent="0.2">
      <c r="B3219" s="176">
        <v>39009</v>
      </c>
      <c r="C3219" s="146">
        <v>149.25288399999999</v>
      </c>
      <c r="D3219">
        <f t="shared" si="53"/>
        <v>6.0592627491014337</v>
      </c>
      <c r="E3219">
        <v>2.1972372135012582E-3</v>
      </c>
    </row>
    <row r="3220" spans="2:5" x14ac:dyDescent="0.2">
      <c r="B3220" s="176">
        <v>37307</v>
      </c>
      <c r="C3220" s="146">
        <v>21.142842999999999</v>
      </c>
      <c r="D3220">
        <f t="shared" si="53"/>
        <v>-0.92860212075529935</v>
      </c>
      <c r="E3220">
        <v>2.1939597919242307E-3</v>
      </c>
    </row>
    <row r="3221" spans="2:5" x14ac:dyDescent="0.2">
      <c r="B3221" s="176">
        <v>44285</v>
      </c>
      <c r="C3221" s="146">
        <v>296.12704500000001</v>
      </c>
      <c r="D3221">
        <f t="shared" si="53"/>
        <v>2.5692117108821195</v>
      </c>
      <c r="E3221">
        <v>2.19298108310996E-3</v>
      </c>
    </row>
    <row r="3222" spans="2:5" x14ac:dyDescent="0.2">
      <c r="B3222" s="176">
        <v>38569</v>
      </c>
      <c r="C3222" s="146">
        <v>82.967072000000002</v>
      </c>
      <c r="D3222">
        <f t="shared" si="53"/>
        <v>-0.79833862055856109</v>
      </c>
      <c r="E3222">
        <v>2.1927378747099227E-3</v>
      </c>
    </row>
    <row r="3223" spans="2:5" x14ac:dyDescent="0.2">
      <c r="B3223" s="176">
        <v>44743</v>
      </c>
      <c r="C3223" s="146">
        <v>411.417755</v>
      </c>
      <c r="D3223">
        <f t="shared" si="53"/>
        <v>1.2411080019545933</v>
      </c>
      <c r="E3223">
        <v>2.185632587203154E-3</v>
      </c>
    </row>
    <row r="3224" spans="2:5" x14ac:dyDescent="0.2">
      <c r="B3224" s="176">
        <v>43425</v>
      </c>
      <c r="C3224" s="146">
        <v>183.57783499999999</v>
      </c>
      <c r="D3224">
        <f t="shared" si="53"/>
        <v>11.906398332089525</v>
      </c>
      <c r="E3224">
        <v>2.1767931899127225E-3</v>
      </c>
    </row>
    <row r="3225" spans="2:5" x14ac:dyDescent="0.2">
      <c r="B3225" s="176">
        <v>36957</v>
      </c>
      <c r="C3225" s="146">
        <v>14.223784999999999</v>
      </c>
      <c r="D3225">
        <f t="shared" si="53"/>
        <v>-0.78249409097976641</v>
      </c>
      <c r="E3225">
        <v>2.1738991051249187E-3</v>
      </c>
    </row>
    <row r="3226" spans="2:5" x14ac:dyDescent="0.2">
      <c r="B3226" s="176">
        <v>37963</v>
      </c>
      <c r="C3226" s="146">
        <v>65.394936000000001</v>
      </c>
      <c r="D3226">
        <f t="shared" si="53"/>
        <v>-0.77343567304291383</v>
      </c>
      <c r="E3226">
        <v>2.1708486964816388E-3</v>
      </c>
    </row>
    <row r="3227" spans="2:5" x14ac:dyDescent="0.2">
      <c r="B3227" s="176">
        <v>41016</v>
      </c>
      <c r="C3227" s="146">
        <v>288.63738999999998</v>
      </c>
      <c r="D3227">
        <f t="shared" si="53"/>
        <v>-0.43311406907452049</v>
      </c>
      <c r="E3227">
        <v>2.1615484024793885E-3</v>
      </c>
    </row>
    <row r="3228" spans="2:5" x14ac:dyDescent="0.2">
      <c r="B3228" s="176">
        <v>44510</v>
      </c>
      <c r="C3228" s="146">
        <v>509.16308600000002</v>
      </c>
      <c r="D3228">
        <f t="shared" si="53"/>
        <v>7.0331640056669791</v>
      </c>
      <c r="E3228">
        <v>2.1583552631726506E-3</v>
      </c>
    </row>
    <row r="3229" spans="2:5" x14ac:dyDescent="0.2">
      <c r="B3229" s="176">
        <v>38240</v>
      </c>
      <c r="C3229" s="146">
        <v>63.382632999999998</v>
      </c>
      <c r="D3229">
        <f t="shared" si="53"/>
        <v>-0.79051011368578217</v>
      </c>
      <c r="E3229">
        <v>2.1529899284171098E-3</v>
      </c>
    </row>
    <row r="3230" spans="2:5" x14ac:dyDescent="0.2">
      <c r="B3230" s="176">
        <v>44301</v>
      </c>
      <c r="C3230" s="146">
        <v>302.557007</v>
      </c>
      <c r="D3230">
        <f t="shared" si="53"/>
        <v>-0.35005262937310416</v>
      </c>
      <c r="E3230">
        <v>2.1461727723319345E-3</v>
      </c>
    </row>
    <row r="3231" spans="2:5" x14ac:dyDescent="0.2">
      <c r="B3231" s="176">
        <v>42530</v>
      </c>
      <c r="C3231" s="146">
        <v>465.51001000000002</v>
      </c>
      <c r="D3231">
        <f t="shared" si="53"/>
        <v>1.9243415606495244</v>
      </c>
      <c r="E3231">
        <v>2.1452357342479169E-3</v>
      </c>
    </row>
    <row r="3232" spans="2:5" x14ac:dyDescent="0.2">
      <c r="B3232" s="176">
        <v>38812</v>
      </c>
      <c r="C3232" s="146">
        <v>159.18455499999999</v>
      </c>
      <c r="D3232">
        <f t="shared" si="53"/>
        <v>1.969414414395088</v>
      </c>
      <c r="E3232">
        <v>2.1296502855199582E-3</v>
      </c>
    </row>
    <row r="3233" spans="2:5" x14ac:dyDescent="0.2">
      <c r="B3233" s="176">
        <v>35535</v>
      </c>
      <c r="C3233" s="146">
        <v>53.608063000000001</v>
      </c>
      <c r="D3233">
        <f t="shared" si="53"/>
        <v>3.8942653497960422</v>
      </c>
      <c r="E3233">
        <v>2.1218982799986758E-3</v>
      </c>
    </row>
    <row r="3234" spans="2:5" x14ac:dyDescent="0.2">
      <c r="B3234" s="176">
        <v>37154</v>
      </c>
      <c r="C3234" s="146">
        <v>10.953239999999999</v>
      </c>
      <c r="D3234">
        <f t="shared" si="53"/>
        <v>-0.89695338390080226</v>
      </c>
      <c r="E3234">
        <v>2.1171811893011187E-3</v>
      </c>
    </row>
    <row r="3235" spans="2:5" x14ac:dyDescent="0.2">
      <c r="B3235" s="176">
        <v>39317</v>
      </c>
      <c r="C3235" s="146">
        <v>106.29402899999999</v>
      </c>
      <c r="D3235">
        <f t="shared" si="53"/>
        <v>-0.77791020176065173</v>
      </c>
      <c r="E3235">
        <v>2.0986141922895649E-3</v>
      </c>
    </row>
    <row r="3236" spans="2:5" x14ac:dyDescent="0.2">
      <c r="B3236" s="176">
        <v>44533</v>
      </c>
      <c r="C3236" s="146">
        <v>478.60833700000001</v>
      </c>
      <c r="D3236">
        <f t="shared" si="53"/>
        <v>2.8755856720943682</v>
      </c>
      <c r="E3236">
        <v>2.0872342989264919E-3</v>
      </c>
    </row>
    <row r="3237" spans="2:5" x14ac:dyDescent="0.2">
      <c r="B3237" s="176">
        <v>39414</v>
      </c>
      <c r="C3237" s="146">
        <v>123.49316399999999</v>
      </c>
      <c r="D3237">
        <f t="shared" si="53"/>
        <v>-0.71403959344460499</v>
      </c>
      <c r="E3237">
        <v>2.0839712843474102E-3</v>
      </c>
    </row>
    <row r="3238" spans="2:5" x14ac:dyDescent="0.2">
      <c r="B3238" s="176">
        <v>43026</v>
      </c>
      <c r="C3238" s="146">
        <v>431.85406499999999</v>
      </c>
      <c r="D3238">
        <f t="shared" si="53"/>
        <v>-7.4836151230362803E-4</v>
      </c>
      <c r="E3238">
        <v>2.081988177293422E-3</v>
      </c>
    </row>
    <row r="3239" spans="2:5" x14ac:dyDescent="0.2">
      <c r="B3239" s="176">
        <v>42172</v>
      </c>
      <c r="C3239" s="146">
        <v>432.17748999999998</v>
      </c>
      <c r="D3239">
        <f t="shared" si="53"/>
        <v>2.5424805458753403</v>
      </c>
      <c r="E3239">
        <v>2.0796461600001439E-3</v>
      </c>
    </row>
    <row r="3240" spans="2:5" x14ac:dyDescent="0.2">
      <c r="B3240" s="176">
        <v>39224</v>
      </c>
      <c r="C3240" s="146">
        <v>121.99854999999999</v>
      </c>
      <c r="D3240">
        <f t="shared" si="53"/>
        <v>-0.74533541672869408</v>
      </c>
      <c r="E3240">
        <v>2.0677256178808709E-3</v>
      </c>
    </row>
    <row r="3241" spans="2:5" x14ac:dyDescent="0.2">
      <c r="B3241" s="176">
        <v>41992</v>
      </c>
      <c r="C3241" s="146">
        <v>479.05581699999999</v>
      </c>
      <c r="D3241">
        <f t="shared" si="53"/>
        <v>2.1734735163320344</v>
      </c>
      <c r="E3241">
        <v>2.0621898704336764E-3</v>
      </c>
    </row>
    <row r="3242" spans="2:5" x14ac:dyDescent="0.2">
      <c r="B3242" s="176">
        <v>38968</v>
      </c>
      <c r="C3242" s="146">
        <v>150.956299</v>
      </c>
      <c r="D3242">
        <f t="shared" si="53"/>
        <v>2.09616976811856</v>
      </c>
      <c r="E3242">
        <v>2.061132830269769E-3</v>
      </c>
    </row>
    <row r="3243" spans="2:5" x14ac:dyDescent="0.2">
      <c r="B3243" s="176">
        <v>39946</v>
      </c>
      <c r="C3243" s="146">
        <v>48.755820999999997</v>
      </c>
      <c r="D3243">
        <f t="shared" si="53"/>
        <v>-0.88190805419770735</v>
      </c>
      <c r="E3243">
        <v>2.0582799860094378E-3</v>
      </c>
    </row>
    <row r="3244" spans="2:5" x14ac:dyDescent="0.2">
      <c r="B3244" s="176">
        <v>44907</v>
      </c>
      <c r="C3244" s="146">
        <v>412.86322000000001</v>
      </c>
      <c r="D3244">
        <f t="shared" si="53"/>
        <v>2.6029863275388707</v>
      </c>
      <c r="E3244">
        <v>2.0565979705019647E-3</v>
      </c>
    </row>
    <row r="3245" spans="2:5" x14ac:dyDescent="0.2">
      <c r="B3245" s="176">
        <v>39176</v>
      </c>
      <c r="C3245" s="146">
        <v>114.589172</v>
      </c>
      <c r="D3245">
        <f t="shared" si="53"/>
        <v>-0.41128649672480988</v>
      </c>
      <c r="E3245">
        <v>2.0545546087169524E-3</v>
      </c>
    </row>
    <row r="3246" spans="2:5" x14ac:dyDescent="0.2">
      <c r="B3246" s="176">
        <v>43413</v>
      </c>
      <c r="C3246" s="146">
        <v>194.64335600000001</v>
      </c>
      <c r="D3246">
        <f t="shared" si="53"/>
        <v>-0.65212987630097163</v>
      </c>
      <c r="E3246">
        <v>2.052865326015476E-3</v>
      </c>
    </row>
    <row r="3247" spans="2:5" x14ac:dyDescent="0.2">
      <c r="B3247" s="176">
        <v>42102</v>
      </c>
      <c r="C3247" s="146">
        <v>559.52880900000002</v>
      </c>
      <c r="D3247">
        <f t="shared" si="53"/>
        <v>0.76101614835700515</v>
      </c>
      <c r="E3247">
        <v>2.0523482695373866E-3</v>
      </c>
    </row>
    <row r="3248" spans="2:5" x14ac:dyDescent="0.2">
      <c r="B3248" s="176">
        <v>42422</v>
      </c>
      <c r="C3248" s="146">
        <v>317.73065200000002</v>
      </c>
      <c r="D3248">
        <f t="shared" si="53"/>
        <v>5.5168506896027294</v>
      </c>
      <c r="E3248">
        <v>2.0426989408548371E-3</v>
      </c>
    </row>
    <row r="3249" spans="2:5" x14ac:dyDescent="0.2">
      <c r="B3249" s="176">
        <v>35482</v>
      </c>
      <c r="C3249" s="146">
        <v>48.755245000000002</v>
      </c>
      <c r="D3249">
        <f t="shared" si="53"/>
        <v>-0.22843908749877731</v>
      </c>
      <c r="E3249">
        <v>2.0414166268531279E-3</v>
      </c>
    </row>
    <row r="3250" spans="2:5" x14ac:dyDescent="0.2">
      <c r="B3250" s="176">
        <v>38216</v>
      </c>
      <c r="C3250" s="146">
        <v>63.190403000000003</v>
      </c>
      <c r="D3250">
        <f t="shared" si="53"/>
        <v>-0.85721962519303807</v>
      </c>
      <c r="E3250">
        <v>2.0319600646110957E-3</v>
      </c>
    </row>
    <row r="3251" spans="2:5" x14ac:dyDescent="0.2">
      <c r="B3251" s="176">
        <v>42845</v>
      </c>
      <c r="C3251" s="146">
        <v>442.57064800000001</v>
      </c>
      <c r="D3251">
        <f t="shared" si="53"/>
        <v>0.87297510493567076</v>
      </c>
      <c r="E3251">
        <v>2.031403605076738E-3</v>
      </c>
    </row>
    <row r="3252" spans="2:5" x14ac:dyDescent="0.2">
      <c r="B3252" s="176">
        <v>41086</v>
      </c>
      <c r="C3252" s="146">
        <v>236.29286200000001</v>
      </c>
      <c r="D3252">
        <f t="shared" si="53"/>
        <v>2.3645041634682977</v>
      </c>
      <c r="E3252">
        <v>2.0308891819165414E-3</v>
      </c>
    </row>
    <row r="3253" spans="2:5" x14ac:dyDescent="0.2">
      <c r="B3253" s="176">
        <v>35303</v>
      </c>
      <c r="C3253" s="146">
        <v>70.231110000000001</v>
      </c>
      <c r="D3253">
        <f t="shared" si="53"/>
        <v>-0.82056958804984448</v>
      </c>
      <c r="E3253">
        <v>2.024548400180951E-3</v>
      </c>
    </row>
    <row r="3254" spans="2:5" x14ac:dyDescent="0.2">
      <c r="B3254" s="176">
        <v>41607</v>
      </c>
      <c r="C3254" s="146">
        <v>391.411407</v>
      </c>
      <c r="D3254">
        <f t="shared" si="53"/>
        <v>19.224534725247832</v>
      </c>
      <c r="E3254">
        <v>2.0105392974341433E-3</v>
      </c>
    </row>
    <row r="3255" spans="2:5" x14ac:dyDescent="0.2">
      <c r="B3255" s="176">
        <v>37411</v>
      </c>
      <c r="C3255" s="146">
        <v>19.353296</v>
      </c>
      <c r="D3255">
        <f t="shared" si="53"/>
        <v>-0.61279966727649837</v>
      </c>
      <c r="E3255">
        <v>1.9969219340724787E-3</v>
      </c>
    </row>
    <row r="3256" spans="2:5" x14ac:dyDescent="0.2">
      <c r="B3256" s="176">
        <v>35394</v>
      </c>
      <c r="C3256" s="146">
        <v>49.982643000000003</v>
      </c>
      <c r="D3256">
        <f t="shared" si="53"/>
        <v>-0.18337785387853681</v>
      </c>
      <c r="E3256">
        <v>1.9912671395998427E-3</v>
      </c>
    </row>
    <row r="3257" spans="2:5" x14ac:dyDescent="0.2">
      <c r="B3257" s="176">
        <v>35366</v>
      </c>
      <c r="C3257" s="146">
        <v>61.206572999999999</v>
      </c>
      <c r="D3257">
        <f t="shared" si="53"/>
        <v>-0.11741560378338881</v>
      </c>
      <c r="E3257">
        <v>1.9745947157441463E-3</v>
      </c>
    </row>
    <row r="3258" spans="2:5" x14ac:dyDescent="0.2">
      <c r="B3258" s="176">
        <v>38495</v>
      </c>
      <c r="C3258" s="146">
        <v>69.349258000000006</v>
      </c>
      <c r="D3258">
        <f t="shared" si="53"/>
        <v>-0.61234103793127848</v>
      </c>
      <c r="E3258">
        <v>1.9670550285328997E-3</v>
      </c>
    </row>
    <row r="3259" spans="2:5" x14ac:dyDescent="0.2">
      <c r="B3259" s="176">
        <v>43405</v>
      </c>
      <c r="C3259" s="146">
        <v>178.89244099999999</v>
      </c>
      <c r="D3259">
        <f t="shared" si="53"/>
        <v>-0.41812583957556354</v>
      </c>
      <c r="E3259">
        <v>1.9541900741932472E-3</v>
      </c>
    </row>
    <row r="3260" spans="2:5" x14ac:dyDescent="0.2">
      <c r="B3260" s="176">
        <v>43264</v>
      </c>
      <c r="C3260" s="146">
        <v>307.44180299999999</v>
      </c>
      <c r="D3260">
        <f t="shared" si="53"/>
        <v>0.22351165141672971</v>
      </c>
      <c r="E3260">
        <v>1.9493477684977545E-3</v>
      </c>
    </row>
    <row r="3261" spans="2:5" x14ac:dyDescent="0.2">
      <c r="B3261" s="176">
        <v>41368</v>
      </c>
      <c r="C3261" s="146">
        <v>251.278198</v>
      </c>
      <c r="D3261">
        <f t="shared" si="53"/>
        <v>1.1082691038548627</v>
      </c>
      <c r="E3261">
        <v>1.9440477623230736E-3</v>
      </c>
    </row>
    <row r="3262" spans="2:5" x14ac:dyDescent="0.2">
      <c r="B3262" s="176">
        <v>39343</v>
      </c>
      <c r="C3262" s="146">
        <v>119.186966</v>
      </c>
      <c r="D3262">
        <f t="shared" si="53"/>
        <v>-0.22377672720880379</v>
      </c>
      <c r="E3262">
        <v>1.9430742299246138E-3</v>
      </c>
    </row>
    <row r="3263" spans="2:5" x14ac:dyDescent="0.2">
      <c r="B3263" s="176">
        <v>40771</v>
      </c>
      <c r="C3263" s="146">
        <v>153.54727199999999</v>
      </c>
      <c r="D3263">
        <f t="shared" si="53"/>
        <v>2.7298952584711256E-2</v>
      </c>
      <c r="E3263">
        <v>1.9374898527964714E-3</v>
      </c>
    </row>
    <row r="3264" spans="2:5" x14ac:dyDescent="0.2">
      <c r="B3264" s="176">
        <v>40814</v>
      </c>
      <c r="C3264" s="146">
        <v>149.46698000000001</v>
      </c>
      <c r="D3264">
        <f t="shared" si="53"/>
        <v>-0.34896227708335059</v>
      </c>
      <c r="E3264">
        <v>1.9262281834651698E-3</v>
      </c>
    </row>
    <row r="3265" spans="2:5" x14ac:dyDescent="0.2">
      <c r="B3265" s="176">
        <v>41137</v>
      </c>
      <c r="C3265" s="146">
        <v>229.582672</v>
      </c>
      <c r="D3265">
        <f t="shared" si="53"/>
        <v>17.945609782746111</v>
      </c>
      <c r="E3265">
        <v>1.9150065814550427E-3</v>
      </c>
    </row>
    <row r="3266" spans="2:5" x14ac:dyDescent="0.2">
      <c r="B3266" s="176">
        <v>36846</v>
      </c>
      <c r="C3266" s="146">
        <v>12.117988</v>
      </c>
      <c r="D3266">
        <f t="shared" si="53"/>
        <v>-0.89259589698902875</v>
      </c>
      <c r="E3266">
        <v>1.9132941491530025E-3</v>
      </c>
    </row>
    <row r="3267" spans="2:5" x14ac:dyDescent="0.2">
      <c r="B3267" s="176">
        <v>39302</v>
      </c>
      <c r="C3267" s="146">
        <v>112.82611799999999</v>
      </c>
      <c r="D3267">
        <f t="shared" ref="D3267:D3330" si="54">(C3267-C3268)/C3268</f>
        <v>0.96702553434484084</v>
      </c>
      <c r="E3267">
        <v>1.9007020170731252E-3</v>
      </c>
    </row>
    <row r="3268" spans="2:5" x14ac:dyDescent="0.2">
      <c r="B3268" s="176">
        <v>35580</v>
      </c>
      <c r="C3268" s="146">
        <v>57.358745999999996</v>
      </c>
      <c r="D3268">
        <f t="shared" si="54"/>
        <v>-0.86370362385603616</v>
      </c>
      <c r="E3268">
        <v>1.8998259580208111E-3</v>
      </c>
    </row>
    <row r="3269" spans="2:5" x14ac:dyDescent="0.2">
      <c r="B3269" s="176">
        <v>44867</v>
      </c>
      <c r="C3269" s="146">
        <v>420.83837899999997</v>
      </c>
      <c r="D3269">
        <f t="shared" si="54"/>
        <v>-6.2930047465278749E-2</v>
      </c>
      <c r="E3269">
        <v>1.8986628927099725E-3</v>
      </c>
    </row>
    <row r="3270" spans="2:5" x14ac:dyDescent="0.2">
      <c r="B3270" s="176">
        <v>42878</v>
      </c>
      <c r="C3270" s="146">
        <v>449.100281</v>
      </c>
      <c r="D3270">
        <f t="shared" si="54"/>
        <v>0.30617564168637612</v>
      </c>
      <c r="E3270">
        <v>1.8903412410488946E-3</v>
      </c>
    </row>
    <row r="3271" spans="2:5" x14ac:dyDescent="0.2">
      <c r="B3271" s="176">
        <v>44379</v>
      </c>
      <c r="C3271" s="146">
        <v>343.82839999999999</v>
      </c>
      <c r="D3271">
        <f t="shared" si="54"/>
        <v>-0.27777190779611349</v>
      </c>
      <c r="E3271">
        <v>1.8881613350783862E-3</v>
      </c>
    </row>
    <row r="3272" spans="2:5" x14ac:dyDescent="0.2">
      <c r="B3272" s="176">
        <v>44785</v>
      </c>
      <c r="C3272" s="146">
        <v>476.06622299999998</v>
      </c>
      <c r="D3272">
        <f t="shared" si="54"/>
        <v>18.125557446508317</v>
      </c>
      <c r="E3272">
        <v>1.8881407039153869E-3</v>
      </c>
    </row>
    <row r="3273" spans="2:5" x14ac:dyDescent="0.2">
      <c r="B3273" s="176">
        <v>37663</v>
      </c>
      <c r="C3273" s="146">
        <v>24.891625999999999</v>
      </c>
      <c r="D3273">
        <f t="shared" si="54"/>
        <v>-0.57736189856533171</v>
      </c>
      <c r="E3273">
        <v>1.8627231031517707E-3</v>
      </c>
    </row>
    <row r="3274" spans="2:5" x14ac:dyDescent="0.2">
      <c r="B3274" s="176">
        <v>35628</v>
      </c>
      <c r="C3274" s="146">
        <v>58.89584</v>
      </c>
      <c r="D3274">
        <f t="shared" si="54"/>
        <v>3.6842780389352243</v>
      </c>
      <c r="E3274">
        <v>1.8498959550472828E-3</v>
      </c>
    </row>
    <row r="3275" spans="2:5" x14ac:dyDescent="0.2">
      <c r="B3275" s="176">
        <v>36798</v>
      </c>
      <c r="C3275" s="146">
        <v>12.573088</v>
      </c>
      <c r="D3275">
        <f t="shared" si="54"/>
        <v>-0.696315829326971</v>
      </c>
      <c r="E3275">
        <v>1.8438323409786014E-3</v>
      </c>
    </row>
    <row r="3276" spans="2:5" x14ac:dyDescent="0.2">
      <c r="B3276" s="176">
        <v>36363</v>
      </c>
      <c r="C3276" s="146">
        <v>41.401854999999998</v>
      </c>
      <c r="D3276">
        <f t="shared" si="54"/>
        <v>-0.91615849040397124</v>
      </c>
      <c r="E3276">
        <v>1.8326666927679152E-3</v>
      </c>
    </row>
    <row r="3277" spans="2:5" x14ac:dyDescent="0.2">
      <c r="B3277" s="176">
        <v>44543</v>
      </c>
      <c r="C3277" s="146">
        <v>493.81094400000001</v>
      </c>
      <c r="D3277">
        <f t="shared" si="54"/>
        <v>0.62090960930041184</v>
      </c>
      <c r="E3277">
        <v>1.8201703386420819E-3</v>
      </c>
    </row>
    <row r="3278" spans="2:5" x14ac:dyDescent="0.2">
      <c r="B3278" s="176">
        <v>43271</v>
      </c>
      <c r="C3278" s="146">
        <v>304.65051299999999</v>
      </c>
      <c r="D3278">
        <f t="shared" si="54"/>
        <v>-0.35391118879216432</v>
      </c>
      <c r="E3278">
        <v>1.8030451426884764E-3</v>
      </c>
    </row>
    <row r="3279" spans="2:5" x14ac:dyDescent="0.2">
      <c r="B3279" s="176">
        <v>45034</v>
      </c>
      <c r="C3279" s="146">
        <v>471.530396</v>
      </c>
      <c r="D3279">
        <f t="shared" si="54"/>
        <v>0.43784136468384527</v>
      </c>
      <c r="E3279">
        <v>1.8003241561633703E-3</v>
      </c>
    </row>
    <row r="3280" spans="2:5" x14ac:dyDescent="0.2">
      <c r="B3280" s="176">
        <v>41530</v>
      </c>
      <c r="C3280" s="146">
        <v>327.94326799999999</v>
      </c>
      <c r="D3280">
        <f t="shared" si="54"/>
        <v>4.7596331996393069</v>
      </c>
      <c r="E3280">
        <v>1.7993351349453238E-3</v>
      </c>
    </row>
    <row r="3281" spans="2:5" x14ac:dyDescent="0.2">
      <c r="B3281" s="176">
        <v>35573</v>
      </c>
      <c r="C3281" s="146">
        <v>56.938220999999999</v>
      </c>
      <c r="D3281">
        <f t="shared" si="54"/>
        <v>1.2649287694640192</v>
      </c>
      <c r="E3281">
        <v>1.786116943023318E-3</v>
      </c>
    </row>
    <row r="3282" spans="2:5" x14ac:dyDescent="0.2">
      <c r="B3282" s="176">
        <v>35991</v>
      </c>
      <c r="C3282" s="146">
        <v>25.139078000000001</v>
      </c>
      <c r="D3282">
        <f t="shared" si="54"/>
        <v>-0.6812104171727722</v>
      </c>
      <c r="E3282">
        <v>1.7819940416890325E-3</v>
      </c>
    </row>
    <row r="3283" spans="2:5" x14ac:dyDescent="0.2">
      <c r="B3283" s="176">
        <v>38587</v>
      </c>
      <c r="C3283" s="146">
        <v>78.857902999999993</v>
      </c>
      <c r="D3283">
        <f t="shared" si="54"/>
        <v>-0.8727687890823258</v>
      </c>
      <c r="E3283">
        <v>1.7819005641886193E-3</v>
      </c>
    </row>
    <row r="3284" spans="2:5" x14ac:dyDescent="0.2">
      <c r="B3284" s="176">
        <v>45195</v>
      </c>
      <c r="C3284" s="146">
        <v>619.79998799999998</v>
      </c>
      <c r="D3284">
        <f t="shared" si="54"/>
        <v>4.805280219982472</v>
      </c>
      <c r="E3284">
        <v>1.7778826227014355E-3</v>
      </c>
    </row>
    <row r="3285" spans="2:5" x14ac:dyDescent="0.2">
      <c r="B3285" s="176">
        <v>39553</v>
      </c>
      <c r="C3285" s="146">
        <v>106.76487</v>
      </c>
      <c r="D3285">
        <f t="shared" si="54"/>
        <v>-0.74836084283101145</v>
      </c>
      <c r="E3285">
        <v>1.7671808230198206E-3</v>
      </c>
    </row>
    <row r="3286" spans="2:5" x14ac:dyDescent="0.2">
      <c r="B3286" s="176">
        <v>43017</v>
      </c>
      <c r="C3286" s="146">
        <v>424.277649</v>
      </c>
      <c r="D3286">
        <f t="shared" si="54"/>
        <v>0.41680566096540911</v>
      </c>
      <c r="E3286">
        <v>1.7652822746093636E-3</v>
      </c>
    </row>
    <row r="3287" spans="2:5" x14ac:dyDescent="0.2">
      <c r="B3287" s="176">
        <v>41026</v>
      </c>
      <c r="C3287" s="146">
        <v>299.46072400000003</v>
      </c>
      <c r="D3287">
        <f t="shared" si="54"/>
        <v>2.5431461000208588</v>
      </c>
      <c r="E3287">
        <v>1.762141711834996E-3</v>
      </c>
    </row>
    <row r="3288" spans="2:5" x14ac:dyDescent="0.2">
      <c r="B3288" s="176">
        <v>38604</v>
      </c>
      <c r="C3288" s="146">
        <v>84.518310999999997</v>
      </c>
      <c r="D3288">
        <f t="shared" si="54"/>
        <v>0.41033376135337613</v>
      </c>
      <c r="E3288">
        <v>1.7602744735772161E-3</v>
      </c>
    </row>
    <row r="3289" spans="2:5" x14ac:dyDescent="0.2">
      <c r="B3289" s="176">
        <v>35150</v>
      </c>
      <c r="C3289" s="146">
        <v>59.927878999999997</v>
      </c>
      <c r="D3289">
        <f t="shared" si="54"/>
        <v>-0.1510579470134881</v>
      </c>
      <c r="E3289">
        <v>1.7587480972512846E-3</v>
      </c>
    </row>
    <row r="3290" spans="2:5" x14ac:dyDescent="0.2">
      <c r="B3290" s="176">
        <v>39640</v>
      </c>
      <c r="C3290" s="146">
        <v>70.591247999999993</v>
      </c>
      <c r="D3290">
        <f t="shared" si="54"/>
        <v>-0.41260926135809634</v>
      </c>
      <c r="E3290">
        <v>1.7517787272041585E-3</v>
      </c>
    </row>
    <row r="3291" spans="2:5" x14ac:dyDescent="0.2">
      <c r="B3291" s="176">
        <v>39213</v>
      </c>
      <c r="C3291" s="146">
        <v>120.177666</v>
      </c>
      <c r="D3291">
        <f t="shared" si="54"/>
        <v>-0.76574496429120209</v>
      </c>
      <c r="E3291">
        <v>1.7486847312798081E-3</v>
      </c>
    </row>
    <row r="3292" spans="2:5" x14ac:dyDescent="0.2">
      <c r="B3292" s="176">
        <v>42018</v>
      </c>
      <c r="C3292" s="146">
        <v>513.02062999999998</v>
      </c>
      <c r="D3292">
        <f t="shared" si="54"/>
        <v>3.2292819867375213</v>
      </c>
      <c r="E3292">
        <v>1.7326133611452509E-3</v>
      </c>
    </row>
    <row r="3293" spans="2:5" x14ac:dyDescent="0.2">
      <c r="B3293" s="176">
        <v>39183</v>
      </c>
      <c r="C3293" s="146">
        <v>121.302063</v>
      </c>
      <c r="D3293">
        <f t="shared" si="54"/>
        <v>1.2951829640302319</v>
      </c>
      <c r="E3293">
        <v>1.7323150367629591E-3</v>
      </c>
    </row>
    <row r="3294" spans="2:5" x14ac:dyDescent="0.2">
      <c r="B3294" s="176">
        <v>35083</v>
      </c>
      <c r="C3294" s="146">
        <v>52.850715999999998</v>
      </c>
      <c r="D3294">
        <f t="shared" si="54"/>
        <v>-0.86935574597063603</v>
      </c>
      <c r="E3294">
        <v>1.728123449747218E-3</v>
      </c>
    </row>
    <row r="3295" spans="2:5" x14ac:dyDescent="0.2">
      <c r="B3295" s="176">
        <v>43087</v>
      </c>
      <c r="C3295" s="146">
        <v>404.539154</v>
      </c>
      <c r="D3295">
        <f t="shared" si="54"/>
        <v>-2.4220869528447041E-3</v>
      </c>
      <c r="E3295">
        <v>1.7278665630517569E-3</v>
      </c>
    </row>
    <row r="3296" spans="2:5" x14ac:dyDescent="0.2">
      <c r="B3296" s="176">
        <v>42327</v>
      </c>
      <c r="C3296" s="146">
        <v>405.52136200000001</v>
      </c>
      <c r="D3296">
        <f t="shared" si="54"/>
        <v>1.3145674758735033</v>
      </c>
      <c r="E3296">
        <v>1.7230705361010192E-3</v>
      </c>
    </row>
    <row r="3297" spans="2:5" x14ac:dyDescent="0.2">
      <c r="B3297" s="176">
        <v>43438</v>
      </c>
      <c r="C3297" s="146">
        <v>175.20394899999999</v>
      </c>
      <c r="D3297">
        <f t="shared" si="54"/>
        <v>0.18830305467033942</v>
      </c>
      <c r="E3297">
        <v>1.7099122970710265E-3</v>
      </c>
    </row>
    <row r="3298" spans="2:5" x14ac:dyDescent="0.2">
      <c r="B3298" s="176">
        <v>44092</v>
      </c>
      <c r="C3298" s="146">
        <v>147.44046</v>
      </c>
      <c r="D3298">
        <f t="shared" si="54"/>
        <v>-0.7620848109913092</v>
      </c>
      <c r="E3298">
        <v>1.693185025048863E-3</v>
      </c>
    </row>
    <row r="3299" spans="2:5" x14ac:dyDescent="0.2">
      <c r="B3299" s="176">
        <v>45127</v>
      </c>
      <c r="C3299" s="146">
        <v>619.71856700000001</v>
      </c>
      <c r="D3299">
        <f t="shared" si="54"/>
        <v>3.4536015848051256</v>
      </c>
      <c r="E3299">
        <v>1.692034580411885E-3</v>
      </c>
    </row>
    <row r="3300" spans="2:5" x14ac:dyDescent="0.2">
      <c r="B3300" s="176">
        <v>39022</v>
      </c>
      <c r="C3300" s="146">
        <v>139.149979</v>
      </c>
      <c r="D3300">
        <f t="shared" si="54"/>
        <v>-0.79583305487491252</v>
      </c>
      <c r="E3300">
        <v>1.6913577324797755E-3</v>
      </c>
    </row>
    <row r="3301" spans="2:5" x14ac:dyDescent="0.2">
      <c r="B3301" s="176">
        <v>45247</v>
      </c>
      <c r="C3301" s="146">
        <v>681.54998799999998</v>
      </c>
      <c r="D3301">
        <f t="shared" si="54"/>
        <v>4.472493191581612</v>
      </c>
      <c r="E3301">
        <v>1.6901292760682714E-3</v>
      </c>
    </row>
    <row r="3302" spans="2:5" x14ac:dyDescent="0.2">
      <c r="B3302" s="176">
        <v>39232</v>
      </c>
      <c r="C3302" s="146">
        <v>124.541039</v>
      </c>
      <c r="D3302">
        <f t="shared" si="54"/>
        <v>-0.51419296769956291</v>
      </c>
      <c r="E3302">
        <v>1.6871297934720403E-3</v>
      </c>
    </row>
    <row r="3303" spans="2:5" x14ac:dyDescent="0.2">
      <c r="B3303" s="176">
        <v>40970</v>
      </c>
      <c r="C3303" s="146">
        <v>256.35906999999997</v>
      </c>
      <c r="D3303">
        <f t="shared" si="54"/>
        <v>0.65529209896823037</v>
      </c>
      <c r="E3303">
        <v>1.6841256422629155E-3</v>
      </c>
    </row>
    <row r="3304" spans="2:5" x14ac:dyDescent="0.2">
      <c r="B3304" s="176">
        <v>40382</v>
      </c>
      <c r="C3304" s="146">
        <v>154.87240600000001</v>
      </c>
      <c r="D3304">
        <f t="shared" si="54"/>
        <v>2.7480868151652401E-2</v>
      </c>
      <c r="E3304">
        <v>1.6725932614036687E-3</v>
      </c>
    </row>
    <row r="3305" spans="2:5" x14ac:dyDescent="0.2">
      <c r="B3305" s="176">
        <v>44147</v>
      </c>
      <c r="C3305" s="146">
        <v>150.730209</v>
      </c>
      <c r="D3305">
        <f t="shared" si="54"/>
        <v>1.6412050796437967</v>
      </c>
      <c r="E3305">
        <v>1.6561627040886102E-3</v>
      </c>
    </row>
    <row r="3306" spans="2:5" x14ac:dyDescent="0.2">
      <c r="B3306" s="176">
        <v>35643</v>
      </c>
      <c r="C3306" s="146">
        <v>57.068725999999998</v>
      </c>
      <c r="D3306">
        <f t="shared" si="54"/>
        <v>-0.48998621841754947</v>
      </c>
      <c r="E3306">
        <v>1.6547242080392592E-3</v>
      </c>
    </row>
    <row r="3307" spans="2:5" x14ac:dyDescent="0.2">
      <c r="B3307" s="176">
        <v>40073</v>
      </c>
      <c r="C3307" s="146">
        <v>111.896439</v>
      </c>
      <c r="D3307">
        <f t="shared" si="54"/>
        <v>-0.50124110673226385</v>
      </c>
      <c r="E3307">
        <v>1.6534342306449494E-3</v>
      </c>
    </row>
    <row r="3308" spans="2:5" x14ac:dyDescent="0.2">
      <c r="B3308" s="176">
        <v>40563</v>
      </c>
      <c r="C3308" s="146">
        <v>224.349762</v>
      </c>
      <c r="D3308">
        <f t="shared" si="54"/>
        <v>0.90588091676409865</v>
      </c>
      <c r="E3308">
        <v>1.6347848900738707E-3</v>
      </c>
    </row>
    <row r="3309" spans="2:5" x14ac:dyDescent="0.2">
      <c r="B3309" s="176">
        <v>39254</v>
      </c>
      <c r="C3309" s="146">
        <v>117.71447000000001</v>
      </c>
      <c r="D3309">
        <f t="shared" si="54"/>
        <v>-0.70690180839198913</v>
      </c>
      <c r="E3309">
        <v>1.6025287176347116E-3</v>
      </c>
    </row>
    <row r="3310" spans="2:5" x14ac:dyDescent="0.2">
      <c r="B3310" s="176">
        <v>41705</v>
      </c>
      <c r="C3310" s="146">
        <v>401.62127700000002</v>
      </c>
      <c r="D3310">
        <f t="shared" si="54"/>
        <v>12.981388228169461</v>
      </c>
      <c r="E3310">
        <v>1.5913185985592607E-3</v>
      </c>
    </row>
    <row r="3311" spans="2:5" x14ac:dyDescent="0.2">
      <c r="B3311" s="176">
        <v>39759</v>
      </c>
      <c r="C3311" s="146">
        <v>28.725421999999998</v>
      </c>
      <c r="D3311">
        <f t="shared" si="54"/>
        <v>0.46730519172710483</v>
      </c>
      <c r="E3311">
        <v>1.5873487969638739E-3</v>
      </c>
    </row>
    <row r="3312" spans="2:5" x14ac:dyDescent="0.2">
      <c r="B3312" s="176">
        <v>36705</v>
      </c>
      <c r="C3312" s="146">
        <v>19.576992000000001</v>
      </c>
      <c r="D3312">
        <f t="shared" si="54"/>
        <v>-0.83732298521958592</v>
      </c>
      <c r="E3312">
        <v>1.5786752726306772E-3</v>
      </c>
    </row>
    <row r="3313" spans="2:5" x14ac:dyDescent="0.2">
      <c r="B3313" s="176">
        <v>39328</v>
      </c>
      <c r="C3313" s="146">
        <v>120.342705</v>
      </c>
      <c r="D3313">
        <f t="shared" si="54"/>
        <v>-3.2344956042600209E-2</v>
      </c>
      <c r="E3313">
        <v>1.5674169428688907E-3</v>
      </c>
    </row>
    <row r="3314" spans="2:5" x14ac:dyDescent="0.2">
      <c r="B3314" s="176">
        <v>40217</v>
      </c>
      <c r="C3314" s="146">
        <v>124.365295</v>
      </c>
      <c r="D3314">
        <f t="shared" si="54"/>
        <v>-0.64674245634741712</v>
      </c>
      <c r="E3314">
        <v>1.5620513633368104E-3</v>
      </c>
    </row>
    <row r="3315" spans="2:5" x14ac:dyDescent="0.2">
      <c r="B3315" s="176">
        <v>43172</v>
      </c>
      <c r="C3315" s="146">
        <v>352.05276500000002</v>
      </c>
      <c r="D3315">
        <f t="shared" si="54"/>
        <v>9.3076714003993963</v>
      </c>
      <c r="E3315">
        <v>1.559806551089184E-3</v>
      </c>
    </row>
    <row r="3316" spans="2:5" x14ac:dyDescent="0.2">
      <c r="B3316" s="176">
        <v>36481</v>
      </c>
      <c r="C3316" s="146">
        <v>34.154442000000003</v>
      </c>
      <c r="D3316">
        <f t="shared" si="54"/>
        <v>-0.87722941173692193</v>
      </c>
      <c r="E3316">
        <v>1.5543333261881594E-3</v>
      </c>
    </row>
    <row r="3317" spans="2:5" x14ac:dyDescent="0.2">
      <c r="B3317" s="176">
        <v>40983</v>
      </c>
      <c r="C3317" s="146">
        <v>278.19726600000001</v>
      </c>
      <c r="D3317">
        <f t="shared" si="54"/>
        <v>8.0597624213247149E-2</v>
      </c>
      <c r="E3317">
        <v>1.5517760825033992E-3</v>
      </c>
    </row>
    <row r="3318" spans="2:5" x14ac:dyDescent="0.2">
      <c r="B3318" s="176">
        <v>43307</v>
      </c>
      <c r="C3318" s="146">
        <v>257.44760100000002</v>
      </c>
      <c r="D3318">
        <f t="shared" si="54"/>
        <v>2.7855468811228983</v>
      </c>
      <c r="E3318">
        <v>1.5512303830145654E-3</v>
      </c>
    </row>
    <row r="3319" spans="2:5" x14ac:dyDescent="0.2">
      <c r="B3319" s="176">
        <v>35216</v>
      </c>
      <c r="C3319" s="146">
        <v>68.008033999999995</v>
      </c>
      <c r="D3319">
        <f t="shared" si="54"/>
        <v>4.439660069242523E-3</v>
      </c>
      <c r="E3319">
        <v>1.5495233430447535E-3</v>
      </c>
    </row>
    <row r="3320" spans="2:5" x14ac:dyDescent="0.2">
      <c r="B3320" s="176">
        <v>38450</v>
      </c>
      <c r="C3320" s="146">
        <v>67.707436000000001</v>
      </c>
      <c r="D3320">
        <f t="shared" si="54"/>
        <v>-0.54932571855100765</v>
      </c>
      <c r="E3320">
        <v>1.5400278018870104E-3</v>
      </c>
    </row>
    <row r="3321" spans="2:5" x14ac:dyDescent="0.2">
      <c r="B3321" s="176">
        <v>40184</v>
      </c>
      <c r="C3321" s="146">
        <v>150.23585499999999</v>
      </c>
      <c r="D3321">
        <f t="shared" si="54"/>
        <v>-0.71045684729185743</v>
      </c>
      <c r="E3321">
        <v>1.5391556282659156E-3</v>
      </c>
    </row>
    <row r="3322" spans="2:5" x14ac:dyDescent="0.2">
      <c r="B3322" s="176">
        <v>42142</v>
      </c>
      <c r="C3322" s="146">
        <v>518.87207000000001</v>
      </c>
      <c r="D3322">
        <f t="shared" si="54"/>
        <v>0.35209543650705344</v>
      </c>
      <c r="E3322">
        <v>1.5388529906747996E-3</v>
      </c>
    </row>
    <row r="3323" spans="2:5" x14ac:dyDescent="0.2">
      <c r="B3323" s="176">
        <v>41614</v>
      </c>
      <c r="C3323" s="146">
        <v>383.75402800000001</v>
      </c>
      <c r="D3323">
        <f t="shared" si="54"/>
        <v>-9.167042330478592E-2</v>
      </c>
      <c r="E3323">
        <v>1.5373273493695606E-3</v>
      </c>
    </row>
    <row r="3324" spans="2:5" x14ac:dyDescent="0.2">
      <c r="B3324" s="176">
        <v>44883</v>
      </c>
      <c r="C3324" s="146">
        <v>422.48324600000001</v>
      </c>
      <c r="D3324">
        <f t="shared" si="54"/>
        <v>2.7775148980142741</v>
      </c>
      <c r="E3324">
        <v>1.5360972688329435E-3</v>
      </c>
    </row>
    <row r="3325" spans="2:5" x14ac:dyDescent="0.2">
      <c r="B3325" s="176">
        <v>39244</v>
      </c>
      <c r="C3325" s="146">
        <v>111.841583</v>
      </c>
      <c r="D3325">
        <f t="shared" si="54"/>
        <v>3.4299917525051242</v>
      </c>
      <c r="E3325">
        <v>1.5331819616397405E-3</v>
      </c>
    </row>
    <row r="3326" spans="2:5" x14ac:dyDescent="0.2">
      <c r="B3326" s="176">
        <v>37594</v>
      </c>
      <c r="C3326" s="146">
        <v>25.246454</v>
      </c>
      <c r="D3326">
        <f t="shared" si="54"/>
        <v>-0.93527164644664584</v>
      </c>
      <c r="E3326">
        <v>1.5302357834137798E-3</v>
      </c>
    </row>
    <row r="3327" spans="2:5" x14ac:dyDescent="0.2">
      <c r="B3327" s="176">
        <v>41726</v>
      </c>
      <c r="C3327" s="146">
        <v>390.03701799999999</v>
      </c>
      <c r="D3327">
        <f t="shared" si="54"/>
        <v>1.9450705485475948</v>
      </c>
      <c r="E3327">
        <v>1.5125255448758333E-3</v>
      </c>
    </row>
    <row r="3328" spans="2:5" x14ac:dyDescent="0.2">
      <c r="B3328" s="176">
        <v>44137</v>
      </c>
      <c r="C3328" s="146">
        <v>132.437241</v>
      </c>
      <c r="D3328">
        <f t="shared" si="54"/>
        <v>-0.54987189537265946</v>
      </c>
      <c r="E3328">
        <v>1.5077906512306343E-3</v>
      </c>
    </row>
    <row r="3329" spans="2:5" x14ac:dyDescent="0.2">
      <c r="B3329" s="176">
        <v>41519</v>
      </c>
      <c r="C3329" s="146">
        <v>294.22122200000001</v>
      </c>
      <c r="D3329">
        <f t="shared" si="54"/>
        <v>1.2107730820898071</v>
      </c>
      <c r="E3329">
        <v>1.5036516505510644E-3</v>
      </c>
    </row>
    <row r="3330" spans="2:5" x14ac:dyDescent="0.2">
      <c r="B3330" s="176">
        <v>44105</v>
      </c>
      <c r="C3330" s="146">
        <v>133.08521999999999</v>
      </c>
      <c r="D3330">
        <f t="shared" si="54"/>
        <v>-0.63850524064131386</v>
      </c>
      <c r="E3330">
        <v>1.500430813415402E-3</v>
      </c>
    </row>
    <row r="3331" spans="2:5" x14ac:dyDescent="0.2">
      <c r="B3331" s="176">
        <v>43151</v>
      </c>
      <c r="C3331" s="146">
        <v>368.152557</v>
      </c>
      <c r="D3331">
        <f t="shared" ref="D3331:D3394" si="55">(C3331-C3332)/C3332</f>
        <v>-0.31741426713676224</v>
      </c>
      <c r="E3331">
        <v>1.4914897114132397E-3</v>
      </c>
    </row>
    <row r="3332" spans="2:5" x14ac:dyDescent="0.2">
      <c r="B3332" s="176">
        <v>42110</v>
      </c>
      <c r="C3332" s="146">
        <v>539.34991500000001</v>
      </c>
      <c r="D3332">
        <f t="shared" si="55"/>
        <v>1.0429691962544665</v>
      </c>
      <c r="E3332">
        <v>1.4803417380865602E-3</v>
      </c>
    </row>
    <row r="3333" spans="2:5" x14ac:dyDescent="0.2">
      <c r="B3333" s="176">
        <v>41358</v>
      </c>
      <c r="C3333" s="146">
        <v>264.00295999999997</v>
      </c>
      <c r="D3333">
        <f t="shared" si="55"/>
        <v>0.22158387725403689</v>
      </c>
      <c r="E3333">
        <v>1.4793808936020279E-3</v>
      </c>
    </row>
    <row r="3334" spans="2:5" x14ac:dyDescent="0.2">
      <c r="B3334" s="176">
        <v>40682</v>
      </c>
      <c r="C3334" s="146">
        <v>216.115295</v>
      </c>
      <c r="D3334">
        <f t="shared" si="55"/>
        <v>7.7074833125096456</v>
      </c>
      <c r="E3334">
        <v>1.4792344561658476E-3</v>
      </c>
    </row>
    <row r="3335" spans="2:5" x14ac:dyDescent="0.2">
      <c r="B3335" s="176">
        <v>39856</v>
      </c>
      <c r="C3335" s="146">
        <v>24.819489999999998</v>
      </c>
      <c r="D3335">
        <f t="shared" si="55"/>
        <v>-0.75745890275553651</v>
      </c>
      <c r="E3335">
        <v>1.4694707742445173E-3</v>
      </c>
    </row>
    <row r="3336" spans="2:5" x14ac:dyDescent="0.2">
      <c r="B3336" s="176">
        <v>44004</v>
      </c>
      <c r="C3336" s="146">
        <v>102.33107</v>
      </c>
      <c r="D3336">
        <f t="shared" si="55"/>
        <v>0.63853113056505106</v>
      </c>
      <c r="E3336">
        <v>1.463434674997125E-3</v>
      </c>
    </row>
    <row r="3337" spans="2:5" x14ac:dyDescent="0.2">
      <c r="B3337" s="176">
        <v>35166</v>
      </c>
      <c r="C3337" s="146">
        <v>62.452930000000002</v>
      </c>
      <c r="D3337">
        <f t="shared" si="55"/>
        <v>-0.71453026316510593</v>
      </c>
      <c r="E3337">
        <v>1.4618411951027889E-3</v>
      </c>
    </row>
    <row r="3338" spans="2:5" x14ac:dyDescent="0.2">
      <c r="B3338" s="176">
        <v>40612</v>
      </c>
      <c r="C3338" s="146">
        <v>218.77250699999999</v>
      </c>
      <c r="D3338">
        <f t="shared" si="55"/>
        <v>-0.50734233797270933</v>
      </c>
      <c r="E3338">
        <v>1.4614568763996704E-3</v>
      </c>
    </row>
    <row r="3339" spans="2:5" x14ac:dyDescent="0.2">
      <c r="B3339" s="176">
        <v>44960</v>
      </c>
      <c r="C3339" s="146">
        <v>444.06597900000003</v>
      </c>
      <c r="D3339">
        <f t="shared" si="55"/>
        <v>2.7330326217061449</v>
      </c>
      <c r="E3339">
        <v>1.4613299447955386E-3</v>
      </c>
    </row>
    <row r="3340" spans="2:5" x14ac:dyDescent="0.2">
      <c r="B3340" s="176">
        <v>39342</v>
      </c>
      <c r="C3340" s="146">
        <v>118.955826</v>
      </c>
      <c r="D3340">
        <f t="shared" si="55"/>
        <v>-0.7710308080253877</v>
      </c>
      <c r="E3340">
        <v>1.4414241400824586E-3</v>
      </c>
    </row>
    <row r="3341" spans="2:5" x14ac:dyDescent="0.2">
      <c r="B3341" s="176">
        <v>41942</v>
      </c>
      <c r="C3341" s="146">
        <v>519.527649</v>
      </c>
      <c r="D3341">
        <f t="shared" si="55"/>
        <v>0.20440681356045204</v>
      </c>
      <c r="E3341">
        <v>1.4253234529955669E-3</v>
      </c>
    </row>
    <row r="3342" spans="2:5" x14ac:dyDescent="0.2">
      <c r="B3342" s="176">
        <v>44648</v>
      </c>
      <c r="C3342" s="146">
        <v>431.35562099999999</v>
      </c>
      <c r="D3342">
        <f t="shared" si="55"/>
        <v>-7.8871656977103605E-2</v>
      </c>
      <c r="E3342">
        <v>1.3885864597539899E-3</v>
      </c>
    </row>
    <row r="3343" spans="2:5" x14ac:dyDescent="0.2">
      <c r="B3343" s="176">
        <v>42808</v>
      </c>
      <c r="C3343" s="146">
        <v>468.29046599999998</v>
      </c>
      <c r="D3343">
        <f t="shared" si="55"/>
        <v>10.016083644899442</v>
      </c>
      <c r="E3343">
        <v>1.3855647774643699E-3</v>
      </c>
    </row>
    <row r="3344" spans="2:5" x14ac:dyDescent="0.2">
      <c r="B3344" s="176">
        <v>35802</v>
      </c>
      <c r="C3344" s="146">
        <v>42.509704999999997</v>
      </c>
      <c r="D3344">
        <f t="shared" si="55"/>
        <v>-0.85148661134474857</v>
      </c>
      <c r="E3344">
        <v>1.3665179062110776E-3</v>
      </c>
    </row>
    <row r="3345" spans="2:5" x14ac:dyDescent="0.2">
      <c r="B3345" s="176">
        <v>41437</v>
      </c>
      <c r="C3345" s="146">
        <v>286.23483299999998</v>
      </c>
      <c r="D3345">
        <f t="shared" si="55"/>
        <v>2.6067335114748773</v>
      </c>
      <c r="E3345">
        <v>1.364642836530897E-3</v>
      </c>
    </row>
    <row r="3346" spans="2:5" x14ac:dyDescent="0.2">
      <c r="B3346" s="176">
        <v>38562</v>
      </c>
      <c r="C3346" s="146">
        <v>79.361237000000003</v>
      </c>
      <c r="D3346">
        <f t="shared" si="55"/>
        <v>-0.7863143536765862</v>
      </c>
      <c r="E3346">
        <v>1.3534969170691451E-3</v>
      </c>
    </row>
    <row r="3347" spans="2:5" x14ac:dyDescent="0.2">
      <c r="B3347" s="176">
        <v>43158</v>
      </c>
      <c r="C3347" s="146">
        <v>371.39245599999998</v>
      </c>
      <c r="D3347">
        <f t="shared" si="55"/>
        <v>3.9623072241771298</v>
      </c>
      <c r="E3347">
        <v>1.3438987524015524E-3</v>
      </c>
    </row>
    <row r="3348" spans="2:5" x14ac:dyDescent="0.2">
      <c r="B3348" s="176">
        <v>35236</v>
      </c>
      <c r="C3348" s="146">
        <v>74.842697000000001</v>
      </c>
      <c r="D3348">
        <f t="shared" si="55"/>
        <v>-0.7518560121797041</v>
      </c>
      <c r="E3348">
        <v>1.3287999908164995E-3</v>
      </c>
    </row>
    <row r="3349" spans="2:5" x14ac:dyDescent="0.2">
      <c r="B3349" s="176">
        <v>44399</v>
      </c>
      <c r="C3349" s="146">
        <v>301.60995500000001</v>
      </c>
      <c r="D3349">
        <f t="shared" si="55"/>
        <v>0.56154143075083573</v>
      </c>
      <c r="E3349">
        <v>1.3237986639090464E-3</v>
      </c>
    </row>
    <row r="3350" spans="2:5" x14ac:dyDescent="0.2">
      <c r="B3350" s="176">
        <v>40702</v>
      </c>
      <c r="C3350" s="146">
        <v>193.148865</v>
      </c>
      <c r="D3350">
        <f t="shared" si="55"/>
        <v>0.43272984528362785</v>
      </c>
      <c r="E3350">
        <v>1.3143137620639058E-3</v>
      </c>
    </row>
    <row r="3351" spans="2:5" x14ac:dyDescent="0.2">
      <c r="B3351" s="176">
        <v>39030</v>
      </c>
      <c r="C3351" s="146">
        <v>134.81178299999999</v>
      </c>
      <c r="D3351">
        <f t="shared" si="55"/>
        <v>-0.74765452135262167</v>
      </c>
      <c r="E3351">
        <v>1.308896411237024E-3</v>
      </c>
    </row>
    <row r="3352" spans="2:5" x14ac:dyDescent="0.2">
      <c r="B3352" s="176">
        <v>45079</v>
      </c>
      <c r="C3352" s="146">
        <v>534.23498500000005</v>
      </c>
      <c r="D3352">
        <f t="shared" si="55"/>
        <v>6.5277262368648419</v>
      </c>
      <c r="E3352">
        <v>1.3080177334020542E-3</v>
      </c>
    </row>
    <row r="3353" spans="2:5" x14ac:dyDescent="0.2">
      <c r="B3353" s="176">
        <v>35286</v>
      </c>
      <c r="C3353" s="146">
        <v>70.968970999999996</v>
      </c>
      <c r="D3353">
        <f t="shared" si="55"/>
        <v>-0.38028928623833863</v>
      </c>
      <c r="E3353">
        <v>1.301612206445693E-3</v>
      </c>
    </row>
    <row r="3354" spans="2:5" x14ac:dyDescent="0.2">
      <c r="B3354" s="176">
        <v>40130</v>
      </c>
      <c r="C3354" s="146">
        <v>114.519516</v>
      </c>
      <c r="D3354">
        <f t="shared" si="55"/>
        <v>-0.77764734448743522</v>
      </c>
      <c r="E3354">
        <v>1.2920499191137467E-3</v>
      </c>
    </row>
    <row r="3355" spans="2:5" x14ac:dyDescent="0.2">
      <c r="B3355" s="176">
        <v>42121</v>
      </c>
      <c r="C3355" s="146">
        <v>515.03552200000001</v>
      </c>
      <c r="D3355">
        <f t="shared" si="55"/>
        <v>11.71423795718851</v>
      </c>
      <c r="E3355">
        <v>1.2590576638744466E-3</v>
      </c>
    </row>
    <row r="3356" spans="2:5" x14ac:dyDescent="0.2">
      <c r="B3356" s="176">
        <v>35935</v>
      </c>
      <c r="C3356" s="146">
        <v>40.508564</v>
      </c>
      <c r="D3356">
        <f t="shared" si="55"/>
        <v>0.62941691314264459</v>
      </c>
      <c r="E3356">
        <v>1.2542197959696617E-3</v>
      </c>
    </row>
    <row r="3357" spans="2:5" x14ac:dyDescent="0.2">
      <c r="B3357" s="176">
        <v>37624</v>
      </c>
      <c r="C3357" s="146">
        <v>24.860772999999998</v>
      </c>
      <c r="D3357">
        <f t="shared" si="55"/>
        <v>-5.5538450849067968E-3</v>
      </c>
      <c r="E3357">
        <v>1.2427347720385953E-3</v>
      </c>
    </row>
    <row r="3358" spans="2:5" x14ac:dyDescent="0.2">
      <c r="B3358" s="176">
        <v>37442</v>
      </c>
      <c r="C3358" s="146">
        <v>24.999617000000001</v>
      </c>
      <c r="D3358">
        <f t="shared" si="55"/>
        <v>-0.92293321052028221</v>
      </c>
      <c r="E3358">
        <v>1.2357841864880678E-3</v>
      </c>
    </row>
    <row r="3359" spans="2:5" x14ac:dyDescent="0.2">
      <c r="B3359" s="176">
        <v>44239</v>
      </c>
      <c r="C3359" s="146">
        <v>324.38897700000001</v>
      </c>
      <c r="D3359">
        <f t="shared" si="55"/>
        <v>24.257919607943904</v>
      </c>
      <c r="E3359">
        <v>1.2307253680986709E-3</v>
      </c>
    </row>
    <row r="3360" spans="2:5" x14ac:dyDescent="0.2">
      <c r="B3360" s="176">
        <v>37202</v>
      </c>
      <c r="C3360" s="146">
        <v>12.843059999999999</v>
      </c>
      <c r="D3360">
        <f t="shared" si="55"/>
        <v>-0.97408941755707801</v>
      </c>
      <c r="E3360">
        <v>1.2025600356230712E-3</v>
      </c>
    </row>
    <row r="3361" spans="2:5" x14ac:dyDescent="0.2">
      <c r="B3361" s="176">
        <v>41913</v>
      </c>
      <c r="C3361" s="146">
        <v>495.66851800000001</v>
      </c>
      <c r="D3361">
        <f t="shared" si="55"/>
        <v>3.0190255743750565</v>
      </c>
      <c r="E3361">
        <v>1.1948707813542348E-3</v>
      </c>
    </row>
    <row r="3362" spans="2:5" x14ac:dyDescent="0.2">
      <c r="B3362" s="176">
        <v>39393</v>
      </c>
      <c r="C3362" s="146">
        <v>123.330521</v>
      </c>
      <c r="D3362">
        <f t="shared" si="55"/>
        <v>-0.21207492346815698</v>
      </c>
      <c r="E3362">
        <v>1.1815239642660167E-3</v>
      </c>
    </row>
    <row r="3363" spans="2:5" x14ac:dyDescent="0.2">
      <c r="B3363" s="176">
        <v>40392</v>
      </c>
      <c r="C3363" s="146">
        <v>156.52569600000001</v>
      </c>
      <c r="D3363">
        <f t="shared" si="55"/>
        <v>1.5474334557273173</v>
      </c>
      <c r="E3363">
        <v>1.1814432182045602E-3</v>
      </c>
    </row>
    <row r="3364" spans="2:5" x14ac:dyDescent="0.2">
      <c r="B3364" s="176">
        <v>38225</v>
      </c>
      <c r="C3364" s="146">
        <v>61.444468999999998</v>
      </c>
      <c r="D3364">
        <f t="shared" si="55"/>
        <v>-0.79458099136394578</v>
      </c>
      <c r="E3364">
        <v>1.1746326470413631E-3</v>
      </c>
    </row>
    <row r="3365" spans="2:5" x14ac:dyDescent="0.2">
      <c r="B3365" s="176">
        <v>44414</v>
      </c>
      <c r="C3365" s="146">
        <v>299.11773699999998</v>
      </c>
      <c r="D3365">
        <f t="shared" si="55"/>
        <v>2.4808584444650674</v>
      </c>
      <c r="E3365">
        <v>1.1678192841194771E-3</v>
      </c>
    </row>
    <row r="3366" spans="2:5" x14ac:dyDescent="0.2">
      <c r="B3366" s="176">
        <v>43963</v>
      </c>
      <c r="C3366" s="146">
        <v>85.932175000000001</v>
      </c>
      <c r="D3366">
        <f t="shared" si="55"/>
        <v>-0.79704998541550687</v>
      </c>
      <c r="E3366">
        <v>1.1614950289040287E-3</v>
      </c>
    </row>
    <row r="3367" spans="2:5" x14ac:dyDescent="0.2">
      <c r="B3367" s="176">
        <v>41782</v>
      </c>
      <c r="C3367" s="146">
        <v>423.41546599999998</v>
      </c>
      <c r="D3367">
        <f t="shared" si="55"/>
        <v>9.076410706415422E-2</v>
      </c>
      <c r="E3367">
        <v>1.1607389243113689E-3</v>
      </c>
    </row>
    <row r="3368" spans="2:5" x14ac:dyDescent="0.2">
      <c r="B3368" s="176">
        <v>42207</v>
      </c>
      <c r="C3368" s="146">
        <v>388.182434</v>
      </c>
      <c r="D3368">
        <f t="shared" si="55"/>
        <v>-3.2325299971106308E-2</v>
      </c>
      <c r="E3368">
        <v>1.1564499241708437E-3</v>
      </c>
    </row>
    <row r="3369" spans="2:5" x14ac:dyDescent="0.2">
      <c r="B3369" s="176">
        <v>43083</v>
      </c>
      <c r="C3369" s="146">
        <v>401.149719</v>
      </c>
      <c r="D3369">
        <f t="shared" si="55"/>
        <v>-0.11319982830174889</v>
      </c>
      <c r="E3369">
        <v>1.1194827119296814E-3</v>
      </c>
    </row>
    <row r="3370" spans="2:5" x14ac:dyDescent="0.2">
      <c r="B3370" s="176">
        <v>42524</v>
      </c>
      <c r="C3370" s="146">
        <v>452.35638399999999</v>
      </c>
      <c r="D3370">
        <f t="shared" si="55"/>
        <v>-0.23279020236831324</v>
      </c>
      <c r="E3370">
        <v>1.1026912509379077E-3</v>
      </c>
    </row>
    <row r="3371" spans="2:5" x14ac:dyDescent="0.2">
      <c r="B3371" s="176">
        <v>45111</v>
      </c>
      <c r="C3371" s="146">
        <v>589.61236599999995</v>
      </c>
      <c r="D3371">
        <f t="shared" si="55"/>
        <v>1.6251279483723671</v>
      </c>
      <c r="E3371">
        <v>1.100255040052461E-3</v>
      </c>
    </row>
    <row r="3372" spans="2:5" x14ac:dyDescent="0.2">
      <c r="B3372" s="176">
        <v>40478</v>
      </c>
      <c r="C3372" s="146">
        <v>224.60328699999999</v>
      </c>
      <c r="D3372">
        <f t="shared" si="55"/>
        <v>0.45463712195539935</v>
      </c>
      <c r="E3372">
        <v>1.0881704818041375E-3</v>
      </c>
    </row>
    <row r="3373" spans="2:5" x14ac:dyDescent="0.2">
      <c r="B3373" s="176">
        <v>39119</v>
      </c>
      <c r="C3373" s="146">
        <v>154.40502900000001</v>
      </c>
      <c r="D3373">
        <f t="shared" si="55"/>
        <v>9.8436490836958477</v>
      </c>
      <c r="E3373">
        <v>1.0880383322280089E-3</v>
      </c>
    </row>
    <row r="3374" spans="2:5" x14ac:dyDescent="0.2">
      <c r="B3374" s="176">
        <v>36958</v>
      </c>
      <c r="C3374" s="146">
        <v>14.239212999999999</v>
      </c>
      <c r="D3374">
        <f t="shared" si="55"/>
        <v>-1.5466874610080195E-2</v>
      </c>
      <c r="E3374">
        <v>1.0846620642817645E-3</v>
      </c>
    </row>
    <row r="3375" spans="2:5" x14ac:dyDescent="0.2">
      <c r="B3375" s="176">
        <v>36902</v>
      </c>
      <c r="C3375" s="146">
        <v>14.462909</v>
      </c>
      <c r="D3375">
        <f t="shared" si="55"/>
        <v>-0.78375506966949238</v>
      </c>
      <c r="E3375">
        <v>1.067937107370922E-3</v>
      </c>
    </row>
    <row r="3376" spans="2:5" x14ac:dyDescent="0.2">
      <c r="B3376" s="176">
        <v>37957</v>
      </c>
      <c r="C3376" s="146">
        <v>66.882071999999994</v>
      </c>
      <c r="D3376">
        <f t="shared" si="55"/>
        <v>-0.82074068704085057</v>
      </c>
      <c r="E3376">
        <v>1.0598212900148026E-3</v>
      </c>
    </row>
    <row r="3377" spans="2:5" x14ac:dyDescent="0.2">
      <c r="B3377" s="176">
        <v>41568</v>
      </c>
      <c r="C3377" s="146">
        <v>373.10235599999999</v>
      </c>
      <c r="D3377">
        <f t="shared" si="55"/>
        <v>-0.21480078256866728</v>
      </c>
      <c r="E3377">
        <v>1.0535545888657415E-3</v>
      </c>
    </row>
    <row r="3378" spans="2:5" x14ac:dyDescent="0.2">
      <c r="B3378" s="176">
        <v>42887</v>
      </c>
      <c r="C3378" s="146">
        <v>475.169037</v>
      </c>
      <c r="D3378">
        <f t="shared" si="55"/>
        <v>0.1049543236717539</v>
      </c>
      <c r="E3378">
        <v>1.0500840105761647E-3</v>
      </c>
    </row>
    <row r="3379" spans="2:5" x14ac:dyDescent="0.2">
      <c r="B3379" s="176">
        <v>42192</v>
      </c>
      <c r="C3379" s="146">
        <v>430.03500400000001</v>
      </c>
      <c r="D3379">
        <f t="shared" si="55"/>
        <v>-2.2544406811436718E-3</v>
      </c>
      <c r="E3379">
        <v>1.0438547733212476E-3</v>
      </c>
    </row>
    <row r="3380" spans="2:5" x14ac:dyDescent="0.2">
      <c r="B3380" s="176">
        <v>44718</v>
      </c>
      <c r="C3380" s="146">
        <v>431.00668300000001</v>
      </c>
      <c r="D3380">
        <f t="shared" si="55"/>
        <v>19.05191005438822</v>
      </c>
      <c r="E3380">
        <v>1.0419221611394367E-3</v>
      </c>
    </row>
    <row r="3381" spans="2:5" x14ac:dyDescent="0.2">
      <c r="B3381" s="176">
        <v>36271</v>
      </c>
      <c r="C3381" s="146">
        <v>21.494544999999999</v>
      </c>
      <c r="D3381">
        <f t="shared" si="55"/>
        <v>-0.7513239316325443</v>
      </c>
      <c r="E3381">
        <v>1.0413472126846453E-3</v>
      </c>
    </row>
    <row r="3382" spans="2:5" x14ac:dyDescent="0.2">
      <c r="B3382" s="176">
        <v>39622</v>
      </c>
      <c r="C3382" s="146">
        <v>86.435920999999993</v>
      </c>
      <c r="D3382">
        <f t="shared" si="55"/>
        <v>-0.82464291212712082</v>
      </c>
      <c r="E3382">
        <v>1.0208717489649946E-3</v>
      </c>
    </row>
    <row r="3383" spans="2:5" x14ac:dyDescent="0.2">
      <c r="B3383" s="176">
        <v>44540</v>
      </c>
      <c r="C3383" s="146">
        <v>492.91375699999998</v>
      </c>
      <c r="D3383">
        <f t="shared" si="55"/>
        <v>0.1090052805807197</v>
      </c>
      <c r="E3383">
        <v>1.0122410612110897E-3</v>
      </c>
    </row>
    <row r="3384" spans="2:5" x14ac:dyDescent="0.2">
      <c r="B3384" s="176">
        <v>42944</v>
      </c>
      <c r="C3384" s="146">
        <v>444.46475199999998</v>
      </c>
      <c r="D3384">
        <f t="shared" si="55"/>
        <v>0.85171784051362998</v>
      </c>
      <c r="E3384">
        <v>1.0103416419921408E-3</v>
      </c>
    </row>
    <row r="3385" spans="2:5" x14ac:dyDescent="0.2">
      <c r="B3385" s="176">
        <v>40947</v>
      </c>
      <c r="C3385" s="146">
        <v>240.028336</v>
      </c>
      <c r="D3385">
        <f t="shared" si="55"/>
        <v>9.8762958648080851E-2</v>
      </c>
      <c r="E3385">
        <v>9.9861595332779128E-4</v>
      </c>
    </row>
    <row r="3386" spans="2:5" x14ac:dyDescent="0.2">
      <c r="B3386" s="176">
        <v>40611</v>
      </c>
      <c r="C3386" s="146">
        <v>218.453247</v>
      </c>
      <c r="D3386">
        <f t="shared" si="55"/>
        <v>1.9852501046222708</v>
      </c>
      <c r="E3386">
        <v>9.8955591406746498E-4</v>
      </c>
    </row>
    <row r="3387" spans="2:5" x14ac:dyDescent="0.2">
      <c r="B3387" s="176">
        <v>38427</v>
      </c>
      <c r="C3387" s="146">
        <v>73.177536000000003</v>
      </c>
      <c r="D3387">
        <f t="shared" si="55"/>
        <v>-0.91037107609228618</v>
      </c>
      <c r="E3387">
        <v>9.8631523012302109E-4</v>
      </c>
    </row>
    <row r="3388" spans="2:5" x14ac:dyDescent="0.2">
      <c r="B3388" s="176">
        <v>45303</v>
      </c>
      <c r="C3388" s="146">
        <v>816.45001200000002</v>
      </c>
      <c r="D3388">
        <f t="shared" si="55"/>
        <v>0.61504521783337718</v>
      </c>
      <c r="E3388">
        <v>9.8079810759618734E-4</v>
      </c>
    </row>
    <row r="3389" spans="2:5" x14ac:dyDescent="0.2">
      <c r="B3389" s="176">
        <v>41872</v>
      </c>
      <c r="C3389" s="146">
        <v>505.527649</v>
      </c>
      <c r="D3389">
        <f t="shared" si="55"/>
        <v>3.7196132974381011</v>
      </c>
      <c r="E3389">
        <v>9.7607352911028113E-4</v>
      </c>
    </row>
    <row r="3390" spans="2:5" x14ac:dyDescent="0.2">
      <c r="B3390" s="176">
        <v>40106</v>
      </c>
      <c r="C3390" s="146">
        <v>107.11209100000001</v>
      </c>
      <c r="D3390">
        <f t="shared" si="55"/>
        <v>-0.71597453031500891</v>
      </c>
      <c r="E3390">
        <v>9.4951445084135377E-4</v>
      </c>
    </row>
    <row r="3391" spans="2:5" x14ac:dyDescent="0.2">
      <c r="B3391" s="176">
        <v>42361</v>
      </c>
      <c r="C3391" s="146">
        <v>377.12142899999998</v>
      </c>
      <c r="D3391">
        <f t="shared" si="55"/>
        <v>0.42610368225329331</v>
      </c>
      <c r="E3391">
        <v>9.2571742018500664E-4</v>
      </c>
    </row>
    <row r="3392" spans="2:5" x14ac:dyDescent="0.2">
      <c r="B3392" s="176">
        <v>41381</v>
      </c>
      <c r="C3392" s="146">
        <v>264.44180299999999</v>
      </c>
      <c r="D3392">
        <f t="shared" si="55"/>
        <v>2.3412665719702948</v>
      </c>
      <c r="E3392">
        <v>9.2281168610524049E-4</v>
      </c>
    </row>
    <row r="3393" spans="2:5" x14ac:dyDescent="0.2">
      <c r="B3393" s="176">
        <v>38341</v>
      </c>
      <c r="C3393" s="146">
        <v>79.144180000000006</v>
      </c>
      <c r="D3393">
        <f t="shared" si="55"/>
        <v>-1.2590034799933864E-2</v>
      </c>
      <c r="E3393">
        <v>9.116996907505906E-4</v>
      </c>
    </row>
    <row r="3394" spans="2:5" x14ac:dyDescent="0.2">
      <c r="B3394" s="176">
        <v>38393</v>
      </c>
      <c r="C3394" s="146">
        <v>80.153312999999997</v>
      </c>
      <c r="D3394">
        <f t="shared" si="55"/>
        <v>1.4595854946612358E-2</v>
      </c>
      <c r="E3394">
        <v>9.0031101551090213E-4</v>
      </c>
    </row>
    <row r="3395" spans="2:5" x14ac:dyDescent="0.2">
      <c r="B3395" s="176">
        <v>35265</v>
      </c>
      <c r="C3395" s="146">
        <v>79.000236999999998</v>
      </c>
      <c r="D3395">
        <f t="shared" ref="D3395:D3458" si="56">(C3395-C3396)/C3396</f>
        <v>-0.79463743329421432</v>
      </c>
      <c r="E3395">
        <v>8.988551537855848E-4</v>
      </c>
    </row>
    <row r="3396" spans="2:5" x14ac:dyDescent="0.2">
      <c r="B3396" s="176">
        <v>41690</v>
      </c>
      <c r="C3396" s="146">
        <v>384.686646</v>
      </c>
      <c r="D3396">
        <f t="shared" si="56"/>
        <v>0.65410051002414538</v>
      </c>
      <c r="E3396">
        <v>8.9398781059774979E-4</v>
      </c>
    </row>
    <row r="3397" spans="2:5" x14ac:dyDescent="0.2">
      <c r="B3397" s="176">
        <v>40590</v>
      </c>
      <c r="C3397" s="146">
        <v>232.56546</v>
      </c>
      <c r="D3397">
        <f t="shared" si="56"/>
        <v>5.803196420952113</v>
      </c>
      <c r="E3397">
        <v>8.888963792166865E-4</v>
      </c>
    </row>
    <row r="3398" spans="2:5" x14ac:dyDescent="0.2">
      <c r="B3398" s="176">
        <v>36482</v>
      </c>
      <c r="C3398" s="146">
        <v>34.184733999999999</v>
      </c>
      <c r="D3398">
        <f t="shared" si="56"/>
        <v>-0.91218938922075465</v>
      </c>
      <c r="E3398">
        <v>8.8691245490105694E-4</v>
      </c>
    </row>
    <row r="3399" spans="2:5" x14ac:dyDescent="0.2">
      <c r="B3399" s="176">
        <v>41694</v>
      </c>
      <c r="C3399" s="146">
        <v>389.30072000000001</v>
      </c>
      <c r="D3399">
        <f t="shared" si="56"/>
        <v>0.70668397716533837</v>
      </c>
      <c r="E3399">
        <v>8.8338014573392549E-4</v>
      </c>
    </row>
    <row r="3400" spans="2:5" x14ac:dyDescent="0.2">
      <c r="B3400" s="176">
        <v>41079</v>
      </c>
      <c r="C3400" s="146">
        <v>228.103577</v>
      </c>
      <c r="D3400">
        <f t="shared" si="56"/>
        <v>11.6291171051262</v>
      </c>
      <c r="E3400">
        <v>8.4069738995549471E-4</v>
      </c>
    </row>
    <row r="3401" spans="2:5" x14ac:dyDescent="0.2">
      <c r="B3401" s="176">
        <v>36683</v>
      </c>
      <c r="C3401" s="146">
        <v>18.061720000000001</v>
      </c>
      <c r="D3401">
        <f t="shared" si="56"/>
        <v>-0.87389318908702407</v>
      </c>
      <c r="E3401">
        <v>8.3916195515422866E-4</v>
      </c>
    </row>
    <row r="3402" spans="2:5" x14ac:dyDescent="0.2">
      <c r="B3402" s="176">
        <v>40283</v>
      </c>
      <c r="C3402" s="146">
        <v>143.225571</v>
      </c>
      <c r="D3402">
        <f t="shared" si="56"/>
        <v>1.4075719782566483</v>
      </c>
      <c r="E3402">
        <v>8.3904532557475863E-4</v>
      </c>
    </row>
    <row r="3403" spans="2:5" x14ac:dyDescent="0.2">
      <c r="B3403" s="176">
        <v>35356</v>
      </c>
      <c r="C3403" s="146">
        <v>59.489632</v>
      </c>
      <c r="D3403">
        <f t="shared" si="56"/>
        <v>-0.87606429094366212</v>
      </c>
      <c r="E3403">
        <v>8.3578464471527401E-4</v>
      </c>
    </row>
    <row r="3404" spans="2:5" x14ac:dyDescent="0.2">
      <c r="B3404" s="176">
        <v>42884</v>
      </c>
      <c r="C3404" s="146">
        <v>480.00396699999999</v>
      </c>
      <c r="D3404">
        <f t="shared" si="56"/>
        <v>1.0807348579803557</v>
      </c>
      <c r="E3404">
        <v>8.313962801384621E-4</v>
      </c>
    </row>
    <row r="3405" spans="2:5" x14ac:dyDescent="0.2">
      <c r="B3405" s="176">
        <v>41099</v>
      </c>
      <c r="C3405" s="146">
        <v>230.68963600000001</v>
      </c>
      <c r="D3405">
        <f t="shared" si="56"/>
        <v>-0.51780435049018292</v>
      </c>
      <c r="E3405">
        <v>8.310655016875141E-4</v>
      </c>
    </row>
    <row r="3406" spans="2:5" x14ac:dyDescent="0.2">
      <c r="B3406" s="176">
        <v>41844</v>
      </c>
      <c r="C3406" s="146">
        <v>478.415009</v>
      </c>
      <c r="D3406">
        <f t="shared" si="56"/>
        <v>3.1744034882538728</v>
      </c>
      <c r="E3406">
        <v>8.2502506220289058E-4</v>
      </c>
    </row>
    <row r="3407" spans="2:5" x14ac:dyDescent="0.2">
      <c r="B3407" s="176">
        <v>39577</v>
      </c>
      <c r="C3407" s="146">
        <v>114.606796</v>
      </c>
      <c r="D3407">
        <f t="shared" si="56"/>
        <v>0.61359571734852847</v>
      </c>
      <c r="E3407">
        <v>8.2234599333755526E-4</v>
      </c>
    </row>
    <row r="3408" spans="2:5" x14ac:dyDescent="0.2">
      <c r="B3408" s="176">
        <v>35289</v>
      </c>
      <c r="C3408" s="146">
        <v>71.025718999999995</v>
      </c>
      <c r="D3408">
        <f t="shared" si="56"/>
        <v>-0.77417723329261889</v>
      </c>
      <c r="E3408">
        <v>7.9961706081378735E-4</v>
      </c>
    </row>
    <row r="3409" spans="2:5" x14ac:dyDescent="0.2">
      <c r="B3409" s="176">
        <v>44342</v>
      </c>
      <c r="C3409" s="146">
        <v>314.519745</v>
      </c>
      <c r="D3409">
        <f t="shared" si="56"/>
        <v>15.078457589429721</v>
      </c>
      <c r="E3409">
        <v>7.9306518955954246E-4</v>
      </c>
    </row>
    <row r="3410" spans="2:5" x14ac:dyDescent="0.2">
      <c r="B3410" s="176">
        <v>37477</v>
      </c>
      <c r="C3410" s="146">
        <v>19.561561999999999</v>
      </c>
      <c r="D3410">
        <f t="shared" si="56"/>
        <v>-0.68857952467530004</v>
      </c>
      <c r="E3410">
        <v>7.8926089480088873E-4</v>
      </c>
    </row>
    <row r="3411" spans="2:5" x14ac:dyDescent="0.2">
      <c r="B3411" s="176">
        <v>38237</v>
      </c>
      <c r="C3411" s="146">
        <v>62.813988000000002</v>
      </c>
      <c r="D3411">
        <f t="shared" si="56"/>
        <v>-0.71850967807909361</v>
      </c>
      <c r="E3411">
        <v>7.6590933152177027E-4</v>
      </c>
    </row>
    <row r="3412" spans="2:5" x14ac:dyDescent="0.2">
      <c r="B3412" s="176">
        <v>40567</v>
      </c>
      <c r="C3412" s="146">
        <v>223.14794900000001</v>
      </c>
      <c r="D3412">
        <f t="shared" si="56"/>
        <v>-0.43912944901960921</v>
      </c>
      <c r="E3412">
        <v>7.5794600927866281E-4</v>
      </c>
    </row>
    <row r="3413" spans="2:5" x14ac:dyDescent="0.2">
      <c r="B3413" s="176">
        <v>44832</v>
      </c>
      <c r="C3413" s="146">
        <v>397.85998499999999</v>
      </c>
      <c r="D3413">
        <f t="shared" si="56"/>
        <v>18.407575042284865</v>
      </c>
      <c r="E3413">
        <v>7.5226711233547972E-4</v>
      </c>
    </row>
    <row r="3414" spans="2:5" x14ac:dyDescent="0.2">
      <c r="B3414" s="176">
        <v>36612</v>
      </c>
      <c r="C3414" s="146">
        <v>20.500242</v>
      </c>
      <c r="D3414">
        <f t="shared" si="56"/>
        <v>-0.86165985630677677</v>
      </c>
      <c r="E3414">
        <v>7.3956221431655965E-4</v>
      </c>
    </row>
    <row r="3415" spans="2:5" x14ac:dyDescent="0.2">
      <c r="B3415" s="176">
        <v>39056</v>
      </c>
      <c r="C3415" s="146">
        <v>148.18722500000001</v>
      </c>
      <c r="D3415">
        <f t="shared" si="56"/>
        <v>8.2107769845774781E-2</v>
      </c>
      <c r="E3415">
        <v>7.364623648681793E-4</v>
      </c>
    </row>
    <row r="3416" spans="2:5" x14ac:dyDescent="0.2">
      <c r="B3416" s="176">
        <v>39027</v>
      </c>
      <c r="C3416" s="146">
        <v>136.94313</v>
      </c>
      <c r="D3416">
        <f t="shared" si="56"/>
        <v>-0.77795208805263538</v>
      </c>
      <c r="E3416">
        <v>7.3594137350183227E-4</v>
      </c>
    </row>
    <row r="3417" spans="2:5" x14ac:dyDescent="0.2">
      <c r="B3417" s="176">
        <v>45117</v>
      </c>
      <c r="C3417" s="146">
        <v>616.727844</v>
      </c>
      <c r="D3417">
        <f t="shared" si="56"/>
        <v>11.015819484754061</v>
      </c>
      <c r="E3417">
        <v>7.279297659154554E-4</v>
      </c>
    </row>
    <row r="3418" spans="2:5" x14ac:dyDescent="0.2">
      <c r="B3418" s="176">
        <v>35681</v>
      </c>
      <c r="C3418" s="146">
        <v>51.326324</v>
      </c>
      <c r="D3418">
        <f t="shared" si="56"/>
        <v>-0.75959077498960392</v>
      </c>
      <c r="E3418">
        <v>7.0707660342278586E-4</v>
      </c>
    </row>
    <row r="3419" spans="2:5" x14ac:dyDescent="0.2">
      <c r="B3419" s="176">
        <v>40625</v>
      </c>
      <c r="C3419" s="146">
        <v>213.49565100000001</v>
      </c>
      <c r="D3419">
        <f t="shared" si="56"/>
        <v>17.488978136229736</v>
      </c>
      <c r="E3419">
        <v>7.0413039270760046E-4</v>
      </c>
    </row>
    <row r="3420" spans="2:5" x14ac:dyDescent="0.2">
      <c r="B3420" s="176">
        <v>37145</v>
      </c>
      <c r="C3420" s="146">
        <v>11.547185000000001</v>
      </c>
      <c r="D3420">
        <f t="shared" si="56"/>
        <v>-0.96913622715364323</v>
      </c>
      <c r="E3420">
        <v>6.6857489988717217E-4</v>
      </c>
    </row>
    <row r="3421" spans="2:5" x14ac:dyDescent="0.2">
      <c r="B3421" s="176">
        <v>42989</v>
      </c>
      <c r="C3421" s="146">
        <v>374.13394199999999</v>
      </c>
      <c r="D3421">
        <f t="shared" si="56"/>
        <v>15.076720811496084</v>
      </c>
      <c r="E3421">
        <v>6.6661459178971689E-4</v>
      </c>
    </row>
    <row r="3422" spans="2:5" x14ac:dyDescent="0.2">
      <c r="B3422" s="176">
        <v>37743</v>
      </c>
      <c r="C3422" s="146">
        <v>23.271782000000002</v>
      </c>
      <c r="D3422">
        <f t="shared" si="56"/>
        <v>0.93645711733290982</v>
      </c>
      <c r="E3422">
        <v>6.6334556726548608E-4</v>
      </c>
    </row>
    <row r="3423" spans="2:5" x14ac:dyDescent="0.2">
      <c r="B3423" s="176">
        <v>36811</v>
      </c>
      <c r="C3423" s="146">
        <v>12.017711</v>
      </c>
      <c r="D3423">
        <f t="shared" si="56"/>
        <v>-0.90004517288334152</v>
      </c>
      <c r="E3423">
        <v>6.4213161050219231E-4</v>
      </c>
    </row>
    <row r="3424" spans="2:5" x14ac:dyDescent="0.2">
      <c r="B3424" s="176">
        <v>39434</v>
      </c>
      <c r="C3424" s="146">
        <v>120.23142199999999</v>
      </c>
      <c r="D3424">
        <f t="shared" si="56"/>
        <v>-0.61965896330116832</v>
      </c>
      <c r="E3424">
        <v>6.4125006919213965E-4</v>
      </c>
    </row>
    <row r="3425" spans="2:5" x14ac:dyDescent="0.2">
      <c r="B3425" s="176">
        <v>44384</v>
      </c>
      <c r="C3425" s="146">
        <v>316.114777</v>
      </c>
      <c r="D3425">
        <f t="shared" si="56"/>
        <v>-0.35542228226372513</v>
      </c>
      <c r="E3425">
        <v>6.3118801989305051E-4</v>
      </c>
    </row>
    <row r="3426" spans="2:5" x14ac:dyDescent="0.2">
      <c r="B3426" s="176">
        <v>44546</v>
      </c>
      <c r="C3426" s="146">
        <v>490.42150900000001</v>
      </c>
      <c r="D3426">
        <f t="shared" si="56"/>
        <v>2.5222851759192961</v>
      </c>
      <c r="E3426">
        <v>6.1019854922500472E-4</v>
      </c>
    </row>
    <row r="3427" spans="2:5" x14ac:dyDescent="0.2">
      <c r="B3427" s="176">
        <v>39023</v>
      </c>
      <c r="C3427" s="146">
        <v>139.233902</v>
      </c>
      <c r="D3427">
        <f t="shared" si="56"/>
        <v>-0.16341503220121958</v>
      </c>
      <c r="E3427">
        <v>6.0311184092955302E-4</v>
      </c>
    </row>
    <row r="3428" spans="2:5" x14ac:dyDescent="0.2">
      <c r="B3428" s="176">
        <v>43448</v>
      </c>
      <c r="C3428" s="146">
        <v>166.431274</v>
      </c>
      <c r="D3428">
        <f t="shared" si="56"/>
        <v>2.3721817257110711</v>
      </c>
      <c r="E3428">
        <v>5.9922466688894108E-4</v>
      </c>
    </row>
    <row r="3429" spans="2:5" x14ac:dyDescent="0.2">
      <c r="B3429" s="176">
        <v>35745</v>
      </c>
      <c r="C3429" s="146">
        <v>49.354182999999999</v>
      </c>
      <c r="D3429">
        <f t="shared" si="56"/>
        <v>-0.66189273872237253</v>
      </c>
      <c r="E3429">
        <v>5.8807696905126109E-4</v>
      </c>
    </row>
    <row r="3430" spans="2:5" x14ac:dyDescent="0.2">
      <c r="B3430" s="176">
        <v>39132</v>
      </c>
      <c r="C3430" s="146">
        <v>145.97197</v>
      </c>
      <c r="D3430">
        <f t="shared" si="56"/>
        <v>0.10115215230247272</v>
      </c>
      <c r="E3430">
        <v>5.7526303423103024E-4</v>
      </c>
    </row>
    <row r="3431" spans="2:5" x14ac:dyDescent="0.2">
      <c r="B3431" s="176">
        <v>38940</v>
      </c>
      <c r="C3431" s="146">
        <v>132.56294299999999</v>
      </c>
      <c r="D3431">
        <f t="shared" si="56"/>
        <v>-0.24466859747103728</v>
      </c>
      <c r="E3431">
        <v>5.6987287897069302E-4</v>
      </c>
    </row>
    <row r="3432" spans="2:5" x14ac:dyDescent="0.2">
      <c r="B3432" s="176">
        <v>43822</v>
      </c>
      <c r="C3432" s="146">
        <v>175.50302099999999</v>
      </c>
      <c r="D3432">
        <f t="shared" si="56"/>
        <v>-0.71699909020724317</v>
      </c>
      <c r="E3432">
        <v>5.6840999360777112E-4</v>
      </c>
    </row>
    <row r="3433" spans="2:5" x14ac:dyDescent="0.2">
      <c r="B3433" s="176">
        <v>45196</v>
      </c>
      <c r="C3433" s="146">
        <v>620.15002400000003</v>
      </c>
      <c r="D3433">
        <f t="shared" si="56"/>
        <v>2.5056797804523678</v>
      </c>
      <c r="E3433">
        <v>5.6475638395792538E-4</v>
      </c>
    </row>
    <row r="3434" spans="2:5" x14ac:dyDescent="0.2">
      <c r="B3434" s="176">
        <v>43524</v>
      </c>
      <c r="C3434" s="146">
        <v>176.898651</v>
      </c>
      <c r="D3434">
        <f t="shared" si="56"/>
        <v>-4.3138314978604729E-2</v>
      </c>
      <c r="E3434">
        <v>5.6374759309276367E-4</v>
      </c>
    </row>
    <row r="3435" spans="2:5" x14ac:dyDescent="0.2">
      <c r="B3435" s="176">
        <v>43481</v>
      </c>
      <c r="C3435" s="146">
        <v>184.873795</v>
      </c>
      <c r="D3435">
        <f t="shared" si="56"/>
        <v>0.79260618023468232</v>
      </c>
      <c r="E3435">
        <v>5.3942076867863125E-4</v>
      </c>
    </row>
    <row r="3436" spans="2:5" x14ac:dyDescent="0.2">
      <c r="B3436" s="176">
        <v>40093</v>
      </c>
      <c r="C3436" s="146">
        <v>103.131294</v>
      </c>
      <c r="D3436">
        <f t="shared" si="56"/>
        <v>-0.62326988692875929</v>
      </c>
      <c r="E3436">
        <v>5.3773013619176798E-4</v>
      </c>
    </row>
    <row r="3437" spans="2:5" x14ac:dyDescent="0.2">
      <c r="B3437" s="176">
        <v>41225</v>
      </c>
      <c r="C3437" s="146">
        <v>273.753784</v>
      </c>
      <c r="D3437">
        <f t="shared" si="56"/>
        <v>4.0074960310540586</v>
      </c>
      <c r="E3437">
        <v>5.3460154802113542E-4</v>
      </c>
    </row>
    <row r="3438" spans="2:5" x14ac:dyDescent="0.2">
      <c r="B3438" s="176">
        <v>35653</v>
      </c>
      <c r="C3438" s="146">
        <v>54.668796999999998</v>
      </c>
      <c r="D3438">
        <f t="shared" si="56"/>
        <v>-0.78211175809174704</v>
      </c>
      <c r="E3438">
        <v>5.3074867756182115E-4</v>
      </c>
    </row>
    <row r="3439" spans="2:5" x14ac:dyDescent="0.2">
      <c r="B3439" s="176">
        <v>40520</v>
      </c>
      <c r="C3439" s="146">
        <v>250.90292400000001</v>
      </c>
      <c r="D3439">
        <f t="shared" si="56"/>
        <v>5.2130085709652628E-2</v>
      </c>
      <c r="E3439">
        <v>5.242023764673834E-4</v>
      </c>
    </row>
    <row r="3440" spans="2:5" x14ac:dyDescent="0.2">
      <c r="B3440" s="176">
        <v>40491</v>
      </c>
      <c r="C3440" s="146">
        <v>238.47139000000001</v>
      </c>
      <c r="D3440">
        <f t="shared" si="56"/>
        <v>0.27666628726123871</v>
      </c>
      <c r="E3440">
        <v>5.1208449983725503E-4</v>
      </c>
    </row>
    <row r="3441" spans="2:5" x14ac:dyDescent="0.2">
      <c r="B3441" s="176">
        <v>40725</v>
      </c>
      <c r="C3441" s="146">
        <v>186.79226700000001</v>
      </c>
      <c r="D3441">
        <f t="shared" si="56"/>
        <v>2.4256072098886192</v>
      </c>
      <c r="E3441">
        <v>5.0296637843067339E-4</v>
      </c>
    </row>
    <row r="3442" spans="2:5" x14ac:dyDescent="0.2">
      <c r="B3442" s="176">
        <v>39735</v>
      </c>
      <c r="C3442" s="146">
        <v>54.528221000000002</v>
      </c>
      <c r="D3442">
        <f t="shared" si="56"/>
        <v>-3.8807462587669359E-2</v>
      </c>
      <c r="E3442">
        <v>5.0122104396660265E-4</v>
      </c>
    </row>
    <row r="3443" spans="2:5" x14ac:dyDescent="0.2">
      <c r="B3443" s="176">
        <v>35545</v>
      </c>
      <c r="C3443" s="146">
        <v>56.729759000000001</v>
      </c>
      <c r="D3443">
        <f t="shared" si="56"/>
        <v>-0.8584192576483094</v>
      </c>
      <c r="E3443">
        <v>5.0053457254606933E-4</v>
      </c>
    </row>
    <row r="3444" spans="2:5" x14ac:dyDescent="0.2">
      <c r="B3444" s="176">
        <v>42198</v>
      </c>
      <c r="C3444" s="146">
        <v>400.68838499999998</v>
      </c>
      <c r="D3444">
        <f t="shared" si="56"/>
        <v>0.29552689705773033</v>
      </c>
      <c r="E3444">
        <v>4.9766650937973415E-4</v>
      </c>
    </row>
    <row r="3445" spans="2:5" x14ac:dyDescent="0.2">
      <c r="B3445" s="176">
        <v>43236</v>
      </c>
      <c r="C3445" s="146">
        <v>309.28604100000001</v>
      </c>
      <c r="D3445">
        <f t="shared" si="56"/>
        <v>-2.6666705983595478E-2</v>
      </c>
      <c r="E3445">
        <v>4.8362125659593119E-4</v>
      </c>
    </row>
    <row r="3446" spans="2:5" x14ac:dyDescent="0.2">
      <c r="B3446" s="176">
        <v>44344</v>
      </c>
      <c r="C3446" s="146">
        <v>317.75964399999998</v>
      </c>
      <c r="D3446">
        <f t="shared" si="56"/>
        <v>3.7516029911625552</v>
      </c>
      <c r="E3446">
        <v>4.7081939996308905E-4</v>
      </c>
    </row>
    <row r="3447" spans="2:5" x14ac:dyDescent="0.2">
      <c r="B3447" s="176">
        <v>37959</v>
      </c>
      <c r="C3447" s="146">
        <v>66.874199000000004</v>
      </c>
      <c r="D3447">
        <f t="shared" si="56"/>
        <v>3.0193333602594334</v>
      </c>
      <c r="E3447">
        <v>4.7071682509699391E-4</v>
      </c>
    </row>
    <row r="3448" spans="2:5" x14ac:dyDescent="0.2">
      <c r="B3448" s="176">
        <v>37231</v>
      </c>
      <c r="C3448" s="146">
        <v>16.638131999999999</v>
      </c>
      <c r="D3448">
        <f t="shared" si="56"/>
        <v>-0.84695105237656232</v>
      </c>
      <c r="E3448">
        <v>4.6426994498212278E-4</v>
      </c>
    </row>
    <row r="3449" spans="2:5" x14ac:dyDescent="0.2">
      <c r="B3449" s="176">
        <v>44019</v>
      </c>
      <c r="C3449" s="146">
        <v>108.71118199999999</v>
      </c>
      <c r="D3449">
        <f t="shared" si="56"/>
        <v>-0.75355932151980465</v>
      </c>
      <c r="E3449">
        <v>4.5870040309364899E-4</v>
      </c>
    </row>
    <row r="3450" spans="2:5" x14ac:dyDescent="0.2">
      <c r="B3450" s="176">
        <v>42914</v>
      </c>
      <c r="C3450" s="146">
        <v>441.12515300000001</v>
      </c>
      <c r="D3450">
        <f t="shared" si="56"/>
        <v>8.1024274630928037</v>
      </c>
      <c r="E3450">
        <v>4.5223487071867688E-4</v>
      </c>
    </row>
    <row r="3451" spans="2:5" x14ac:dyDescent="0.2">
      <c r="B3451" s="176">
        <v>35740</v>
      </c>
      <c r="C3451" s="146">
        <v>48.462364000000001</v>
      </c>
      <c r="D3451">
        <f t="shared" si="56"/>
        <v>-0.92753833003956332</v>
      </c>
      <c r="E3451">
        <v>4.4887947346665272E-4</v>
      </c>
    </row>
    <row r="3452" spans="2:5" x14ac:dyDescent="0.2">
      <c r="B3452" s="176">
        <v>45218</v>
      </c>
      <c r="C3452" s="146">
        <v>668.79998799999998</v>
      </c>
      <c r="D3452">
        <f t="shared" si="56"/>
        <v>13.073848734742457</v>
      </c>
      <c r="E3452">
        <v>4.4874794315629741E-4</v>
      </c>
    </row>
    <row r="3453" spans="2:5" x14ac:dyDescent="0.2">
      <c r="B3453" s="176">
        <v>35451</v>
      </c>
      <c r="C3453" s="146">
        <v>47.520760000000003</v>
      </c>
      <c r="D3453">
        <f t="shared" si="56"/>
        <v>-0.67442496863495804</v>
      </c>
      <c r="E3453">
        <v>4.4806809136033096E-4</v>
      </c>
    </row>
    <row r="3454" spans="2:5" x14ac:dyDescent="0.2">
      <c r="B3454" s="176">
        <v>40189</v>
      </c>
      <c r="C3454" s="146">
        <v>145.959473</v>
      </c>
      <c r="D3454">
        <f t="shared" si="56"/>
        <v>1.1493122257034549</v>
      </c>
      <c r="E3454">
        <v>4.428257232654917E-4</v>
      </c>
    </row>
    <row r="3455" spans="2:5" x14ac:dyDescent="0.2">
      <c r="B3455" s="176">
        <v>35174</v>
      </c>
      <c r="C3455" s="146">
        <v>67.909851000000003</v>
      </c>
      <c r="D3455">
        <f t="shared" si="56"/>
        <v>0.29959734401601773</v>
      </c>
      <c r="E3455">
        <v>4.1338037785992545E-4</v>
      </c>
    </row>
    <row r="3456" spans="2:5" x14ac:dyDescent="0.2">
      <c r="B3456" s="176">
        <v>35072</v>
      </c>
      <c r="C3456" s="146">
        <v>52.254531999999998</v>
      </c>
      <c r="D3456">
        <f t="shared" si="56"/>
        <v>-0.78931916027296023</v>
      </c>
      <c r="E3456">
        <v>4.0292160473452498E-4</v>
      </c>
    </row>
    <row r="3457" spans="2:5" x14ac:dyDescent="0.2">
      <c r="B3457" s="176">
        <v>43326</v>
      </c>
      <c r="C3457" s="146">
        <v>248.02697800000001</v>
      </c>
      <c r="D3457">
        <f t="shared" si="56"/>
        <v>11.851602879129885</v>
      </c>
      <c r="E3457">
        <v>4.0213808341875288E-4</v>
      </c>
    </row>
    <row r="3458" spans="2:5" x14ac:dyDescent="0.2">
      <c r="B3458" s="176">
        <v>37350</v>
      </c>
      <c r="C3458" s="146">
        <v>19.299302999999998</v>
      </c>
      <c r="D3458">
        <f t="shared" si="56"/>
        <v>-0.89832104008751357</v>
      </c>
      <c r="E3458">
        <v>3.9955224023712833E-4</v>
      </c>
    </row>
    <row r="3459" spans="2:5" x14ac:dyDescent="0.2">
      <c r="B3459" s="176">
        <v>40422</v>
      </c>
      <c r="C3459" s="146">
        <v>189.80625900000001</v>
      </c>
      <c r="D3459">
        <f t="shared" ref="D3459:D3522" si="57">(C3459-C3460)/C3460</f>
        <v>8.5808075092478511</v>
      </c>
      <c r="E3459">
        <v>3.9584431982196217E-4</v>
      </c>
    </row>
    <row r="3460" spans="2:5" x14ac:dyDescent="0.2">
      <c r="B3460" s="176">
        <v>36665</v>
      </c>
      <c r="C3460" s="146">
        <v>19.811091999999999</v>
      </c>
      <c r="D3460">
        <f t="shared" si="57"/>
        <v>-0.96276403157632295</v>
      </c>
      <c r="E3460">
        <v>3.8205317578279114E-4</v>
      </c>
    </row>
    <row r="3461" spans="2:5" x14ac:dyDescent="0.2">
      <c r="B3461" s="176">
        <v>42684</v>
      </c>
      <c r="C3461" s="146">
        <v>532.04180899999994</v>
      </c>
      <c r="D3461">
        <f t="shared" si="57"/>
        <v>24.284074622838293</v>
      </c>
      <c r="E3461">
        <v>3.7492685309684917E-4</v>
      </c>
    </row>
    <row r="3462" spans="2:5" x14ac:dyDescent="0.2">
      <c r="B3462" s="176">
        <v>37516</v>
      </c>
      <c r="C3462" s="146">
        <v>21.042566000000001</v>
      </c>
      <c r="D3462">
        <f t="shared" si="57"/>
        <v>-0.47308989582775146</v>
      </c>
      <c r="E3462">
        <v>3.6667715243850403E-4</v>
      </c>
    </row>
    <row r="3463" spans="2:5" x14ac:dyDescent="0.2">
      <c r="B3463" s="176">
        <v>35914</v>
      </c>
      <c r="C3463" s="146">
        <v>39.935780000000001</v>
      </c>
      <c r="D3463">
        <f t="shared" si="57"/>
        <v>0.91505612800716929</v>
      </c>
      <c r="E3463">
        <v>3.6321480673961808E-4</v>
      </c>
    </row>
    <row r="3464" spans="2:5" x14ac:dyDescent="0.2">
      <c r="B3464" s="176">
        <v>36273</v>
      </c>
      <c r="C3464" s="146">
        <v>20.853581999999999</v>
      </c>
      <c r="D3464">
        <f t="shared" si="57"/>
        <v>-0.94953218893595959</v>
      </c>
      <c r="E3464">
        <v>3.5747642368155053E-4</v>
      </c>
    </row>
    <row r="3465" spans="2:5" x14ac:dyDescent="0.2">
      <c r="B3465" s="176">
        <v>41793</v>
      </c>
      <c r="C3465" s="146">
        <v>413.20559700000001</v>
      </c>
      <c r="D3465">
        <f t="shared" si="57"/>
        <v>0.33217768914051465</v>
      </c>
      <c r="E3465">
        <v>3.5655497837831573E-4</v>
      </c>
    </row>
    <row r="3466" spans="2:5" x14ac:dyDescent="0.2">
      <c r="B3466" s="176">
        <v>41277</v>
      </c>
      <c r="C3466" s="146">
        <v>310.17303500000003</v>
      </c>
      <c r="D3466">
        <f t="shared" si="57"/>
        <v>11.45707758060434</v>
      </c>
      <c r="E3466">
        <v>3.1445241643402979E-4</v>
      </c>
    </row>
    <row r="3467" spans="2:5" x14ac:dyDescent="0.2">
      <c r="B3467" s="176">
        <v>37621</v>
      </c>
      <c r="C3467" s="146">
        <v>24.899342000000001</v>
      </c>
      <c r="D3467">
        <f t="shared" si="57"/>
        <v>-0.94900062057643841</v>
      </c>
      <c r="E3467">
        <v>3.0998376723168086E-4</v>
      </c>
    </row>
    <row r="3468" spans="2:5" x14ac:dyDescent="0.2">
      <c r="B3468" s="176">
        <v>44566</v>
      </c>
      <c r="C3468" s="146">
        <v>488.22833300000002</v>
      </c>
      <c r="D3468">
        <f t="shared" si="57"/>
        <v>0.44038906928864185</v>
      </c>
      <c r="E3468">
        <v>3.0631527476612048E-4</v>
      </c>
    </row>
    <row r="3469" spans="2:5" x14ac:dyDescent="0.2">
      <c r="B3469" s="176">
        <v>42247</v>
      </c>
      <c r="C3469" s="146">
        <v>338.955872</v>
      </c>
      <c r="D3469">
        <f t="shared" si="57"/>
        <v>3.2894120377811498</v>
      </c>
      <c r="E3469">
        <v>2.9413951908172613E-4</v>
      </c>
    </row>
    <row r="3470" spans="2:5" x14ac:dyDescent="0.2">
      <c r="B3470" s="176">
        <v>35268</v>
      </c>
      <c r="C3470" s="146">
        <v>79.021523000000002</v>
      </c>
      <c r="D3470">
        <f t="shared" si="57"/>
        <v>-0.79439845884762827</v>
      </c>
      <c r="E3470">
        <v>2.6944222964803854E-4</v>
      </c>
    </row>
    <row r="3471" spans="2:5" x14ac:dyDescent="0.2">
      <c r="B3471" s="176">
        <v>41689</v>
      </c>
      <c r="C3471" s="146">
        <v>384.34304800000001</v>
      </c>
      <c r="D3471">
        <f t="shared" si="57"/>
        <v>-3.9748617905686102E-2</v>
      </c>
      <c r="E3471">
        <v>2.5550113195661587E-4</v>
      </c>
    </row>
    <row r="3472" spans="2:5" x14ac:dyDescent="0.2">
      <c r="B3472" s="176">
        <v>43007</v>
      </c>
      <c r="C3472" s="146">
        <v>400.25253300000003</v>
      </c>
      <c r="D3472">
        <f t="shared" si="57"/>
        <v>-0.36331421662365193</v>
      </c>
      <c r="E3472">
        <v>2.491573019781569E-4</v>
      </c>
    </row>
    <row r="3473" spans="2:5" x14ac:dyDescent="0.2">
      <c r="B3473" s="176">
        <v>45230</v>
      </c>
      <c r="C3473" s="146">
        <v>628.65002400000003</v>
      </c>
      <c r="D3473">
        <f t="shared" si="57"/>
        <v>8.3556273616484482</v>
      </c>
      <c r="E3473">
        <v>2.3870167064443971E-4</v>
      </c>
    </row>
    <row r="3474" spans="2:5" x14ac:dyDescent="0.2">
      <c r="B3474" s="176">
        <v>38294</v>
      </c>
      <c r="C3474" s="146">
        <v>67.194855000000004</v>
      </c>
      <c r="D3474">
        <f t="shared" si="57"/>
        <v>0.13480982044363421</v>
      </c>
      <c r="E3474">
        <v>2.383786287709015E-4</v>
      </c>
    </row>
    <row r="3475" spans="2:5" x14ac:dyDescent="0.2">
      <c r="B3475" s="176">
        <v>35146</v>
      </c>
      <c r="C3475" s="146">
        <v>59.212437000000001</v>
      </c>
      <c r="D3475">
        <f t="shared" si="57"/>
        <v>-0.21253654851672388</v>
      </c>
      <c r="E3475">
        <v>2.3656031570970645E-4</v>
      </c>
    </row>
    <row r="3476" spans="2:5" x14ac:dyDescent="0.2">
      <c r="B3476" s="176">
        <v>39657</v>
      </c>
      <c r="C3476" s="146">
        <v>75.193886000000006</v>
      </c>
      <c r="D3476">
        <f t="shared" si="57"/>
        <v>1.199145866524272</v>
      </c>
      <c r="E3476">
        <v>2.3463528313674164E-4</v>
      </c>
    </row>
    <row r="3477" spans="2:5" x14ac:dyDescent="0.2">
      <c r="B3477" s="176">
        <v>36483</v>
      </c>
      <c r="C3477" s="146">
        <v>34.192314000000003</v>
      </c>
      <c r="D3477">
        <f t="shared" si="57"/>
        <v>-0.95154150345379263</v>
      </c>
      <c r="E3477">
        <v>2.2173640432610536E-4</v>
      </c>
    </row>
    <row r="3478" spans="2:5" x14ac:dyDescent="0.2">
      <c r="B3478" s="176">
        <v>45264</v>
      </c>
      <c r="C3478" s="146">
        <v>705.59997599999997</v>
      </c>
      <c r="D3478">
        <f t="shared" si="57"/>
        <v>1.8625487881314504</v>
      </c>
      <c r="E3478">
        <v>2.1257920114679148E-4</v>
      </c>
    </row>
    <row r="3479" spans="2:5" x14ac:dyDescent="0.2">
      <c r="B3479" s="176">
        <v>40949</v>
      </c>
      <c r="C3479" s="146">
        <v>246.493607</v>
      </c>
      <c r="D3479">
        <f t="shared" si="57"/>
        <v>-4.4583165436595351E-2</v>
      </c>
      <c r="E3479">
        <v>1.9435517946065579E-4</v>
      </c>
    </row>
    <row r="3480" spans="2:5" x14ac:dyDescent="0.2">
      <c r="B3480" s="176">
        <v>43305</v>
      </c>
      <c r="C3480" s="146">
        <v>257.99588</v>
      </c>
      <c r="D3480">
        <f t="shared" si="57"/>
        <v>-0.15919435427927275</v>
      </c>
      <c r="E3480">
        <v>1.9308299224941533E-4</v>
      </c>
    </row>
    <row r="3481" spans="2:5" x14ac:dyDescent="0.2">
      <c r="B3481" s="176">
        <v>44293</v>
      </c>
      <c r="C3481" s="146">
        <v>306.843658</v>
      </c>
      <c r="D3481">
        <f t="shared" si="57"/>
        <v>4.6859217928607286</v>
      </c>
      <c r="E3481">
        <v>1.6243808142131353E-4</v>
      </c>
    </row>
    <row r="3482" spans="2:5" x14ac:dyDescent="0.2">
      <c r="B3482" s="176">
        <v>35656</v>
      </c>
      <c r="C3482" s="146">
        <v>53.965508</v>
      </c>
      <c r="D3482">
        <f t="shared" si="57"/>
        <v>-1.3414177095453841E-4</v>
      </c>
      <c r="E3482">
        <v>1.3447433397208926E-4</v>
      </c>
    </row>
    <row r="3483" spans="2:5" x14ac:dyDescent="0.2">
      <c r="B3483" s="176">
        <v>35660</v>
      </c>
      <c r="C3483" s="146">
        <v>53.972748000000003</v>
      </c>
      <c r="D3483">
        <f t="shared" si="57"/>
        <v>-0.87503528446953127</v>
      </c>
      <c r="E3483">
        <v>1.3415976738332606E-4</v>
      </c>
    </row>
    <row r="3484" spans="2:5" x14ac:dyDescent="0.2">
      <c r="B3484" s="176">
        <v>44893</v>
      </c>
      <c r="C3484" s="146">
        <v>431.90390000000002</v>
      </c>
      <c r="D3484">
        <f t="shared" si="57"/>
        <v>-4.7592812791428768E-2</v>
      </c>
      <c r="E3484">
        <v>1.15397779108621E-4</v>
      </c>
    </row>
    <row r="3485" spans="2:5" x14ac:dyDescent="0.2">
      <c r="B3485" s="176">
        <v>44764</v>
      </c>
      <c r="C3485" s="146">
        <v>453.486603</v>
      </c>
      <c r="D3485">
        <f t="shared" si="57"/>
        <v>-7.9056661913646367E-2</v>
      </c>
      <c r="E3485">
        <v>1.0990507060078122E-4</v>
      </c>
    </row>
    <row r="3486" spans="2:5" x14ac:dyDescent="0.2">
      <c r="B3486" s="176">
        <v>44539</v>
      </c>
      <c r="C3486" s="146">
        <v>492.41531400000002</v>
      </c>
      <c r="D3486">
        <f t="shared" si="57"/>
        <v>6.0276867260303151</v>
      </c>
      <c r="E3486">
        <v>1.0127843089429911E-4</v>
      </c>
    </row>
    <row r="3487" spans="2:5" x14ac:dyDescent="0.2">
      <c r="B3487" s="176">
        <v>35279</v>
      </c>
      <c r="C3487" s="146">
        <v>70.067909</v>
      </c>
      <c r="D3487">
        <f t="shared" si="57"/>
        <v>-0.8605430728250083</v>
      </c>
      <c r="E3487">
        <v>1.0094084374118667E-4</v>
      </c>
    </row>
    <row r="3488" spans="2:5" x14ac:dyDescent="0.2">
      <c r="B3488" s="176">
        <v>42605</v>
      </c>
      <c r="C3488" s="146">
        <v>502.43405200000001</v>
      </c>
      <c r="D3488">
        <f t="shared" si="57"/>
        <v>-3.6649909288348465E-2</v>
      </c>
      <c r="E3488">
        <v>9.9137264548806807E-5</v>
      </c>
    </row>
    <row r="3489" spans="2:5" x14ac:dyDescent="0.2">
      <c r="B3489" s="176">
        <v>41976</v>
      </c>
      <c r="C3489" s="146">
        <v>521.548767</v>
      </c>
      <c r="D3489">
        <f t="shared" si="57"/>
        <v>3.8839351397271815</v>
      </c>
      <c r="E3489">
        <v>9.4565775487223197E-5</v>
      </c>
    </row>
    <row r="3490" spans="2:5" x14ac:dyDescent="0.2">
      <c r="B3490" s="176">
        <v>38723</v>
      </c>
      <c r="C3490" s="146">
        <v>106.788635</v>
      </c>
      <c r="D3490">
        <f t="shared" si="57"/>
        <v>-0.56538860101433874</v>
      </c>
      <c r="E3490">
        <v>7.7308209616836474E-5</v>
      </c>
    </row>
    <row r="3491" spans="2:5" x14ac:dyDescent="0.2">
      <c r="B3491" s="176">
        <v>40546</v>
      </c>
      <c r="C3491" s="146">
        <v>245.71061700000001</v>
      </c>
      <c r="D3491">
        <f t="shared" si="57"/>
        <v>0.69208943804088618</v>
      </c>
      <c r="E3491">
        <v>7.6514554505845787E-5</v>
      </c>
    </row>
    <row r="3492" spans="2:5" x14ac:dyDescent="0.2">
      <c r="B3492" s="176">
        <v>40177</v>
      </c>
      <c r="C3492" s="146">
        <v>145.211365</v>
      </c>
      <c r="D3492">
        <f t="shared" si="57"/>
        <v>-0.74583152389577101</v>
      </c>
      <c r="E3492">
        <v>6.358033321726232E-5</v>
      </c>
    </row>
    <row r="3493" spans="2:5" x14ac:dyDescent="0.2">
      <c r="B3493" s="176">
        <v>45105</v>
      </c>
      <c r="C3493" s="146">
        <v>571.31933600000002</v>
      </c>
      <c r="D3493">
        <f t="shared" si="57"/>
        <v>0.26778002922239469</v>
      </c>
      <c r="E3493">
        <v>0</v>
      </c>
    </row>
    <row r="3494" spans="2:5" x14ac:dyDescent="0.2">
      <c r="B3494" s="176">
        <v>44662</v>
      </c>
      <c r="C3494" s="146">
        <v>450.64547700000003</v>
      </c>
      <c r="D3494">
        <f t="shared" si="57"/>
        <v>0.41819606582892588</v>
      </c>
      <c r="E3494">
        <v>0</v>
      </c>
    </row>
    <row r="3495" spans="2:5" x14ac:dyDescent="0.2">
      <c r="B3495" s="176">
        <v>44347</v>
      </c>
      <c r="C3495" s="146">
        <v>317.75964399999998</v>
      </c>
      <c r="D3495">
        <f t="shared" si="57"/>
        <v>2.6637931063307949</v>
      </c>
      <c r="E3495">
        <v>0</v>
      </c>
    </row>
    <row r="3496" spans="2:5" x14ac:dyDescent="0.2">
      <c r="B3496" s="176">
        <v>43980</v>
      </c>
      <c r="C3496" s="146">
        <v>86.729691000000003</v>
      </c>
      <c r="D3496">
        <f t="shared" si="57"/>
        <v>-0.48551155819041908</v>
      </c>
      <c r="E3496">
        <v>0</v>
      </c>
    </row>
    <row r="3497" spans="2:5" x14ac:dyDescent="0.2">
      <c r="B3497" s="176">
        <v>43878</v>
      </c>
      <c r="C3497" s="146">
        <v>168.57461499999999</v>
      </c>
      <c r="D3497">
        <f t="shared" si="57"/>
        <v>-9.0828120687505166E-3</v>
      </c>
      <c r="E3497">
        <v>0</v>
      </c>
    </row>
    <row r="3498" spans="2:5" x14ac:dyDescent="0.2">
      <c r="B3498" s="176">
        <v>43397</v>
      </c>
      <c r="C3498" s="146">
        <v>170.11978099999999</v>
      </c>
      <c r="D3498">
        <f t="shared" si="57"/>
        <v>-0.60313953933861175</v>
      </c>
      <c r="E3498">
        <v>0</v>
      </c>
    </row>
    <row r="3499" spans="2:5" x14ac:dyDescent="0.2">
      <c r="B3499" s="176">
        <v>42955</v>
      </c>
      <c r="C3499" s="146">
        <v>428.663971</v>
      </c>
      <c r="D3499">
        <f t="shared" si="57"/>
        <v>-0.2426612097931822</v>
      </c>
      <c r="E3499">
        <v>0</v>
      </c>
    </row>
    <row r="3500" spans="2:5" x14ac:dyDescent="0.2">
      <c r="B3500" s="176">
        <v>42067</v>
      </c>
      <c r="C3500" s="146">
        <v>566.01348900000005</v>
      </c>
      <c r="D3500">
        <f t="shared" si="57"/>
        <v>9.9176729452922219E-2</v>
      </c>
      <c r="E3500">
        <v>0</v>
      </c>
    </row>
    <row r="3501" spans="2:5" x14ac:dyDescent="0.2">
      <c r="B3501" s="176">
        <v>42016</v>
      </c>
      <c r="C3501" s="146">
        <v>514.94311500000003</v>
      </c>
      <c r="D3501">
        <f t="shared" si="57"/>
        <v>4.5196556576454321E-3</v>
      </c>
      <c r="E3501">
        <v>0</v>
      </c>
    </row>
    <row r="3502" spans="2:5" x14ac:dyDescent="0.2">
      <c r="B3502" s="176">
        <v>41970</v>
      </c>
      <c r="C3502" s="146">
        <v>512.62622099999999</v>
      </c>
      <c r="D3502">
        <f t="shared" si="57"/>
        <v>6.54712498121231E-2</v>
      </c>
      <c r="E3502">
        <v>0</v>
      </c>
    </row>
    <row r="3503" spans="2:5" x14ac:dyDescent="0.2">
      <c r="B3503" s="176">
        <v>41927</v>
      </c>
      <c r="C3503" s="146">
        <v>481.126282</v>
      </c>
      <c r="D3503">
        <f t="shared" si="57"/>
        <v>2.6719974430328731E-2</v>
      </c>
      <c r="E3503">
        <v>0</v>
      </c>
    </row>
    <row r="3504" spans="2:5" x14ac:dyDescent="0.2">
      <c r="B3504" s="176">
        <v>41838</v>
      </c>
      <c r="C3504" s="146">
        <v>468.605164</v>
      </c>
      <c r="D3504">
        <f t="shared" si="57"/>
        <v>0.15088898231415282</v>
      </c>
      <c r="E3504">
        <v>0</v>
      </c>
    </row>
    <row r="3505" spans="2:5" x14ac:dyDescent="0.2">
      <c r="B3505" s="176">
        <v>41761</v>
      </c>
      <c r="C3505" s="146">
        <v>407.16799900000001</v>
      </c>
      <c r="D3505">
        <f t="shared" si="57"/>
        <v>-2.4232558322893026E-2</v>
      </c>
      <c r="E3505">
        <v>0</v>
      </c>
    </row>
    <row r="3506" spans="2:5" x14ac:dyDescent="0.2">
      <c r="B3506" s="176">
        <v>41753</v>
      </c>
      <c r="C3506" s="146">
        <v>417.27975500000002</v>
      </c>
      <c r="D3506">
        <f t="shared" si="57"/>
        <v>0.4217409511644713</v>
      </c>
      <c r="E3506">
        <v>0</v>
      </c>
    </row>
    <row r="3507" spans="2:5" x14ac:dyDescent="0.2">
      <c r="B3507" s="176">
        <v>41347</v>
      </c>
      <c r="C3507" s="146">
        <v>293.499146</v>
      </c>
      <c r="D3507">
        <f t="shared" si="57"/>
        <v>0.14146321137370793</v>
      </c>
      <c r="E3507">
        <v>0</v>
      </c>
    </row>
    <row r="3508" spans="2:5" x14ac:dyDescent="0.2">
      <c r="B3508" s="176">
        <v>40962</v>
      </c>
      <c r="C3508" s="146">
        <v>257.12536599999999</v>
      </c>
      <c r="D3508">
        <f t="shared" si="57"/>
        <v>0.2252397961817631</v>
      </c>
      <c r="E3508">
        <v>0</v>
      </c>
    </row>
    <row r="3509" spans="2:5" x14ac:dyDescent="0.2">
      <c r="B3509" s="176">
        <v>40931</v>
      </c>
      <c r="C3509" s="146">
        <v>209.857178</v>
      </c>
      <c r="D3509">
        <f t="shared" si="57"/>
        <v>0.1006297736577353</v>
      </c>
      <c r="E3509">
        <v>0</v>
      </c>
    </row>
    <row r="3510" spans="2:5" x14ac:dyDescent="0.2">
      <c r="B3510" s="176">
        <v>40413</v>
      </c>
      <c r="C3510" s="146">
        <v>190.67008999999999</v>
      </c>
      <c r="D3510">
        <f t="shared" si="57"/>
        <v>0.88252814672966584</v>
      </c>
      <c r="E3510">
        <v>0</v>
      </c>
    </row>
    <row r="3511" spans="2:5" x14ac:dyDescent="0.2">
      <c r="B3511" s="176">
        <v>40099</v>
      </c>
      <c r="C3511" s="146">
        <v>101.284058</v>
      </c>
      <c r="D3511">
        <f t="shared" si="57"/>
        <v>1.2814466107582971</v>
      </c>
      <c r="E3511">
        <v>0</v>
      </c>
    </row>
    <row r="3512" spans="2:5" x14ac:dyDescent="0.2">
      <c r="B3512" s="176">
        <v>39933</v>
      </c>
      <c r="C3512" s="146">
        <v>44.394665000000003</v>
      </c>
      <c r="D3512">
        <f t="shared" si="57"/>
        <v>0.73646755673670405</v>
      </c>
      <c r="E3512">
        <v>0</v>
      </c>
    </row>
    <row r="3513" spans="2:5" x14ac:dyDescent="0.2">
      <c r="B3513" s="176">
        <v>39779</v>
      </c>
      <c r="C3513" s="146">
        <v>25.566078000000001</v>
      </c>
      <c r="D3513">
        <f t="shared" si="57"/>
        <v>-0.82121814560216655</v>
      </c>
      <c r="E3513">
        <v>0</v>
      </c>
    </row>
    <row r="3514" spans="2:5" x14ac:dyDescent="0.2">
      <c r="B3514" s="176">
        <v>38957</v>
      </c>
      <c r="C3514" s="146">
        <v>143.00152600000001</v>
      </c>
      <c r="D3514">
        <f t="shared" si="57"/>
        <v>0.68701805328357812</v>
      </c>
      <c r="E3514">
        <v>0</v>
      </c>
    </row>
    <row r="3515" spans="2:5" x14ac:dyDescent="0.2">
      <c r="B3515" s="176">
        <v>38670</v>
      </c>
      <c r="C3515" s="146">
        <v>84.765854000000004</v>
      </c>
      <c r="D3515">
        <f t="shared" si="57"/>
        <v>6.8434678737413698E-2</v>
      </c>
      <c r="E3515">
        <v>0</v>
      </c>
    </row>
    <row r="3516" spans="2:5" x14ac:dyDescent="0.2">
      <c r="B3516" s="176">
        <v>38660</v>
      </c>
      <c r="C3516" s="146">
        <v>79.336487000000005</v>
      </c>
      <c r="D3516">
        <f t="shared" si="57"/>
        <v>1.0412097100452064E-3</v>
      </c>
      <c r="E3516">
        <v>0</v>
      </c>
    </row>
    <row r="3517" spans="2:5" x14ac:dyDescent="0.2">
      <c r="B3517" s="176">
        <v>38561</v>
      </c>
      <c r="C3517" s="146">
        <v>79.253967000000003</v>
      </c>
      <c r="D3517">
        <f t="shared" si="57"/>
        <v>5.9497633428023979E-2</v>
      </c>
      <c r="E3517">
        <v>0</v>
      </c>
    </row>
    <row r="3518" spans="2:5" x14ac:dyDescent="0.2">
      <c r="B3518" s="176">
        <v>38317</v>
      </c>
      <c r="C3518" s="146">
        <v>74.803344999999993</v>
      </c>
      <c r="D3518">
        <f t="shared" si="57"/>
        <v>8.5415696565354124E-2</v>
      </c>
      <c r="E3518">
        <v>0</v>
      </c>
    </row>
    <row r="3519" spans="2:5" x14ac:dyDescent="0.2">
      <c r="B3519" s="176">
        <v>38306</v>
      </c>
      <c r="C3519" s="146">
        <v>68.916770999999997</v>
      </c>
      <c r="D3519">
        <f t="shared" si="57"/>
        <v>5.0414932576495083E-2</v>
      </c>
      <c r="E3519">
        <v>0</v>
      </c>
    </row>
    <row r="3520" spans="2:5" x14ac:dyDescent="0.2">
      <c r="B3520" s="176">
        <v>38282</v>
      </c>
      <c r="C3520" s="146">
        <v>65.609093000000001</v>
      </c>
      <c r="D3520">
        <f t="shared" si="57"/>
        <v>6.511796401556324E-3</v>
      </c>
      <c r="E3520">
        <v>0</v>
      </c>
    </row>
    <row r="3521" spans="2:5" x14ac:dyDescent="0.2">
      <c r="B3521" s="176">
        <v>38273</v>
      </c>
      <c r="C3521" s="146">
        <v>65.184623999999999</v>
      </c>
      <c r="D3521">
        <f t="shared" si="57"/>
        <v>-0.20748088861084202</v>
      </c>
      <c r="E3521">
        <v>0</v>
      </c>
    </row>
    <row r="3522" spans="2:5" x14ac:dyDescent="0.2">
      <c r="B3522" s="176">
        <v>38103</v>
      </c>
      <c r="C3522" s="146">
        <v>82.249908000000005</v>
      </c>
      <c r="D3522">
        <f t="shared" si="57"/>
        <v>1.625847338111518E-2</v>
      </c>
      <c r="E3522">
        <v>0</v>
      </c>
    </row>
    <row r="3523" spans="2:5" x14ac:dyDescent="0.2">
      <c r="B3523" s="176">
        <v>38091</v>
      </c>
      <c r="C3523" s="146">
        <v>80.934044</v>
      </c>
      <c r="D3523">
        <f t="shared" ref="D3523:D3586" si="58">(C3523-C3524)/C3524</f>
        <v>1.6223748305117521E-2</v>
      </c>
      <c r="E3523">
        <v>0</v>
      </c>
    </row>
    <row r="3524" spans="2:5" x14ac:dyDescent="0.2">
      <c r="B3524" s="176">
        <v>38086</v>
      </c>
      <c r="C3524" s="146">
        <v>79.641953000000001</v>
      </c>
      <c r="D3524">
        <f t="shared" si="58"/>
        <v>-3.9483577573982132E-2</v>
      </c>
      <c r="E3524">
        <v>0</v>
      </c>
    </row>
    <row r="3525" spans="2:5" x14ac:dyDescent="0.2">
      <c r="B3525" s="176">
        <v>38048</v>
      </c>
      <c r="C3525" s="146">
        <v>82.915763999999996</v>
      </c>
      <c r="D3525">
        <f t="shared" si="58"/>
        <v>1.2462744119839208E-2</v>
      </c>
      <c r="E3525">
        <v>0</v>
      </c>
    </row>
    <row r="3526" spans="2:5" x14ac:dyDescent="0.2">
      <c r="B3526" s="176">
        <v>38019</v>
      </c>
      <c r="C3526" s="146">
        <v>81.895126000000005</v>
      </c>
      <c r="D3526">
        <f t="shared" si="58"/>
        <v>0.11601950285880859</v>
      </c>
      <c r="E3526">
        <v>0</v>
      </c>
    </row>
    <row r="3527" spans="2:5" x14ac:dyDescent="0.2">
      <c r="B3527" s="176">
        <v>38012</v>
      </c>
      <c r="C3527" s="146">
        <v>73.381446999999994</v>
      </c>
      <c r="D3527">
        <f t="shared" si="58"/>
        <v>8.2028132530585898E-2</v>
      </c>
      <c r="E3527">
        <v>0</v>
      </c>
    </row>
    <row r="3528" spans="2:5" x14ac:dyDescent="0.2">
      <c r="B3528" s="176">
        <v>37980</v>
      </c>
      <c r="C3528" s="146">
        <v>67.818427999999997</v>
      </c>
      <c r="D3528">
        <f t="shared" si="58"/>
        <v>5.5344615740227643E-2</v>
      </c>
      <c r="E3528">
        <v>0</v>
      </c>
    </row>
    <row r="3529" spans="2:5" x14ac:dyDescent="0.2">
      <c r="B3529" s="176">
        <v>37951</v>
      </c>
      <c r="C3529" s="146">
        <v>64.261878999999993</v>
      </c>
      <c r="D3529">
        <f t="shared" si="58"/>
        <v>0.30317542483371712</v>
      </c>
      <c r="E3529">
        <v>0</v>
      </c>
    </row>
    <row r="3530" spans="2:5" x14ac:dyDescent="0.2">
      <c r="B3530" s="176">
        <v>37896</v>
      </c>
      <c r="C3530" s="146">
        <v>49.311763999999997</v>
      </c>
      <c r="D3530">
        <f t="shared" si="58"/>
        <v>0.2317217630331033</v>
      </c>
      <c r="E3530">
        <v>0</v>
      </c>
    </row>
    <row r="3531" spans="2:5" x14ac:dyDescent="0.2">
      <c r="B3531" s="176">
        <v>37848</v>
      </c>
      <c r="C3531" s="146">
        <v>40.034824</v>
      </c>
      <c r="D3531">
        <f t="shared" si="58"/>
        <v>0.72145738229400103</v>
      </c>
      <c r="E3531">
        <v>0</v>
      </c>
    </row>
    <row r="3532" spans="2:5" x14ac:dyDescent="0.2">
      <c r="B3532" s="176">
        <v>37742</v>
      </c>
      <c r="C3532" s="146">
        <v>23.256354999999999</v>
      </c>
      <c r="D3532">
        <f t="shared" si="58"/>
        <v>-2.4587600330450824E-2</v>
      </c>
      <c r="E3532">
        <v>0</v>
      </c>
    </row>
    <row r="3533" spans="2:5" x14ac:dyDescent="0.2">
      <c r="B3533" s="176">
        <v>37729</v>
      </c>
      <c r="C3533" s="146">
        <v>23.842587000000002</v>
      </c>
      <c r="D3533">
        <f t="shared" si="58"/>
        <v>-3.9465312567139851E-2</v>
      </c>
      <c r="E3533">
        <v>0</v>
      </c>
    </row>
    <row r="3534" spans="2:5" x14ac:dyDescent="0.2">
      <c r="B3534" s="176">
        <v>37725</v>
      </c>
      <c r="C3534" s="146">
        <v>24.822202999999998</v>
      </c>
      <c r="D3534">
        <f t="shared" si="58"/>
        <v>7.1594877764842801E-2</v>
      </c>
      <c r="E3534">
        <v>0</v>
      </c>
    </row>
    <row r="3535" spans="2:5" x14ac:dyDescent="0.2">
      <c r="B3535" s="176">
        <v>37698</v>
      </c>
      <c r="C3535" s="146">
        <v>23.163793999999999</v>
      </c>
      <c r="D3535">
        <f t="shared" si="58"/>
        <v>-2.6568211663904298E-3</v>
      </c>
      <c r="E3535">
        <v>0</v>
      </c>
    </row>
    <row r="3536" spans="2:5" x14ac:dyDescent="0.2">
      <c r="B3536" s="176">
        <v>37694</v>
      </c>
      <c r="C3536" s="146">
        <v>23.2255</v>
      </c>
      <c r="D3536">
        <f t="shared" si="58"/>
        <v>-5.847401158418912E-2</v>
      </c>
      <c r="E3536">
        <v>0</v>
      </c>
    </row>
    <row r="3537" spans="2:5" x14ac:dyDescent="0.2">
      <c r="B3537" s="176">
        <v>37665</v>
      </c>
      <c r="C3537" s="146">
        <v>24.667933000000001</v>
      </c>
      <c r="D3537">
        <f t="shared" si="58"/>
        <v>-2.806403400589655E-3</v>
      </c>
      <c r="E3537">
        <v>0</v>
      </c>
    </row>
    <row r="3538" spans="2:5" x14ac:dyDescent="0.2">
      <c r="B3538" s="176">
        <v>37615</v>
      </c>
      <c r="C3538" s="146">
        <v>24.737355999999998</v>
      </c>
      <c r="D3538">
        <f t="shared" si="58"/>
        <v>1.1034078391961884E-2</v>
      </c>
      <c r="E3538">
        <v>0</v>
      </c>
    </row>
    <row r="3539" spans="2:5" x14ac:dyDescent="0.2">
      <c r="B3539" s="176">
        <v>37579</v>
      </c>
      <c r="C3539" s="146">
        <v>24.467381</v>
      </c>
      <c r="D3539">
        <f t="shared" si="58"/>
        <v>8.4444450157064005E-2</v>
      </c>
      <c r="E3539">
        <v>0</v>
      </c>
    </row>
    <row r="3540" spans="2:5" x14ac:dyDescent="0.2">
      <c r="B3540" s="176">
        <v>37566</v>
      </c>
      <c r="C3540" s="146">
        <v>22.562134</v>
      </c>
      <c r="D3540">
        <f t="shared" si="58"/>
        <v>2.8480939665514564E-2</v>
      </c>
      <c r="E3540">
        <v>0</v>
      </c>
    </row>
    <row r="3541" spans="2:5" x14ac:dyDescent="0.2">
      <c r="B3541" s="176">
        <v>37544</v>
      </c>
      <c r="C3541" s="146">
        <v>21.937338</v>
      </c>
      <c r="D3541">
        <f t="shared" si="58"/>
        <v>9.9768143350565996E-2</v>
      </c>
      <c r="E3541">
        <v>0</v>
      </c>
    </row>
    <row r="3542" spans="2:5" x14ac:dyDescent="0.2">
      <c r="B3542" s="176">
        <v>37531</v>
      </c>
      <c r="C3542" s="146">
        <v>19.947239</v>
      </c>
      <c r="D3542">
        <f t="shared" si="58"/>
        <v>-6.0661240037569349E-2</v>
      </c>
      <c r="E3542">
        <v>0</v>
      </c>
    </row>
    <row r="3543" spans="2:5" x14ac:dyDescent="0.2">
      <c r="B3543" s="176">
        <v>37509</v>
      </c>
      <c r="C3543" s="146">
        <v>21.235405</v>
      </c>
      <c r="D3543">
        <f t="shared" si="58"/>
        <v>4.3593512181258599E-2</v>
      </c>
      <c r="E3543">
        <v>0</v>
      </c>
    </row>
    <row r="3544" spans="2:5" x14ac:dyDescent="0.2">
      <c r="B3544" s="176">
        <v>37483</v>
      </c>
      <c r="C3544" s="146">
        <v>20.348348999999999</v>
      </c>
      <c r="D3544">
        <f t="shared" si="58"/>
        <v>2.1688927066278604E-2</v>
      </c>
      <c r="E3544">
        <v>0</v>
      </c>
    </row>
    <row r="3545" spans="2:5" x14ac:dyDescent="0.2">
      <c r="B3545" s="176">
        <v>37377</v>
      </c>
      <c r="C3545" s="146">
        <v>19.916384000000001</v>
      </c>
      <c r="D3545">
        <f t="shared" si="58"/>
        <v>2.4602961146298452E-2</v>
      </c>
      <c r="E3545">
        <v>0</v>
      </c>
    </row>
    <row r="3546" spans="2:5" x14ac:dyDescent="0.2">
      <c r="B3546" s="176">
        <v>37344</v>
      </c>
      <c r="C3546" s="146">
        <v>19.438148000000002</v>
      </c>
      <c r="D3546">
        <f t="shared" si="58"/>
        <v>2.1897931479421366E-2</v>
      </c>
      <c r="E3546">
        <v>0</v>
      </c>
    </row>
    <row r="3547" spans="2:5" x14ac:dyDescent="0.2">
      <c r="B3547" s="176">
        <v>37340</v>
      </c>
      <c r="C3547" s="146">
        <v>19.021614</v>
      </c>
      <c r="D3547">
        <f t="shared" si="58"/>
        <v>0.28638489969077985</v>
      </c>
      <c r="E3547">
        <v>0</v>
      </c>
    </row>
    <row r="3548" spans="2:5" x14ac:dyDescent="0.2">
      <c r="B3548" s="176">
        <v>37250</v>
      </c>
      <c r="C3548" s="146">
        <v>14.786875999999999</v>
      </c>
      <c r="D3548">
        <f t="shared" si="58"/>
        <v>-7.7478424873691179E-2</v>
      </c>
      <c r="E3548">
        <v>0</v>
      </c>
    </row>
    <row r="3549" spans="2:5" x14ac:dyDescent="0.2">
      <c r="B3549" s="176">
        <v>37242</v>
      </c>
      <c r="C3549" s="146">
        <v>16.028759000000001</v>
      </c>
      <c r="D3549">
        <f t="shared" si="58"/>
        <v>-4.7892405103372969E-3</v>
      </c>
      <c r="E3549">
        <v>0</v>
      </c>
    </row>
    <row r="3550" spans="2:5" x14ac:dyDescent="0.2">
      <c r="B3550" s="176">
        <v>37225</v>
      </c>
      <c r="C3550" s="146">
        <v>16.105893999999999</v>
      </c>
      <c r="D3550">
        <f t="shared" si="58"/>
        <v>0.10828022760286886</v>
      </c>
      <c r="E3550">
        <v>0</v>
      </c>
    </row>
    <row r="3551" spans="2:5" x14ac:dyDescent="0.2">
      <c r="B3551" s="176">
        <v>37211</v>
      </c>
      <c r="C3551" s="146">
        <v>14.53233</v>
      </c>
      <c r="D3551">
        <f t="shared" si="58"/>
        <v>0.14668318846121406</v>
      </c>
      <c r="E3551">
        <v>0</v>
      </c>
    </row>
    <row r="3552" spans="2:5" x14ac:dyDescent="0.2">
      <c r="B3552" s="176">
        <v>37190</v>
      </c>
      <c r="C3552" s="146">
        <v>12.673361</v>
      </c>
      <c r="D3552">
        <f t="shared" si="58"/>
        <v>0.17693381303342076</v>
      </c>
      <c r="E3552">
        <v>0</v>
      </c>
    </row>
    <row r="3553" spans="2:5" x14ac:dyDescent="0.2">
      <c r="B3553" s="176">
        <v>37173</v>
      </c>
      <c r="C3553" s="146">
        <v>10.768117</v>
      </c>
      <c r="D3553">
        <f t="shared" si="58"/>
        <v>3.6377434397001002E-2</v>
      </c>
      <c r="E3553">
        <v>0</v>
      </c>
    </row>
    <row r="3554" spans="2:5" x14ac:dyDescent="0.2">
      <c r="B3554" s="176">
        <v>37166</v>
      </c>
      <c r="C3554" s="146">
        <v>10.39015</v>
      </c>
      <c r="D3554">
        <f t="shared" si="58"/>
        <v>-8.8016543615044976E-2</v>
      </c>
      <c r="E3554">
        <v>0</v>
      </c>
    </row>
    <row r="3555" spans="2:5" x14ac:dyDescent="0.2">
      <c r="B3555" s="176">
        <v>37125</v>
      </c>
      <c r="C3555" s="146">
        <v>11.392915</v>
      </c>
      <c r="D3555">
        <f t="shared" si="58"/>
        <v>-7.4561284514946452E-2</v>
      </c>
      <c r="E3555">
        <v>0</v>
      </c>
    </row>
    <row r="3556" spans="2:5" x14ac:dyDescent="0.2">
      <c r="B3556" s="176">
        <v>37118</v>
      </c>
      <c r="C3556" s="146">
        <v>12.310826</v>
      </c>
      <c r="D3556">
        <f t="shared" si="58"/>
        <v>5.555544599627079E-2</v>
      </c>
      <c r="E3556">
        <v>0</v>
      </c>
    </row>
    <row r="3557" spans="2:5" x14ac:dyDescent="0.2">
      <c r="B3557" s="176">
        <v>37012</v>
      </c>
      <c r="C3557" s="146">
        <v>11.662889</v>
      </c>
      <c r="D3557">
        <f t="shared" si="58"/>
        <v>9.4066609150153718E-2</v>
      </c>
      <c r="E3557">
        <v>0</v>
      </c>
    </row>
    <row r="3558" spans="2:5" x14ac:dyDescent="0.2">
      <c r="B3558" s="176">
        <v>37000</v>
      </c>
      <c r="C3558" s="146">
        <v>10.660126999999999</v>
      </c>
      <c r="D3558">
        <f t="shared" si="58"/>
        <v>9.5955632625655249E-2</v>
      </c>
      <c r="E3558">
        <v>0</v>
      </c>
    </row>
    <row r="3559" spans="2:5" x14ac:dyDescent="0.2">
      <c r="B3559" s="176">
        <v>36994</v>
      </c>
      <c r="C3559" s="146">
        <v>9.7267869999999998</v>
      </c>
      <c r="D3559">
        <f t="shared" si="58"/>
        <v>2.2708903671370902E-2</v>
      </c>
      <c r="E3559">
        <v>0</v>
      </c>
    </row>
    <row r="3560" spans="2:5" x14ac:dyDescent="0.2">
      <c r="B3560" s="176">
        <v>36986</v>
      </c>
      <c r="C3560" s="146">
        <v>9.5108069999999998</v>
      </c>
      <c r="D3560">
        <f t="shared" si="58"/>
        <v>-0.32989126770221033</v>
      </c>
      <c r="E3560">
        <v>0</v>
      </c>
    </row>
    <row r="3561" spans="2:5" x14ac:dyDescent="0.2">
      <c r="B3561" s="176">
        <v>36956</v>
      </c>
      <c r="C3561" s="146">
        <v>14.192931</v>
      </c>
      <c r="D3561">
        <f t="shared" si="58"/>
        <v>-1.8666922401295621E-2</v>
      </c>
      <c r="E3561">
        <v>0</v>
      </c>
    </row>
    <row r="3562" spans="2:5" x14ac:dyDescent="0.2">
      <c r="B3562" s="176">
        <v>36917</v>
      </c>
      <c r="C3562" s="146">
        <v>14.462909</v>
      </c>
      <c r="D3562">
        <f t="shared" si="58"/>
        <v>7.758633150289776E-2</v>
      </c>
      <c r="E3562">
        <v>0</v>
      </c>
    </row>
    <row r="3563" spans="2:5" x14ac:dyDescent="0.2">
      <c r="B3563" s="176">
        <v>36885</v>
      </c>
      <c r="C3563" s="146">
        <v>13.421578</v>
      </c>
      <c r="D3563">
        <f t="shared" si="58"/>
        <v>6.7484614758124645E-2</v>
      </c>
      <c r="E3563">
        <v>0</v>
      </c>
    </row>
    <row r="3564" spans="2:5" x14ac:dyDescent="0.2">
      <c r="B3564" s="176">
        <v>36801</v>
      </c>
      <c r="C3564" s="146">
        <v>12.573088</v>
      </c>
      <c r="D3564">
        <f t="shared" si="58"/>
        <v>-0.18581418885468826</v>
      </c>
      <c r="E3564">
        <v>0</v>
      </c>
    </row>
    <row r="3565" spans="2:5" x14ac:dyDescent="0.2">
      <c r="B3565" s="176">
        <v>36770</v>
      </c>
      <c r="C3565" s="146">
        <v>15.442529</v>
      </c>
      <c r="D3565">
        <f t="shared" si="58"/>
        <v>0.14925371023872433</v>
      </c>
      <c r="E3565">
        <v>0</v>
      </c>
    </row>
    <row r="3566" spans="2:5" x14ac:dyDescent="0.2">
      <c r="B3566" s="176">
        <v>36753</v>
      </c>
      <c r="C3566" s="146">
        <v>13.437006</v>
      </c>
      <c r="D3566">
        <f t="shared" si="58"/>
        <v>-0.3001205061006213</v>
      </c>
      <c r="E3566">
        <v>0</v>
      </c>
    </row>
    <row r="3567" spans="2:5" x14ac:dyDescent="0.2">
      <c r="B3567" s="176">
        <v>36726</v>
      </c>
      <c r="C3567" s="146">
        <v>19.199027999999998</v>
      </c>
      <c r="D3567">
        <f t="shared" si="58"/>
        <v>-7.3696196709594763E-3</v>
      </c>
      <c r="E3567">
        <v>0</v>
      </c>
    </row>
    <row r="3568" spans="2:5" x14ac:dyDescent="0.2">
      <c r="B3568" s="176">
        <v>36647</v>
      </c>
      <c r="C3568" s="146">
        <v>19.341567999999999</v>
      </c>
      <c r="D3568">
        <f t="shared" si="58"/>
        <v>4.0749911981972121E-2</v>
      </c>
      <c r="E3568">
        <v>0</v>
      </c>
    </row>
    <row r="3569" spans="2:5" x14ac:dyDescent="0.2">
      <c r="B3569" s="176">
        <v>36637</v>
      </c>
      <c r="C3569" s="146">
        <v>18.584261000000001</v>
      </c>
      <c r="D3569">
        <f t="shared" si="58"/>
        <v>-4.8837155264610341E-2</v>
      </c>
      <c r="E3569">
        <v>0</v>
      </c>
    </row>
    <row r="3570" spans="2:5" x14ac:dyDescent="0.2">
      <c r="B3570" s="176">
        <v>36630</v>
      </c>
      <c r="C3570" s="146">
        <v>19.538464000000001</v>
      </c>
      <c r="D3570">
        <f t="shared" si="58"/>
        <v>-0.11279234689186124</v>
      </c>
      <c r="E3570">
        <v>0</v>
      </c>
    </row>
    <row r="3571" spans="2:5" x14ac:dyDescent="0.2">
      <c r="B3571" s="176">
        <v>36605</v>
      </c>
      <c r="C3571" s="146">
        <v>22.022424999999998</v>
      </c>
      <c r="D3571">
        <f t="shared" si="58"/>
        <v>0</v>
      </c>
      <c r="E3571">
        <v>0</v>
      </c>
    </row>
    <row r="3572" spans="2:5" x14ac:dyDescent="0.2">
      <c r="B3572" s="176">
        <v>36602</v>
      </c>
      <c r="C3572" s="146">
        <v>22.022424999999998</v>
      </c>
      <c r="D3572">
        <f t="shared" si="58"/>
        <v>-0.260427272156672</v>
      </c>
      <c r="E3572">
        <v>0</v>
      </c>
    </row>
    <row r="3573" spans="2:5" x14ac:dyDescent="0.2">
      <c r="B3573" s="176">
        <v>36551</v>
      </c>
      <c r="C3573" s="146">
        <v>29.777227</v>
      </c>
      <c r="D3573">
        <f t="shared" si="58"/>
        <v>-2.480162378772912E-2</v>
      </c>
      <c r="E3573">
        <v>0</v>
      </c>
    </row>
    <row r="3574" spans="2:5" x14ac:dyDescent="0.2">
      <c r="B3574" s="176">
        <v>36525</v>
      </c>
      <c r="C3574" s="146">
        <v>30.534533</v>
      </c>
      <c r="D3574">
        <f t="shared" si="58"/>
        <v>-9.5152718094940719E-2</v>
      </c>
      <c r="E3574">
        <v>0</v>
      </c>
    </row>
    <row r="3575" spans="2:5" x14ac:dyDescent="0.2">
      <c r="B3575" s="176">
        <v>36487</v>
      </c>
      <c r="C3575" s="146">
        <v>33.745510000000003</v>
      </c>
      <c r="D3575">
        <f t="shared" si="58"/>
        <v>-4.6437010423307397E-2</v>
      </c>
      <c r="E3575">
        <v>0</v>
      </c>
    </row>
    <row r="3576" spans="2:5" x14ac:dyDescent="0.2">
      <c r="B3576" s="176">
        <v>36472</v>
      </c>
      <c r="C3576" s="146">
        <v>35.388863000000001</v>
      </c>
      <c r="D3576">
        <f t="shared" si="58"/>
        <v>-0.14130812358805067</v>
      </c>
      <c r="E3576">
        <v>0</v>
      </c>
    </row>
    <row r="3577" spans="2:5" x14ac:dyDescent="0.2">
      <c r="B3577" s="176">
        <v>36452</v>
      </c>
      <c r="C3577" s="146">
        <v>41.212527999999999</v>
      </c>
      <c r="D3577">
        <f t="shared" si="58"/>
        <v>-0.11136525813870274</v>
      </c>
      <c r="E3577">
        <v>0</v>
      </c>
    </row>
    <row r="3578" spans="2:5" x14ac:dyDescent="0.2">
      <c r="B3578" s="176">
        <v>36416</v>
      </c>
      <c r="C3578" s="146">
        <v>46.377353999999997</v>
      </c>
      <c r="D3578">
        <f t="shared" si="58"/>
        <v>1.4165498401197985</v>
      </c>
      <c r="E3578">
        <v>0</v>
      </c>
    </row>
    <row r="3579" spans="2:5" x14ac:dyDescent="0.2">
      <c r="B3579" s="176">
        <v>36277</v>
      </c>
      <c r="C3579" s="146">
        <v>19.191557</v>
      </c>
      <c r="D3579">
        <f t="shared" si="58"/>
        <v>-8.4281669856072633E-2</v>
      </c>
      <c r="E3579">
        <v>0</v>
      </c>
    </row>
    <row r="3580" spans="2:5" x14ac:dyDescent="0.2">
      <c r="B3580" s="176">
        <v>36264</v>
      </c>
      <c r="C3580" s="146">
        <v>20.957926</v>
      </c>
      <c r="D3580">
        <f t="shared" si="58"/>
        <v>-0.15580914758415879</v>
      </c>
      <c r="E3580">
        <v>0</v>
      </c>
    </row>
    <row r="3581" spans="2:5" x14ac:dyDescent="0.2">
      <c r="B3581" s="176">
        <v>36252</v>
      </c>
      <c r="C3581" s="146">
        <v>24.826052000000001</v>
      </c>
      <c r="D3581">
        <f t="shared" si="58"/>
        <v>3.3134411550179896E-3</v>
      </c>
      <c r="E3581">
        <v>0</v>
      </c>
    </row>
    <row r="3582" spans="2:5" x14ac:dyDescent="0.2">
      <c r="B3582" s="176">
        <v>36248</v>
      </c>
      <c r="C3582" s="146">
        <v>24.744064000000002</v>
      </c>
      <c r="D3582">
        <f t="shared" si="58"/>
        <v>-5.8423126139771568E-2</v>
      </c>
      <c r="E3582">
        <v>0</v>
      </c>
    </row>
    <row r="3583" spans="2:5" x14ac:dyDescent="0.2">
      <c r="B3583" s="176">
        <v>36221</v>
      </c>
      <c r="C3583" s="146">
        <v>26.279388000000001</v>
      </c>
      <c r="D3583">
        <f t="shared" si="58"/>
        <v>-0.10621045152728313</v>
      </c>
      <c r="E3583">
        <v>0</v>
      </c>
    </row>
    <row r="3584" spans="2:5" x14ac:dyDescent="0.2">
      <c r="B3584" s="176">
        <v>36194</v>
      </c>
      <c r="C3584" s="146">
        <v>29.40221</v>
      </c>
      <c r="D3584">
        <f t="shared" si="58"/>
        <v>-6.9575432030268308E-2</v>
      </c>
      <c r="E3584">
        <v>0</v>
      </c>
    </row>
    <row r="3585" spans="2:5" x14ac:dyDescent="0.2">
      <c r="B3585" s="176">
        <v>36186</v>
      </c>
      <c r="C3585" s="146">
        <v>31.600853000000001</v>
      </c>
      <c r="D3585">
        <f t="shared" si="58"/>
        <v>1.1803470941540435E-3</v>
      </c>
      <c r="E3585">
        <v>0</v>
      </c>
    </row>
    <row r="3586" spans="2:5" x14ac:dyDescent="0.2">
      <c r="B3586" s="176">
        <v>36180</v>
      </c>
      <c r="C3586" s="146">
        <v>31.563597000000001</v>
      </c>
      <c r="D3586">
        <f t="shared" si="58"/>
        <v>0.27330164910885901</v>
      </c>
      <c r="E3586">
        <v>0</v>
      </c>
    </row>
    <row r="3587" spans="2:5" x14ac:dyDescent="0.2">
      <c r="B3587" s="176">
        <v>36154</v>
      </c>
      <c r="C3587" s="146">
        <v>24.788782000000001</v>
      </c>
      <c r="D3587">
        <f t="shared" ref="D3587:D3650" si="59">(C3587-C3588)/C3588</f>
        <v>0.27335373059606888</v>
      </c>
      <c r="E3587">
        <v>0</v>
      </c>
    </row>
    <row r="3588" spans="2:5" x14ac:dyDescent="0.2">
      <c r="B3588" s="176">
        <v>36124</v>
      </c>
      <c r="C3588" s="146">
        <v>19.467317999999999</v>
      </c>
      <c r="D3588">
        <f t="shared" si="59"/>
        <v>0.16243891428653304</v>
      </c>
      <c r="E3588">
        <v>0</v>
      </c>
    </row>
    <row r="3589" spans="2:5" x14ac:dyDescent="0.2">
      <c r="B3589" s="176">
        <v>36103</v>
      </c>
      <c r="C3589" s="146">
        <v>16.746960000000001</v>
      </c>
      <c r="D3589">
        <f t="shared" si="59"/>
        <v>0.20353493867325551</v>
      </c>
      <c r="E3589">
        <v>0</v>
      </c>
    </row>
    <row r="3590" spans="2:5" x14ac:dyDescent="0.2">
      <c r="B3590" s="176">
        <v>36089</v>
      </c>
      <c r="C3590" s="146">
        <v>13.914809999999999</v>
      </c>
      <c r="D3590">
        <f t="shared" si="59"/>
        <v>-0.32841723856552602</v>
      </c>
      <c r="E3590">
        <v>0</v>
      </c>
    </row>
    <row r="3591" spans="2:5" x14ac:dyDescent="0.2">
      <c r="B3591" s="176">
        <v>36070</v>
      </c>
      <c r="C3591" s="146">
        <v>20.719427</v>
      </c>
      <c r="D3591">
        <f t="shared" si="59"/>
        <v>0</v>
      </c>
      <c r="E3591">
        <v>0</v>
      </c>
    </row>
    <row r="3592" spans="2:5" x14ac:dyDescent="0.2">
      <c r="B3592" s="176">
        <v>36069</v>
      </c>
      <c r="C3592" s="146">
        <v>20.719427</v>
      </c>
      <c r="D3592">
        <f t="shared" si="59"/>
        <v>8.3421695490541684E-3</v>
      </c>
      <c r="E3592">
        <v>0</v>
      </c>
    </row>
    <row r="3593" spans="2:5" x14ac:dyDescent="0.2">
      <c r="B3593" s="176">
        <v>36033</v>
      </c>
      <c r="C3593" s="146">
        <v>20.548012</v>
      </c>
      <c r="D3593">
        <f t="shared" si="59"/>
        <v>-0.29722143035602855</v>
      </c>
      <c r="E3593">
        <v>0</v>
      </c>
    </row>
    <row r="3594" spans="2:5" x14ac:dyDescent="0.2">
      <c r="B3594" s="176">
        <v>35957</v>
      </c>
      <c r="C3594" s="146">
        <v>29.238244999999999</v>
      </c>
      <c r="D3594">
        <f t="shared" si="59"/>
        <v>-0.27860828474359112</v>
      </c>
      <c r="E3594">
        <v>0</v>
      </c>
    </row>
    <row r="3595" spans="2:5" x14ac:dyDescent="0.2">
      <c r="B3595" s="176">
        <v>35922</v>
      </c>
      <c r="C3595" s="146">
        <v>40.530330999999997</v>
      </c>
      <c r="D3595">
        <f t="shared" si="59"/>
        <v>5.7576861915734166E-3</v>
      </c>
      <c r="E3595">
        <v>0</v>
      </c>
    </row>
    <row r="3596" spans="2:5" x14ac:dyDescent="0.2">
      <c r="B3596" s="176">
        <v>35916</v>
      </c>
      <c r="C3596" s="146">
        <v>40.298305999999997</v>
      </c>
      <c r="D3596">
        <f t="shared" si="59"/>
        <v>-1.3489470650469803E-2</v>
      </c>
      <c r="E3596">
        <v>0</v>
      </c>
    </row>
    <row r="3597" spans="2:5" x14ac:dyDescent="0.2">
      <c r="B3597" s="176">
        <v>35899</v>
      </c>
      <c r="C3597" s="146">
        <v>40.849342</v>
      </c>
      <c r="D3597">
        <f t="shared" si="59"/>
        <v>-8.3902535796384167E-2</v>
      </c>
      <c r="E3597">
        <v>0</v>
      </c>
    </row>
    <row r="3598" spans="2:5" x14ac:dyDescent="0.2">
      <c r="B3598" s="176">
        <v>35893</v>
      </c>
      <c r="C3598" s="146">
        <v>44.590606999999999</v>
      </c>
      <c r="D3598">
        <f t="shared" si="59"/>
        <v>0.27276512379891371</v>
      </c>
      <c r="E3598">
        <v>0</v>
      </c>
    </row>
    <row r="3599" spans="2:5" x14ac:dyDescent="0.2">
      <c r="B3599" s="176">
        <v>35867</v>
      </c>
      <c r="C3599" s="146">
        <v>35.034435000000002</v>
      </c>
      <c r="D3599">
        <f t="shared" si="59"/>
        <v>2.9618458419274789E-2</v>
      </c>
      <c r="E3599">
        <v>0</v>
      </c>
    </row>
    <row r="3600" spans="2:5" x14ac:dyDescent="0.2">
      <c r="B3600" s="176">
        <v>35842</v>
      </c>
      <c r="C3600" s="146">
        <v>34.026618999999997</v>
      </c>
      <c r="D3600">
        <f t="shared" si="59"/>
        <v>-3.950054824196185E-2</v>
      </c>
      <c r="E3600">
        <v>0</v>
      </c>
    </row>
    <row r="3601" spans="2:5" x14ac:dyDescent="0.2">
      <c r="B3601" s="176">
        <v>35821</v>
      </c>
      <c r="C3601" s="146">
        <v>35.425964</v>
      </c>
      <c r="D3601">
        <f t="shared" si="59"/>
        <v>-0.1067641792253551</v>
      </c>
      <c r="E3601">
        <v>0</v>
      </c>
    </row>
    <row r="3602" spans="2:5" x14ac:dyDescent="0.2">
      <c r="B3602" s="176">
        <v>35789</v>
      </c>
      <c r="C3602" s="146">
        <v>39.660259000000003</v>
      </c>
      <c r="D3602">
        <f t="shared" si="59"/>
        <v>-0.17496227390894725</v>
      </c>
      <c r="E3602">
        <v>0</v>
      </c>
    </row>
    <row r="3603" spans="2:5" x14ac:dyDescent="0.2">
      <c r="B3603" s="176">
        <v>35748</v>
      </c>
      <c r="C3603" s="146">
        <v>48.070843000000004</v>
      </c>
      <c r="D3603">
        <f t="shared" si="59"/>
        <v>3.9510794515069086E-2</v>
      </c>
      <c r="E3603">
        <v>0</v>
      </c>
    </row>
    <row r="3604" spans="2:5" x14ac:dyDescent="0.2">
      <c r="B3604" s="176">
        <v>35734</v>
      </c>
      <c r="C3604" s="146">
        <v>46.243716999999997</v>
      </c>
      <c r="D3604">
        <f t="shared" si="59"/>
        <v>-3.6410342761757412E-2</v>
      </c>
      <c r="E3604">
        <v>0</v>
      </c>
    </row>
    <row r="3605" spans="2:5" x14ac:dyDescent="0.2">
      <c r="B3605" s="176">
        <v>35711</v>
      </c>
      <c r="C3605" s="146">
        <v>47.991089000000002</v>
      </c>
      <c r="D3605">
        <f t="shared" si="59"/>
        <v>0</v>
      </c>
      <c r="E3605">
        <v>0</v>
      </c>
    </row>
    <row r="3606" spans="2:5" x14ac:dyDescent="0.2">
      <c r="B3606" s="176">
        <v>35710</v>
      </c>
      <c r="C3606" s="146">
        <v>47.991089000000002</v>
      </c>
      <c r="D3606">
        <f t="shared" si="59"/>
        <v>0</v>
      </c>
      <c r="E3606">
        <v>0</v>
      </c>
    </row>
    <row r="3607" spans="2:5" x14ac:dyDescent="0.2">
      <c r="B3607" s="176">
        <v>35709</v>
      </c>
      <c r="C3607" s="146">
        <v>47.991089000000002</v>
      </c>
      <c r="D3607">
        <f t="shared" si="59"/>
        <v>0</v>
      </c>
      <c r="E3607">
        <v>0</v>
      </c>
    </row>
    <row r="3608" spans="2:5" x14ac:dyDescent="0.2">
      <c r="B3608" s="176">
        <v>35706</v>
      </c>
      <c r="C3608" s="146">
        <v>47.991089000000002</v>
      </c>
      <c r="D3608">
        <f t="shared" si="59"/>
        <v>0</v>
      </c>
      <c r="E3608">
        <v>0</v>
      </c>
    </row>
    <row r="3609" spans="2:5" x14ac:dyDescent="0.2">
      <c r="B3609" s="176">
        <v>35705</v>
      </c>
      <c r="C3609" s="146">
        <v>47.991089000000002</v>
      </c>
      <c r="D3609">
        <f t="shared" si="59"/>
        <v>-0.1107081026643907</v>
      </c>
      <c r="E3609">
        <v>0</v>
      </c>
    </row>
    <row r="3610" spans="2:5" x14ac:dyDescent="0.2">
      <c r="B3610" s="176">
        <v>35657</v>
      </c>
      <c r="C3610" s="146">
        <v>53.965508</v>
      </c>
      <c r="D3610">
        <f t="shared" si="59"/>
        <v>-8.3712737605915799E-2</v>
      </c>
      <c r="E3610">
        <v>0</v>
      </c>
    </row>
    <row r="3611" spans="2:5" x14ac:dyDescent="0.2">
      <c r="B3611" s="176">
        <v>35629</v>
      </c>
      <c r="C3611" s="146">
        <v>58.89584</v>
      </c>
      <c r="D3611">
        <f t="shared" si="59"/>
        <v>2.3084358968230106E-2</v>
      </c>
      <c r="E3611">
        <v>0</v>
      </c>
    </row>
    <row r="3612" spans="2:5" x14ac:dyDescent="0.2">
      <c r="B3612" s="176">
        <v>35551</v>
      </c>
      <c r="C3612" s="146">
        <v>57.566943999999999</v>
      </c>
      <c r="D3612">
        <f t="shared" si="59"/>
        <v>5.9822155825839746E-2</v>
      </c>
      <c r="E3612">
        <v>0</v>
      </c>
    </row>
    <row r="3613" spans="2:5" x14ac:dyDescent="0.2">
      <c r="B3613" s="176">
        <v>35538</v>
      </c>
      <c r="C3613" s="146">
        <v>54.317551000000002</v>
      </c>
      <c r="D3613">
        <f t="shared" si="59"/>
        <v>1.3234725530000969E-2</v>
      </c>
      <c r="E3613">
        <v>0</v>
      </c>
    </row>
    <row r="3614" spans="2:5" x14ac:dyDescent="0.2">
      <c r="B3614" s="176">
        <v>35536</v>
      </c>
      <c r="C3614" s="146">
        <v>53.608063000000001</v>
      </c>
      <c r="D3614">
        <f t="shared" si="59"/>
        <v>2.1218982799986758E-3</v>
      </c>
      <c r="E3614">
        <v>0</v>
      </c>
    </row>
    <row r="3615" spans="2:5" x14ac:dyDescent="0.2">
      <c r="B3615" s="176">
        <v>35534</v>
      </c>
      <c r="C3615" s="146">
        <v>53.494553000000003</v>
      </c>
      <c r="D3615">
        <f t="shared" si="59"/>
        <v>3.6426245348854365E-2</v>
      </c>
      <c r="E3615">
        <v>0</v>
      </c>
    </row>
    <row r="3616" spans="2:5" x14ac:dyDescent="0.2">
      <c r="B3616" s="176">
        <v>35528</v>
      </c>
      <c r="C3616" s="146">
        <v>51.614432999999998</v>
      </c>
      <c r="D3616">
        <f t="shared" si="59"/>
        <v>-5.9956082355854777E-2</v>
      </c>
      <c r="E3616">
        <v>0</v>
      </c>
    </row>
    <row r="3617" spans="2:5" x14ac:dyDescent="0.2">
      <c r="B3617" s="176">
        <v>35517</v>
      </c>
      <c r="C3617" s="146">
        <v>54.906405999999997</v>
      </c>
      <c r="D3617">
        <f t="shared" si="59"/>
        <v>9.1274763791554438E-3</v>
      </c>
      <c r="E3617">
        <v>0</v>
      </c>
    </row>
    <row r="3618" spans="2:5" x14ac:dyDescent="0.2">
      <c r="B3618" s="176">
        <v>35513</v>
      </c>
      <c r="C3618" s="146">
        <v>54.409782</v>
      </c>
      <c r="D3618">
        <f t="shared" si="59"/>
        <v>-6.0171576980374571E-2</v>
      </c>
      <c r="E3618">
        <v>0</v>
      </c>
    </row>
    <row r="3619" spans="2:5" x14ac:dyDescent="0.2">
      <c r="B3619" s="176">
        <v>35496</v>
      </c>
      <c r="C3619" s="146">
        <v>57.893313999999997</v>
      </c>
      <c r="D3619">
        <f t="shared" si="59"/>
        <v>0.22210591055663625</v>
      </c>
      <c r="E3619">
        <v>0</v>
      </c>
    </row>
    <row r="3620" spans="2:5" x14ac:dyDescent="0.2">
      <c r="B3620" s="176">
        <v>35453</v>
      </c>
      <c r="C3620" s="146">
        <v>47.371765000000003</v>
      </c>
      <c r="D3620">
        <f t="shared" si="59"/>
        <v>-4.2449461680374466E-2</v>
      </c>
      <c r="E3620">
        <v>0</v>
      </c>
    </row>
    <row r="3621" spans="2:5" x14ac:dyDescent="0.2">
      <c r="B3621" s="176">
        <v>35429</v>
      </c>
      <c r="C3621" s="146">
        <v>49.471817000000001</v>
      </c>
      <c r="D3621">
        <f t="shared" si="59"/>
        <v>0</v>
      </c>
      <c r="E3621">
        <v>0</v>
      </c>
    </row>
    <row r="3622" spans="2:5" x14ac:dyDescent="0.2">
      <c r="B3622" s="176">
        <v>35426</v>
      </c>
      <c r="C3622" s="146">
        <v>49.471817000000001</v>
      </c>
      <c r="D3622">
        <f t="shared" si="59"/>
        <v>3.5184193663189652E-2</v>
      </c>
      <c r="E3622">
        <v>0</v>
      </c>
    </row>
    <row r="3623" spans="2:5" x14ac:dyDescent="0.2">
      <c r="B3623" s="176">
        <v>35424</v>
      </c>
      <c r="C3623" s="146">
        <v>47.790351999999999</v>
      </c>
      <c r="D3623">
        <f t="shared" si="59"/>
        <v>-0.19857244651323816</v>
      </c>
      <c r="E3623">
        <v>0</v>
      </c>
    </row>
    <row r="3624" spans="2:5" x14ac:dyDescent="0.2">
      <c r="B3624" s="176">
        <v>35381</v>
      </c>
      <c r="C3624" s="146">
        <v>59.631531000000003</v>
      </c>
      <c r="D3624">
        <f t="shared" si="59"/>
        <v>8.7615363671358359E-3</v>
      </c>
      <c r="E3624">
        <v>0</v>
      </c>
    </row>
    <row r="3625" spans="2:5" x14ac:dyDescent="0.2">
      <c r="B3625" s="176">
        <v>35368</v>
      </c>
      <c r="C3625" s="146">
        <v>59.113605</v>
      </c>
      <c r="D3625">
        <f t="shared" si="59"/>
        <v>-6.3208829397364665E-3</v>
      </c>
      <c r="E3625">
        <v>0</v>
      </c>
    </row>
    <row r="3626" spans="2:5" x14ac:dyDescent="0.2">
      <c r="B3626" s="176">
        <v>35359</v>
      </c>
      <c r="C3626" s="146">
        <v>59.489632</v>
      </c>
      <c r="D3626">
        <f t="shared" si="59"/>
        <v>-4.3572249680859196E-2</v>
      </c>
      <c r="E3626">
        <v>0</v>
      </c>
    </row>
    <row r="3627" spans="2:5" x14ac:dyDescent="0.2">
      <c r="B3627" s="176">
        <v>35340</v>
      </c>
      <c r="C3627" s="146">
        <v>62.199818</v>
      </c>
      <c r="D3627">
        <f t="shared" si="59"/>
        <v>-0.10577324545655996</v>
      </c>
      <c r="E3627">
        <v>0</v>
      </c>
    </row>
    <row r="3628" spans="2:5" x14ac:dyDescent="0.2">
      <c r="B3628" s="176">
        <v>35292</v>
      </c>
      <c r="C3628" s="146">
        <v>69.557097999999996</v>
      </c>
      <c r="D3628">
        <f t="shared" si="59"/>
        <v>0.12372253822807174</v>
      </c>
      <c r="E3628">
        <v>0</v>
      </c>
    </row>
    <row r="3629" spans="2:5" x14ac:dyDescent="0.2">
      <c r="B3629" s="176">
        <v>35160</v>
      </c>
      <c r="C3629" s="146">
        <v>61.898819000000003</v>
      </c>
      <c r="D3629">
        <f t="shared" si="59"/>
        <v>6.2357015645247656E-2</v>
      </c>
      <c r="E3629">
        <v>0</v>
      </c>
    </row>
    <row r="3630" spans="2:5" x14ac:dyDescent="0.2">
      <c r="B3630" s="176">
        <v>35144</v>
      </c>
      <c r="C3630" s="146">
        <v>58.265552999999997</v>
      </c>
      <c r="D3630">
        <f t="shared" si="59"/>
        <v>-2.7283499802921048E-2</v>
      </c>
      <c r="E3630">
        <v>0</v>
      </c>
    </row>
    <row r="3631" spans="2:5" x14ac:dyDescent="0.2">
      <c r="B3631" s="176">
        <v>35129</v>
      </c>
      <c r="C3631" s="146">
        <v>59.899830000000001</v>
      </c>
      <c r="D3631">
        <f t="shared" si="59"/>
        <v>3.7667362881656508E-2</v>
      </c>
      <c r="E3631">
        <v>0</v>
      </c>
    </row>
    <row r="3632" spans="2:5" x14ac:dyDescent="0.2">
      <c r="B3632" s="176">
        <v>35116</v>
      </c>
      <c r="C3632" s="146">
        <v>57.725464000000002</v>
      </c>
      <c r="D3632">
        <f t="shared" si="59"/>
        <v>0.14226206041444237</v>
      </c>
      <c r="E3632">
        <v>0</v>
      </c>
    </row>
    <row r="3633" spans="2:5" x14ac:dyDescent="0.2">
      <c r="B3633" s="176">
        <v>35090</v>
      </c>
      <c r="C3633" s="146">
        <v>50.536095000000003</v>
      </c>
      <c r="D3633">
        <f t="shared" si="59"/>
        <v>-5.1973535974296887E-2</v>
      </c>
      <c r="E3633">
        <v>0</v>
      </c>
    </row>
    <row r="3634" spans="2:5" x14ac:dyDescent="0.2">
      <c r="B3634" s="176">
        <v>35065</v>
      </c>
      <c r="C3634" s="146">
        <v>53.306629000000001</v>
      </c>
      <c r="D3634">
        <f t="shared" si="59"/>
        <v>0</v>
      </c>
      <c r="E3634">
        <v>0</v>
      </c>
    </row>
    <row r="3635" spans="2:5" x14ac:dyDescent="0.2">
      <c r="B3635" s="176">
        <v>35062</v>
      </c>
      <c r="C3635" s="146">
        <v>53.306629000000001</v>
      </c>
      <c r="D3635">
        <f t="shared" si="59"/>
        <v>0</v>
      </c>
      <c r="E3635">
        <v>0</v>
      </c>
    </row>
    <row r="3636" spans="2:5" x14ac:dyDescent="0.2">
      <c r="B3636" s="176">
        <v>35061</v>
      </c>
      <c r="C3636" s="146">
        <v>53.306629000000001</v>
      </c>
      <c r="D3636">
        <f t="shared" si="59"/>
        <v>0</v>
      </c>
      <c r="E3636">
        <v>0</v>
      </c>
    </row>
    <row r="3637" spans="2:5" x14ac:dyDescent="0.2">
      <c r="B3637" s="176">
        <v>35060</v>
      </c>
      <c r="C3637" s="146">
        <v>53.306629000000001</v>
      </c>
      <c r="D3637">
        <f t="shared" si="59"/>
        <v>0</v>
      </c>
      <c r="E3637">
        <v>0</v>
      </c>
    </row>
    <row r="3638" spans="2:5" x14ac:dyDescent="0.2">
      <c r="B3638" s="176">
        <v>35059</v>
      </c>
      <c r="C3638" s="146">
        <v>53.306629000000001</v>
      </c>
      <c r="D3638">
        <f t="shared" si="59"/>
        <v>-0.72270517886626195</v>
      </c>
      <c r="E3638">
        <v>0</v>
      </c>
    </row>
    <row r="3639" spans="2:5" x14ac:dyDescent="0.2">
      <c r="B3639" s="176">
        <v>40700</v>
      </c>
      <c r="C3639" s="146">
        <v>192.23809800000001</v>
      </c>
      <c r="D3639">
        <f t="shared" si="59"/>
        <v>1.3514178612649737</v>
      </c>
      <c r="E3639">
        <v>-9.7619400495139373E-5</v>
      </c>
    </row>
    <row r="3640" spans="2:5" x14ac:dyDescent="0.2">
      <c r="B3640" s="176">
        <v>38601</v>
      </c>
      <c r="C3640" s="146">
        <v>81.75412</v>
      </c>
      <c r="D3640">
        <f t="shared" si="59"/>
        <v>0.22531260046026574</v>
      </c>
      <c r="E3640">
        <v>-1.0096330983542799E-4</v>
      </c>
    </row>
    <row r="3641" spans="2:5" x14ac:dyDescent="0.2">
      <c r="B3641" s="176">
        <v>38127</v>
      </c>
      <c r="C3641" s="146">
        <v>66.721030999999996</v>
      </c>
      <c r="D3641">
        <f t="shared" si="59"/>
        <v>0.13399957611642069</v>
      </c>
      <c r="E3641">
        <v>-1.1879400244807274E-4</v>
      </c>
    </row>
    <row r="3642" spans="2:5" x14ac:dyDescent="0.2">
      <c r="B3642" s="176">
        <v>35370</v>
      </c>
      <c r="C3642" s="146">
        <v>58.836910000000003</v>
      </c>
      <c r="D3642">
        <f t="shared" si="59"/>
        <v>-0.85172644142068332</v>
      </c>
      <c r="E3642">
        <v>-1.2059002237198305E-4</v>
      </c>
    </row>
    <row r="3643" spans="2:5" x14ac:dyDescent="0.2">
      <c r="B3643" s="176">
        <v>44855</v>
      </c>
      <c r="C3643" s="146">
        <v>396.81323200000003</v>
      </c>
      <c r="D3643">
        <f t="shared" si="59"/>
        <v>2.0707561346310488</v>
      </c>
      <c r="E3643">
        <v>-1.2565038233902962E-4</v>
      </c>
    </row>
    <row r="3644" spans="2:5" x14ac:dyDescent="0.2">
      <c r="B3644" s="176">
        <v>38911</v>
      </c>
      <c r="C3644" s="146">
        <v>129.223297</v>
      </c>
      <c r="D3644">
        <f t="shared" si="59"/>
        <v>-0.65360632772234217</v>
      </c>
      <c r="E3644">
        <v>-1.2987456940795439E-4</v>
      </c>
    </row>
    <row r="3645" spans="2:5" x14ac:dyDescent="0.2">
      <c r="B3645" s="176">
        <v>41569</v>
      </c>
      <c r="C3645" s="146">
        <v>373.05328400000002</v>
      </c>
      <c r="D3645">
        <f t="shared" si="59"/>
        <v>2.7860477118852173E-2</v>
      </c>
      <c r="E3645">
        <v>-1.3152422977454186E-4</v>
      </c>
    </row>
    <row r="3646" spans="2:5" x14ac:dyDescent="0.2">
      <c r="B3646" s="176">
        <v>41656</v>
      </c>
      <c r="C3646" s="146">
        <v>362.94155899999998</v>
      </c>
      <c r="D3646">
        <f t="shared" si="59"/>
        <v>2.1116199662332296</v>
      </c>
      <c r="E3646">
        <v>-1.3518806219553299E-4</v>
      </c>
    </row>
    <row r="3647" spans="2:5" x14ac:dyDescent="0.2">
      <c r="B3647" s="176">
        <v>38750</v>
      </c>
      <c r="C3647" s="146">
        <v>116.640709</v>
      </c>
      <c r="D3647">
        <f t="shared" si="59"/>
        <v>0.85290776951880087</v>
      </c>
      <c r="E3647">
        <v>-1.4152574646920645E-4</v>
      </c>
    </row>
    <row r="3648" spans="2:5" x14ac:dyDescent="0.2">
      <c r="B3648" s="176">
        <v>39958</v>
      </c>
      <c r="C3648" s="146">
        <v>62.950088999999998</v>
      </c>
      <c r="D3648">
        <f t="shared" si="59"/>
        <v>2.642508486093945E-2</v>
      </c>
      <c r="E3648">
        <v>-1.4474452836932814E-4</v>
      </c>
    </row>
    <row r="3649" spans="2:5" x14ac:dyDescent="0.2">
      <c r="B3649" s="176">
        <v>39965</v>
      </c>
      <c r="C3649" s="146">
        <v>61.329453000000001</v>
      </c>
      <c r="D3649">
        <f t="shared" si="59"/>
        <v>-0.81541974843019238</v>
      </c>
      <c r="E3649">
        <v>-1.4843844226005676E-4</v>
      </c>
    </row>
    <row r="3650" spans="2:5" x14ac:dyDescent="0.2">
      <c r="B3650" s="176">
        <v>44470</v>
      </c>
      <c r="C3650" s="146">
        <v>332.26443499999999</v>
      </c>
      <c r="D3650">
        <f t="shared" si="59"/>
        <v>3.2786161974124838E-2</v>
      </c>
      <c r="E3650">
        <v>-1.4996346681119064E-4</v>
      </c>
    </row>
    <row r="3651" spans="2:5" x14ac:dyDescent="0.2">
      <c r="B3651" s="176">
        <v>42254</v>
      </c>
      <c r="C3651" s="146">
        <v>321.71658300000001</v>
      </c>
      <c r="D3651">
        <f t="shared" ref="D3651:D3714" si="60">(C3651-C3652)/C3652</f>
        <v>5.3605296511609536E-2</v>
      </c>
      <c r="E3651">
        <v>-1.5487943182427823E-4</v>
      </c>
    </row>
    <row r="3652" spans="2:5" x14ac:dyDescent="0.2">
      <c r="B3652" s="176">
        <v>44386</v>
      </c>
      <c r="C3652" s="146">
        <v>305.348297</v>
      </c>
      <c r="D3652">
        <f t="shared" si="60"/>
        <v>6.5056278265937868</v>
      </c>
      <c r="E3652">
        <v>-1.6328192517650679E-4</v>
      </c>
    </row>
    <row r="3653" spans="2:5" x14ac:dyDescent="0.2">
      <c r="B3653" s="176">
        <v>35772</v>
      </c>
      <c r="C3653" s="146">
        <v>40.682578999999997</v>
      </c>
      <c r="D3653">
        <f t="shared" si="60"/>
        <v>-0.41747061269701252</v>
      </c>
      <c r="E3653">
        <v>-1.782263484948155E-4</v>
      </c>
    </row>
    <row r="3654" spans="2:5" x14ac:dyDescent="0.2">
      <c r="B3654" s="176">
        <v>38510</v>
      </c>
      <c r="C3654" s="146">
        <v>69.837813999999995</v>
      </c>
      <c r="D3654">
        <f t="shared" si="60"/>
        <v>-0.83826508829294644</v>
      </c>
      <c r="E3654">
        <v>-2.2936464076227169E-4</v>
      </c>
    </row>
    <row r="3655" spans="2:5" x14ac:dyDescent="0.2">
      <c r="B3655" s="176">
        <v>44894</v>
      </c>
      <c r="C3655" s="146">
        <v>431.80419899999998</v>
      </c>
      <c r="D3655">
        <f t="shared" si="60"/>
        <v>1.9957284020228974</v>
      </c>
      <c r="E3655">
        <v>-2.3084070322133853E-4</v>
      </c>
    </row>
    <row r="3656" spans="2:5" x14ac:dyDescent="0.2">
      <c r="B3656" s="176">
        <v>40255</v>
      </c>
      <c r="C3656" s="146">
        <v>144.13996900000001</v>
      </c>
      <c r="D3656">
        <f t="shared" si="60"/>
        <v>0.75756052059261114</v>
      </c>
      <c r="E3656">
        <v>-2.5633089167125824E-4</v>
      </c>
    </row>
    <row r="3657" spans="2:5" x14ac:dyDescent="0.2">
      <c r="B3657" s="176">
        <v>38348</v>
      </c>
      <c r="C3657" s="146">
        <v>82.011382999999995</v>
      </c>
      <c r="D3657">
        <f t="shared" si="60"/>
        <v>1.66798762986375E-2</v>
      </c>
      <c r="E3657">
        <v>-2.9276385560380788E-4</v>
      </c>
    </row>
    <row r="3658" spans="2:5" x14ac:dyDescent="0.2">
      <c r="B3658" s="176">
        <v>38343</v>
      </c>
      <c r="C3658" s="146">
        <v>80.665886</v>
      </c>
      <c r="D3658">
        <f t="shared" si="60"/>
        <v>2.2049297328910225</v>
      </c>
      <c r="E3658">
        <v>-2.9755894096088664E-4</v>
      </c>
    </row>
    <row r="3659" spans="2:5" x14ac:dyDescent="0.2">
      <c r="B3659" s="176">
        <v>37680</v>
      </c>
      <c r="C3659" s="146">
        <v>25.169315000000001</v>
      </c>
      <c r="D3659">
        <f t="shared" si="60"/>
        <v>9.5914196272560513E-3</v>
      </c>
      <c r="E3659">
        <v>-3.0631098739330672E-4</v>
      </c>
    </row>
    <row r="3660" spans="2:5" x14ac:dyDescent="0.2">
      <c r="B3660" s="176">
        <v>37637</v>
      </c>
      <c r="C3660" s="146">
        <v>24.930199000000002</v>
      </c>
      <c r="D3660">
        <f t="shared" si="60"/>
        <v>-0.85814993336770073</v>
      </c>
      <c r="E3660">
        <v>-3.0904760006713906E-4</v>
      </c>
    </row>
    <row r="3661" spans="2:5" x14ac:dyDescent="0.2">
      <c r="B3661" s="176">
        <v>40716</v>
      </c>
      <c r="C3661" s="146">
        <v>175.75035099999999</v>
      </c>
      <c r="D3661">
        <f t="shared" si="60"/>
        <v>-0.38071833985037745</v>
      </c>
      <c r="E3661">
        <v>-3.2052816735056254E-4</v>
      </c>
    </row>
    <row r="3662" spans="2:5" x14ac:dyDescent="0.2">
      <c r="B3662" s="176">
        <v>41417</v>
      </c>
      <c r="C3662" s="146">
        <v>283.79711900000001</v>
      </c>
      <c r="D3662">
        <f t="shared" si="60"/>
        <v>1.3424158105937861E-3</v>
      </c>
      <c r="E3662">
        <v>-3.4345137984531291E-4</v>
      </c>
    </row>
    <row r="3663" spans="2:5" x14ac:dyDescent="0.2">
      <c r="B3663" s="176">
        <v>44434</v>
      </c>
      <c r="C3663" s="146">
        <v>283.41665599999999</v>
      </c>
      <c r="D3663">
        <f t="shared" si="60"/>
        <v>1.0170271208729613</v>
      </c>
      <c r="E3663">
        <v>-3.5165872281590676E-4</v>
      </c>
    </row>
    <row r="3664" spans="2:5" x14ac:dyDescent="0.2">
      <c r="B3664" s="176">
        <v>44112</v>
      </c>
      <c r="C3664" s="146">
        <v>140.51206999999999</v>
      </c>
      <c r="D3664">
        <f t="shared" si="60"/>
        <v>-0.48662628001115871</v>
      </c>
      <c r="E3664">
        <v>-3.5454129623528955E-4</v>
      </c>
    </row>
    <row r="3665" spans="2:5" x14ac:dyDescent="0.2">
      <c r="B3665" s="176">
        <v>41494</v>
      </c>
      <c r="C3665" s="146">
        <v>273.70327800000001</v>
      </c>
      <c r="D3665">
        <f t="shared" si="60"/>
        <v>-0.34151260000308764</v>
      </c>
      <c r="E3665">
        <v>-3.5867227205634673E-4</v>
      </c>
    </row>
    <row r="3666" spans="2:5" x14ac:dyDescent="0.2">
      <c r="B3666" s="176">
        <v>44741</v>
      </c>
      <c r="C3666" s="146">
        <v>415.65454099999999</v>
      </c>
      <c r="D3666">
        <f t="shared" si="60"/>
        <v>2.6281428646059348</v>
      </c>
      <c r="E3666">
        <v>-3.5963091338330453E-4</v>
      </c>
    </row>
    <row r="3667" spans="2:5" x14ac:dyDescent="0.2">
      <c r="B3667" s="176">
        <v>39580</v>
      </c>
      <c r="C3667" s="146">
        <v>114.56399500000001</v>
      </c>
      <c r="D3667">
        <f t="shared" si="60"/>
        <v>-0.70986858680366882</v>
      </c>
      <c r="E3667">
        <v>-3.7345952852566613E-4</v>
      </c>
    </row>
    <row r="3668" spans="2:5" x14ac:dyDescent="0.2">
      <c r="B3668" s="176">
        <v>44851</v>
      </c>
      <c r="C3668" s="146">
        <v>394.86932400000001</v>
      </c>
      <c r="D3668">
        <f t="shared" si="60"/>
        <v>-0.22764933050801456</v>
      </c>
      <c r="E3668">
        <v>-3.7855407713953675E-4</v>
      </c>
    </row>
    <row r="3669" spans="2:5" x14ac:dyDescent="0.2">
      <c r="B3669" s="176">
        <v>42775</v>
      </c>
      <c r="C3669" s="146">
        <v>511.256531</v>
      </c>
      <c r="D3669">
        <f t="shared" si="60"/>
        <v>1.907592069652294E-2</v>
      </c>
      <c r="E3669">
        <v>-3.8987132054643799E-4</v>
      </c>
    </row>
    <row r="3670" spans="2:5" x14ac:dyDescent="0.2">
      <c r="B3670" s="176">
        <v>42593</v>
      </c>
      <c r="C3670" s="146">
        <v>501.68640099999999</v>
      </c>
      <c r="D3670">
        <f t="shared" si="60"/>
        <v>8.2976770448382933</v>
      </c>
      <c r="E3670">
        <v>-3.9724576930771568E-4</v>
      </c>
    </row>
    <row r="3671" spans="2:5" x14ac:dyDescent="0.2">
      <c r="B3671" s="176">
        <v>35655</v>
      </c>
      <c r="C3671" s="146">
        <v>53.958252000000002</v>
      </c>
      <c r="D3671">
        <f t="shared" si="60"/>
        <v>-0.88754119395721665</v>
      </c>
      <c r="E3671">
        <v>-4.0274181589358519E-4</v>
      </c>
    </row>
    <row r="3672" spans="2:5" x14ac:dyDescent="0.2">
      <c r="B3672" s="176">
        <v>42885</v>
      </c>
      <c r="C3672" s="146">
        <v>479.804596</v>
      </c>
      <c r="D3672">
        <f t="shared" si="60"/>
        <v>12.925787871184506</v>
      </c>
      <c r="E3672">
        <v>-4.1535281728199779E-4</v>
      </c>
    </row>
    <row r="3673" spans="2:5" x14ac:dyDescent="0.2">
      <c r="B3673" s="176">
        <v>35845</v>
      </c>
      <c r="C3673" s="146">
        <v>34.454394999999998</v>
      </c>
      <c r="D3673">
        <f t="shared" si="60"/>
        <v>-0.67031653230629373</v>
      </c>
      <c r="E3673">
        <v>-4.2090112354313395E-4</v>
      </c>
    </row>
    <row r="3674" spans="2:5" x14ac:dyDescent="0.2">
      <c r="B3674" s="176">
        <v>40064</v>
      </c>
      <c r="C3674" s="146">
        <v>104.50749999999999</v>
      </c>
      <c r="D3674">
        <f t="shared" si="60"/>
        <v>-5.8947774350142257E-2</v>
      </c>
      <c r="E3674">
        <v>-4.4154358434017604E-4</v>
      </c>
    </row>
    <row r="3675" spans="2:5" x14ac:dyDescent="0.2">
      <c r="B3675" s="176">
        <v>43992</v>
      </c>
      <c r="C3675" s="146">
        <v>111.05387899999999</v>
      </c>
      <c r="D3675">
        <f t="shared" si="60"/>
        <v>0.55853311916659876</v>
      </c>
      <c r="E3675">
        <v>-4.486168339167778E-4</v>
      </c>
    </row>
    <row r="3676" spans="2:5" x14ac:dyDescent="0.2">
      <c r="B3676" s="176">
        <v>38309</v>
      </c>
      <c r="C3676" s="146">
        <v>71.255386000000001</v>
      </c>
      <c r="D3676">
        <f t="shared" si="60"/>
        <v>-0.36806585850601631</v>
      </c>
      <c r="E3676">
        <v>-4.4950421133149385E-4</v>
      </c>
    </row>
    <row r="3677" spans="2:5" x14ac:dyDescent="0.2">
      <c r="B3677" s="176">
        <v>39471</v>
      </c>
      <c r="C3677" s="146">
        <v>112.757614</v>
      </c>
      <c r="D3677">
        <f t="shared" si="60"/>
        <v>-0.74036715573455913</v>
      </c>
      <c r="E3677">
        <v>-4.5542469620542248E-4</v>
      </c>
    </row>
    <row r="3678" spans="2:5" x14ac:dyDescent="0.2">
      <c r="B3678" s="176">
        <v>44720</v>
      </c>
      <c r="C3678" s="146">
        <v>434.29641700000002</v>
      </c>
      <c r="D3678">
        <f t="shared" si="60"/>
        <v>-0.29974780942119683</v>
      </c>
      <c r="E3678">
        <v>-4.5892731593802442E-4</v>
      </c>
    </row>
    <row r="3679" spans="2:5" x14ac:dyDescent="0.2">
      <c r="B3679" s="176">
        <v>45160</v>
      </c>
      <c r="C3679" s="146">
        <v>620.20001200000002</v>
      </c>
      <c r="D3679">
        <f t="shared" si="60"/>
        <v>4.0981268313481065</v>
      </c>
      <c r="E3679">
        <v>-4.8346172441576926E-4</v>
      </c>
    </row>
    <row r="3680" spans="2:5" x14ac:dyDescent="0.2">
      <c r="B3680" s="176">
        <v>39238</v>
      </c>
      <c r="C3680" s="146">
        <v>121.65252700000001</v>
      </c>
      <c r="D3680">
        <f t="shared" si="60"/>
        <v>1.0791191724987041</v>
      </c>
      <c r="E3680">
        <v>-4.9243929933447594E-4</v>
      </c>
    </row>
    <row r="3681" spans="2:5" x14ac:dyDescent="0.2">
      <c r="B3681" s="176">
        <v>35587</v>
      </c>
      <c r="C3681" s="146">
        <v>58.511569999999999</v>
      </c>
      <c r="D3681">
        <f t="shared" si="60"/>
        <v>-0.60494928882720012</v>
      </c>
      <c r="E3681">
        <v>-4.9557075629304249E-4</v>
      </c>
    </row>
    <row r="3682" spans="2:5" x14ac:dyDescent="0.2">
      <c r="B3682" s="176">
        <v>40347</v>
      </c>
      <c r="C3682" s="146">
        <v>148.11154199999999</v>
      </c>
      <c r="D3682">
        <f t="shared" si="60"/>
        <v>-0.49384614426696666</v>
      </c>
      <c r="E3682">
        <v>-4.9858479671683936E-4</v>
      </c>
    </row>
    <row r="3683" spans="2:5" x14ac:dyDescent="0.2">
      <c r="B3683" s="176">
        <v>41403</v>
      </c>
      <c r="C3683" s="146">
        <v>292.62158199999999</v>
      </c>
      <c r="D3683">
        <f t="shared" si="60"/>
        <v>1.3337712827213083E-2</v>
      </c>
      <c r="E3683">
        <v>-4.9971669877461942E-4</v>
      </c>
    </row>
    <row r="3684" spans="2:5" x14ac:dyDescent="0.2">
      <c r="B3684" s="176">
        <v>41393</v>
      </c>
      <c r="C3684" s="146">
        <v>288.77005000000003</v>
      </c>
      <c r="D3684">
        <f t="shared" si="60"/>
        <v>0.47602581194899773</v>
      </c>
      <c r="E3684">
        <v>-5.0616737463982217E-4</v>
      </c>
    </row>
    <row r="3685" spans="2:5" x14ac:dyDescent="0.2">
      <c r="B3685" s="176">
        <v>43843</v>
      </c>
      <c r="C3685" s="146">
        <v>195.640244</v>
      </c>
      <c r="D3685">
        <f t="shared" si="60"/>
        <v>-0.16544482093891047</v>
      </c>
      <c r="E3685">
        <v>-5.0934928233152435E-4</v>
      </c>
    </row>
    <row r="3686" spans="2:5" x14ac:dyDescent="0.2">
      <c r="B3686" s="176">
        <v>40633</v>
      </c>
      <c r="C3686" s="146">
        <v>234.424576</v>
      </c>
      <c r="D3686">
        <f t="shared" si="60"/>
        <v>14.919995468981471</v>
      </c>
      <c r="E3686">
        <v>-5.2038692467933567E-4</v>
      </c>
    </row>
    <row r="3687" spans="2:5" x14ac:dyDescent="0.2">
      <c r="B3687" s="176">
        <v>36782</v>
      </c>
      <c r="C3687" s="146">
        <v>14.725166</v>
      </c>
      <c r="D3687">
        <f t="shared" si="60"/>
        <v>-0.96080359919681213</v>
      </c>
      <c r="E3687">
        <v>-5.2359077111874925E-4</v>
      </c>
    </row>
    <row r="3688" spans="2:5" x14ac:dyDescent="0.2">
      <c r="B3688" s="176">
        <v>42452</v>
      </c>
      <c r="C3688" s="146">
        <v>375.67648300000002</v>
      </c>
      <c r="D3688">
        <f t="shared" si="60"/>
        <v>1.7637947371758738</v>
      </c>
      <c r="E3688">
        <v>-5.3033738078351103E-4</v>
      </c>
    </row>
    <row r="3689" spans="2:5" x14ac:dyDescent="0.2">
      <c r="B3689" s="176">
        <v>39050</v>
      </c>
      <c r="C3689" s="146">
        <v>135.92778000000001</v>
      </c>
      <c r="D3689">
        <f t="shared" si="60"/>
        <v>-9.3204236276369493E-2</v>
      </c>
      <c r="E3689">
        <v>-5.553614793979818E-4</v>
      </c>
    </row>
    <row r="3690" spans="2:5" x14ac:dyDescent="0.2">
      <c r="B3690" s="176">
        <v>38996</v>
      </c>
      <c r="C3690" s="146">
        <v>149.899002</v>
      </c>
      <c r="D3690">
        <f t="shared" si="60"/>
        <v>-0.6557944600798894</v>
      </c>
      <c r="E3690">
        <v>-5.5935045126324261E-4</v>
      </c>
    </row>
    <row r="3691" spans="2:5" x14ac:dyDescent="0.2">
      <c r="B3691" s="176">
        <v>42923</v>
      </c>
      <c r="C3691" s="146">
        <v>435.492706</v>
      </c>
      <c r="D3691">
        <f t="shared" si="60"/>
        <v>1.5599180967673596</v>
      </c>
      <c r="E3691">
        <v>-5.7198303721703856E-4</v>
      </c>
    </row>
    <row r="3692" spans="2:5" x14ac:dyDescent="0.2">
      <c r="B3692" s="176">
        <v>43396</v>
      </c>
      <c r="C3692" s="146">
        <v>170.11978099999999</v>
      </c>
      <c r="D3692">
        <f t="shared" si="60"/>
        <v>1.54507510801286</v>
      </c>
      <c r="E3692">
        <v>-5.8572026438201863E-4</v>
      </c>
    </row>
    <row r="3693" spans="2:5" x14ac:dyDescent="0.2">
      <c r="B3693" s="176">
        <v>37958</v>
      </c>
      <c r="C3693" s="146">
        <v>66.842735000000005</v>
      </c>
      <c r="D3693">
        <f t="shared" si="60"/>
        <v>-0.8415991886835773</v>
      </c>
      <c r="E3693">
        <v>-5.8815462535295076E-4</v>
      </c>
    </row>
    <row r="3694" spans="2:5" x14ac:dyDescent="0.2">
      <c r="B3694" s="176">
        <v>43013</v>
      </c>
      <c r="C3694" s="146">
        <v>421.984802</v>
      </c>
      <c r="D3694">
        <f t="shared" si="60"/>
        <v>32.115586741830768</v>
      </c>
      <c r="E3694">
        <v>-5.9021062891220734E-4</v>
      </c>
    </row>
    <row r="3695" spans="2:5" x14ac:dyDescent="0.2">
      <c r="B3695" s="176">
        <v>37029</v>
      </c>
      <c r="C3695" s="146">
        <v>12.742785</v>
      </c>
      <c r="D3695">
        <f t="shared" si="60"/>
        <v>-0.80439226069212055</v>
      </c>
      <c r="E3695">
        <v>-6.0499592996321157E-4</v>
      </c>
    </row>
    <row r="3696" spans="2:5" x14ac:dyDescent="0.2">
      <c r="B3696" s="176">
        <v>38274</v>
      </c>
      <c r="C3696" s="146">
        <v>65.144585000000006</v>
      </c>
      <c r="D3696">
        <f t="shared" si="60"/>
        <v>1.69774153140016</v>
      </c>
      <c r="E3696">
        <v>-6.1423994713834739E-4</v>
      </c>
    </row>
    <row r="3697" spans="2:5" x14ac:dyDescent="0.2">
      <c r="B3697" s="176">
        <v>36290</v>
      </c>
      <c r="C3697" s="146">
        <v>24.147822999999999</v>
      </c>
      <c r="D3697">
        <f t="shared" si="60"/>
        <v>-0.94996304722816782</v>
      </c>
      <c r="E3697">
        <v>-6.1690051649380604E-4</v>
      </c>
    </row>
    <row r="3698" spans="2:5" x14ac:dyDescent="0.2">
      <c r="B3698" s="176">
        <v>42563</v>
      </c>
      <c r="C3698" s="146">
        <v>482.59979199999998</v>
      </c>
      <c r="D3698">
        <f t="shared" si="60"/>
        <v>2.3042906681782493E-2</v>
      </c>
      <c r="E3698">
        <v>-6.1913804034458822E-4</v>
      </c>
    </row>
    <row r="3699" spans="2:5" x14ac:dyDescent="0.2">
      <c r="B3699" s="176">
        <v>42831</v>
      </c>
      <c r="C3699" s="146">
        <v>471.72976699999998</v>
      </c>
      <c r="D3699">
        <f t="shared" si="60"/>
        <v>1.1365422946585184</v>
      </c>
      <c r="E3699">
        <v>-6.3358840666094085E-4</v>
      </c>
    </row>
    <row r="3700" spans="2:5" x14ac:dyDescent="0.2">
      <c r="B3700" s="176">
        <v>40606</v>
      </c>
      <c r="C3700" s="146">
        <v>220.791214</v>
      </c>
      <c r="D3700">
        <f t="shared" si="60"/>
        <v>-0.52092314094540759</v>
      </c>
      <c r="E3700">
        <v>-6.3733631152840633E-4</v>
      </c>
    </row>
    <row r="3701" spans="2:5" x14ac:dyDescent="0.2">
      <c r="B3701" s="176">
        <v>41824</v>
      </c>
      <c r="C3701" s="146">
        <v>460.868042</v>
      </c>
      <c r="D3701">
        <f t="shared" si="60"/>
        <v>0.49250826453204899</v>
      </c>
      <c r="E3701">
        <v>-6.3865764716332981E-4</v>
      </c>
    </row>
    <row r="3702" spans="2:5" x14ac:dyDescent="0.2">
      <c r="B3702" s="176">
        <v>43262</v>
      </c>
      <c r="C3702" s="146">
        <v>308.787598</v>
      </c>
      <c r="D3702">
        <f t="shared" si="60"/>
        <v>11.946910587090505</v>
      </c>
      <c r="E3702">
        <v>-6.4534106612906209E-4</v>
      </c>
    </row>
    <row r="3703" spans="2:5" x14ac:dyDescent="0.2">
      <c r="B3703" s="176">
        <v>37687</v>
      </c>
      <c r="C3703" s="146">
        <v>23.850292</v>
      </c>
      <c r="D3703">
        <f t="shared" si="60"/>
        <v>-0.45347524990426197</v>
      </c>
      <c r="E3703">
        <v>-6.4657584436053032E-4</v>
      </c>
    </row>
    <row r="3704" spans="2:5" x14ac:dyDescent="0.2">
      <c r="B3704" s="176">
        <v>35465</v>
      </c>
      <c r="C3704" s="146">
        <v>43.639912000000002</v>
      </c>
      <c r="D3704">
        <f t="shared" si="60"/>
        <v>-0.30319155994024866</v>
      </c>
      <c r="E3704">
        <v>-6.4992235899846132E-4</v>
      </c>
    </row>
    <row r="3705" spans="2:5" x14ac:dyDescent="0.2">
      <c r="B3705" s="176">
        <v>35158</v>
      </c>
      <c r="C3705" s="146">
        <v>62.628276999999997</v>
      </c>
      <c r="D3705">
        <f t="shared" si="60"/>
        <v>4.4564890312666385</v>
      </c>
      <c r="E3705">
        <v>-6.7138603798835405E-4</v>
      </c>
    </row>
    <row r="3706" spans="2:5" x14ac:dyDescent="0.2">
      <c r="B3706" s="176">
        <v>37054</v>
      </c>
      <c r="C3706" s="146">
        <v>11.477760999999999</v>
      </c>
      <c r="D3706">
        <f t="shared" si="60"/>
        <v>-0.84303536646288735</v>
      </c>
      <c r="E3706">
        <v>-6.7171791573993327E-4</v>
      </c>
    </row>
    <row r="3707" spans="2:5" x14ac:dyDescent="0.2">
      <c r="B3707" s="176">
        <v>38539</v>
      </c>
      <c r="C3707" s="146">
        <v>73.123230000000007</v>
      </c>
      <c r="D3707">
        <f t="shared" si="60"/>
        <v>-0.47976946097048873</v>
      </c>
      <c r="E3707">
        <v>-6.7668638097422105E-4</v>
      </c>
    </row>
    <row r="3708" spans="2:5" x14ac:dyDescent="0.2">
      <c r="B3708" s="176">
        <v>40812</v>
      </c>
      <c r="C3708" s="146">
        <v>140.55928</v>
      </c>
      <c r="D3708">
        <f t="shared" si="60"/>
        <v>-0.72086653503994769</v>
      </c>
      <c r="E3708">
        <v>-6.8106323216570472E-4</v>
      </c>
    </row>
    <row r="3709" spans="2:5" x14ac:dyDescent="0.2">
      <c r="B3709" s="176">
        <v>41911</v>
      </c>
      <c r="C3709" s="146">
        <v>503.55581699999999</v>
      </c>
      <c r="D3709">
        <f t="shared" si="60"/>
        <v>5.2260739028104224</v>
      </c>
      <c r="E3709">
        <v>-6.8484099519658219E-4</v>
      </c>
    </row>
    <row r="3710" spans="2:5" x14ac:dyDescent="0.2">
      <c r="B3710" s="176">
        <v>38092</v>
      </c>
      <c r="C3710" s="146">
        <v>80.878547999999995</v>
      </c>
      <c r="D3710">
        <f t="shared" si="60"/>
        <v>-0.88797209411224443</v>
      </c>
      <c r="E3710">
        <v>-6.856941437401188E-4</v>
      </c>
    </row>
    <row r="3711" spans="2:5" x14ac:dyDescent="0.2">
      <c r="B3711" s="176">
        <v>45267</v>
      </c>
      <c r="C3711" s="146">
        <v>721.95001200000002</v>
      </c>
      <c r="D3711">
        <f t="shared" si="60"/>
        <v>4.5513641545804253</v>
      </c>
      <c r="E3711">
        <v>-6.9208940645709336E-4</v>
      </c>
    </row>
    <row r="3712" spans="2:5" x14ac:dyDescent="0.2">
      <c r="B3712" s="176">
        <v>38868</v>
      </c>
      <c r="C3712" s="146">
        <v>130.04911799999999</v>
      </c>
      <c r="D3712">
        <f t="shared" si="60"/>
        <v>0.64920015532641417</v>
      </c>
      <c r="E3712">
        <v>-6.9751863097050355E-4</v>
      </c>
    </row>
    <row r="3713" spans="2:5" x14ac:dyDescent="0.2">
      <c r="B3713" s="176">
        <v>38391</v>
      </c>
      <c r="C3713" s="146">
        <v>78.855873000000003</v>
      </c>
      <c r="D3713">
        <f t="shared" si="60"/>
        <v>-0.80619067587581295</v>
      </c>
      <c r="E3713">
        <v>-7.1042486425436856E-4</v>
      </c>
    </row>
    <row r="3714" spans="2:5" x14ac:dyDescent="0.2">
      <c r="B3714" s="176">
        <v>41764</v>
      </c>
      <c r="C3714" s="146">
        <v>406.87347399999999</v>
      </c>
      <c r="D3714">
        <f t="shared" si="60"/>
        <v>1.8993082828405252</v>
      </c>
      <c r="E3714">
        <v>-7.2335006857948442E-4</v>
      </c>
    </row>
    <row r="3715" spans="2:5" x14ac:dyDescent="0.2">
      <c r="B3715" s="176">
        <v>40344</v>
      </c>
      <c r="C3715" s="146">
        <v>140.33467099999999</v>
      </c>
      <c r="D3715">
        <f t="shared" ref="D3715:D3778" si="61">(C3715-C3716)/C3716</f>
        <v>-0.79398903621863126</v>
      </c>
      <c r="E3715">
        <v>-7.2351674883117079E-4</v>
      </c>
    </row>
    <row r="3716" spans="2:5" x14ac:dyDescent="0.2">
      <c r="B3716" s="176">
        <v>45252</v>
      </c>
      <c r="C3716" s="146">
        <v>681.20001200000002</v>
      </c>
      <c r="D3716">
        <f t="shared" si="61"/>
        <v>0.45474707442562995</v>
      </c>
      <c r="E3716">
        <v>-7.3346045356971479E-4</v>
      </c>
    </row>
    <row r="3717" spans="2:5" x14ac:dyDescent="0.2">
      <c r="B3717" s="176">
        <v>41841</v>
      </c>
      <c r="C3717" s="146">
        <v>468.26010100000002</v>
      </c>
      <c r="D3717">
        <f t="shared" si="61"/>
        <v>0.8470838226701457</v>
      </c>
      <c r="E3717">
        <v>-7.3636192365985514E-4</v>
      </c>
    </row>
    <row r="3718" spans="2:5" x14ac:dyDescent="0.2">
      <c r="B3718" s="176">
        <v>40533</v>
      </c>
      <c r="C3718" s="146">
        <v>253.513184</v>
      </c>
      <c r="D3718">
        <f t="shared" si="61"/>
        <v>-0.64777605557485229</v>
      </c>
      <c r="E3718">
        <v>-7.4020212472659561E-4</v>
      </c>
    </row>
    <row r="3719" spans="2:5" x14ac:dyDescent="0.2">
      <c r="B3719" s="176">
        <v>45274</v>
      </c>
      <c r="C3719" s="146">
        <v>719.75</v>
      </c>
      <c r="D3719">
        <f t="shared" si="61"/>
        <v>73.055408982378353</v>
      </c>
      <c r="E3719">
        <v>-7.6355408741168103E-4</v>
      </c>
    </row>
    <row r="3720" spans="2:5" x14ac:dyDescent="0.2">
      <c r="B3720" s="176">
        <v>36997</v>
      </c>
      <c r="C3720" s="146">
        <v>9.7190740000000009</v>
      </c>
      <c r="D3720">
        <f t="shared" si="61"/>
        <v>-0.49960278473898445</v>
      </c>
      <c r="E3720">
        <v>-7.9296483001005066E-4</v>
      </c>
    </row>
    <row r="3721" spans="2:5" x14ac:dyDescent="0.2">
      <c r="B3721" s="176">
        <v>37347</v>
      </c>
      <c r="C3721" s="146">
        <v>19.422718</v>
      </c>
      <c r="D3721">
        <f t="shared" si="61"/>
        <v>4.4265443516559443E-2</v>
      </c>
      <c r="E3721">
        <v>-7.9379990315960405E-4</v>
      </c>
    </row>
    <row r="3722" spans="2:5" x14ac:dyDescent="0.2">
      <c r="B3722" s="176">
        <v>36676</v>
      </c>
      <c r="C3722" s="146">
        <v>18.599406999999999</v>
      </c>
      <c r="D3722">
        <f t="shared" si="61"/>
        <v>-0.31908612293911282</v>
      </c>
      <c r="E3722">
        <v>-8.1366444845607823E-4</v>
      </c>
    </row>
    <row r="3723" spans="2:5" x14ac:dyDescent="0.2">
      <c r="B3723" s="176">
        <v>36227</v>
      </c>
      <c r="C3723" s="146">
        <v>27.315359000000001</v>
      </c>
      <c r="D3723">
        <f t="shared" si="61"/>
        <v>-0.77531370984244952</v>
      </c>
      <c r="E3723">
        <v>-8.1784444545974859E-4</v>
      </c>
    </row>
    <row r="3724" spans="2:5" x14ac:dyDescent="0.2">
      <c r="B3724" s="176">
        <v>43690</v>
      </c>
      <c r="C3724" s="146">
        <v>121.57109800000001</v>
      </c>
      <c r="D3724">
        <f t="shared" si="61"/>
        <v>-0.18225075452443404</v>
      </c>
      <c r="E3724">
        <v>-8.1937495730281351E-4</v>
      </c>
    </row>
    <row r="3725" spans="2:5" x14ac:dyDescent="0.2">
      <c r="B3725" s="176">
        <v>38966</v>
      </c>
      <c r="C3725" s="146">
        <v>148.66549699999999</v>
      </c>
      <c r="D3725">
        <f t="shared" si="61"/>
        <v>-0.15387892867230335</v>
      </c>
      <c r="E3725">
        <v>-8.4605034450188057E-4</v>
      </c>
    </row>
    <row r="3726" spans="2:5" x14ac:dyDescent="0.2">
      <c r="B3726" s="176">
        <v>43455</v>
      </c>
      <c r="C3726" s="146">
        <v>175.702393</v>
      </c>
      <c r="D3726">
        <f t="shared" si="61"/>
        <v>4.180233189281374</v>
      </c>
      <c r="E3726">
        <v>-8.5026086693748646E-4</v>
      </c>
    </row>
    <row r="3727" spans="2:5" x14ac:dyDescent="0.2">
      <c r="B3727" s="176">
        <v>35850</v>
      </c>
      <c r="C3727" s="146">
        <v>33.917853999999998</v>
      </c>
      <c r="D3727">
        <f t="shared" si="61"/>
        <v>-0.87803787431131441</v>
      </c>
      <c r="E3727">
        <v>-8.5448253963746475E-4</v>
      </c>
    </row>
    <row r="3728" spans="2:5" x14ac:dyDescent="0.2">
      <c r="B3728" s="176">
        <v>41044</v>
      </c>
      <c r="C3728" s="146">
        <v>278.10153200000002</v>
      </c>
      <c r="D3728">
        <f t="shared" si="61"/>
        <v>7.030293182916366</v>
      </c>
      <c r="E3728">
        <v>-8.6002448680624725E-4</v>
      </c>
    </row>
    <row r="3729" spans="2:5" x14ac:dyDescent="0.2">
      <c r="B3729" s="176">
        <v>36501</v>
      </c>
      <c r="C3729" s="146">
        <v>34.631554000000001</v>
      </c>
      <c r="D3729">
        <f t="shared" si="61"/>
        <v>-0.51575514261252031</v>
      </c>
      <c r="E3729">
        <v>-8.7392921888798907E-4</v>
      </c>
    </row>
    <row r="3730" spans="2:5" x14ac:dyDescent="0.2">
      <c r="B3730" s="176">
        <v>37992</v>
      </c>
      <c r="C3730" s="146">
        <v>71.516616999999997</v>
      </c>
      <c r="D3730">
        <f t="shared" si="61"/>
        <v>0.24919896479965642</v>
      </c>
      <c r="E3730">
        <v>-8.7932925096683974E-4</v>
      </c>
    </row>
    <row r="3731" spans="2:5" x14ac:dyDescent="0.2">
      <c r="B3731" s="176">
        <v>35647</v>
      </c>
      <c r="C3731" s="146">
        <v>57.249980999999998</v>
      </c>
      <c r="D3731">
        <f t="shared" si="61"/>
        <v>-0.61607770664904282</v>
      </c>
      <c r="E3731">
        <v>-8.8569549163883829E-4</v>
      </c>
    </row>
    <row r="3732" spans="2:5" x14ac:dyDescent="0.2">
      <c r="B3732" s="176">
        <v>39010</v>
      </c>
      <c r="C3732" s="146">
        <v>149.11866800000001</v>
      </c>
      <c r="D3732">
        <f t="shared" si="61"/>
        <v>0.88930140581396144</v>
      </c>
      <c r="E3732">
        <v>-8.992523052350586E-4</v>
      </c>
    </row>
    <row r="3733" spans="2:5" x14ac:dyDescent="0.2">
      <c r="B3733" s="176">
        <v>38359</v>
      </c>
      <c r="C3733" s="146">
        <v>78.927940000000007</v>
      </c>
      <c r="D3733">
        <f t="shared" si="61"/>
        <v>-0.6249939035568709</v>
      </c>
      <c r="E3733">
        <v>-9.1263247240459409E-4</v>
      </c>
    </row>
    <row r="3734" spans="2:5" x14ac:dyDescent="0.2">
      <c r="B3734" s="176">
        <v>41114</v>
      </c>
      <c r="C3734" s="146">
        <v>210.47108499999999</v>
      </c>
      <c r="D3734">
        <f t="shared" si="61"/>
        <v>-0.1999629119512161</v>
      </c>
      <c r="E3734">
        <v>-9.257398011348018E-4</v>
      </c>
    </row>
    <row r="3735" spans="2:5" x14ac:dyDescent="0.2">
      <c r="B3735" s="176">
        <v>41218</v>
      </c>
      <c r="C3735" s="146">
        <v>263.07666</v>
      </c>
      <c r="D3735">
        <f t="shared" si="61"/>
        <v>0.69859864542850769</v>
      </c>
      <c r="E3735">
        <v>-9.2577319340966075E-4</v>
      </c>
    </row>
    <row r="3736" spans="2:5" x14ac:dyDescent="0.2">
      <c r="B3736" s="176">
        <v>40805</v>
      </c>
      <c r="C3736" s="146">
        <v>154.878647</v>
      </c>
      <c r="D3736">
        <f t="shared" si="61"/>
        <v>3.6183549066185408</v>
      </c>
      <c r="E3736">
        <v>-9.2661511593038898E-4</v>
      </c>
    </row>
    <row r="3737" spans="2:5" x14ac:dyDescent="0.2">
      <c r="B3737" s="176">
        <v>37826</v>
      </c>
      <c r="C3737" s="146">
        <v>33.535457999999998</v>
      </c>
      <c r="D3737">
        <f t="shared" si="61"/>
        <v>-0.8943537741701898</v>
      </c>
      <c r="E3737">
        <v>-9.377680465086208E-4</v>
      </c>
    </row>
    <row r="3738" spans="2:5" x14ac:dyDescent="0.2">
      <c r="B3738" s="176">
        <v>42423</v>
      </c>
      <c r="C3738" s="146">
        <v>317.43167099999999</v>
      </c>
      <c r="D3738">
        <f t="shared" si="61"/>
        <v>1.7440651274489953E-2</v>
      </c>
      <c r="E3738">
        <v>-9.4098884737134564E-4</v>
      </c>
    </row>
    <row r="3739" spans="2:5" x14ac:dyDescent="0.2">
      <c r="B3739" s="176">
        <v>41523</v>
      </c>
      <c r="C3739" s="146">
        <v>311.99035600000002</v>
      </c>
      <c r="D3739">
        <f t="shared" si="61"/>
        <v>0.67843696751185323</v>
      </c>
      <c r="E3739">
        <v>-9.431324312393775E-4</v>
      </c>
    </row>
    <row r="3740" spans="2:5" x14ac:dyDescent="0.2">
      <c r="B3740" s="176">
        <v>40420</v>
      </c>
      <c r="C3740" s="146">
        <v>185.881485</v>
      </c>
      <c r="D3740">
        <f t="shared" si="61"/>
        <v>1.4804207057749346</v>
      </c>
      <c r="E3740">
        <v>-9.5886329418517937E-4</v>
      </c>
    </row>
    <row r="3741" spans="2:5" x14ac:dyDescent="0.2">
      <c r="B3741" s="176">
        <v>38421</v>
      </c>
      <c r="C3741" s="146">
        <v>74.939498999999998</v>
      </c>
      <c r="D3741">
        <f t="shared" si="61"/>
        <v>-0.75879011052926437</v>
      </c>
      <c r="E3741">
        <v>-9.607451736176805E-4</v>
      </c>
    </row>
    <row r="3742" spans="2:5" x14ac:dyDescent="0.2">
      <c r="B3742" s="176">
        <v>44455</v>
      </c>
      <c r="C3742" s="146">
        <v>310.68170199999997</v>
      </c>
      <c r="D3742">
        <f t="shared" si="61"/>
        <v>0.33148119833319917</v>
      </c>
      <c r="E3742">
        <v>-9.6170575483879844E-4</v>
      </c>
    </row>
    <row r="3743" spans="2:5" x14ac:dyDescent="0.2">
      <c r="B3743" s="176">
        <v>40658</v>
      </c>
      <c r="C3743" s="146">
        <v>233.33540300000001</v>
      </c>
      <c r="D3743">
        <f t="shared" si="61"/>
        <v>0.18893248767557577</v>
      </c>
      <c r="E3743">
        <v>-9.6474694183389879E-4</v>
      </c>
    </row>
    <row r="3744" spans="2:5" x14ac:dyDescent="0.2">
      <c r="B3744" s="176">
        <v>40919</v>
      </c>
      <c r="C3744" s="146">
        <v>196.256226</v>
      </c>
      <c r="D3744">
        <f t="shared" si="61"/>
        <v>-0.57216581992775351</v>
      </c>
      <c r="E3744">
        <v>-9.7519035591135553E-4</v>
      </c>
    </row>
    <row r="3745" spans="2:5" x14ac:dyDescent="0.2">
      <c r="B3745" s="176">
        <v>42936</v>
      </c>
      <c r="C3745" s="146">
        <v>458.72030599999999</v>
      </c>
      <c r="D3745">
        <f t="shared" si="61"/>
        <v>2.3780718114168224</v>
      </c>
      <c r="E3745">
        <v>-9.7700211261041712E-4</v>
      </c>
    </row>
    <row r="3746" spans="2:5" x14ac:dyDescent="0.2">
      <c r="B3746" s="176">
        <v>39051</v>
      </c>
      <c r="C3746" s="146">
        <v>135.793533</v>
      </c>
      <c r="D3746">
        <f t="shared" si="61"/>
        <v>-0.54091332085146349</v>
      </c>
      <c r="E3746">
        <v>-9.8763475722193211E-4</v>
      </c>
    </row>
    <row r="3747" spans="2:5" x14ac:dyDescent="0.2">
      <c r="B3747" s="176">
        <v>41411</v>
      </c>
      <c r="C3747" s="146">
        <v>295.79061899999999</v>
      </c>
      <c r="D3747">
        <f t="shared" si="61"/>
        <v>-0.33882911398601567</v>
      </c>
      <c r="E3747">
        <v>-9.8793538152609512E-4</v>
      </c>
    </row>
    <row r="3748" spans="2:5" x14ac:dyDescent="0.2">
      <c r="B3748" s="176">
        <v>42548</v>
      </c>
      <c r="C3748" s="146">
        <v>447.37393200000002</v>
      </c>
      <c r="D3748">
        <f t="shared" si="61"/>
        <v>28.130312611731579</v>
      </c>
      <c r="E3748">
        <v>-1.0012787951056048E-3</v>
      </c>
    </row>
    <row r="3749" spans="2:5" x14ac:dyDescent="0.2">
      <c r="B3749" s="176">
        <v>37264</v>
      </c>
      <c r="C3749" s="146">
        <v>15.357677000000001</v>
      </c>
      <c r="D3749">
        <f t="shared" si="61"/>
        <v>-0.97613970880547973</v>
      </c>
      <c r="E3749">
        <v>-1.0035058632270339E-3</v>
      </c>
    </row>
    <row r="3750" spans="2:5" x14ac:dyDescent="0.2">
      <c r="B3750" s="176">
        <v>45139</v>
      </c>
      <c r="C3750" s="146">
        <v>643.65002400000003</v>
      </c>
      <c r="D3750">
        <f t="shared" si="61"/>
        <v>3.3507822576424262</v>
      </c>
      <c r="E3750">
        <v>-1.0087909546879496E-3</v>
      </c>
    </row>
    <row r="3751" spans="2:5" x14ac:dyDescent="0.2">
      <c r="B3751" s="176">
        <v>44089</v>
      </c>
      <c r="C3751" s="146">
        <v>147.938919</v>
      </c>
      <c r="D3751">
        <f t="shared" si="61"/>
        <v>-0.19302697004412292</v>
      </c>
      <c r="E3751">
        <v>-1.0097748673251528E-3</v>
      </c>
    </row>
    <row r="3752" spans="2:5" x14ac:dyDescent="0.2">
      <c r="B3752" s="176">
        <v>40884</v>
      </c>
      <c r="C3752" s="146">
        <v>183.325729</v>
      </c>
      <c r="D3752">
        <f t="shared" si="61"/>
        <v>-0.61366155137768741</v>
      </c>
      <c r="E3752">
        <v>-1.0438199152115425E-3</v>
      </c>
    </row>
    <row r="3753" spans="2:5" x14ac:dyDescent="0.2">
      <c r="B3753" s="176">
        <v>42814</v>
      </c>
      <c r="C3753" s="146">
        <v>474.52105699999998</v>
      </c>
      <c r="D3753">
        <f t="shared" si="61"/>
        <v>0.11201964148709095</v>
      </c>
      <c r="E3753">
        <v>-1.0493127102165144E-3</v>
      </c>
    </row>
    <row r="3754" spans="2:5" x14ac:dyDescent="0.2">
      <c r="B3754" s="176">
        <v>44722</v>
      </c>
      <c r="C3754" s="146">
        <v>426.720032</v>
      </c>
      <c r="D3754">
        <f t="shared" si="61"/>
        <v>18.438101345147306</v>
      </c>
      <c r="E3754">
        <v>-1.0501894521095436E-3</v>
      </c>
    </row>
    <row r="3755" spans="2:5" x14ac:dyDescent="0.2">
      <c r="B3755" s="176">
        <v>37462</v>
      </c>
      <c r="C3755" s="146">
        <v>21.952763000000001</v>
      </c>
      <c r="D3755">
        <f t="shared" si="61"/>
        <v>-0.95297487468176489</v>
      </c>
      <c r="E3755">
        <v>-1.053016977140006E-3</v>
      </c>
    </row>
    <row r="3756" spans="2:5" x14ac:dyDescent="0.2">
      <c r="B3756" s="176">
        <v>41864</v>
      </c>
      <c r="C3756" s="146">
        <v>466.83050500000002</v>
      </c>
      <c r="D3756">
        <f t="shared" si="61"/>
        <v>1.3611629063979653</v>
      </c>
      <c r="E3756">
        <v>-1.0548389850134228E-3</v>
      </c>
    </row>
    <row r="3757" spans="2:5" x14ac:dyDescent="0.2">
      <c r="B3757" s="176">
        <v>40735</v>
      </c>
      <c r="C3757" s="146">
        <v>197.71211199999999</v>
      </c>
      <c r="D3757">
        <f t="shared" si="61"/>
        <v>0.50658046912681842</v>
      </c>
      <c r="E3757">
        <v>-1.0910933451733276E-3</v>
      </c>
    </row>
    <row r="3758" spans="2:5" x14ac:dyDescent="0.2">
      <c r="B3758" s="176">
        <v>39426</v>
      </c>
      <c r="C3758" s="146">
        <v>131.232361</v>
      </c>
      <c r="D3758">
        <f t="shared" si="61"/>
        <v>-0.70118856162377974</v>
      </c>
      <c r="E3758">
        <v>-1.1077814541699752E-3</v>
      </c>
    </row>
    <row r="3759" spans="2:5" x14ac:dyDescent="0.2">
      <c r="B3759" s="176">
        <v>44971</v>
      </c>
      <c r="C3759" s="146">
        <v>439.18118299999998</v>
      </c>
      <c r="D3759">
        <f t="shared" si="61"/>
        <v>4.6556230015491824</v>
      </c>
      <c r="E3759">
        <v>-1.1336504366477259E-3</v>
      </c>
    </row>
    <row r="3760" spans="2:5" x14ac:dyDescent="0.2">
      <c r="B3760" s="176">
        <v>39653</v>
      </c>
      <c r="C3760" s="146">
        <v>77.653899999999993</v>
      </c>
      <c r="D3760">
        <f t="shared" si="61"/>
        <v>-0.84902565409222852</v>
      </c>
      <c r="E3760">
        <v>-1.1343662393014499E-3</v>
      </c>
    </row>
    <row r="3761" spans="2:5" x14ac:dyDescent="0.2">
      <c r="B3761" s="176">
        <v>41954</v>
      </c>
      <c r="C3761" s="146">
        <v>514.35162400000002</v>
      </c>
      <c r="D3761">
        <f t="shared" si="61"/>
        <v>5.9495117907380859</v>
      </c>
      <c r="E3761">
        <v>-1.1486530895747952E-3</v>
      </c>
    </row>
    <row r="3762" spans="2:5" x14ac:dyDescent="0.2">
      <c r="B3762" s="176">
        <v>35272</v>
      </c>
      <c r="C3762" s="146">
        <v>74.012626999999995</v>
      </c>
      <c r="D3762">
        <f t="shared" si="61"/>
        <v>-0.85467035199309527</v>
      </c>
      <c r="E3762">
        <v>-1.1488607178451174E-3</v>
      </c>
    </row>
    <row r="3763" spans="2:5" x14ac:dyDescent="0.2">
      <c r="B3763" s="176">
        <v>41892</v>
      </c>
      <c r="C3763" s="146">
        <v>509.27410900000001</v>
      </c>
      <c r="D3763">
        <f t="shared" si="61"/>
        <v>1.9701242449279521</v>
      </c>
      <c r="E3763">
        <v>-1.1602722232191573E-3</v>
      </c>
    </row>
    <row r="3764" spans="2:5" x14ac:dyDescent="0.2">
      <c r="B3764" s="176">
        <v>43774</v>
      </c>
      <c r="C3764" s="146">
        <v>171.46559099999999</v>
      </c>
      <c r="D3764">
        <f t="shared" si="61"/>
        <v>1.4749265976000778E-2</v>
      </c>
      <c r="E3764">
        <v>-1.1614018173295559E-3</v>
      </c>
    </row>
    <row r="3765" spans="2:5" x14ac:dyDescent="0.2">
      <c r="B3765" s="176">
        <v>43623</v>
      </c>
      <c r="C3765" s="146">
        <v>168.97335799999999</v>
      </c>
      <c r="D3765">
        <f t="shared" si="61"/>
        <v>0.40947421950883911</v>
      </c>
      <c r="E3765">
        <v>-1.1786000162142048E-3</v>
      </c>
    </row>
    <row r="3766" spans="2:5" x14ac:dyDescent="0.2">
      <c r="B3766" s="176">
        <v>39217</v>
      </c>
      <c r="C3766" s="146">
        <v>119.883965</v>
      </c>
      <c r="D3766">
        <f t="shared" si="61"/>
        <v>-0.71256405299304393</v>
      </c>
      <c r="E3766">
        <v>-1.1883948661915206E-3</v>
      </c>
    </row>
    <row r="3767" spans="2:5" x14ac:dyDescent="0.2">
      <c r="B3767" s="176">
        <v>42487</v>
      </c>
      <c r="C3767" s="146">
        <v>417.08062699999999</v>
      </c>
      <c r="D3767">
        <f t="shared" si="61"/>
        <v>-8.9090871664883914E-2</v>
      </c>
      <c r="E3767">
        <v>-1.1931399103380252E-3</v>
      </c>
    </row>
    <row r="3768" spans="2:5" x14ac:dyDescent="0.2">
      <c r="B3768" s="176">
        <v>42704</v>
      </c>
      <c r="C3768" s="146">
        <v>457.87292500000001</v>
      </c>
      <c r="D3768">
        <f t="shared" si="61"/>
        <v>5.6172906516404959</v>
      </c>
      <c r="E3768">
        <v>-1.1960811570958282E-3</v>
      </c>
    </row>
    <row r="3769" spans="2:5" x14ac:dyDescent="0.2">
      <c r="B3769" s="176">
        <v>35202</v>
      </c>
      <c r="C3769" s="146">
        <v>69.193413000000007</v>
      </c>
      <c r="D3769">
        <f t="shared" si="61"/>
        <v>-0.78401534898076752</v>
      </c>
      <c r="E3769">
        <v>-1.2150394150556697E-3</v>
      </c>
    </row>
    <row r="3770" spans="2:5" x14ac:dyDescent="0.2">
      <c r="B3770" s="176">
        <v>41292</v>
      </c>
      <c r="C3770" s="146">
        <v>320.36264</v>
      </c>
      <c r="D3770">
        <f t="shared" si="61"/>
        <v>4.5873038861335127</v>
      </c>
      <c r="E3770">
        <v>-1.2160334644866666E-3</v>
      </c>
    </row>
    <row r="3771" spans="2:5" x14ac:dyDescent="0.2">
      <c r="B3771" s="176">
        <v>37924</v>
      </c>
      <c r="C3771" s="146">
        <v>57.337608000000003</v>
      </c>
      <c r="D3771">
        <f t="shared" si="61"/>
        <v>-8.0771094967056672E-2</v>
      </c>
      <c r="E3771">
        <v>-1.2337559587932126E-3</v>
      </c>
    </row>
    <row r="3772" spans="2:5" x14ac:dyDescent="0.2">
      <c r="B3772" s="176">
        <v>35167</v>
      </c>
      <c r="C3772" s="146">
        <v>62.375767000000003</v>
      </c>
      <c r="D3772">
        <f t="shared" si="61"/>
        <v>-0.87093610599323745</v>
      </c>
      <c r="E3772">
        <v>-1.2355385087616988E-3</v>
      </c>
    </row>
    <row r="3773" spans="2:5" x14ac:dyDescent="0.2">
      <c r="B3773" s="176">
        <v>44791</v>
      </c>
      <c r="C3773" s="146">
        <v>483.293701</v>
      </c>
      <c r="D3773">
        <f t="shared" si="61"/>
        <v>10.291152289140999</v>
      </c>
      <c r="E3773">
        <v>-1.2361129970352676E-3</v>
      </c>
    </row>
    <row r="3774" spans="2:5" x14ac:dyDescent="0.2">
      <c r="B3774" s="176">
        <v>36454</v>
      </c>
      <c r="C3774" s="146">
        <v>42.802867999999997</v>
      </c>
      <c r="D3774">
        <f t="shared" si="61"/>
        <v>0.72223775798338485</v>
      </c>
      <c r="E3774">
        <v>-1.2369132009596483E-3</v>
      </c>
    </row>
    <row r="3775" spans="2:5" x14ac:dyDescent="0.2">
      <c r="B3775" s="176">
        <v>37673</v>
      </c>
      <c r="C3775" s="146">
        <v>24.853054</v>
      </c>
      <c r="D3775">
        <f t="shared" si="61"/>
        <v>-0.70150341520402804</v>
      </c>
      <c r="E3775">
        <v>-1.2401987388237755E-3</v>
      </c>
    </row>
    <row r="3776" spans="2:5" x14ac:dyDescent="0.2">
      <c r="B3776" s="176">
        <v>38356</v>
      </c>
      <c r="C3776" s="146">
        <v>83.260765000000006</v>
      </c>
      <c r="D3776">
        <f t="shared" si="61"/>
        <v>3.6664141430841926</v>
      </c>
      <c r="E3776">
        <v>-1.2489431551172417E-3</v>
      </c>
    </row>
    <row r="3777" spans="2:5" x14ac:dyDescent="0.2">
      <c r="B3777" s="176">
        <v>36132</v>
      </c>
      <c r="C3777" s="146">
        <v>17.842558</v>
      </c>
      <c r="D3777">
        <f t="shared" si="61"/>
        <v>-0.96256787962804047</v>
      </c>
      <c r="E3777">
        <v>-1.2517268479232541E-3</v>
      </c>
    </row>
    <row r="3778" spans="2:5" x14ac:dyDescent="0.2">
      <c r="B3778" s="176">
        <v>42891</v>
      </c>
      <c r="C3778" s="146">
        <v>476.66436800000002</v>
      </c>
      <c r="D3778">
        <f t="shared" si="61"/>
        <v>0.1084133058940344</v>
      </c>
      <c r="E3778">
        <v>-1.2532809197467213E-3</v>
      </c>
    </row>
    <row r="3779" spans="2:5" x14ac:dyDescent="0.2">
      <c r="B3779" s="176">
        <v>41810</v>
      </c>
      <c r="C3779" s="146">
        <v>430.04208399999999</v>
      </c>
      <c r="D3779">
        <f t="shared" ref="D3779:D3842" si="62">(C3779-C3780)/C3780</f>
        <v>2.5828897066853607</v>
      </c>
      <c r="E3779">
        <v>-1.2539237560930993E-3</v>
      </c>
    </row>
    <row r="3780" spans="2:5" x14ac:dyDescent="0.2">
      <c r="B3780" s="176">
        <v>39216</v>
      </c>
      <c r="C3780" s="146">
        <v>120.02660400000001</v>
      </c>
      <c r="D3780">
        <f t="shared" si="62"/>
        <v>-0.38975831427106644</v>
      </c>
      <c r="E3780">
        <v>-1.2569889649878541E-3</v>
      </c>
    </row>
    <row r="3781" spans="2:5" x14ac:dyDescent="0.2">
      <c r="B3781" s="176">
        <v>43847</v>
      </c>
      <c r="C3781" s="146">
        <v>196.68699599999999</v>
      </c>
      <c r="D3781">
        <f t="shared" si="62"/>
        <v>1.9001998689795638</v>
      </c>
      <c r="E3781">
        <v>-1.2654960196300873E-3</v>
      </c>
    </row>
    <row r="3782" spans="2:5" x14ac:dyDescent="0.2">
      <c r="B3782" s="176">
        <v>37979</v>
      </c>
      <c r="C3782" s="146">
        <v>67.818427999999997</v>
      </c>
      <c r="D3782">
        <f t="shared" si="62"/>
        <v>0.19933527485610109</v>
      </c>
      <c r="E3782">
        <v>-1.2745457711377088E-3</v>
      </c>
    </row>
    <row r="3783" spans="2:5" x14ac:dyDescent="0.2">
      <c r="B3783" s="176">
        <v>35641</v>
      </c>
      <c r="C3783" s="146">
        <v>56.546680000000002</v>
      </c>
      <c r="D3783">
        <f t="shared" si="62"/>
        <v>0.59992109421901418</v>
      </c>
      <c r="E3783">
        <v>-1.2805377287057912E-3</v>
      </c>
    </row>
    <row r="3784" spans="2:5" x14ac:dyDescent="0.2">
      <c r="B3784" s="176">
        <v>36473</v>
      </c>
      <c r="C3784" s="146">
        <v>35.343418</v>
      </c>
      <c r="D3784">
        <f t="shared" si="62"/>
        <v>-0.94287670992876793</v>
      </c>
      <c r="E3784">
        <v>-1.2841610650220904E-3</v>
      </c>
    </row>
    <row r="3785" spans="2:5" x14ac:dyDescent="0.2">
      <c r="B3785" s="176">
        <v>45120</v>
      </c>
      <c r="C3785" s="146">
        <v>618.72167999999999</v>
      </c>
      <c r="D3785">
        <f t="shared" si="62"/>
        <v>0.33760784990693599</v>
      </c>
      <c r="E3785">
        <v>-1.2872644545226482E-3</v>
      </c>
    </row>
    <row r="3786" spans="2:5" x14ac:dyDescent="0.2">
      <c r="B3786" s="176">
        <v>42940</v>
      </c>
      <c r="C3786" s="146">
        <v>462.55835000000002</v>
      </c>
      <c r="D3786">
        <f t="shared" si="62"/>
        <v>15.14125343058692</v>
      </c>
      <c r="E3786">
        <v>-1.2914511784865325E-3</v>
      </c>
    </row>
    <row r="3787" spans="2:5" x14ac:dyDescent="0.2">
      <c r="B3787" s="176">
        <v>36215</v>
      </c>
      <c r="C3787" s="146">
        <v>28.656904000000001</v>
      </c>
      <c r="D3787">
        <f t="shared" si="62"/>
        <v>-0.78167505943502535</v>
      </c>
      <c r="E3787">
        <v>-1.2986611077205796E-3</v>
      </c>
    </row>
    <row r="3788" spans="2:5" x14ac:dyDescent="0.2">
      <c r="B3788" s="176">
        <v>39286</v>
      </c>
      <c r="C3788" s="146">
        <v>131.25804099999999</v>
      </c>
      <c r="D3788">
        <f t="shared" si="62"/>
        <v>-0.34852177279827762</v>
      </c>
      <c r="E3788">
        <v>-1.3028680154944764E-3</v>
      </c>
    </row>
    <row r="3789" spans="2:5" x14ac:dyDescent="0.2">
      <c r="B3789" s="176">
        <v>40445</v>
      </c>
      <c r="C3789" s="146">
        <v>201.477249</v>
      </c>
      <c r="D3789">
        <f t="shared" si="62"/>
        <v>7.5667136620624262</v>
      </c>
      <c r="E3789">
        <v>-1.3032060775921847E-3</v>
      </c>
    </row>
    <row r="3790" spans="2:5" x14ac:dyDescent="0.2">
      <c r="B3790" s="176">
        <v>37650</v>
      </c>
      <c r="C3790" s="146">
        <v>23.518616000000002</v>
      </c>
      <c r="D3790">
        <f t="shared" si="62"/>
        <v>-0.94784588038595874</v>
      </c>
      <c r="E3790">
        <v>-1.3100508814062929E-3</v>
      </c>
    </row>
    <row r="3791" spans="2:5" x14ac:dyDescent="0.2">
      <c r="B3791" s="176">
        <v>42699</v>
      </c>
      <c r="C3791" s="146">
        <v>450.94454999999999</v>
      </c>
      <c r="D3791">
        <f t="shared" si="62"/>
        <v>38.235803984794472</v>
      </c>
      <c r="E3791">
        <v>-1.3246676514712709E-3</v>
      </c>
    </row>
    <row r="3792" spans="2:5" x14ac:dyDescent="0.2">
      <c r="B3792" s="176">
        <v>37098</v>
      </c>
      <c r="C3792" s="146">
        <v>11.49319</v>
      </c>
      <c r="D3792">
        <f t="shared" si="62"/>
        <v>-0.98370800226168253</v>
      </c>
      <c r="E3792">
        <v>-1.3404738379945193E-3</v>
      </c>
    </row>
    <row r="3793" spans="2:5" x14ac:dyDescent="0.2">
      <c r="B3793" s="176">
        <v>45261</v>
      </c>
      <c r="C3793" s="146">
        <v>705.45001200000002</v>
      </c>
      <c r="D3793">
        <f t="shared" si="62"/>
        <v>5.8916240307723078E-2</v>
      </c>
      <c r="E3793">
        <v>-1.3448640539684001E-3</v>
      </c>
    </row>
    <row r="3794" spans="2:5" x14ac:dyDescent="0.2">
      <c r="B3794" s="176">
        <v>45215</v>
      </c>
      <c r="C3794" s="146">
        <v>666.20001200000002</v>
      </c>
      <c r="D3794">
        <f t="shared" si="62"/>
        <v>4.2586532076300019</v>
      </c>
      <c r="E3794">
        <v>-1.3490691536165705E-3</v>
      </c>
    </row>
    <row r="3795" spans="2:5" x14ac:dyDescent="0.2">
      <c r="B3795" s="176">
        <v>39351</v>
      </c>
      <c r="C3795" s="146">
        <v>126.686432</v>
      </c>
      <c r="D3795">
        <f t="shared" si="62"/>
        <v>0.87948593773642125</v>
      </c>
      <c r="E3795">
        <v>-1.3498120011131085E-3</v>
      </c>
    </row>
    <row r="3796" spans="2:5" x14ac:dyDescent="0.2">
      <c r="B3796" s="176">
        <v>35208</v>
      </c>
      <c r="C3796" s="146">
        <v>67.404831000000001</v>
      </c>
      <c r="D3796">
        <f t="shared" si="62"/>
        <v>-0.68805294004558704</v>
      </c>
      <c r="E3796">
        <v>-1.3511017871052635E-3</v>
      </c>
    </row>
    <row r="3797" spans="2:5" x14ac:dyDescent="0.2">
      <c r="B3797" s="176">
        <v>41108</v>
      </c>
      <c r="C3797" s="146">
        <v>216.077789</v>
      </c>
      <c r="D3797">
        <f t="shared" si="62"/>
        <v>1.0274425241654985</v>
      </c>
      <c r="E3797">
        <v>-1.3520430395791991E-3</v>
      </c>
    </row>
    <row r="3798" spans="2:5" x14ac:dyDescent="0.2">
      <c r="B3798" s="176">
        <v>39549</v>
      </c>
      <c r="C3798" s="146">
        <v>106.57653000000001</v>
      </c>
      <c r="D3798">
        <f t="shared" si="62"/>
        <v>-0.46153908336498201</v>
      </c>
      <c r="E3798">
        <v>-1.3637853146709399E-3</v>
      </c>
    </row>
    <row r="3799" spans="2:5" x14ac:dyDescent="0.2">
      <c r="B3799" s="176">
        <v>40732</v>
      </c>
      <c r="C3799" s="146">
        <v>197.92806999999999</v>
      </c>
      <c r="D3799">
        <f t="shared" si="62"/>
        <v>-0.57612093708609657</v>
      </c>
      <c r="E3799">
        <v>-1.3737513720208001E-3</v>
      </c>
    </row>
    <row r="3800" spans="2:5" x14ac:dyDescent="0.2">
      <c r="B3800" s="176">
        <v>42824</v>
      </c>
      <c r="C3800" s="146">
        <v>466.94467200000003</v>
      </c>
      <c r="D3800">
        <f t="shared" si="62"/>
        <v>5.6251770582632474</v>
      </c>
      <c r="E3800">
        <v>-1.3857766981884494E-3</v>
      </c>
    </row>
    <row r="3801" spans="2:5" x14ac:dyDescent="0.2">
      <c r="B3801" s="176">
        <v>43917</v>
      </c>
      <c r="C3801" s="146">
        <v>70.480331000000007</v>
      </c>
      <c r="D3801">
        <f t="shared" si="62"/>
        <v>-0.83082077154856948</v>
      </c>
      <c r="E3801">
        <v>-1.4124959576027282E-3</v>
      </c>
    </row>
    <row r="3802" spans="2:5" x14ac:dyDescent="0.2">
      <c r="B3802" s="176">
        <v>44909</v>
      </c>
      <c r="C3802" s="146">
        <v>416.601563</v>
      </c>
      <c r="D3802">
        <f t="shared" si="62"/>
        <v>1.5229125931914753</v>
      </c>
      <c r="E3802">
        <v>-1.4337114575202487E-3</v>
      </c>
    </row>
    <row r="3803" spans="2:5" x14ac:dyDescent="0.2">
      <c r="B3803" s="176">
        <v>40893</v>
      </c>
      <c r="C3803" s="146">
        <v>165.127228</v>
      </c>
      <c r="D3803">
        <f t="shared" si="62"/>
        <v>1.4936995087406522</v>
      </c>
      <c r="E3803">
        <v>-1.4481210633587652E-3</v>
      </c>
    </row>
    <row r="3804" spans="2:5" x14ac:dyDescent="0.2">
      <c r="B3804" s="176">
        <v>38196</v>
      </c>
      <c r="C3804" s="146">
        <v>66.217772999999994</v>
      </c>
      <c r="D3804">
        <f t="shared" si="62"/>
        <v>-0.85007526296051972</v>
      </c>
      <c r="E3804">
        <v>-1.4494097910621587E-3</v>
      </c>
    </row>
    <row r="3805" spans="2:5" x14ac:dyDescent="0.2">
      <c r="B3805" s="176">
        <v>42844</v>
      </c>
      <c r="C3805" s="146">
        <v>441.67343099999999</v>
      </c>
      <c r="D3805">
        <f t="shared" si="62"/>
        <v>3.9094365224025829</v>
      </c>
      <c r="E3805">
        <v>-1.4650228057449604E-3</v>
      </c>
    </row>
    <row r="3806" spans="2:5" x14ac:dyDescent="0.2">
      <c r="B3806" s="176">
        <v>38677</v>
      </c>
      <c r="C3806" s="146">
        <v>89.964179999999999</v>
      </c>
      <c r="D3806">
        <f t="shared" si="62"/>
        <v>-0.85257815649324054</v>
      </c>
      <c r="E3806">
        <v>-1.4654002026967448E-3</v>
      </c>
    </row>
    <row r="3807" spans="2:5" x14ac:dyDescent="0.2">
      <c r="B3807" s="176">
        <v>45175</v>
      </c>
      <c r="C3807" s="146">
        <v>610.25</v>
      </c>
      <c r="D3807">
        <f t="shared" si="62"/>
        <v>12.279798066117573</v>
      </c>
      <c r="E3807">
        <v>-1.4726727720786776E-3</v>
      </c>
    </row>
    <row r="3808" spans="2:5" x14ac:dyDescent="0.2">
      <c r="B3808" s="176">
        <v>36418</v>
      </c>
      <c r="C3808" s="146">
        <v>45.953259000000003</v>
      </c>
      <c r="D3808">
        <f t="shared" si="62"/>
        <v>0.83121860848413742</v>
      </c>
      <c r="E3808">
        <v>-1.4808108435100081E-3</v>
      </c>
    </row>
    <row r="3809" spans="2:5" x14ac:dyDescent="0.2">
      <c r="B3809" s="176">
        <v>35990</v>
      </c>
      <c r="C3809" s="146">
        <v>25.094360000000002</v>
      </c>
      <c r="D3809">
        <f t="shared" si="62"/>
        <v>-0.26407595833053382</v>
      </c>
      <c r="E3809">
        <v>-1.4826738998381542E-3</v>
      </c>
    </row>
    <row r="3810" spans="2:5" x14ac:dyDescent="0.2">
      <c r="B3810" s="176">
        <v>35823</v>
      </c>
      <c r="C3810" s="146">
        <v>34.099117</v>
      </c>
      <c r="D3810">
        <f t="shared" si="62"/>
        <v>-0.25402699127118977</v>
      </c>
      <c r="E3810">
        <v>-1.4862427595629735E-3</v>
      </c>
    </row>
    <row r="3811" spans="2:5" x14ac:dyDescent="0.2">
      <c r="B3811" s="176">
        <v>36405</v>
      </c>
      <c r="C3811" s="146">
        <v>45.710926000000001</v>
      </c>
      <c r="D3811">
        <f t="shared" si="62"/>
        <v>-0.35506428719039002</v>
      </c>
      <c r="E3811">
        <v>-1.4888240553005258E-3</v>
      </c>
    </row>
    <row r="3812" spans="2:5" x14ac:dyDescent="0.2">
      <c r="B3812" s="176">
        <v>35285</v>
      </c>
      <c r="C3812" s="146">
        <v>70.876716999999999</v>
      </c>
      <c r="D3812">
        <f t="shared" si="62"/>
        <v>-0.88708504756249718</v>
      </c>
      <c r="E3812">
        <v>-1.4995809851355128E-3</v>
      </c>
    </row>
    <row r="3813" spans="2:5" x14ac:dyDescent="0.2">
      <c r="B3813" s="176">
        <v>45231</v>
      </c>
      <c r="C3813" s="146">
        <v>627.70001200000002</v>
      </c>
      <c r="D3813">
        <f t="shared" si="62"/>
        <v>6.0789983951639153</v>
      </c>
      <c r="E3813">
        <v>-1.5111937703513316E-3</v>
      </c>
    </row>
    <row r="3814" spans="2:5" x14ac:dyDescent="0.2">
      <c r="B3814" s="176">
        <v>38034</v>
      </c>
      <c r="C3814" s="146">
        <v>88.670738</v>
      </c>
      <c r="D3814">
        <f t="shared" si="62"/>
        <v>-0.53689045025081716</v>
      </c>
      <c r="E3814">
        <v>-1.5173724227788927E-3</v>
      </c>
    </row>
    <row r="3815" spans="2:5" x14ac:dyDescent="0.2">
      <c r="B3815" s="176">
        <v>40704</v>
      </c>
      <c r="C3815" s="146">
        <v>191.46816999999999</v>
      </c>
      <c r="D3815">
        <f t="shared" si="62"/>
        <v>1.1166235923881918</v>
      </c>
      <c r="E3815">
        <v>-1.517929406554258E-3</v>
      </c>
    </row>
    <row r="3816" spans="2:5" x14ac:dyDescent="0.2">
      <c r="B3816" s="176">
        <v>40056</v>
      </c>
      <c r="C3816" s="146">
        <v>90.459243999999998</v>
      </c>
      <c r="D3816">
        <f t="shared" si="62"/>
        <v>-0.78601301231541121</v>
      </c>
      <c r="E3816">
        <v>-1.5291103497042393E-3</v>
      </c>
    </row>
    <row r="3817" spans="2:5" x14ac:dyDescent="0.2">
      <c r="B3817" s="176">
        <v>44888</v>
      </c>
      <c r="C3817" s="146">
        <v>422.73245200000002</v>
      </c>
      <c r="D3817">
        <f t="shared" si="62"/>
        <v>1.5351879575063656E-3</v>
      </c>
      <c r="E3817">
        <v>-1.5305642480720628E-3</v>
      </c>
    </row>
    <row r="3818" spans="2:5" x14ac:dyDescent="0.2">
      <c r="B3818" s="176">
        <v>44889</v>
      </c>
      <c r="C3818" s="146">
        <v>422.084473</v>
      </c>
      <c r="D3818">
        <f t="shared" si="62"/>
        <v>1.6071428297883368</v>
      </c>
      <c r="E3818">
        <v>-1.5328347680296395E-3</v>
      </c>
    </row>
    <row r="3819" spans="2:5" x14ac:dyDescent="0.2">
      <c r="B3819" s="176">
        <v>43441</v>
      </c>
      <c r="C3819" s="146">
        <v>161.89541600000001</v>
      </c>
      <c r="D3819">
        <f t="shared" si="62"/>
        <v>5.5222017562260701</v>
      </c>
      <c r="E3819">
        <v>-1.537035100722694E-3</v>
      </c>
    </row>
    <row r="3820" spans="2:5" x14ac:dyDescent="0.2">
      <c r="B3820" s="176">
        <v>37722</v>
      </c>
      <c r="C3820" s="146">
        <v>24.822202999999998</v>
      </c>
      <c r="D3820">
        <f t="shared" si="62"/>
        <v>-0.86474188197462898</v>
      </c>
      <c r="E3820">
        <v>-1.5514400939986861E-3</v>
      </c>
    </row>
    <row r="3821" spans="2:5" x14ac:dyDescent="0.2">
      <c r="B3821" s="176">
        <v>40882</v>
      </c>
      <c r="C3821" s="146">
        <v>183.51728800000001</v>
      </c>
      <c r="D3821">
        <f t="shared" si="62"/>
        <v>1.2573245310152019</v>
      </c>
      <c r="E3821">
        <v>-1.5632794791574256E-3</v>
      </c>
    </row>
    <row r="3822" spans="2:5" x14ac:dyDescent="0.2">
      <c r="B3822" s="176">
        <v>38398</v>
      </c>
      <c r="C3822" s="146">
        <v>81.298584000000005</v>
      </c>
      <c r="D3822">
        <f t="shared" si="62"/>
        <v>-0.79988963856726769</v>
      </c>
      <c r="E3822">
        <v>-1.5736357795082228E-3</v>
      </c>
    </row>
    <row r="3823" spans="2:5" x14ac:dyDescent="0.2">
      <c r="B3823" s="176">
        <v>42492</v>
      </c>
      <c r="C3823" s="146">
        <v>406.26873799999998</v>
      </c>
      <c r="D3823">
        <f t="shared" si="62"/>
        <v>0.20458157994866016</v>
      </c>
      <c r="E3823">
        <v>-1.5918131680061317E-3</v>
      </c>
    </row>
    <row r="3824" spans="2:5" x14ac:dyDescent="0.2">
      <c r="B3824" s="176">
        <v>41543</v>
      </c>
      <c r="C3824" s="146">
        <v>337.26959199999999</v>
      </c>
      <c r="D3824">
        <f t="shared" si="62"/>
        <v>-0.47710140775193799</v>
      </c>
      <c r="E3824">
        <v>-1.5984686283459025E-3</v>
      </c>
    </row>
    <row r="3825" spans="2:5" x14ac:dyDescent="0.2">
      <c r="B3825" s="176">
        <v>45237</v>
      </c>
      <c r="C3825" s="146">
        <v>645</v>
      </c>
      <c r="D3825">
        <f t="shared" si="62"/>
        <v>2.5192290511670699</v>
      </c>
      <c r="E3825">
        <v>-1.625242658467451E-3</v>
      </c>
    </row>
    <row r="3826" spans="2:5" x14ac:dyDescent="0.2">
      <c r="B3826" s="176">
        <v>44196</v>
      </c>
      <c r="C3826" s="146">
        <v>183.27877799999999</v>
      </c>
      <c r="D3826">
        <f t="shared" si="62"/>
        <v>-0.44996260588099113</v>
      </c>
      <c r="E3826">
        <v>-1.6290474283020323E-3</v>
      </c>
    </row>
    <row r="3827" spans="2:5" x14ac:dyDescent="0.2">
      <c r="B3827" s="176">
        <v>43209</v>
      </c>
      <c r="C3827" s="146">
        <v>333.21148699999998</v>
      </c>
      <c r="D3827">
        <f t="shared" si="62"/>
        <v>1.233808293967618</v>
      </c>
      <c r="E3827">
        <v>-1.6427354518220639E-3</v>
      </c>
    </row>
    <row r="3828" spans="2:5" x14ac:dyDescent="0.2">
      <c r="B3828" s="176">
        <v>38805</v>
      </c>
      <c r="C3828" s="146">
        <v>149.16745</v>
      </c>
      <c r="D3828">
        <f t="shared" si="62"/>
        <v>-0.61124437062869508</v>
      </c>
      <c r="E3828">
        <v>-1.6567480614211681E-3</v>
      </c>
    </row>
    <row r="3829" spans="2:5" x14ac:dyDescent="0.2">
      <c r="B3829" s="176">
        <v>41723</v>
      </c>
      <c r="C3829" s="146">
        <v>383.704926</v>
      </c>
      <c r="D3829">
        <f t="shared" si="62"/>
        <v>10.70652011849641</v>
      </c>
      <c r="E3829">
        <v>-1.6602928121650579E-3</v>
      </c>
    </row>
    <row r="3830" spans="2:5" x14ac:dyDescent="0.2">
      <c r="B3830" s="176">
        <v>39904</v>
      </c>
      <c r="C3830" s="146">
        <v>32.777026999999997</v>
      </c>
      <c r="D3830">
        <f t="shared" si="62"/>
        <v>-0.81723633723141653</v>
      </c>
      <c r="E3830">
        <v>-1.6639428220148337E-3</v>
      </c>
    </row>
    <row r="3831" spans="2:5" x14ac:dyDescent="0.2">
      <c r="B3831" s="176">
        <v>43420</v>
      </c>
      <c r="C3831" s="146">
        <v>179.341049</v>
      </c>
      <c r="D3831">
        <f t="shared" si="62"/>
        <v>-0.21178777367102206</v>
      </c>
      <c r="E3831">
        <v>-1.6647563100413935E-3</v>
      </c>
    </row>
    <row r="3832" spans="2:5" x14ac:dyDescent="0.2">
      <c r="B3832" s="176">
        <v>41093</v>
      </c>
      <c r="C3832" s="146">
        <v>227.528885</v>
      </c>
      <c r="D3832">
        <f t="shared" si="62"/>
        <v>0.56917595727340442</v>
      </c>
      <c r="E3832">
        <v>-1.6808550978620338E-3</v>
      </c>
    </row>
    <row r="3833" spans="2:5" x14ac:dyDescent="0.2">
      <c r="B3833" s="176">
        <v>40191</v>
      </c>
      <c r="C3833" s="146">
        <v>144.99896200000001</v>
      </c>
      <c r="D3833">
        <f t="shared" si="62"/>
        <v>-1.9794625358902983E-2</v>
      </c>
      <c r="E3833">
        <v>-1.7166740657203103E-3</v>
      </c>
    </row>
    <row r="3834" spans="2:5" x14ac:dyDescent="0.2">
      <c r="B3834" s="176">
        <v>39057</v>
      </c>
      <c r="C3834" s="146">
        <v>147.92712399999999</v>
      </c>
      <c r="D3834">
        <f t="shared" si="62"/>
        <v>-0.65126166061534285</v>
      </c>
      <c r="E3834">
        <v>-1.75521877813705E-3</v>
      </c>
    </row>
    <row r="3835" spans="2:5" x14ac:dyDescent="0.2">
      <c r="B3835" s="176">
        <v>43063</v>
      </c>
      <c r="C3835" s="146">
        <v>424.17797899999999</v>
      </c>
      <c r="D3835">
        <f t="shared" si="62"/>
        <v>2.120796424155615</v>
      </c>
      <c r="E3835">
        <v>-1.7594843637920965E-3</v>
      </c>
    </row>
    <row r="3836" spans="2:5" x14ac:dyDescent="0.2">
      <c r="B3836" s="176">
        <v>40337</v>
      </c>
      <c r="C3836" s="146">
        <v>135.91978499999999</v>
      </c>
      <c r="D3836">
        <f t="shared" si="62"/>
        <v>7.0694017739057147</v>
      </c>
      <c r="E3836">
        <v>-1.7636760336983733E-3</v>
      </c>
    </row>
    <row r="3837" spans="2:5" x14ac:dyDescent="0.2">
      <c r="B3837" s="176">
        <v>36098</v>
      </c>
      <c r="C3837" s="146">
        <v>16.843848999999999</v>
      </c>
      <c r="D3837">
        <f t="shared" si="62"/>
        <v>-0.80955768709242482</v>
      </c>
      <c r="E3837">
        <v>-1.7668955460353678E-3</v>
      </c>
    </row>
    <row r="3838" spans="2:5" x14ac:dyDescent="0.2">
      <c r="B3838" s="176">
        <v>38624</v>
      </c>
      <c r="C3838" s="146">
        <v>88.445937999999998</v>
      </c>
      <c r="D3838">
        <f t="shared" si="62"/>
        <v>-0.19005158916932852</v>
      </c>
      <c r="E3838">
        <v>-1.7695167423863322E-3</v>
      </c>
    </row>
    <row r="3839" spans="2:5" x14ac:dyDescent="0.2">
      <c r="B3839" s="176">
        <v>40086</v>
      </c>
      <c r="C3839" s="146">
        <v>109.199471</v>
      </c>
      <c r="D3839">
        <f t="shared" si="62"/>
        <v>-0.15582225946380016</v>
      </c>
      <c r="E3839">
        <v>-1.7729950406067904E-3</v>
      </c>
    </row>
    <row r="3840" spans="2:5" x14ac:dyDescent="0.2">
      <c r="B3840" s="176">
        <v>38772</v>
      </c>
      <c r="C3840" s="146">
        <v>129.35601800000001</v>
      </c>
      <c r="D3840">
        <f t="shared" si="62"/>
        <v>-0.61225404152700602</v>
      </c>
      <c r="E3840">
        <v>-1.7828401697326725E-3</v>
      </c>
    </row>
    <row r="3841" spans="2:5" x14ac:dyDescent="0.2">
      <c r="B3841" s="176">
        <v>44371</v>
      </c>
      <c r="C3841" s="146">
        <v>333.610229</v>
      </c>
      <c r="D3841">
        <f t="shared" si="62"/>
        <v>5.0447361809944358</v>
      </c>
      <c r="E3841">
        <v>-1.7897367227548528E-3</v>
      </c>
    </row>
    <row r="3842" spans="2:5" x14ac:dyDescent="0.2">
      <c r="B3842" s="176">
        <v>35493</v>
      </c>
      <c r="C3842" s="146">
        <v>55.190204999999999</v>
      </c>
      <c r="D3842">
        <f t="shared" si="62"/>
        <v>-0.53537578316018675</v>
      </c>
      <c r="E3842">
        <v>-1.7963439149883307E-3</v>
      </c>
    </row>
    <row r="3843" spans="2:5" x14ac:dyDescent="0.2">
      <c r="B3843" s="176">
        <v>39339</v>
      </c>
      <c r="C3843" s="146">
        <v>118.78460699999999</v>
      </c>
      <c r="D3843">
        <f t="shared" ref="D3843:D3906" si="63">(C3843-C3844)/C3844</f>
        <v>-0.72876207003362548</v>
      </c>
      <c r="E3843">
        <v>-1.7985081458125141E-3</v>
      </c>
    </row>
    <row r="3844" spans="2:5" x14ac:dyDescent="0.2">
      <c r="B3844" s="176">
        <v>44993</v>
      </c>
      <c r="C3844" s="146">
        <v>437.935089</v>
      </c>
      <c r="D3844">
        <f t="shared" si="63"/>
        <v>6.7557710400264578E-2</v>
      </c>
      <c r="E3844">
        <v>-1.8177723536183805E-3</v>
      </c>
    </row>
    <row r="3845" spans="2:5" x14ac:dyDescent="0.2">
      <c r="B3845" s="176">
        <v>44939</v>
      </c>
      <c r="C3845" s="146">
        <v>410.22146600000002</v>
      </c>
      <c r="D3845">
        <f t="shared" si="63"/>
        <v>-0.39668878776341576</v>
      </c>
      <c r="E3845">
        <v>-1.8193117548067422E-3</v>
      </c>
    </row>
    <row r="3846" spans="2:5" x14ac:dyDescent="0.2">
      <c r="B3846" s="176">
        <v>45253</v>
      </c>
      <c r="C3846" s="146">
        <v>679.95001200000002</v>
      </c>
      <c r="D3846">
        <f t="shared" si="63"/>
        <v>0.39525252506639508</v>
      </c>
      <c r="E3846">
        <v>-1.8349970316794415E-3</v>
      </c>
    </row>
    <row r="3847" spans="2:5" x14ac:dyDescent="0.2">
      <c r="B3847" s="176">
        <v>44567</v>
      </c>
      <c r="C3847" s="146">
        <v>487.33114599999999</v>
      </c>
      <c r="D3847">
        <f t="shared" si="63"/>
        <v>5.3836827568243733</v>
      </c>
      <c r="E3847">
        <v>-1.8376381282239735E-3</v>
      </c>
    </row>
    <row r="3848" spans="2:5" x14ac:dyDescent="0.2">
      <c r="B3848" s="176">
        <v>39686</v>
      </c>
      <c r="C3848" s="146">
        <v>76.340125999999998</v>
      </c>
      <c r="D3848">
        <f t="shared" si="63"/>
        <v>-0.52233654555949194</v>
      </c>
      <c r="E3848">
        <v>-1.8448711019582991E-3</v>
      </c>
    </row>
    <row r="3849" spans="2:5" x14ac:dyDescent="0.2">
      <c r="B3849" s="176">
        <v>38842</v>
      </c>
      <c r="C3849" s="146">
        <v>159.81990099999999</v>
      </c>
      <c r="D3849">
        <f t="shared" si="63"/>
        <v>-0.56697448707036824</v>
      </c>
      <c r="E3849">
        <v>-1.8550630699085992E-3</v>
      </c>
    </row>
    <row r="3850" spans="2:5" x14ac:dyDescent="0.2">
      <c r="B3850" s="176">
        <v>41683</v>
      </c>
      <c r="C3850" s="146">
        <v>369.07733200000001</v>
      </c>
      <c r="D3850">
        <f t="shared" si="63"/>
        <v>3.6584178786291615</v>
      </c>
      <c r="E3850">
        <v>-1.8584638376045212E-3</v>
      </c>
    </row>
    <row r="3851" spans="2:5" x14ac:dyDescent="0.2">
      <c r="B3851" s="176">
        <v>40045</v>
      </c>
      <c r="C3851" s="146">
        <v>79.228043</v>
      </c>
      <c r="D3851">
        <f t="shared" si="63"/>
        <v>-0.80227017810860668</v>
      </c>
      <c r="E3851">
        <v>-1.8615999239768918E-3</v>
      </c>
    </row>
    <row r="3852" spans="2:5" x14ac:dyDescent="0.2">
      <c r="B3852" s="176">
        <v>42331</v>
      </c>
      <c r="C3852" s="146">
        <v>400.68838499999998</v>
      </c>
      <c r="D3852">
        <f t="shared" si="63"/>
        <v>15.16242766781267</v>
      </c>
      <c r="E3852">
        <v>-1.8618319959418173E-3</v>
      </c>
    </row>
    <row r="3853" spans="2:5" x14ac:dyDescent="0.2">
      <c r="B3853" s="176">
        <v>37601</v>
      </c>
      <c r="C3853" s="146">
        <v>24.791349</v>
      </c>
      <c r="D3853">
        <f t="shared" si="63"/>
        <v>-0.91541287319675957</v>
      </c>
      <c r="E3853">
        <v>-1.8635429661478839E-3</v>
      </c>
    </row>
    <row r="3854" spans="2:5" x14ac:dyDescent="0.2">
      <c r="B3854" s="176">
        <v>44309</v>
      </c>
      <c r="C3854" s="146">
        <v>293.08654799999999</v>
      </c>
      <c r="D3854">
        <f t="shared" si="63"/>
        <v>1.2287125370902621</v>
      </c>
      <c r="E3854">
        <v>-1.8672137961345424E-3</v>
      </c>
    </row>
    <row r="3855" spans="2:5" x14ac:dyDescent="0.2">
      <c r="B3855" s="176">
        <v>40158</v>
      </c>
      <c r="C3855" s="146">
        <v>131.50486799999999</v>
      </c>
      <c r="D3855">
        <f t="shared" si="63"/>
        <v>1.8999204856134011E-3</v>
      </c>
      <c r="E3855">
        <v>-1.8927208430982989E-3</v>
      </c>
    </row>
    <row r="3856" spans="2:5" x14ac:dyDescent="0.2">
      <c r="B3856" s="176">
        <v>40161</v>
      </c>
      <c r="C3856" s="146">
        <v>131.255493</v>
      </c>
      <c r="D3856">
        <f t="shared" si="63"/>
        <v>0.57411888200525685</v>
      </c>
      <c r="E3856">
        <v>-1.8963176328954331E-3</v>
      </c>
    </row>
    <row r="3857" spans="2:5" x14ac:dyDescent="0.2">
      <c r="B3857" s="176">
        <v>38041</v>
      </c>
      <c r="C3857" s="146">
        <v>83.383469000000005</v>
      </c>
      <c r="D3857">
        <f t="shared" si="63"/>
        <v>-0.70820390144408529</v>
      </c>
      <c r="E3857">
        <v>-1.8976203586219677E-3</v>
      </c>
    </row>
    <row r="3858" spans="2:5" x14ac:dyDescent="0.2">
      <c r="B3858" s="176">
        <v>43255</v>
      </c>
      <c r="C3858" s="146">
        <v>285.75936899999999</v>
      </c>
      <c r="D3858">
        <f t="shared" si="63"/>
        <v>-0.35191045578102331</v>
      </c>
      <c r="E3858">
        <v>-1.9151040720606083E-3</v>
      </c>
    </row>
    <row r="3859" spans="2:5" x14ac:dyDescent="0.2">
      <c r="B3859" s="176">
        <v>42913</v>
      </c>
      <c r="C3859" s="146">
        <v>440.92575099999999</v>
      </c>
      <c r="D3859">
        <f t="shared" si="63"/>
        <v>2.2889379322357684</v>
      </c>
      <c r="E3859">
        <v>-1.9181361169786678E-3</v>
      </c>
    </row>
    <row r="3860" spans="2:5" x14ac:dyDescent="0.2">
      <c r="B3860" s="176">
        <v>40169</v>
      </c>
      <c r="C3860" s="146">
        <v>134.06326300000001</v>
      </c>
      <c r="D3860">
        <f t="shared" si="63"/>
        <v>-0.74050920868807835</v>
      </c>
      <c r="E3860">
        <v>-1.9256128086022574E-3</v>
      </c>
    </row>
    <row r="3861" spans="2:5" x14ac:dyDescent="0.2">
      <c r="B3861" s="176">
        <v>42747</v>
      </c>
      <c r="C3861" s="146">
        <v>516.639771</v>
      </c>
      <c r="D3861">
        <f t="shared" si="63"/>
        <v>20.71092589466523</v>
      </c>
      <c r="E3861">
        <v>-1.9258431268212367E-3</v>
      </c>
    </row>
    <row r="3862" spans="2:5" x14ac:dyDescent="0.2">
      <c r="B3862" s="176">
        <v>37732</v>
      </c>
      <c r="C3862" s="146">
        <v>23.796303000000002</v>
      </c>
      <c r="D3862">
        <f t="shared" si="63"/>
        <v>-0.94104482374643428</v>
      </c>
      <c r="E3862">
        <v>-1.941232300001673E-3</v>
      </c>
    </row>
    <row r="3863" spans="2:5" x14ac:dyDescent="0.2">
      <c r="B3863" s="176">
        <v>41745</v>
      </c>
      <c r="C3863" s="146">
        <v>403.63382000000001</v>
      </c>
      <c r="D3863">
        <f t="shared" si="63"/>
        <v>-0.21196608193390468</v>
      </c>
      <c r="E3863">
        <v>-1.9419676943173011E-3</v>
      </c>
    </row>
    <row r="3864" spans="2:5" x14ac:dyDescent="0.2">
      <c r="B3864" s="176">
        <v>42591</v>
      </c>
      <c r="C3864" s="146">
        <v>512.20361300000002</v>
      </c>
      <c r="D3864">
        <f t="shared" si="63"/>
        <v>0.71272831620074861</v>
      </c>
      <c r="E3864">
        <v>-1.9424903132401763E-3</v>
      </c>
    </row>
    <row r="3865" spans="2:5" x14ac:dyDescent="0.2">
      <c r="B3865" s="176">
        <v>41431</v>
      </c>
      <c r="C3865" s="146">
        <v>299.05712899999997</v>
      </c>
      <c r="D3865">
        <f t="shared" si="63"/>
        <v>1.5732807276253862</v>
      </c>
      <c r="E3865">
        <v>-1.9525021412122841E-3</v>
      </c>
    </row>
    <row r="3866" spans="2:5" x14ac:dyDescent="0.2">
      <c r="B3866" s="176">
        <v>39533</v>
      </c>
      <c r="C3866" s="146">
        <v>116.216286</v>
      </c>
      <c r="D3866">
        <f t="shared" si="63"/>
        <v>1.0496201344524643</v>
      </c>
      <c r="E3866">
        <v>-1.9849900856123387E-3</v>
      </c>
    </row>
    <row r="3867" spans="2:5" x14ac:dyDescent="0.2">
      <c r="B3867" s="176">
        <v>35544</v>
      </c>
      <c r="C3867" s="146">
        <v>56.701377999999998</v>
      </c>
      <c r="D3867">
        <f t="shared" si="63"/>
        <v>-0.8574442218566749</v>
      </c>
      <c r="E3867">
        <v>-1.9980850445584469E-3</v>
      </c>
    </row>
    <row r="3868" spans="2:5" x14ac:dyDescent="0.2">
      <c r="B3868" s="176">
        <v>42345</v>
      </c>
      <c r="C3868" s="146">
        <v>397.748718</v>
      </c>
      <c r="D3868">
        <f t="shared" si="63"/>
        <v>6.7955991962608486E-2</v>
      </c>
      <c r="E3868">
        <v>-2.0003740647637214E-3</v>
      </c>
    </row>
    <row r="3869" spans="2:5" x14ac:dyDescent="0.2">
      <c r="B3869" s="176">
        <v>42969</v>
      </c>
      <c r="C3869" s="146">
        <v>372.43923999999998</v>
      </c>
      <c r="D3869">
        <f t="shared" si="63"/>
        <v>0.40658246967071138</v>
      </c>
      <c r="E3869">
        <v>-2.0034197878709549E-3</v>
      </c>
    </row>
    <row r="3870" spans="2:5" x14ac:dyDescent="0.2">
      <c r="B3870" s="176">
        <v>41247</v>
      </c>
      <c r="C3870" s="146">
        <v>264.78308099999998</v>
      </c>
      <c r="D3870">
        <f t="shared" si="63"/>
        <v>1.2374883369383307</v>
      </c>
      <c r="E3870">
        <v>-2.0211681820281641E-3</v>
      </c>
    </row>
    <row r="3871" spans="2:5" x14ac:dyDescent="0.2">
      <c r="B3871" s="176">
        <v>39308</v>
      </c>
      <c r="C3871" s="146">
        <v>118.33942399999999</v>
      </c>
      <c r="D3871">
        <f t="shared" si="63"/>
        <v>1.0670648606852813</v>
      </c>
      <c r="E3871">
        <v>-2.0215024006079532E-3</v>
      </c>
    </row>
    <row r="3872" spans="2:5" x14ac:dyDescent="0.2">
      <c r="B3872" s="176">
        <v>35579</v>
      </c>
      <c r="C3872" s="146">
        <v>57.249980999999998</v>
      </c>
      <c r="D3872">
        <f t="shared" si="63"/>
        <v>-0.70677350508588854</v>
      </c>
      <c r="E3872">
        <v>-2.0221913382609904E-3</v>
      </c>
    </row>
    <row r="3873" spans="2:5" x14ac:dyDescent="0.2">
      <c r="B3873" s="176">
        <v>43844</v>
      </c>
      <c r="C3873" s="146">
        <v>195.241501</v>
      </c>
      <c r="D3873">
        <f t="shared" si="63"/>
        <v>-0.38431308852770552</v>
      </c>
      <c r="E3873">
        <v>-2.0381440538379011E-3</v>
      </c>
    </row>
    <row r="3874" spans="2:5" x14ac:dyDescent="0.2">
      <c r="B3874" s="176">
        <v>44348</v>
      </c>
      <c r="C3874" s="146">
        <v>317.11166400000002</v>
      </c>
      <c r="D3874">
        <f t="shared" si="63"/>
        <v>1.612731092652647</v>
      </c>
      <c r="E3874">
        <v>-2.0392142685052902E-3</v>
      </c>
    </row>
    <row r="3875" spans="2:5" x14ac:dyDescent="0.2">
      <c r="B3875" s="176">
        <v>43726</v>
      </c>
      <c r="C3875" s="146">
        <v>121.371719</v>
      </c>
      <c r="D3875">
        <f t="shared" si="63"/>
        <v>-0.15880679421374008</v>
      </c>
      <c r="E3875">
        <v>-2.0491701342781354E-3</v>
      </c>
    </row>
    <row r="3876" spans="2:5" x14ac:dyDescent="0.2">
      <c r="B3876" s="176">
        <v>40791</v>
      </c>
      <c r="C3876" s="146">
        <v>144.28518700000001</v>
      </c>
      <c r="D3876">
        <f t="shared" si="63"/>
        <v>-0.33911692871286592</v>
      </c>
      <c r="E3876">
        <v>-2.0536496811901341E-3</v>
      </c>
    </row>
    <row r="3877" spans="2:5" x14ac:dyDescent="0.2">
      <c r="B3877" s="176">
        <v>40613</v>
      </c>
      <c r="C3877" s="146">
        <v>218.321808</v>
      </c>
      <c r="D3877">
        <f t="shared" si="63"/>
        <v>2.1514247636191177</v>
      </c>
      <c r="E3877">
        <v>-2.060126321082868E-3</v>
      </c>
    </row>
    <row r="3878" spans="2:5" x14ac:dyDescent="0.2">
      <c r="B3878" s="176">
        <v>38485</v>
      </c>
      <c r="C3878" s="146">
        <v>69.277175999999997</v>
      </c>
      <c r="D3878">
        <f t="shared" si="63"/>
        <v>-0.88908552887936698</v>
      </c>
      <c r="E3878">
        <v>-2.0766668854754764E-3</v>
      </c>
    </row>
    <row r="3879" spans="2:5" x14ac:dyDescent="0.2">
      <c r="B3879" s="176">
        <v>45183</v>
      </c>
      <c r="C3879" s="146">
        <v>624.59997599999997</v>
      </c>
      <c r="D3879">
        <f t="shared" si="63"/>
        <v>2.7428116844976453</v>
      </c>
      <c r="E3879">
        <v>-2.0770857168078021E-3</v>
      </c>
    </row>
    <row r="3880" spans="2:5" x14ac:dyDescent="0.2">
      <c r="B3880" s="176">
        <v>43789</v>
      </c>
      <c r="C3880" s="146">
        <v>166.87988300000001</v>
      </c>
      <c r="D3880">
        <f t="shared" si="63"/>
        <v>1.7717021666411692</v>
      </c>
      <c r="E3880">
        <v>-2.08650057574402E-3</v>
      </c>
    </row>
    <row r="3881" spans="2:5" x14ac:dyDescent="0.2">
      <c r="B3881" s="176">
        <v>35110</v>
      </c>
      <c r="C3881" s="146">
        <v>60.208447</v>
      </c>
      <c r="D3881">
        <f t="shared" si="63"/>
        <v>-0.8504441629822016</v>
      </c>
      <c r="E3881">
        <v>-2.0925106810015595E-3</v>
      </c>
    </row>
    <row r="3882" spans="2:5" x14ac:dyDescent="0.2">
      <c r="B3882" s="176">
        <v>42313</v>
      </c>
      <c r="C3882" s="146">
        <v>402.581726</v>
      </c>
      <c r="D3882">
        <f t="shared" si="63"/>
        <v>2.6801272654183745</v>
      </c>
      <c r="E3882">
        <v>-2.0995405481038817E-3</v>
      </c>
    </row>
    <row r="3883" spans="2:5" x14ac:dyDescent="0.2">
      <c r="B3883" s="176">
        <v>40085</v>
      </c>
      <c r="C3883" s="146">
        <v>109.39342499999999</v>
      </c>
      <c r="D3883">
        <f t="shared" si="63"/>
        <v>-0.72076064063860734</v>
      </c>
      <c r="E3883">
        <v>-2.1063844801760632E-3</v>
      </c>
    </row>
    <row r="3884" spans="2:5" x14ac:dyDescent="0.2">
      <c r="B3884" s="176">
        <v>41611</v>
      </c>
      <c r="C3884" s="146">
        <v>391.75503500000002</v>
      </c>
      <c r="D3884">
        <f t="shared" si="63"/>
        <v>4.8841201601349296</v>
      </c>
      <c r="E3884">
        <v>-2.1254848811815704E-3</v>
      </c>
    </row>
    <row r="3885" spans="2:5" x14ac:dyDescent="0.2">
      <c r="B3885" s="176">
        <v>38128</v>
      </c>
      <c r="C3885" s="146">
        <v>66.578354000000004</v>
      </c>
      <c r="D3885">
        <f t="shared" si="63"/>
        <v>5.1349906331534745E-2</v>
      </c>
      <c r="E3885">
        <v>-2.1384112005102553E-3</v>
      </c>
    </row>
    <row r="3886" spans="2:5" x14ac:dyDescent="0.2">
      <c r="B3886" s="176">
        <v>38259</v>
      </c>
      <c r="C3886" s="146">
        <v>63.326542000000003</v>
      </c>
      <c r="D3886">
        <f t="shared" si="63"/>
        <v>-0.8480470905728793</v>
      </c>
      <c r="E3886">
        <v>-2.1456065190284001E-3</v>
      </c>
    </row>
    <row r="3887" spans="2:5" x14ac:dyDescent="0.2">
      <c r="B3887" s="176">
        <v>43119</v>
      </c>
      <c r="C3887" s="146">
        <v>416.75109900000001</v>
      </c>
      <c r="D3887">
        <f t="shared" si="63"/>
        <v>28.173024735929697</v>
      </c>
      <c r="E3887">
        <v>-2.1482572005588349E-3</v>
      </c>
    </row>
    <row r="3888" spans="2:5" x14ac:dyDescent="0.2">
      <c r="B3888" s="176">
        <v>36881</v>
      </c>
      <c r="C3888" s="146">
        <v>14.285494999999999</v>
      </c>
      <c r="D3888">
        <f t="shared" si="63"/>
        <v>-0.71461815214175006</v>
      </c>
      <c r="E3888">
        <v>-2.1552281133110566E-3</v>
      </c>
    </row>
    <row r="3889" spans="2:5" x14ac:dyDescent="0.2">
      <c r="B3889" s="176">
        <v>35668</v>
      </c>
      <c r="C3889" s="146">
        <v>50.057476000000001</v>
      </c>
      <c r="D3889">
        <f t="shared" si="63"/>
        <v>-0.66335110188466972</v>
      </c>
      <c r="E3889">
        <v>-2.1680914860652649E-3</v>
      </c>
    </row>
    <row r="3890" spans="2:5" x14ac:dyDescent="0.2">
      <c r="B3890" s="176">
        <v>40198</v>
      </c>
      <c r="C3890" s="146">
        <v>148.69342</v>
      </c>
      <c r="D3890">
        <f t="shared" si="63"/>
        <v>0.21123214600856308</v>
      </c>
      <c r="E3890">
        <v>-2.1693744069330567E-3</v>
      </c>
    </row>
    <row r="3891" spans="2:5" x14ac:dyDescent="0.2">
      <c r="B3891" s="176">
        <v>39206</v>
      </c>
      <c r="C3891" s="146">
        <v>122.76211499999999</v>
      </c>
      <c r="D3891">
        <f t="shared" si="63"/>
        <v>-0.83201680758648289</v>
      </c>
      <c r="E3891">
        <v>-2.1826431588221067E-3</v>
      </c>
    </row>
    <row r="3892" spans="2:5" x14ac:dyDescent="0.2">
      <c r="B3892" s="176">
        <v>45278</v>
      </c>
      <c r="C3892" s="146">
        <v>730.79998799999998</v>
      </c>
      <c r="D3892">
        <f t="shared" si="63"/>
        <v>0.91857845368680568</v>
      </c>
      <c r="E3892">
        <v>-2.1846476618903625E-3</v>
      </c>
    </row>
    <row r="3893" spans="2:5" x14ac:dyDescent="0.2">
      <c r="B3893" s="176">
        <v>41711</v>
      </c>
      <c r="C3893" s="146">
        <v>380.90701300000001</v>
      </c>
      <c r="D3893">
        <f t="shared" si="63"/>
        <v>2.2651816686972457</v>
      </c>
      <c r="E3893">
        <v>-2.1858825890417569E-3</v>
      </c>
    </row>
    <row r="3894" spans="2:5" x14ac:dyDescent="0.2">
      <c r="B3894" s="176">
        <v>38749</v>
      </c>
      <c r="C3894" s="146">
        <v>116.657219</v>
      </c>
      <c r="D3894">
        <f t="shared" si="63"/>
        <v>10.079614713501648</v>
      </c>
      <c r="E3894">
        <v>-2.1879342999077565E-3</v>
      </c>
    </row>
    <row r="3895" spans="2:5" x14ac:dyDescent="0.2">
      <c r="B3895" s="176">
        <v>37060</v>
      </c>
      <c r="C3895" s="146">
        <v>10.528995999999999</v>
      </c>
      <c r="D3895">
        <f t="shared" si="63"/>
        <v>-0.93353170760333914</v>
      </c>
      <c r="E3895">
        <v>-2.1929209403670964E-3</v>
      </c>
    </row>
    <row r="3896" spans="2:5" x14ac:dyDescent="0.2">
      <c r="B3896" s="176">
        <v>43637</v>
      </c>
      <c r="C3896" s="146">
        <v>158.406296</v>
      </c>
      <c r="D3896">
        <f t="shared" si="63"/>
        <v>1.6202987068115764</v>
      </c>
      <c r="E3896">
        <v>-2.1977673386868271E-3</v>
      </c>
    </row>
    <row r="3897" spans="2:5" x14ac:dyDescent="0.2">
      <c r="B3897" s="176">
        <v>37911</v>
      </c>
      <c r="C3897" s="146">
        <v>60.453525999999997</v>
      </c>
      <c r="D3897">
        <f t="shared" si="63"/>
        <v>-0.8967621038147856</v>
      </c>
      <c r="E3897">
        <v>-2.2076909735712904E-3</v>
      </c>
    </row>
    <row r="3898" spans="2:5" x14ac:dyDescent="0.2">
      <c r="B3898" s="176">
        <v>42620</v>
      </c>
      <c r="C3898" s="146">
        <v>585.57495100000006</v>
      </c>
      <c r="D3898">
        <f t="shared" si="63"/>
        <v>13.909237686278603</v>
      </c>
      <c r="E3898">
        <v>-2.2082539374658539E-3</v>
      </c>
    </row>
    <row r="3899" spans="2:5" x14ac:dyDescent="0.2">
      <c r="B3899" s="176">
        <v>35937</v>
      </c>
      <c r="C3899" s="146">
        <v>39.275981999999999</v>
      </c>
      <c r="D3899">
        <f t="shared" si="63"/>
        <v>-0.93920597054480559</v>
      </c>
      <c r="E3899">
        <v>-2.2102491010335562E-3</v>
      </c>
    </row>
    <row r="3900" spans="2:5" x14ac:dyDescent="0.2">
      <c r="B3900" s="176">
        <v>45236</v>
      </c>
      <c r="C3900" s="146">
        <v>646.04998799999998</v>
      </c>
      <c r="D3900">
        <f t="shared" si="63"/>
        <v>9.9120036450703921</v>
      </c>
      <c r="E3900">
        <v>-2.2394007722007958E-3</v>
      </c>
    </row>
    <row r="3901" spans="2:5" x14ac:dyDescent="0.2">
      <c r="B3901" s="176">
        <v>35132</v>
      </c>
      <c r="C3901" s="146">
        <v>59.205441</v>
      </c>
      <c r="D3901">
        <f t="shared" si="63"/>
        <v>0.11994175703091378</v>
      </c>
      <c r="E3901">
        <v>-2.2459200369216495E-3</v>
      </c>
    </row>
    <row r="3902" spans="2:5" x14ac:dyDescent="0.2">
      <c r="B3902" s="176">
        <v>35080</v>
      </c>
      <c r="C3902" s="146">
        <v>52.864750000000001</v>
      </c>
      <c r="D3902">
        <f t="shared" si="63"/>
        <v>-0.79579742034893253</v>
      </c>
      <c r="E3902">
        <v>-2.2504911389270191E-3</v>
      </c>
    </row>
    <row r="3903" spans="2:5" x14ac:dyDescent="0.2">
      <c r="B3903" s="176">
        <v>41234</v>
      </c>
      <c r="C3903" s="146">
        <v>258.88385</v>
      </c>
      <c r="D3903">
        <f t="shared" si="63"/>
        <v>2.3882264624534977</v>
      </c>
      <c r="E3903">
        <v>-2.2546904971320835E-3</v>
      </c>
    </row>
    <row r="3904" spans="2:5" x14ac:dyDescent="0.2">
      <c r="B3904" s="176">
        <v>39701</v>
      </c>
      <c r="C3904" s="146">
        <v>76.406891000000002</v>
      </c>
      <c r="D3904">
        <f t="shared" si="63"/>
        <v>2.7393515051710224</v>
      </c>
      <c r="E3904">
        <v>-2.25883114560433E-3</v>
      </c>
    </row>
    <row r="3905" spans="2:5" x14ac:dyDescent="0.2">
      <c r="B3905" s="176">
        <v>37357</v>
      </c>
      <c r="C3905" s="146">
        <v>20.433192999999999</v>
      </c>
      <c r="D3905">
        <f t="shared" si="63"/>
        <v>-0.69320544847442955</v>
      </c>
      <c r="E3905">
        <v>-2.2603109658578323E-3</v>
      </c>
    </row>
    <row r="3906" spans="2:5" x14ac:dyDescent="0.2">
      <c r="B3906" s="176">
        <v>38292</v>
      </c>
      <c r="C3906" s="146">
        <v>66.602203000000003</v>
      </c>
      <c r="D3906">
        <f t="shared" si="63"/>
        <v>-0.83038897700093806</v>
      </c>
      <c r="E3906">
        <v>-2.2795360879134725E-3</v>
      </c>
    </row>
    <row r="3907" spans="2:5" x14ac:dyDescent="0.2">
      <c r="B3907" s="176">
        <v>44929</v>
      </c>
      <c r="C3907" s="146">
        <v>392.67614700000001</v>
      </c>
      <c r="D3907">
        <f t="shared" ref="D3907:D3970" si="64">(C3907-C3908)/C3908</f>
        <v>-0.13760262888566005</v>
      </c>
      <c r="E3907">
        <v>-2.279592956366231E-3</v>
      </c>
    </row>
    <row r="3908" spans="2:5" x14ac:dyDescent="0.2">
      <c r="B3908" s="176">
        <v>42794</v>
      </c>
      <c r="C3908" s="146">
        <v>455.330872</v>
      </c>
      <c r="D3908">
        <f t="shared" si="64"/>
        <v>0.18515317141636323</v>
      </c>
      <c r="E3908">
        <v>-2.2935437974196176E-3</v>
      </c>
    </row>
    <row r="3909" spans="2:5" x14ac:dyDescent="0.2">
      <c r="B3909" s="176">
        <v>41597</v>
      </c>
      <c r="C3909" s="146">
        <v>384.19580100000002</v>
      </c>
      <c r="D3909">
        <f t="shared" si="64"/>
        <v>1.9299696502312411</v>
      </c>
      <c r="E3909">
        <v>-2.2944492068394905E-3</v>
      </c>
    </row>
    <row r="3910" spans="2:5" x14ac:dyDescent="0.2">
      <c r="B3910" s="176">
        <v>40227</v>
      </c>
      <c r="C3910" s="146">
        <v>131.126205</v>
      </c>
      <c r="D3910">
        <f t="shared" si="64"/>
        <v>-0.73300540501639877</v>
      </c>
      <c r="E3910">
        <v>-2.3189280847200869E-3</v>
      </c>
    </row>
    <row r="3911" spans="2:5" x14ac:dyDescent="0.2">
      <c r="B3911" s="176">
        <v>42569</v>
      </c>
      <c r="C3911" s="146">
        <v>491.11932400000001</v>
      </c>
      <c r="D3911">
        <f t="shared" si="64"/>
        <v>-0.37762091124433134</v>
      </c>
      <c r="E3911">
        <v>-2.3289329692140525E-3</v>
      </c>
    </row>
    <row r="3912" spans="2:5" x14ac:dyDescent="0.2">
      <c r="B3912" s="176">
        <v>45299</v>
      </c>
      <c r="C3912" s="146">
        <v>789.09997599999997</v>
      </c>
      <c r="D3912">
        <f t="shared" si="64"/>
        <v>0.56460486873404914</v>
      </c>
      <c r="E3912">
        <v>-2.3390049585081053E-3</v>
      </c>
    </row>
    <row r="3913" spans="2:5" x14ac:dyDescent="0.2">
      <c r="B3913" s="176">
        <v>41873</v>
      </c>
      <c r="C3913" s="146">
        <v>504.34457400000002</v>
      </c>
      <c r="D3913">
        <f t="shared" si="64"/>
        <v>8.957775969447356</v>
      </c>
      <c r="E3913">
        <v>-2.3402775344538553E-3</v>
      </c>
    </row>
    <row r="3914" spans="2:5" x14ac:dyDescent="0.2">
      <c r="B3914" s="176">
        <v>35094</v>
      </c>
      <c r="C3914" s="146">
        <v>50.648314999999997</v>
      </c>
      <c r="D3914">
        <f t="shared" si="64"/>
        <v>-0.85863788253994178</v>
      </c>
      <c r="E3914">
        <v>-2.3488227984331867E-3</v>
      </c>
    </row>
    <row r="3915" spans="2:5" x14ac:dyDescent="0.2">
      <c r="B3915" s="176">
        <v>42445</v>
      </c>
      <c r="C3915" s="146">
        <v>358.28775000000002</v>
      </c>
      <c r="D3915">
        <f t="shared" si="64"/>
        <v>1.1253956297037964</v>
      </c>
      <c r="E3915">
        <v>-2.3584906842463601E-3</v>
      </c>
    </row>
    <row r="3916" spans="2:5" x14ac:dyDescent="0.2">
      <c r="B3916" s="176">
        <v>43875</v>
      </c>
      <c r="C3916" s="146">
        <v>168.57461499999999</v>
      </c>
      <c r="D3916">
        <f t="shared" si="64"/>
        <v>-0.67601514613191704</v>
      </c>
      <c r="E3916">
        <v>-2.3597980457960486E-3</v>
      </c>
    </row>
    <row r="3917" spans="2:5" x14ac:dyDescent="0.2">
      <c r="B3917" s="176">
        <v>41977</v>
      </c>
      <c r="C3917" s="146">
        <v>520.31634499999996</v>
      </c>
      <c r="D3917">
        <f t="shared" si="64"/>
        <v>2.5209080284751102</v>
      </c>
      <c r="E3917">
        <v>-2.3630043401100444E-3</v>
      </c>
    </row>
    <row r="3918" spans="2:5" x14ac:dyDescent="0.2">
      <c r="B3918" s="176">
        <v>40373</v>
      </c>
      <c r="C3918" s="146">
        <v>147.779022</v>
      </c>
      <c r="D3918">
        <f t="shared" si="64"/>
        <v>-0.62763224208868118</v>
      </c>
      <c r="E3918">
        <v>-2.3694254246465025E-3</v>
      </c>
    </row>
    <row r="3919" spans="2:5" x14ac:dyDescent="0.2">
      <c r="B3919" s="176">
        <v>44854</v>
      </c>
      <c r="C3919" s="146">
        <v>396.86309799999998</v>
      </c>
      <c r="D3919">
        <f t="shared" si="64"/>
        <v>-0.23801326714416157</v>
      </c>
      <c r="E3919">
        <v>-2.3806632384820799E-3</v>
      </c>
    </row>
    <row r="3920" spans="2:5" x14ac:dyDescent="0.2">
      <c r="B3920" s="176">
        <v>42753</v>
      </c>
      <c r="C3920" s="146">
        <v>520.82678199999998</v>
      </c>
      <c r="D3920">
        <f t="shared" si="64"/>
        <v>9.3994898362094688</v>
      </c>
      <c r="E3920">
        <v>-2.3868200346803137E-3</v>
      </c>
    </row>
    <row r="3921" spans="2:5" x14ac:dyDescent="0.2">
      <c r="B3921" s="176">
        <v>35458</v>
      </c>
      <c r="C3921" s="146">
        <v>50.081955000000001</v>
      </c>
      <c r="D3921">
        <f t="shared" si="64"/>
        <v>-0.28247053688020513</v>
      </c>
      <c r="E3921">
        <v>-2.4025265002379707E-3</v>
      </c>
    </row>
    <row r="3922" spans="2:5" x14ac:dyDescent="0.2">
      <c r="B3922" s="176">
        <v>38491</v>
      </c>
      <c r="C3922" s="146">
        <v>69.797768000000005</v>
      </c>
      <c r="D3922">
        <f t="shared" si="64"/>
        <v>-0.42107909463695403</v>
      </c>
      <c r="E3922">
        <v>-2.403883328518072E-3</v>
      </c>
    </row>
    <row r="3923" spans="2:5" x14ac:dyDescent="0.2">
      <c r="B3923" s="176">
        <v>39504</v>
      </c>
      <c r="C3923" s="146">
        <v>120.565292</v>
      </c>
      <c r="D3923">
        <f t="shared" si="64"/>
        <v>-0.34942948047139238</v>
      </c>
      <c r="E3923">
        <v>-2.408453955786156E-3</v>
      </c>
    </row>
    <row r="3924" spans="2:5" x14ac:dyDescent="0.2">
      <c r="B3924" s="176">
        <v>43595</v>
      </c>
      <c r="C3924" s="146">
        <v>185.32240300000001</v>
      </c>
      <c r="D3924">
        <f t="shared" si="64"/>
        <v>0.8057310111289252</v>
      </c>
      <c r="E3924">
        <v>-2.4148439392407614E-3</v>
      </c>
    </row>
    <row r="3925" spans="2:5" x14ac:dyDescent="0.2">
      <c r="B3925" s="176">
        <v>44028</v>
      </c>
      <c r="C3925" s="146">
        <v>102.630127</v>
      </c>
      <c r="D3925">
        <f t="shared" si="64"/>
        <v>-0.61514022385903855</v>
      </c>
      <c r="E3925">
        <v>-2.42253654853749E-3</v>
      </c>
    </row>
    <row r="3926" spans="2:5" x14ac:dyDescent="0.2">
      <c r="B3926" s="176">
        <v>43311</v>
      </c>
      <c r="C3926" s="146">
        <v>266.66888399999999</v>
      </c>
      <c r="D3926">
        <f t="shared" si="64"/>
        <v>2.9270889956576962</v>
      </c>
      <c r="E3926">
        <v>-2.4240146704699417E-3</v>
      </c>
    </row>
    <row r="3927" spans="2:5" x14ac:dyDescent="0.2">
      <c r="B3927" s="176">
        <v>37978</v>
      </c>
      <c r="C3927" s="146">
        <v>67.904976000000005</v>
      </c>
      <c r="D3927">
        <f t="shared" si="64"/>
        <v>-0.83962565977691528</v>
      </c>
      <c r="E3927">
        <v>-2.4274494337191295E-3</v>
      </c>
    </row>
    <row r="3928" spans="2:5" x14ac:dyDescent="0.2">
      <c r="B3928" s="176">
        <v>41820</v>
      </c>
      <c r="C3928" s="146">
        <v>423.41546599999998</v>
      </c>
      <c r="D3928">
        <f t="shared" si="64"/>
        <v>3.5560506770321416E-2</v>
      </c>
      <c r="E3928">
        <v>-2.4285595128782063E-3</v>
      </c>
    </row>
    <row r="3929" spans="2:5" x14ac:dyDescent="0.2">
      <c r="B3929" s="176">
        <v>43080</v>
      </c>
      <c r="C3929" s="146">
        <v>408.87564099999997</v>
      </c>
      <c r="D3929">
        <f t="shared" si="64"/>
        <v>4.4153907953109588</v>
      </c>
      <c r="E3929">
        <v>-2.4322633416404209E-3</v>
      </c>
    </row>
    <row r="3930" spans="2:5" x14ac:dyDescent="0.2">
      <c r="B3930" s="176">
        <v>35261</v>
      </c>
      <c r="C3930" s="146">
        <v>75.502517999999995</v>
      </c>
      <c r="D3930">
        <f t="shared" si="64"/>
        <v>2.5545413707040798</v>
      </c>
      <c r="E3930">
        <v>-2.4370904298540393E-3</v>
      </c>
    </row>
    <row r="3931" spans="2:5" x14ac:dyDescent="0.2">
      <c r="B3931" s="176">
        <v>36048</v>
      </c>
      <c r="C3931" s="146">
        <v>21.241142</v>
      </c>
      <c r="D3931">
        <f t="shared" si="64"/>
        <v>-0.69856315306652439</v>
      </c>
      <c r="E3931">
        <v>-2.4502524642005421E-3</v>
      </c>
    </row>
    <row r="3932" spans="2:5" x14ac:dyDescent="0.2">
      <c r="B3932" s="176">
        <v>38537</v>
      </c>
      <c r="C3932" s="146">
        <v>70.466308999999995</v>
      </c>
      <c r="D3932">
        <f t="shared" si="64"/>
        <v>-0.48010144329834847</v>
      </c>
      <c r="E3932">
        <v>-2.4529871614341471E-3</v>
      </c>
    </row>
    <row r="3933" spans="2:5" x14ac:dyDescent="0.2">
      <c r="B3933" s="176">
        <v>39450</v>
      </c>
      <c r="C3933" s="146">
        <v>135.53857400000001</v>
      </c>
      <c r="D3933">
        <f t="shared" si="64"/>
        <v>-0.50005954790891161</v>
      </c>
      <c r="E3933">
        <v>-2.4575101233521271E-3</v>
      </c>
    </row>
    <row r="3934" spans="2:5" x14ac:dyDescent="0.2">
      <c r="B3934" s="176">
        <v>41010</v>
      </c>
      <c r="C3934" s="146">
        <v>271.10943600000002</v>
      </c>
      <c r="D3934">
        <f t="shared" si="64"/>
        <v>4.2525896390259685</v>
      </c>
      <c r="E3934">
        <v>-2.4670768745263271E-3</v>
      </c>
    </row>
    <row r="3935" spans="2:5" x14ac:dyDescent="0.2">
      <c r="B3935" s="176">
        <v>35527</v>
      </c>
      <c r="C3935" s="146">
        <v>51.614432999999998</v>
      </c>
      <c r="D3935">
        <f t="shared" si="64"/>
        <v>1.0697180027866011</v>
      </c>
      <c r="E3935">
        <v>-2.4681815453253355E-3</v>
      </c>
    </row>
    <row r="3936" spans="2:5" x14ac:dyDescent="0.2">
      <c r="B3936" s="176">
        <v>37636</v>
      </c>
      <c r="C3936" s="146">
        <v>24.937906000000002</v>
      </c>
      <c r="D3936">
        <f t="shared" si="64"/>
        <v>-0.57399571776790481</v>
      </c>
      <c r="E3936">
        <v>-2.468477817080116E-3</v>
      </c>
    </row>
    <row r="3937" spans="2:5" x14ac:dyDescent="0.2">
      <c r="B3937" s="176">
        <v>35139</v>
      </c>
      <c r="C3937" s="146">
        <v>58.539096999999998</v>
      </c>
      <c r="D3937">
        <f t="shared" si="64"/>
        <v>-0.65798907772966031</v>
      </c>
      <c r="E3937">
        <v>-2.5102232777457971E-3</v>
      </c>
    </row>
    <row r="3938" spans="2:5" x14ac:dyDescent="0.2">
      <c r="B3938" s="176">
        <v>40907</v>
      </c>
      <c r="C3938" s="146">
        <v>171.161484</v>
      </c>
      <c r="D3938">
        <f t="shared" si="64"/>
        <v>-0.76519448359649667</v>
      </c>
      <c r="E3938">
        <v>-2.5117650257922225E-3</v>
      </c>
    </row>
    <row r="3939" spans="2:5" x14ac:dyDescent="0.2">
      <c r="B3939" s="176">
        <v>45279</v>
      </c>
      <c r="C3939" s="146">
        <v>728.95001200000002</v>
      </c>
      <c r="D3939">
        <f t="shared" si="64"/>
        <v>6.4235726632560155</v>
      </c>
      <c r="E3939">
        <v>-2.5314395599031806E-3</v>
      </c>
    </row>
    <row r="3940" spans="2:5" x14ac:dyDescent="0.2">
      <c r="B3940" s="176">
        <v>43986</v>
      </c>
      <c r="C3940" s="146">
        <v>98.193961999999999</v>
      </c>
      <c r="D3940">
        <f t="shared" si="64"/>
        <v>-0.77204351115651093</v>
      </c>
      <c r="E3940">
        <v>-2.5316328655115741E-3</v>
      </c>
    </row>
    <row r="3941" spans="2:5" x14ac:dyDescent="0.2">
      <c r="B3941" s="176">
        <v>44645</v>
      </c>
      <c r="C3941" s="146">
        <v>430.75747699999999</v>
      </c>
      <c r="D3941">
        <f t="shared" si="64"/>
        <v>3.0440502983814222</v>
      </c>
      <c r="E3941">
        <v>-2.5392559405455566E-3</v>
      </c>
    </row>
    <row r="3942" spans="2:5" x14ac:dyDescent="0.2">
      <c r="B3942" s="176">
        <v>38726</v>
      </c>
      <c r="C3942" s="146">
        <v>106.51635</v>
      </c>
      <c r="D3942">
        <f t="shared" si="64"/>
        <v>0.54557952229073536</v>
      </c>
      <c r="E3942">
        <v>-2.5497563481357032E-3</v>
      </c>
    </row>
    <row r="3943" spans="2:5" x14ac:dyDescent="0.2">
      <c r="B3943" s="176">
        <v>38303</v>
      </c>
      <c r="C3943" s="146">
        <v>68.916770999999997</v>
      </c>
      <c r="D3943">
        <f t="shared" si="64"/>
        <v>-0.43221168548764677</v>
      </c>
      <c r="E3943">
        <v>-2.5504180330197133E-3</v>
      </c>
    </row>
    <row r="3944" spans="2:5" x14ac:dyDescent="0.2">
      <c r="B3944" s="176">
        <v>39211</v>
      </c>
      <c r="C3944" s="146">
        <v>121.377579</v>
      </c>
      <c r="D3944">
        <f t="shared" si="64"/>
        <v>4.0499460358942745</v>
      </c>
      <c r="E3944">
        <v>-2.5515483555365072E-3</v>
      </c>
    </row>
    <row r="3945" spans="2:5" x14ac:dyDescent="0.2">
      <c r="B3945" s="176">
        <v>37685</v>
      </c>
      <c r="C3945" s="146">
        <v>24.035420999999999</v>
      </c>
      <c r="D3945">
        <f t="shared" si="64"/>
        <v>0.14474642274794913</v>
      </c>
      <c r="E3945">
        <v>-2.5610099524699084E-3</v>
      </c>
    </row>
    <row r="3946" spans="2:5" x14ac:dyDescent="0.2">
      <c r="B3946" s="176">
        <v>37495</v>
      </c>
      <c r="C3946" s="146">
        <v>20.996283999999999</v>
      </c>
      <c r="D3946">
        <f t="shared" si="64"/>
        <v>-0.81958691771597447</v>
      </c>
      <c r="E3946">
        <v>-2.5651912881737163E-3</v>
      </c>
    </row>
    <row r="3947" spans="2:5" x14ac:dyDescent="0.2">
      <c r="B3947" s="176">
        <v>39575</v>
      </c>
      <c r="C3947" s="146">
        <v>116.378944</v>
      </c>
      <c r="D3947">
        <f t="shared" si="64"/>
        <v>-0.67698619019334505</v>
      </c>
      <c r="E3947">
        <v>-2.5679950459455685E-3</v>
      </c>
    </row>
    <row r="3948" spans="2:5" x14ac:dyDescent="0.2">
      <c r="B3948" s="176">
        <v>41649</v>
      </c>
      <c r="C3948" s="146">
        <v>360.29092400000002</v>
      </c>
      <c r="D3948">
        <f t="shared" si="64"/>
        <v>5.0488910112306549</v>
      </c>
      <c r="E3948">
        <v>-2.5819134527576512E-3</v>
      </c>
    </row>
    <row r="3949" spans="2:5" x14ac:dyDescent="0.2">
      <c r="B3949" s="176">
        <v>40015</v>
      </c>
      <c r="C3949" s="146">
        <v>59.563136999999998</v>
      </c>
      <c r="D3949">
        <f t="shared" si="64"/>
        <v>-0.89151714904248369</v>
      </c>
      <c r="E3949">
        <v>-2.5918185522719656E-3</v>
      </c>
    </row>
    <row r="3950" spans="2:5" x14ac:dyDescent="0.2">
      <c r="B3950" s="176">
        <v>42079</v>
      </c>
      <c r="C3950" s="146">
        <v>549.05578600000001</v>
      </c>
      <c r="D3950">
        <f t="shared" si="64"/>
        <v>25.480913300942124</v>
      </c>
      <c r="E3950">
        <v>-2.5969192364632119E-3</v>
      </c>
    </row>
    <row r="3951" spans="2:5" x14ac:dyDescent="0.2">
      <c r="B3951" s="176">
        <v>37489</v>
      </c>
      <c r="C3951" s="146">
        <v>20.734020000000001</v>
      </c>
      <c r="D3951">
        <f t="shared" si="64"/>
        <v>-0.69175422687592514</v>
      </c>
      <c r="E3951">
        <v>-2.597793931630633E-3</v>
      </c>
    </row>
    <row r="3952" spans="2:5" x14ac:dyDescent="0.2">
      <c r="B3952" s="176">
        <v>35206</v>
      </c>
      <c r="C3952" s="146">
        <v>67.264572000000001</v>
      </c>
      <c r="D3952">
        <f t="shared" si="64"/>
        <v>-0.36478684494412916</v>
      </c>
      <c r="E3952">
        <v>-2.6000476068187765E-3</v>
      </c>
    </row>
    <row r="3953" spans="2:5" x14ac:dyDescent="0.2">
      <c r="B3953" s="176">
        <v>40101</v>
      </c>
      <c r="C3953" s="146">
        <v>105.892914</v>
      </c>
      <c r="D3953">
        <f t="shared" si="64"/>
        <v>-0.77731037211920651</v>
      </c>
      <c r="E3953">
        <v>-2.6098144976889055E-3</v>
      </c>
    </row>
    <row r="3954" spans="2:5" x14ac:dyDescent="0.2">
      <c r="B3954" s="176">
        <v>44615</v>
      </c>
      <c r="C3954" s="146">
        <v>475.517944</v>
      </c>
      <c r="D3954">
        <f t="shared" si="64"/>
        <v>0.7878560981220214</v>
      </c>
      <c r="E3954">
        <v>-2.6137141639337893E-3</v>
      </c>
    </row>
    <row r="3955" spans="2:5" x14ac:dyDescent="0.2">
      <c r="B3955" s="176">
        <v>44224</v>
      </c>
      <c r="C3955" s="146">
        <v>265.97103900000002</v>
      </c>
      <c r="D3955">
        <f t="shared" si="64"/>
        <v>-0.39121510415497052</v>
      </c>
      <c r="E3955">
        <v>-2.616896990501421E-3</v>
      </c>
    </row>
    <row r="3956" spans="2:5" x14ac:dyDescent="0.2">
      <c r="B3956" s="176">
        <v>44896</v>
      </c>
      <c r="C3956" s="146">
        <v>436.88836700000002</v>
      </c>
      <c r="D3956">
        <f t="shared" si="64"/>
        <v>9.7683205925116576E-2</v>
      </c>
      <c r="E3956">
        <v>-2.6171279192546025E-3</v>
      </c>
    </row>
    <row r="3957" spans="2:5" x14ac:dyDescent="0.2">
      <c r="B3957" s="176">
        <v>43129</v>
      </c>
      <c r="C3957" s="146">
        <v>398.00952100000001</v>
      </c>
      <c r="D3957">
        <f t="shared" si="64"/>
        <v>-0.18238835612139484</v>
      </c>
      <c r="E3957">
        <v>-2.6229961709357086E-3</v>
      </c>
    </row>
    <row r="3958" spans="2:5" x14ac:dyDescent="0.2">
      <c r="B3958" s="176">
        <v>42003</v>
      </c>
      <c r="C3958" s="146">
        <v>486.79531900000001</v>
      </c>
      <c r="D3958">
        <f t="shared" si="64"/>
        <v>1.572773927837553</v>
      </c>
      <c r="E3958">
        <v>-2.6259729725102675E-3</v>
      </c>
    </row>
    <row r="3959" spans="2:5" x14ac:dyDescent="0.2">
      <c r="B3959" s="176">
        <v>43409</v>
      </c>
      <c r="C3959" s="146">
        <v>189.210297</v>
      </c>
      <c r="D3959">
        <f t="shared" si="64"/>
        <v>4.7328992181169154</v>
      </c>
      <c r="E3959">
        <v>-2.6274118946760642E-3</v>
      </c>
    </row>
    <row r="3960" spans="2:5" x14ac:dyDescent="0.2">
      <c r="B3960" s="176">
        <v>35838</v>
      </c>
      <c r="C3960" s="146">
        <v>33.004294999999999</v>
      </c>
      <c r="D3960">
        <f t="shared" si="64"/>
        <v>-0.94549699338776971</v>
      </c>
      <c r="E3960">
        <v>-2.6293916181304839E-3</v>
      </c>
    </row>
    <row r="3961" spans="2:5" x14ac:dyDescent="0.2">
      <c r="B3961" s="176">
        <v>45168</v>
      </c>
      <c r="C3961" s="146">
        <v>605.54998799999998</v>
      </c>
      <c r="D3961">
        <f t="shared" si="64"/>
        <v>6.5070178065895634</v>
      </c>
      <c r="E3961">
        <v>-2.6353223038002309E-3</v>
      </c>
    </row>
    <row r="3962" spans="2:5" x14ac:dyDescent="0.2">
      <c r="B3962" s="176">
        <v>38093</v>
      </c>
      <c r="C3962" s="146">
        <v>80.664519999999996</v>
      </c>
      <c r="D3962">
        <f t="shared" si="64"/>
        <v>-0.3241811169525759</v>
      </c>
      <c r="E3962">
        <v>-2.6462888527622802E-3</v>
      </c>
    </row>
    <row r="3963" spans="2:5" x14ac:dyDescent="0.2">
      <c r="B3963" s="176">
        <v>39402</v>
      </c>
      <c r="C3963" s="146">
        <v>119.358192</v>
      </c>
      <c r="D3963">
        <f t="shared" si="64"/>
        <v>4.1527911187605975</v>
      </c>
      <c r="E3963">
        <v>-2.6468195725169973E-3</v>
      </c>
    </row>
    <row r="3964" spans="2:5" x14ac:dyDescent="0.2">
      <c r="B3964" s="176">
        <v>37697</v>
      </c>
      <c r="C3964" s="146">
        <v>23.163793999999999</v>
      </c>
      <c r="D3964">
        <f t="shared" si="64"/>
        <v>-0.93419431480300463</v>
      </c>
      <c r="E3964">
        <v>-2.6568211663904298E-3</v>
      </c>
    </row>
    <row r="3965" spans="2:5" x14ac:dyDescent="0.2">
      <c r="B3965" s="176">
        <v>43174</v>
      </c>
      <c r="C3965" s="146">
        <v>352.00292999999999</v>
      </c>
      <c r="D3965">
        <f t="shared" si="64"/>
        <v>5.0201625194334616</v>
      </c>
      <c r="E3965">
        <v>-2.6831594601921522E-3</v>
      </c>
    </row>
    <row r="3966" spans="2:5" x14ac:dyDescent="0.2">
      <c r="B3966" s="176">
        <v>37935</v>
      </c>
      <c r="C3966" s="146">
        <v>58.470669000000001</v>
      </c>
      <c r="D3966">
        <f t="shared" si="64"/>
        <v>-9.5010799151112199E-2</v>
      </c>
      <c r="E3966">
        <v>-2.6842955906903839E-3</v>
      </c>
    </row>
    <row r="3967" spans="2:5" x14ac:dyDescent="0.2">
      <c r="B3967" s="176">
        <v>35615</v>
      </c>
      <c r="C3967" s="146">
        <v>64.609245000000001</v>
      </c>
      <c r="D3967">
        <f t="shared" si="64"/>
        <v>8.4718367490021332E-2</v>
      </c>
      <c r="E3967">
        <v>-2.6859412376800751E-3</v>
      </c>
    </row>
    <row r="3968" spans="2:5" x14ac:dyDescent="0.2">
      <c r="B3968" s="176">
        <v>35123</v>
      </c>
      <c r="C3968" s="146">
        <v>59.563152000000002</v>
      </c>
      <c r="D3968">
        <f t="shared" si="64"/>
        <v>-0.6059098485102612</v>
      </c>
      <c r="E3968">
        <v>-2.7010035484953897E-3</v>
      </c>
    </row>
    <row r="3969" spans="2:5" x14ac:dyDescent="0.2">
      <c r="B3969" s="176">
        <v>39080</v>
      </c>
      <c r="C3969" s="146">
        <v>151.14093</v>
      </c>
      <c r="D3969">
        <f t="shared" si="64"/>
        <v>-0.66878865679525745</v>
      </c>
      <c r="E3969">
        <v>-2.7130209101565669E-3</v>
      </c>
    </row>
    <row r="3970" spans="2:5" x14ac:dyDescent="0.2">
      <c r="B3970" s="176">
        <v>44810</v>
      </c>
      <c r="C3970" s="146">
        <v>456.32775900000001</v>
      </c>
      <c r="D3970">
        <f t="shared" si="64"/>
        <v>1.5125302220333745</v>
      </c>
      <c r="E3970">
        <v>-2.7233285078029877E-3</v>
      </c>
    </row>
    <row r="3971" spans="2:5" x14ac:dyDescent="0.2">
      <c r="B3971" s="176">
        <v>40753</v>
      </c>
      <c r="C3971" s="146">
        <v>181.62080399999999</v>
      </c>
      <c r="D3971">
        <f t="shared" ref="D3971:D4034" si="65">(C3971-C3972)/C3972</f>
        <v>-1.4056772804742329E-2</v>
      </c>
      <c r="E3971">
        <v>-2.7349825358045986E-3</v>
      </c>
    </row>
    <row r="3972" spans="2:5" x14ac:dyDescent="0.2">
      <c r="B3972" s="176">
        <v>40711</v>
      </c>
      <c r="C3972" s="146">
        <v>184.210205</v>
      </c>
      <c r="D3972">
        <f t="shared" si="65"/>
        <v>12.223351935448349</v>
      </c>
      <c r="E3972">
        <v>-2.7448387812496872E-3</v>
      </c>
    </row>
    <row r="3973" spans="2:5" x14ac:dyDescent="0.2">
      <c r="B3973" s="176">
        <v>36924</v>
      </c>
      <c r="C3973" s="146">
        <v>13.930674</v>
      </c>
      <c r="D3973">
        <f t="shared" si="65"/>
        <v>-0.95332671404366776</v>
      </c>
      <c r="E3973">
        <v>-2.760565949307031E-3</v>
      </c>
    </row>
    <row r="3974" spans="2:5" x14ac:dyDescent="0.2">
      <c r="B3974" s="176">
        <v>41269</v>
      </c>
      <c r="C3974" s="146">
        <v>298.47210699999999</v>
      </c>
      <c r="D3974">
        <f t="shared" si="65"/>
        <v>2.917912148630363</v>
      </c>
      <c r="E3974">
        <v>-2.7691062462314427E-3</v>
      </c>
    </row>
    <row r="3975" spans="2:5" x14ac:dyDescent="0.2">
      <c r="B3975" s="176">
        <v>39674</v>
      </c>
      <c r="C3975" s="146">
        <v>76.181419000000005</v>
      </c>
      <c r="D3975">
        <f t="shared" si="65"/>
        <v>-0.81525721097173143</v>
      </c>
      <c r="E3975">
        <v>-2.7701085214101159E-3</v>
      </c>
    </row>
    <row r="3976" spans="2:5" x14ac:dyDescent="0.2">
      <c r="B3976" s="176">
        <v>42999</v>
      </c>
      <c r="C3976" s="146">
        <v>412.364777</v>
      </c>
      <c r="D3976">
        <f t="shared" si="65"/>
        <v>8.733777494929635</v>
      </c>
      <c r="E3976">
        <v>-2.7724110012013465E-3</v>
      </c>
    </row>
    <row r="3977" spans="2:5" x14ac:dyDescent="0.2">
      <c r="B3977" s="176">
        <v>39925</v>
      </c>
      <c r="C3977" s="146">
        <v>42.364311000000001</v>
      </c>
      <c r="D3977">
        <f t="shared" si="65"/>
        <v>-0.88691764861705702</v>
      </c>
      <c r="E3977">
        <v>-2.7859598077013595E-3</v>
      </c>
    </row>
    <row r="3978" spans="2:5" x14ac:dyDescent="0.2">
      <c r="B3978" s="176">
        <v>43146</v>
      </c>
      <c r="C3978" s="146">
        <v>374.632385</v>
      </c>
      <c r="D3978">
        <f t="shared" si="65"/>
        <v>1.3334367302340955</v>
      </c>
      <c r="E3978">
        <v>-2.7862952560331515E-3</v>
      </c>
    </row>
    <row r="3979" spans="2:5" x14ac:dyDescent="0.2">
      <c r="B3979" s="176">
        <v>43801</v>
      </c>
      <c r="C3979" s="146">
        <v>160.549622</v>
      </c>
      <c r="D3979">
        <f t="shared" si="65"/>
        <v>-0.63776427285001214</v>
      </c>
      <c r="E3979">
        <v>-2.7863228173056966E-3</v>
      </c>
    </row>
    <row r="3980" spans="2:5" x14ac:dyDescent="0.2">
      <c r="B3980" s="176">
        <v>42947</v>
      </c>
      <c r="C3980" s="146">
        <v>443.21862800000002</v>
      </c>
      <c r="D3980">
        <f t="shared" si="65"/>
        <v>3.0490780252223026</v>
      </c>
      <c r="E3980">
        <v>-2.8036508955831714E-3</v>
      </c>
    </row>
    <row r="3981" spans="2:5" x14ac:dyDescent="0.2">
      <c r="B3981" s="176">
        <v>39563</v>
      </c>
      <c r="C3981" s="146">
        <v>109.461617</v>
      </c>
      <c r="D3981">
        <f t="shared" si="65"/>
        <v>-0.72701693962553571</v>
      </c>
      <c r="E3981">
        <v>-2.8076662314467688E-3</v>
      </c>
    </row>
    <row r="3982" spans="2:5" x14ac:dyDescent="0.2">
      <c r="B3982" s="176">
        <v>41704</v>
      </c>
      <c r="C3982" s="146">
        <v>400.98318499999999</v>
      </c>
      <c r="D3982">
        <f t="shared" si="65"/>
        <v>-0.35189400804472593</v>
      </c>
      <c r="E3982">
        <v>-2.807669221999235E-3</v>
      </c>
    </row>
    <row r="3983" spans="2:5" x14ac:dyDescent="0.2">
      <c r="B3983" s="176">
        <v>45194</v>
      </c>
      <c r="C3983" s="146">
        <v>618.70001200000002</v>
      </c>
      <c r="D3983">
        <f t="shared" si="65"/>
        <v>1.8723080944472448</v>
      </c>
      <c r="E3983">
        <v>-2.8205334292104099E-3</v>
      </c>
    </row>
    <row r="3984" spans="2:5" x14ac:dyDescent="0.2">
      <c r="B3984" s="176">
        <v>40574</v>
      </c>
      <c r="C3984" s="146">
        <v>215.40168800000001</v>
      </c>
      <c r="D3984">
        <f t="shared" si="65"/>
        <v>1.6478448414418643</v>
      </c>
      <c r="E3984">
        <v>-2.825403100621128E-3</v>
      </c>
    </row>
    <row r="3985" spans="2:5" x14ac:dyDescent="0.2">
      <c r="B3985" s="176">
        <v>38582</v>
      </c>
      <c r="C3985" s="146">
        <v>81.349815000000007</v>
      </c>
      <c r="D3985">
        <f t="shared" si="65"/>
        <v>-0.48450186991906441</v>
      </c>
      <c r="E3985">
        <v>-2.8318658789016397E-3</v>
      </c>
    </row>
    <row r="3986" spans="2:5" x14ac:dyDescent="0.2">
      <c r="B3986" s="176">
        <v>43634</v>
      </c>
      <c r="C3986" s="146">
        <v>157.808167</v>
      </c>
      <c r="D3986">
        <f t="shared" si="65"/>
        <v>5.4701345558439449</v>
      </c>
      <c r="E3986">
        <v>-2.8345898146784798E-3</v>
      </c>
    </row>
    <row r="3987" spans="2:5" x14ac:dyDescent="0.2">
      <c r="B3987" s="176">
        <v>37705</v>
      </c>
      <c r="C3987" s="146">
        <v>24.390245</v>
      </c>
      <c r="D3987">
        <f t="shared" si="65"/>
        <v>-0.31571654531395105</v>
      </c>
      <c r="E3987">
        <v>-2.8383049664327626E-3</v>
      </c>
    </row>
    <row r="3988" spans="2:5" x14ac:dyDescent="0.2">
      <c r="B3988" s="176">
        <v>35860</v>
      </c>
      <c r="C3988" s="146">
        <v>35.643481999999999</v>
      </c>
      <c r="D3988">
        <f t="shared" si="65"/>
        <v>-0.87986883740491451</v>
      </c>
      <c r="E3988">
        <v>-2.8395036170113797E-3</v>
      </c>
    </row>
    <row r="3989" spans="2:5" x14ac:dyDescent="0.2">
      <c r="B3989" s="176">
        <v>42278</v>
      </c>
      <c r="C3989" s="146">
        <v>296.70471199999997</v>
      </c>
      <c r="D3989">
        <f t="shared" si="65"/>
        <v>-0.46820865235408449</v>
      </c>
      <c r="E3989">
        <v>-2.8466142964112444E-3</v>
      </c>
    </row>
    <row r="3990" spans="2:5" x14ac:dyDescent="0.2">
      <c r="B3990" s="176">
        <v>42103</v>
      </c>
      <c r="C3990" s="146">
        <v>557.93444799999997</v>
      </c>
      <c r="D3990">
        <f t="shared" si="65"/>
        <v>0.18625130706553514</v>
      </c>
      <c r="E3990">
        <v>-2.8494707946307889E-3</v>
      </c>
    </row>
    <row r="3991" spans="2:5" x14ac:dyDescent="0.2">
      <c r="B3991" s="176">
        <v>42723</v>
      </c>
      <c r="C3991" s="146">
        <v>470.33410600000002</v>
      </c>
      <c r="D3991">
        <f t="shared" si="65"/>
        <v>7.0874167613597869</v>
      </c>
      <c r="E3991">
        <v>-2.8531955615381478E-3</v>
      </c>
    </row>
    <row r="3992" spans="2:5" x14ac:dyDescent="0.2">
      <c r="B3992" s="176">
        <v>35585</v>
      </c>
      <c r="C3992" s="146">
        <v>58.156283999999999</v>
      </c>
      <c r="D3992">
        <f t="shared" si="65"/>
        <v>-0.85444279074726615</v>
      </c>
      <c r="E3992">
        <v>-2.8596404232308693E-3</v>
      </c>
    </row>
    <row r="3993" spans="2:5" x14ac:dyDescent="0.2">
      <c r="B3993" s="176">
        <v>42332</v>
      </c>
      <c r="C3993" s="146">
        <v>399.54244999999997</v>
      </c>
      <c r="D3993">
        <f t="shared" si="65"/>
        <v>-3.8186519771554038E-2</v>
      </c>
      <c r="E3993">
        <v>-2.8599156923403424E-3</v>
      </c>
    </row>
    <row r="3994" spans="2:5" x14ac:dyDescent="0.2">
      <c r="B3994" s="176">
        <v>44910</v>
      </c>
      <c r="C3994" s="146">
        <v>415.40533399999998</v>
      </c>
      <c r="D3994">
        <f t="shared" si="65"/>
        <v>2.1679810606888226</v>
      </c>
      <c r="E3994">
        <v>-2.8713982525313199E-3</v>
      </c>
    </row>
    <row r="3995" spans="2:5" x14ac:dyDescent="0.2">
      <c r="B3995" s="176">
        <v>40319</v>
      </c>
      <c r="C3995" s="146">
        <v>131.126205</v>
      </c>
      <c r="D3995">
        <f t="shared" si="65"/>
        <v>-0.41449865455148222</v>
      </c>
      <c r="E3995">
        <v>-2.8794599451633144E-3</v>
      </c>
    </row>
    <row r="3996" spans="2:5" x14ac:dyDescent="0.2">
      <c r="B3996" s="176">
        <v>40479</v>
      </c>
      <c r="C3996" s="146">
        <v>223.95542900000001</v>
      </c>
      <c r="D3996">
        <f t="shared" si="65"/>
        <v>-0.23326478508939752</v>
      </c>
      <c r="E3996">
        <v>-2.884454669623714E-3</v>
      </c>
    </row>
    <row r="3997" spans="2:5" x14ac:dyDescent="0.2">
      <c r="B3997" s="176">
        <v>44319</v>
      </c>
      <c r="C3997" s="146">
        <v>292.08966099999998</v>
      </c>
      <c r="D3997">
        <f t="shared" si="65"/>
        <v>0.91586556688461118</v>
      </c>
      <c r="E3997">
        <v>-2.8926047760738523E-3</v>
      </c>
    </row>
    <row r="3998" spans="2:5" x14ac:dyDescent="0.2">
      <c r="B3998" s="176">
        <v>39092</v>
      </c>
      <c r="C3998" s="146">
        <v>152.45832799999999</v>
      </c>
      <c r="D3998">
        <f t="shared" si="65"/>
        <v>0.8644522024410306</v>
      </c>
      <c r="E3998">
        <v>-2.9082945159715524E-3</v>
      </c>
    </row>
    <row r="3999" spans="2:5" x14ac:dyDescent="0.2">
      <c r="B3999" s="176">
        <v>38349</v>
      </c>
      <c r="C3999" s="146">
        <v>81.771111000000005</v>
      </c>
      <c r="D3999">
        <f t="shared" si="65"/>
        <v>-0.82079234475974117</v>
      </c>
      <c r="E3999">
        <v>-2.9297396435808221E-3</v>
      </c>
    </row>
    <row r="4000" spans="2:5" x14ac:dyDescent="0.2">
      <c r="B4000" s="176">
        <v>42552</v>
      </c>
      <c r="C4000" s="146">
        <v>456.29251099999999</v>
      </c>
      <c r="D4000">
        <f t="shared" si="65"/>
        <v>7.2443207794098843</v>
      </c>
      <c r="E4000">
        <v>-2.9396086560483535E-3</v>
      </c>
    </row>
    <row r="4001" spans="2:5" x14ac:dyDescent="0.2">
      <c r="B4001" s="176">
        <v>35503</v>
      </c>
      <c r="C4001" s="146">
        <v>55.346283</v>
      </c>
      <c r="D4001">
        <f t="shared" si="65"/>
        <v>1.1203316337105031</v>
      </c>
      <c r="E4001">
        <v>-2.9396250657094752E-3</v>
      </c>
    </row>
    <row r="4002" spans="2:5" x14ac:dyDescent="0.2">
      <c r="B4002" s="176">
        <v>37589</v>
      </c>
      <c r="C4002" s="146">
        <v>26.102654000000001</v>
      </c>
      <c r="D4002">
        <f t="shared" si="65"/>
        <v>-0.87135492598611175</v>
      </c>
      <c r="E4002">
        <v>-2.9462806553773677E-3</v>
      </c>
    </row>
    <row r="4003" spans="2:5" x14ac:dyDescent="0.2">
      <c r="B4003" s="176">
        <v>40449</v>
      </c>
      <c r="C4003" s="146">
        <v>202.90441899999999</v>
      </c>
      <c r="D4003">
        <f t="shared" si="65"/>
        <v>8.6803411946341391E-2</v>
      </c>
      <c r="E4003">
        <v>-2.9528561611559725E-3</v>
      </c>
    </row>
    <row r="4004" spans="2:5" x14ac:dyDescent="0.2">
      <c r="B4004" s="176">
        <v>40724</v>
      </c>
      <c r="C4004" s="146">
        <v>186.698364</v>
      </c>
      <c r="D4004">
        <f t="shared" si="65"/>
        <v>0.42961212399502924</v>
      </c>
      <c r="E4004">
        <v>-2.9585794550578814E-3</v>
      </c>
    </row>
    <row r="4005" spans="2:5" x14ac:dyDescent="0.2">
      <c r="B4005" s="176">
        <v>38770</v>
      </c>
      <c r="C4005" s="146">
        <v>130.59371899999999</v>
      </c>
      <c r="D4005">
        <f t="shared" si="65"/>
        <v>-0.29150487046013718</v>
      </c>
      <c r="E4005">
        <v>-2.9606240746690069E-3</v>
      </c>
    </row>
    <row r="4006" spans="2:5" x14ac:dyDescent="0.2">
      <c r="B4006" s="176">
        <v>43482</v>
      </c>
      <c r="C4006" s="146">
        <v>184.32550000000001</v>
      </c>
      <c r="D4006">
        <f t="shared" si="65"/>
        <v>6.4002437205895566</v>
      </c>
      <c r="E4006">
        <v>-2.9657799797964657E-3</v>
      </c>
    </row>
    <row r="4007" spans="2:5" x14ac:dyDescent="0.2">
      <c r="B4007" s="176">
        <v>35975</v>
      </c>
      <c r="C4007" s="146">
        <v>24.908031000000001</v>
      </c>
      <c r="D4007">
        <f t="shared" si="65"/>
        <v>-0.64099797193221053</v>
      </c>
      <c r="E4007">
        <v>-2.9832810175065448E-3</v>
      </c>
    </row>
    <row r="4008" spans="2:5" x14ac:dyDescent="0.2">
      <c r="B4008" s="176">
        <v>38469</v>
      </c>
      <c r="C4008" s="146">
        <v>69.381309999999999</v>
      </c>
      <c r="D4008">
        <f t="shared" si="65"/>
        <v>-0.1015347679731449</v>
      </c>
      <c r="E4008">
        <v>-2.992346005533639E-3</v>
      </c>
    </row>
    <row r="4009" spans="2:5" x14ac:dyDescent="0.2">
      <c r="B4009" s="176">
        <v>38334</v>
      </c>
      <c r="C4009" s="146">
        <v>77.222031000000001</v>
      </c>
      <c r="D4009">
        <f t="shared" si="65"/>
        <v>-0.6511683292735474</v>
      </c>
      <c r="E4009">
        <v>-2.9987876722144834E-3</v>
      </c>
    </row>
    <row r="4010" spans="2:5" x14ac:dyDescent="0.2">
      <c r="B4010" s="176">
        <v>40560</v>
      </c>
      <c r="C4010" s="146">
        <v>221.37333699999999</v>
      </c>
      <c r="D4010">
        <f t="shared" si="65"/>
        <v>1.8126415717480617</v>
      </c>
      <c r="E4010">
        <v>-3.0024140741168976E-3</v>
      </c>
    </row>
    <row r="4011" spans="2:5" x14ac:dyDescent="0.2">
      <c r="B4011" s="176">
        <v>38043</v>
      </c>
      <c r="C4011" s="146">
        <v>78.706558000000001</v>
      </c>
      <c r="D4011">
        <f t="shared" si="65"/>
        <v>0.19105040303557855</v>
      </c>
      <c r="E4011">
        <v>-3.0124502602300088E-3</v>
      </c>
    </row>
    <row r="4012" spans="2:5" x14ac:dyDescent="0.2">
      <c r="B4012" s="176">
        <v>38252</v>
      </c>
      <c r="C4012" s="146">
        <v>66.081635000000006</v>
      </c>
      <c r="D4012">
        <f t="shared" si="65"/>
        <v>2.2899212708659391</v>
      </c>
      <c r="E4012">
        <v>-3.0207061350561891E-3</v>
      </c>
    </row>
    <row r="4013" spans="2:5" x14ac:dyDescent="0.2">
      <c r="B4013" s="176">
        <v>36699</v>
      </c>
      <c r="C4013" s="146">
        <v>20.086084</v>
      </c>
      <c r="D4013">
        <f t="shared" si="65"/>
        <v>-0.62150905701522197</v>
      </c>
      <c r="E4013">
        <v>-3.0629158178351015E-3</v>
      </c>
    </row>
    <row r="4014" spans="2:5" x14ac:dyDescent="0.2">
      <c r="B4014" s="176">
        <v>35557</v>
      </c>
      <c r="C4014" s="146">
        <v>53.068863</v>
      </c>
      <c r="D4014">
        <f t="shared" si="65"/>
        <v>-0.86890874470326995</v>
      </c>
      <c r="E4014">
        <v>-3.0653906932741537E-3</v>
      </c>
    </row>
    <row r="4015" spans="2:5" x14ac:dyDescent="0.2">
      <c r="B4015" s="176">
        <v>42326</v>
      </c>
      <c r="C4015" s="146">
        <v>404.82382200000001</v>
      </c>
      <c r="D4015">
        <f t="shared" si="65"/>
        <v>0.532741956672518</v>
      </c>
      <c r="E4015">
        <v>-3.0674680662427997E-3</v>
      </c>
    </row>
    <row r="4016" spans="2:5" x14ac:dyDescent="0.2">
      <c r="B4016" s="176">
        <v>41058</v>
      </c>
      <c r="C4016" s="146">
        <v>264.11740099999997</v>
      </c>
      <c r="D4016">
        <f t="shared" si="65"/>
        <v>10.754449440238458</v>
      </c>
      <c r="E4016">
        <v>-3.0729375012567219E-3</v>
      </c>
    </row>
    <row r="4017" spans="2:5" x14ac:dyDescent="0.2">
      <c r="B4017" s="176">
        <v>37573</v>
      </c>
      <c r="C4017" s="146">
        <v>22.469567999999999</v>
      </c>
      <c r="D4017">
        <f t="shared" si="65"/>
        <v>-0.62197870513121045</v>
      </c>
      <c r="E4017">
        <v>-3.0803501628911085E-3</v>
      </c>
    </row>
    <row r="4018" spans="2:5" x14ac:dyDescent="0.2">
      <c r="B4018" s="176">
        <v>35355</v>
      </c>
      <c r="C4018" s="146">
        <v>59.439953000000003</v>
      </c>
      <c r="D4018">
        <f t="shared" si="65"/>
        <v>-0.88417791292097336</v>
      </c>
      <c r="E4018">
        <v>-3.0940168956241974E-3</v>
      </c>
    </row>
    <row r="4019" spans="2:5" x14ac:dyDescent="0.2">
      <c r="B4019" s="176">
        <v>42590</v>
      </c>
      <c r="C4019" s="146">
        <v>513.20050000000003</v>
      </c>
      <c r="D4019">
        <f t="shared" si="65"/>
        <v>1.9333333988741044</v>
      </c>
      <c r="E4019">
        <v>-3.0984977759901293E-3</v>
      </c>
    </row>
    <row r="4020" spans="2:5" x14ac:dyDescent="0.2">
      <c r="B4020" s="176">
        <v>43823</v>
      </c>
      <c r="C4020" s="146">
        <v>174.954712</v>
      </c>
      <c r="D4020">
        <f t="shared" si="65"/>
        <v>2.8681852597478907</v>
      </c>
      <c r="E4020">
        <v>-3.1242140270621842E-3</v>
      </c>
    </row>
    <row r="4021" spans="2:5" x14ac:dyDescent="0.2">
      <c r="B4021" s="176">
        <v>35471</v>
      </c>
      <c r="C4021" s="146">
        <v>45.229145000000003</v>
      </c>
      <c r="D4021">
        <f t="shared" si="65"/>
        <v>-0.86412665956290702</v>
      </c>
      <c r="E4021">
        <v>-3.1274354742584281E-3</v>
      </c>
    </row>
    <row r="4022" spans="2:5" x14ac:dyDescent="0.2">
      <c r="B4022" s="176">
        <v>42243</v>
      </c>
      <c r="C4022" s="146">
        <v>332.87725799999998</v>
      </c>
      <c r="D4022">
        <f t="shared" si="65"/>
        <v>6.0269127190004426</v>
      </c>
      <c r="E4022">
        <v>-3.133522018201679E-3</v>
      </c>
    </row>
    <row r="4023" spans="2:5" x14ac:dyDescent="0.2">
      <c r="B4023" s="176">
        <v>35452</v>
      </c>
      <c r="C4023" s="146">
        <v>47.371765000000003</v>
      </c>
      <c r="D4023">
        <f t="shared" si="65"/>
        <v>-4.2174786782140559E-2</v>
      </c>
      <c r="E4023">
        <v>-3.1353665219158808E-3</v>
      </c>
    </row>
    <row r="4024" spans="2:5" x14ac:dyDescent="0.2">
      <c r="B4024" s="176">
        <v>35439</v>
      </c>
      <c r="C4024" s="146">
        <v>49.457630000000002</v>
      </c>
      <c r="D4024">
        <f t="shared" si="65"/>
        <v>-0.74020207867837573</v>
      </c>
      <c r="E4024">
        <v>-3.1459448146108847E-3</v>
      </c>
    </row>
    <row r="4025" spans="2:5" x14ac:dyDescent="0.2">
      <c r="B4025" s="176">
        <v>40424</v>
      </c>
      <c r="C4025" s="146">
        <v>190.36961400000001</v>
      </c>
      <c r="D4025">
        <f t="shared" si="65"/>
        <v>-0.62219224133747286</v>
      </c>
      <c r="E4025">
        <v>-3.1466686732589378E-3</v>
      </c>
    </row>
    <row r="4026" spans="2:5" x14ac:dyDescent="0.2">
      <c r="B4026" s="176">
        <v>44515</v>
      </c>
      <c r="C4026" s="146">
        <v>503.87957799999998</v>
      </c>
      <c r="D4026">
        <f t="shared" si="65"/>
        <v>3.1562884375857103</v>
      </c>
      <c r="E4026">
        <v>-3.155452452535748E-3</v>
      </c>
    </row>
    <row r="4027" spans="2:5" x14ac:dyDescent="0.2">
      <c r="B4027" s="176">
        <v>39499</v>
      </c>
      <c r="C4027" s="146">
        <v>121.233063</v>
      </c>
      <c r="D4027">
        <f t="shared" si="65"/>
        <v>-0.79083092507704378</v>
      </c>
      <c r="E4027">
        <v>-3.1677300714497087E-3</v>
      </c>
    </row>
    <row r="4028" spans="2:5" x14ac:dyDescent="0.2">
      <c r="B4028" s="176">
        <v>45098</v>
      </c>
      <c r="C4028" s="146">
        <v>579.59362799999997</v>
      </c>
      <c r="D4028">
        <f t="shared" si="65"/>
        <v>5.5739353663440614</v>
      </c>
      <c r="E4028">
        <v>-3.1717528240188283E-3</v>
      </c>
    </row>
    <row r="4029" spans="2:5" x14ac:dyDescent="0.2">
      <c r="B4029" s="176">
        <v>38625</v>
      </c>
      <c r="C4029" s="146">
        <v>88.165397999999996</v>
      </c>
      <c r="D4029">
        <f t="shared" si="65"/>
        <v>-0.31706317374543197</v>
      </c>
      <c r="E4029">
        <v>-3.1718811100177606E-3</v>
      </c>
    </row>
    <row r="4030" spans="2:5" x14ac:dyDescent="0.2">
      <c r="B4030" s="176">
        <v>39161</v>
      </c>
      <c r="C4030" s="146">
        <v>129.097443</v>
      </c>
      <c r="D4030">
        <f t="shared" si="65"/>
        <v>-0.28344855146394415</v>
      </c>
      <c r="E4030">
        <v>-3.1746774235231791E-3</v>
      </c>
    </row>
    <row r="4031" spans="2:5" x14ac:dyDescent="0.2">
      <c r="B4031" s="176">
        <v>40851</v>
      </c>
      <c r="C4031" s="146">
        <v>180.16493199999999</v>
      </c>
      <c r="D4031">
        <f t="shared" si="65"/>
        <v>5.1346421265382844E-2</v>
      </c>
      <c r="E4031">
        <v>-3.1796680068339575E-3</v>
      </c>
    </row>
    <row r="4032" spans="2:5" x14ac:dyDescent="0.2">
      <c r="B4032" s="176">
        <v>43768</v>
      </c>
      <c r="C4032" s="146">
        <v>171.365906</v>
      </c>
      <c r="D4032">
        <f t="shared" si="65"/>
        <v>2.8869858350606146</v>
      </c>
      <c r="E4032">
        <v>-3.1893467788001138E-3</v>
      </c>
    </row>
    <row r="4033" spans="2:5" x14ac:dyDescent="0.2">
      <c r="B4033" s="176">
        <v>37865</v>
      </c>
      <c r="C4033" s="146">
        <v>44.087093000000003</v>
      </c>
      <c r="D4033">
        <f t="shared" si="65"/>
        <v>-0.86995176750814995</v>
      </c>
      <c r="E4033">
        <v>-3.2022627828406586E-3</v>
      </c>
    </row>
    <row r="4034" spans="2:5" x14ac:dyDescent="0.2">
      <c r="B4034" s="176">
        <v>42387</v>
      </c>
      <c r="C4034" s="146">
        <v>339.00570699999997</v>
      </c>
      <c r="D4034">
        <f t="shared" si="65"/>
        <v>-0.40177276239877524</v>
      </c>
      <c r="E4034">
        <v>-3.2229464258965957E-3</v>
      </c>
    </row>
    <row r="4035" spans="2:5" x14ac:dyDescent="0.2">
      <c r="B4035" s="176">
        <v>45092</v>
      </c>
      <c r="C4035" s="146">
        <v>566.68383800000004</v>
      </c>
      <c r="D4035">
        <f t="shared" ref="D4035:D4098" si="66">(C4035-C4036)/C4036</f>
        <v>0.48344919161113659</v>
      </c>
      <c r="E4035">
        <v>-3.2438820136650882E-3</v>
      </c>
    </row>
    <row r="4036" spans="2:5" x14ac:dyDescent="0.2">
      <c r="B4036" s="176">
        <v>42304</v>
      </c>
      <c r="C4036" s="146">
        <v>382.004211</v>
      </c>
      <c r="D4036">
        <f t="shared" si="66"/>
        <v>-2.2071818468998208E-2</v>
      </c>
      <c r="E4036">
        <v>-3.2501930783549416E-3</v>
      </c>
    </row>
    <row r="4037" spans="2:5" x14ac:dyDescent="0.2">
      <c r="B4037" s="176">
        <v>41606</v>
      </c>
      <c r="C4037" s="146">
        <v>390.62603799999999</v>
      </c>
      <c r="D4037">
        <f t="shared" si="66"/>
        <v>1.1348052553981041</v>
      </c>
      <c r="E4037">
        <v>-3.2566151249023077E-3</v>
      </c>
    </row>
    <row r="4038" spans="2:5" x14ac:dyDescent="0.2">
      <c r="B4038" s="176">
        <v>44172</v>
      </c>
      <c r="C4038" s="146">
        <v>182.97970599999999</v>
      </c>
      <c r="D4038">
        <f t="shared" si="66"/>
        <v>-0.49192576897497176</v>
      </c>
      <c r="E4038">
        <v>-3.2581765658147139E-3</v>
      </c>
    </row>
    <row r="4039" spans="2:5" x14ac:dyDescent="0.2">
      <c r="B4039" s="176">
        <v>41625</v>
      </c>
      <c r="C4039" s="146">
        <v>360.14364599999999</v>
      </c>
      <c r="D4039">
        <f t="shared" si="66"/>
        <v>0.65429579000774563</v>
      </c>
      <c r="E4039">
        <v>-3.2604461559680824E-3</v>
      </c>
    </row>
    <row r="4040" spans="2:5" x14ac:dyDescent="0.2">
      <c r="B4040" s="176">
        <v>40667</v>
      </c>
      <c r="C4040" s="146">
        <v>217.70208700000001</v>
      </c>
      <c r="D4040">
        <f t="shared" si="66"/>
        <v>1.3827785906911478</v>
      </c>
      <c r="E4040">
        <v>-3.2671326527472892E-3</v>
      </c>
    </row>
    <row r="4041" spans="2:5" x14ac:dyDescent="0.2">
      <c r="B4041" s="176">
        <v>39617</v>
      </c>
      <c r="C4041" s="146">
        <v>91.364799000000005</v>
      </c>
      <c r="D4041">
        <f t="shared" si="66"/>
        <v>0.49985213213154256</v>
      </c>
      <c r="E4041">
        <v>-3.27051049124326E-3</v>
      </c>
    </row>
    <row r="4042" spans="2:5" x14ac:dyDescent="0.2">
      <c r="B4042" s="176">
        <v>38168</v>
      </c>
      <c r="C4042" s="146">
        <v>60.915871000000003</v>
      </c>
      <c r="D4042">
        <f t="shared" si="66"/>
        <v>-0.19225741101350524</v>
      </c>
      <c r="E4042">
        <v>-3.2760929269480066E-3</v>
      </c>
    </row>
    <row r="4043" spans="2:5" x14ac:dyDescent="0.2">
      <c r="B4043" s="176">
        <v>43944</v>
      </c>
      <c r="C4043" s="146">
        <v>75.414955000000006</v>
      </c>
      <c r="D4043">
        <f t="shared" si="66"/>
        <v>0.76119768239651575</v>
      </c>
      <c r="E4043">
        <v>-3.2937911952705037E-3</v>
      </c>
    </row>
    <row r="4044" spans="2:5" x14ac:dyDescent="0.2">
      <c r="B4044" s="176">
        <v>37886</v>
      </c>
      <c r="C4044" s="146">
        <v>42.820267000000001</v>
      </c>
      <c r="D4044">
        <f t="shared" si="66"/>
        <v>0.53054991829552289</v>
      </c>
      <c r="E4044">
        <v>-3.2965957390845356E-3</v>
      </c>
    </row>
    <row r="4045" spans="2:5" x14ac:dyDescent="0.2">
      <c r="B4045" s="176">
        <v>37778</v>
      </c>
      <c r="C4045" s="146">
        <v>27.977046999999999</v>
      </c>
      <c r="D4045">
        <f t="shared" si="66"/>
        <v>2.0074622605883143</v>
      </c>
      <c r="E4045">
        <v>-3.2975167767757638E-3</v>
      </c>
    </row>
    <row r="4046" spans="2:5" x14ac:dyDescent="0.2">
      <c r="B4046" s="176">
        <v>37076</v>
      </c>
      <c r="C4046" s="146">
        <v>9.302543</v>
      </c>
      <c r="D4046">
        <f t="shared" si="66"/>
        <v>-0.85475990913016286</v>
      </c>
      <c r="E4046">
        <v>-3.3056563763072372E-3</v>
      </c>
    </row>
    <row r="4047" spans="2:5" x14ac:dyDescent="0.2">
      <c r="B4047" s="176">
        <v>37952</v>
      </c>
      <c r="C4047" s="146">
        <v>64.049415999999994</v>
      </c>
      <c r="D4047">
        <f t="shared" si="66"/>
        <v>0.21253669495111763</v>
      </c>
      <c r="E4047">
        <v>-3.3062058456149353E-3</v>
      </c>
    </row>
    <row r="4048" spans="2:5" x14ac:dyDescent="0.2">
      <c r="B4048" s="176">
        <v>35067</v>
      </c>
      <c r="C4048" s="146">
        <v>52.822662000000001</v>
      </c>
      <c r="D4048">
        <f t="shared" si="66"/>
        <v>0.59193700731588095</v>
      </c>
      <c r="E4048">
        <v>-3.3086898951085013E-3</v>
      </c>
    </row>
    <row r="4049" spans="2:5" x14ac:dyDescent="0.2">
      <c r="B4049" s="176">
        <v>37810</v>
      </c>
      <c r="C4049" s="146">
        <v>33.181376999999998</v>
      </c>
      <c r="D4049">
        <f t="shared" si="66"/>
        <v>-0.81534094863187045</v>
      </c>
      <c r="E4049">
        <v>-3.3089789964045836E-3</v>
      </c>
    </row>
    <row r="4050" spans="2:5" x14ac:dyDescent="0.2">
      <c r="B4050" s="176">
        <v>43488</v>
      </c>
      <c r="C4050" s="146">
        <v>179.68995699999999</v>
      </c>
      <c r="D4050">
        <f t="shared" si="66"/>
        <v>2.7816272749480405E-3</v>
      </c>
      <c r="E4050">
        <v>-3.3177120213830364E-3</v>
      </c>
    </row>
    <row r="4051" spans="2:5" x14ac:dyDescent="0.2">
      <c r="B4051" s="176">
        <v>44166</v>
      </c>
      <c r="C4051" s="146">
        <v>179.19151299999999</v>
      </c>
      <c r="D4051">
        <f t="shared" si="66"/>
        <v>14.518198851061966</v>
      </c>
      <c r="E4051">
        <v>-3.3269155003343774E-3</v>
      </c>
    </row>
    <row r="4052" spans="2:5" x14ac:dyDescent="0.2">
      <c r="B4052" s="176">
        <v>37133</v>
      </c>
      <c r="C4052" s="146">
        <v>11.547185000000001</v>
      </c>
      <c r="D4052">
        <f t="shared" si="66"/>
        <v>-0.84886894938562552</v>
      </c>
      <c r="E4052">
        <v>-3.3287440753732266E-3</v>
      </c>
    </row>
    <row r="4053" spans="2:5" x14ac:dyDescent="0.2">
      <c r="B4053" s="176">
        <v>38404</v>
      </c>
      <c r="C4053" s="146">
        <v>76.405113</v>
      </c>
      <c r="D4053">
        <f t="shared" si="66"/>
        <v>0.14457092038855515</v>
      </c>
      <c r="E4053">
        <v>-3.3432985811702683E-3</v>
      </c>
    </row>
    <row r="4054" spans="2:5" x14ac:dyDescent="0.2">
      <c r="B4054" s="176">
        <v>38289</v>
      </c>
      <c r="C4054" s="146">
        <v>66.754372000000004</v>
      </c>
      <c r="D4054">
        <f t="shared" si="66"/>
        <v>-0.89545125763508227</v>
      </c>
      <c r="E4054">
        <v>-3.3480832137752527E-3</v>
      </c>
    </row>
    <row r="4055" spans="2:5" x14ac:dyDescent="0.2">
      <c r="B4055" s="176">
        <v>45189</v>
      </c>
      <c r="C4055" s="146">
        <v>638.5</v>
      </c>
      <c r="D4055">
        <f t="shared" si="66"/>
        <v>1.4024381801390442</v>
      </c>
      <c r="E4055">
        <v>-3.3560039326557961E-3</v>
      </c>
    </row>
    <row r="4056" spans="2:5" x14ac:dyDescent="0.2">
      <c r="B4056" s="176">
        <v>43346</v>
      </c>
      <c r="C4056" s="146">
        <v>265.77166699999998</v>
      </c>
      <c r="D4056">
        <f t="shared" si="66"/>
        <v>-0.43427057361125848</v>
      </c>
      <c r="E4056">
        <v>-3.364535773885085E-3</v>
      </c>
    </row>
    <row r="4057" spans="2:5" x14ac:dyDescent="0.2">
      <c r="B4057" s="176">
        <v>42692</v>
      </c>
      <c r="C4057" s="146">
        <v>469.78582799999998</v>
      </c>
      <c r="D4057">
        <f t="shared" si="66"/>
        <v>10.611743202877879</v>
      </c>
      <c r="E4057">
        <v>-3.3837415532394495E-3</v>
      </c>
    </row>
    <row r="4058" spans="2:5" x14ac:dyDescent="0.2">
      <c r="B4058" s="176">
        <v>35934</v>
      </c>
      <c r="C4058" s="146">
        <v>40.457821000000003</v>
      </c>
      <c r="D4058">
        <f t="shared" si="66"/>
        <v>-0.84289368100273931</v>
      </c>
      <c r="E4058">
        <v>-3.3932764047941628E-3</v>
      </c>
    </row>
    <row r="4059" spans="2:5" x14ac:dyDescent="0.2">
      <c r="B4059" s="176">
        <v>41232</v>
      </c>
      <c r="C4059" s="146">
        <v>257.51873799999998</v>
      </c>
      <c r="D4059">
        <f t="shared" si="66"/>
        <v>2.5976575100162318</v>
      </c>
      <c r="E4059">
        <v>-3.3961902573830158E-3</v>
      </c>
    </row>
    <row r="4060" spans="2:5" x14ac:dyDescent="0.2">
      <c r="B4060" s="176">
        <v>37991</v>
      </c>
      <c r="C4060" s="146">
        <v>71.579559000000003</v>
      </c>
      <c r="D4060">
        <f t="shared" si="66"/>
        <v>-0.82366090001902637</v>
      </c>
      <c r="E4060">
        <v>-3.3962010699397035E-3</v>
      </c>
    </row>
    <row r="4061" spans="2:5" x14ac:dyDescent="0.2">
      <c r="B4061" s="176">
        <v>42478</v>
      </c>
      <c r="C4061" s="146">
        <v>405.91995200000002</v>
      </c>
      <c r="D4061">
        <f t="shared" si="66"/>
        <v>0.1280808070567622</v>
      </c>
      <c r="E4061">
        <v>-3.4251397179484761E-3</v>
      </c>
    </row>
    <row r="4062" spans="2:5" x14ac:dyDescent="0.2">
      <c r="B4062" s="176">
        <v>42290</v>
      </c>
      <c r="C4062" s="146">
        <v>359.832336</v>
      </c>
      <c r="D4062">
        <f t="shared" si="66"/>
        <v>-0.13678386607390461</v>
      </c>
      <c r="E4062">
        <v>-3.4496873254030269E-3</v>
      </c>
    </row>
    <row r="4063" spans="2:5" x14ac:dyDescent="0.2">
      <c r="B4063" s="176">
        <v>44631</v>
      </c>
      <c r="C4063" s="146">
        <v>416.85079999999999</v>
      </c>
      <c r="D4063">
        <f t="shared" si="66"/>
        <v>-0.25622555988153645</v>
      </c>
      <c r="E4063">
        <v>-3.4556724916724258E-3</v>
      </c>
    </row>
    <row r="4064" spans="2:5" x14ac:dyDescent="0.2">
      <c r="B4064" s="176">
        <v>45090</v>
      </c>
      <c r="C4064" s="146">
        <v>560.45324700000003</v>
      </c>
      <c r="D4064">
        <f t="shared" si="66"/>
        <v>0.39763827407832752</v>
      </c>
      <c r="E4064">
        <v>-3.4565782710833048E-3</v>
      </c>
    </row>
    <row r="4065" spans="2:5" x14ac:dyDescent="0.2">
      <c r="B4065" s="176">
        <v>43074</v>
      </c>
      <c r="C4065" s="146">
        <v>401.00021400000003</v>
      </c>
      <c r="D4065">
        <f t="shared" si="66"/>
        <v>15.467044472207075</v>
      </c>
      <c r="E4065">
        <v>-3.4683012282800386E-3</v>
      </c>
    </row>
    <row r="4066" spans="2:5" x14ac:dyDescent="0.2">
      <c r="B4066" s="176">
        <v>37448</v>
      </c>
      <c r="C4066" s="146">
        <v>24.351680999999999</v>
      </c>
      <c r="D4066">
        <f t="shared" si="66"/>
        <v>-0.94841605363431436</v>
      </c>
      <c r="E4066">
        <v>-3.4720973238137488E-3</v>
      </c>
    </row>
    <row r="4067" spans="2:5" x14ac:dyDescent="0.2">
      <c r="B4067" s="176">
        <v>45041</v>
      </c>
      <c r="C4067" s="146">
        <v>472.07867399999998</v>
      </c>
      <c r="D4067">
        <f t="shared" si="66"/>
        <v>0.69162618641395235</v>
      </c>
      <c r="E4067">
        <v>-3.4722739108283425E-3</v>
      </c>
    </row>
    <row r="4068" spans="2:5" x14ac:dyDescent="0.2">
      <c r="B4068" s="176">
        <v>41311</v>
      </c>
      <c r="C4068" s="146">
        <v>279.06796300000002</v>
      </c>
      <c r="D4068">
        <f t="shared" si="66"/>
        <v>0.63276606814113168</v>
      </c>
      <c r="E4068">
        <v>-3.4820641227673913E-3</v>
      </c>
    </row>
    <row r="4069" spans="2:5" x14ac:dyDescent="0.2">
      <c r="B4069" s="176">
        <v>44160</v>
      </c>
      <c r="C4069" s="146">
        <v>170.91729699999999</v>
      </c>
      <c r="D4069">
        <f t="shared" si="66"/>
        <v>1.2695799414082709</v>
      </c>
      <c r="E4069">
        <v>-3.4874119381041887E-3</v>
      </c>
    </row>
    <row r="4070" spans="2:5" x14ac:dyDescent="0.2">
      <c r="B4070" s="176">
        <v>38408</v>
      </c>
      <c r="C4070" s="146">
        <v>75.307899000000006</v>
      </c>
      <c r="D4070">
        <f t="shared" si="66"/>
        <v>-0.51637250300029514</v>
      </c>
      <c r="E4070">
        <v>-3.4972914708301596E-3</v>
      </c>
    </row>
    <row r="4071" spans="2:5" x14ac:dyDescent="0.2">
      <c r="B4071" s="176">
        <v>43669</v>
      </c>
      <c r="C4071" s="146">
        <v>155.714676</v>
      </c>
      <c r="D4071">
        <f t="shared" si="66"/>
        <v>6.9103293983534657</v>
      </c>
      <c r="E4071">
        <v>-3.5087903423312544E-3</v>
      </c>
    </row>
    <row r="4072" spans="2:5" x14ac:dyDescent="0.2">
      <c r="B4072" s="176">
        <v>37354</v>
      </c>
      <c r="C4072" s="146">
        <v>19.684979999999999</v>
      </c>
      <c r="D4072">
        <f t="shared" si="66"/>
        <v>-0.81277075388129905</v>
      </c>
      <c r="E4072">
        <v>-3.5143555836967535E-3</v>
      </c>
    </row>
    <row r="4073" spans="2:5" x14ac:dyDescent="0.2">
      <c r="B4073" s="176">
        <v>38712</v>
      </c>
      <c r="C4073" s="146">
        <v>105.13838200000001</v>
      </c>
      <c r="D4073">
        <f t="shared" si="66"/>
        <v>3.8266103746267519</v>
      </c>
      <c r="E4073">
        <v>-3.5190327666067551E-3</v>
      </c>
    </row>
    <row r="4074" spans="2:5" x14ac:dyDescent="0.2">
      <c r="B4074" s="176">
        <v>37547</v>
      </c>
      <c r="C4074" s="146">
        <v>21.783068</v>
      </c>
      <c r="D4074">
        <f t="shared" si="66"/>
        <v>3.5537291627804612E-3</v>
      </c>
      <c r="E4074">
        <v>-3.5283759310700412E-3</v>
      </c>
    </row>
    <row r="4075" spans="2:5" x14ac:dyDescent="0.2">
      <c r="B4075" s="176">
        <v>37550</v>
      </c>
      <c r="C4075" s="146">
        <v>21.705931</v>
      </c>
      <c r="D4075">
        <f t="shared" si="66"/>
        <v>-0.95699002816597378</v>
      </c>
      <c r="E4075">
        <v>-3.5411448929049136E-3</v>
      </c>
    </row>
    <row r="4076" spans="2:5" x14ac:dyDescent="0.2">
      <c r="B4076" s="176">
        <v>42128</v>
      </c>
      <c r="C4076" s="146">
        <v>504.67205799999999</v>
      </c>
      <c r="D4076">
        <f t="shared" si="66"/>
        <v>1.65625192292207</v>
      </c>
      <c r="E4076">
        <v>-3.5416036881577195E-3</v>
      </c>
    </row>
    <row r="4077" spans="2:5" x14ac:dyDescent="0.2">
      <c r="B4077" s="176">
        <v>40414</v>
      </c>
      <c r="C4077" s="146">
        <v>189.99404899999999</v>
      </c>
      <c r="D4077">
        <f t="shared" si="66"/>
        <v>0.5155960717742093</v>
      </c>
      <c r="E4077">
        <v>-3.5456059206769031E-3</v>
      </c>
    </row>
    <row r="4078" spans="2:5" x14ac:dyDescent="0.2">
      <c r="B4078" s="176">
        <v>43895</v>
      </c>
      <c r="C4078" s="146">
        <v>125.359291</v>
      </c>
      <c r="D4078">
        <f t="shared" si="66"/>
        <v>-0.13235189199021161</v>
      </c>
      <c r="E4078">
        <v>-3.5657619952808406E-3</v>
      </c>
    </row>
    <row r="4079" spans="2:5" x14ac:dyDescent="0.2">
      <c r="B4079" s="176">
        <v>40192</v>
      </c>
      <c r="C4079" s="146">
        <v>144.48172</v>
      </c>
      <c r="D4079">
        <f t="shared" si="66"/>
        <v>-0.19860645711721159</v>
      </c>
      <c r="E4079">
        <v>-3.5672117432124111E-3</v>
      </c>
    </row>
    <row r="4080" spans="2:5" x14ac:dyDescent="0.2">
      <c r="B4080" s="176">
        <v>43487</v>
      </c>
      <c r="C4080" s="146">
        <v>180.28810100000001</v>
      </c>
      <c r="D4080">
        <f t="shared" si="66"/>
        <v>0.24669603572969317</v>
      </c>
      <c r="E4080">
        <v>-3.5812647008751659E-3</v>
      </c>
    </row>
    <row r="4081" spans="2:5" x14ac:dyDescent="0.2">
      <c r="B4081" s="176">
        <v>38785</v>
      </c>
      <c r="C4081" s="146">
        <v>144.612717</v>
      </c>
      <c r="D4081">
        <f t="shared" si="66"/>
        <v>0.1591164644651194</v>
      </c>
      <c r="E4081">
        <v>-3.5818015273251479E-3</v>
      </c>
    </row>
    <row r="4082" spans="2:5" x14ac:dyDescent="0.2">
      <c r="B4082" s="176">
        <v>44062</v>
      </c>
      <c r="C4082" s="146">
        <v>124.761162</v>
      </c>
      <c r="D4082">
        <f t="shared" si="66"/>
        <v>-0.44795058830325979</v>
      </c>
      <c r="E4082">
        <v>-3.5827320323404709E-3</v>
      </c>
    </row>
    <row r="4083" spans="2:5" x14ac:dyDescent="0.2">
      <c r="B4083" s="176">
        <v>41103</v>
      </c>
      <c r="C4083" s="146">
        <v>225.99636799999999</v>
      </c>
      <c r="D4083">
        <f t="shared" si="66"/>
        <v>3.6808442050621326</v>
      </c>
      <c r="E4083">
        <v>-3.5894854797750226E-3</v>
      </c>
    </row>
    <row r="4084" spans="2:5" x14ac:dyDescent="0.2">
      <c r="B4084" s="176">
        <v>35727</v>
      </c>
      <c r="C4084" s="146">
        <v>48.281112999999998</v>
      </c>
      <c r="D4084">
        <f t="shared" si="66"/>
        <v>-0.92072066830870281</v>
      </c>
      <c r="E4084">
        <v>-3.5911785098310788E-3</v>
      </c>
    </row>
    <row r="4085" spans="2:5" x14ac:dyDescent="0.2">
      <c r="B4085" s="176">
        <v>45173</v>
      </c>
      <c r="C4085" s="146">
        <v>609</v>
      </c>
      <c r="D4085">
        <f t="shared" si="66"/>
        <v>2.7992952965446381E-3</v>
      </c>
      <c r="E4085">
        <v>-3.5994960026277212E-3</v>
      </c>
    </row>
    <row r="4086" spans="2:5" x14ac:dyDescent="0.2">
      <c r="B4086" s="176">
        <v>45146</v>
      </c>
      <c r="C4086" s="146">
        <v>607.29998799999998</v>
      </c>
      <c r="D4086">
        <f t="shared" si="66"/>
        <v>0.83962793967961324</v>
      </c>
      <c r="E4086">
        <v>-3.6095356849877198E-3</v>
      </c>
    </row>
    <row r="4087" spans="2:5" x14ac:dyDescent="0.2">
      <c r="B4087" s="176">
        <v>43186</v>
      </c>
      <c r="C4087" s="146">
        <v>330.12109400000003</v>
      </c>
      <c r="D4087">
        <f t="shared" si="66"/>
        <v>2.920071908120621</v>
      </c>
      <c r="E4087">
        <v>-3.6107039997958054E-3</v>
      </c>
    </row>
    <row r="4088" spans="2:5" x14ac:dyDescent="0.2">
      <c r="B4088" s="176">
        <v>38607</v>
      </c>
      <c r="C4088" s="146">
        <v>84.21302</v>
      </c>
      <c r="D4088">
        <f t="shared" si="66"/>
        <v>0.6122420012326959</v>
      </c>
      <c r="E4088">
        <v>-3.6121285007694589E-3</v>
      </c>
    </row>
    <row r="4089" spans="2:5" x14ac:dyDescent="0.2">
      <c r="B4089" s="176">
        <v>35069</v>
      </c>
      <c r="C4089" s="146">
        <v>52.233485999999999</v>
      </c>
      <c r="D4089">
        <f t="shared" si="66"/>
        <v>3.9284224373465513</v>
      </c>
      <c r="E4089">
        <v>-3.6126407498742576E-3</v>
      </c>
    </row>
    <row r="4090" spans="2:5" x14ac:dyDescent="0.2">
      <c r="B4090" s="176">
        <v>37158</v>
      </c>
      <c r="C4090" s="146">
        <v>10.598419</v>
      </c>
      <c r="D4090">
        <f t="shared" si="66"/>
        <v>-0.75411715109836364</v>
      </c>
      <c r="E4090">
        <v>-3.6256514416443605E-3</v>
      </c>
    </row>
    <row r="4091" spans="2:5" x14ac:dyDescent="0.2">
      <c r="B4091" s="176">
        <v>37861</v>
      </c>
      <c r="C4091" s="146">
        <v>43.103530999999997</v>
      </c>
      <c r="D4091">
        <f t="shared" si="66"/>
        <v>-0.6463055808120004</v>
      </c>
      <c r="E4091">
        <v>-3.6376497862424281E-3</v>
      </c>
    </row>
    <row r="4092" spans="2:5" x14ac:dyDescent="0.2">
      <c r="B4092" s="176">
        <v>39412</v>
      </c>
      <c r="C4092" s="146">
        <v>121.866585</v>
      </c>
      <c r="D4092">
        <f t="shared" si="66"/>
        <v>-0.76227009074512408</v>
      </c>
      <c r="E4092">
        <v>-3.6395523586062917E-3</v>
      </c>
    </row>
    <row r="4093" spans="2:5" x14ac:dyDescent="0.2">
      <c r="B4093" s="176">
        <v>41969</v>
      </c>
      <c r="C4093" s="146">
        <v>512.62622099999999</v>
      </c>
      <c r="D4093">
        <f t="shared" si="66"/>
        <v>1.1738587602641828</v>
      </c>
      <c r="E4093">
        <v>-3.6408785205876439E-3</v>
      </c>
    </row>
    <row r="4094" spans="2:5" x14ac:dyDescent="0.2">
      <c r="B4094" s="176">
        <v>41085</v>
      </c>
      <c r="C4094" s="146">
        <v>235.81395000000001</v>
      </c>
      <c r="D4094">
        <f t="shared" si="66"/>
        <v>-0.30742523689472318</v>
      </c>
      <c r="E4094">
        <v>-3.6423632458565842E-3</v>
      </c>
    </row>
    <row r="4095" spans="2:5" x14ac:dyDescent="0.2">
      <c r="B4095" s="176">
        <v>44376</v>
      </c>
      <c r="C4095" s="146">
        <v>340.48880000000003</v>
      </c>
      <c r="D4095">
        <f t="shared" si="66"/>
        <v>0.32460731910893265</v>
      </c>
      <c r="E4095">
        <v>-3.6463762462605616E-3</v>
      </c>
    </row>
    <row r="4096" spans="2:5" x14ac:dyDescent="0.2">
      <c r="B4096" s="176">
        <v>43306</v>
      </c>
      <c r="C4096" s="146">
        <v>257.04885899999999</v>
      </c>
      <c r="D4096">
        <f t="shared" si="66"/>
        <v>11.328643280142552</v>
      </c>
      <c r="E4096">
        <v>-3.6706826481105303E-3</v>
      </c>
    </row>
    <row r="4097" spans="2:5" x14ac:dyDescent="0.2">
      <c r="B4097" s="176">
        <v>37559</v>
      </c>
      <c r="C4097" s="146">
        <v>20.849727999999999</v>
      </c>
      <c r="D4097">
        <f t="shared" si="66"/>
        <v>-0.94743075122623099</v>
      </c>
      <c r="E4097">
        <v>-3.6861227244385174E-3</v>
      </c>
    </row>
    <row r="4098" spans="2:5" x14ac:dyDescent="0.2">
      <c r="B4098" s="176">
        <v>41736</v>
      </c>
      <c r="C4098" s="146">
        <v>396.614532</v>
      </c>
      <c r="D4098">
        <f t="shared" si="66"/>
        <v>10.985460591536055</v>
      </c>
      <c r="E4098">
        <v>-3.6991801453073107E-3</v>
      </c>
    </row>
    <row r="4099" spans="2:5" x14ac:dyDescent="0.2">
      <c r="B4099" s="176">
        <v>35837</v>
      </c>
      <c r="C4099" s="146">
        <v>33.091304999999998</v>
      </c>
      <c r="D4099">
        <f t="shared" ref="D4099:D4162" si="67">(C4099-C4100)/C4100</f>
        <v>-0.94303450094298191</v>
      </c>
      <c r="E4099">
        <v>-3.7108125900696402E-3</v>
      </c>
    </row>
    <row r="4100" spans="2:5" x14ac:dyDescent="0.2">
      <c r="B4100" s="176">
        <v>42040</v>
      </c>
      <c r="C4100" s="146">
        <v>580.90081799999996</v>
      </c>
      <c r="D4100">
        <f t="shared" si="67"/>
        <v>0.18256986890929147</v>
      </c>
      <c r="E4100">
        <v>-3.7199764260139128E-3</v>
      </c>
    </row>
    <row r="4101" spans="2:5" x14ac:dyDescent="0.2">
      <c r="B4101" s="176">
        <v>44600</v>
      </c>
      <c r="C4101" s="146">
        <v>491.21902499999999</v>
      </c>
      <c r="D4101">
        <f t="shared" si="67"/>
        <v>6.9592495884950258</v>
      </c>
      <c r="E4101">
        <v>-3.7404285133024488E-3</v>
      </c>
    </row>
    <row r="4102" spans="2:5" x14ac:dyDescent="0.2">
      <c r="B4102" s="176">
        <v>38160</v>
      </c>
      <c r="C4102" s="146">
        <v>61.716751000000002</v>
      </c>
      <c r="D4102">
        <f t="shared" si="67"/>
        <v>-0.87728622069673023</v>
      </c>
      <c r="E4102">
        <v>-3.7494857869278643E-3</v>
      </c>
    </row>
    <row r="4103" spans="2:5" x14ac:dyDescent="0.2">
      <c r="B4103" s="176">
        <v>44595</v>
      </c>
      <c r="C4103" s="146">
        <v>502.932526</v>
      </c>
      <c r="D4103">
        <f t="shared" si="67"/>
        <v>-0.35641113535487412</v>
      </c>
      <c r="E4103">
        <v>-3.7519278971272899E-3</v>
      </c>
    </row>
    <row r="4104" spans="2:5" x14ac:dyDescent="0.2">
      <c r="B4104" s="176">
        <v>45294</v>
      </c>
      <c r="C4104" s="146">
        <v>781.45001200000002</v>
      </c>
      <c r="D4104">
        <f t="shared" si="67"/>
        <v>37.258587411409671</v>
      </c>
      <c r="E4104">
        <v>-3.7608514912539255E-3</v>
      </c>
    </row>
    <row r="4105" spans="2:5" x14ac:dyDescent="0.2">
      <c r="B4105" s="176">
        <v>36719</v>
      </c>
      <c r="C4105" s="146">
        <v>20.42548</v>
      </c>
      <c r="D4105">
        <f t="shared" si="67"/>
        <v>-0.94261548827960062</v>
      </c>
      <c r="E4105">
        <v>-3.7622030165419583E-3</v>
      </c>
    </row>
    <row r="4106" spans="2:5" x14ac:dyDescent="0.2">
      <c r="B4106" s="176">
        <v>43203</v>
      </c>
      <c r="C4106" s="146">
        <v>355.94064300000002</v>
      </c>
      <c r="D4106">
        <f t="shared" si="67"/>
        <v>3.297408827975437</v>
      </c>
      <c r="E4106">
        <v>-3.76671168246233E-3</v>
      </c>
    </row>
    <row r="4107" spans="2:5" x14ac:dyDescent="0.2">
      <c r="B4107" s="176">
        <v>38645</v>
      </c>
      <c r="C4107" s="146">
        <v>82.826804999999993</v>
      </c>
      <c r="D4107">
        <f t="shared" si="67"/>
        <v>-0.63284228464653436</v>
      </c>
      <c r="E4107">
        <v>-3.7712735152065735E-3</v>
      </c>
    </row>
    <row r="4108" spans="2:5" x14ac:dyDescent="0.2">
      <c r="B4108" s="176">
        <v>40652</v>
      </c>
      <c r="C4108" s="146">
        <v>225.58917199999999</v>
      </c>
      <c r="D4108">
        <f t="shared" si="67"/>
        <v>2.1417781512934608</v>
      </c>
      <c r="E4108">
        <v>-3.7732662124561611E-3</v>
      </c>
    </row>
    <row r="4109" spans="2:5" x14ac:dyDescent="0.2">
      <c r="B4109" s="176">
        <v>38541</v>
      </c>
      <c r="C4109" s="146">
        <v>71.803023999999994</v>
      </c>
      <c r="D4109">
        <f t="shared" si="67"/>
        <v>-0.60950493908405801</v>
      </c>
      <c r="E4109">
        <v>-3.7776879519700111E-3</v>
      </c>
    </row>
    <row r="4110" spans="2:5" x14ac:dyDescent="0.2">
      <c r="B4110" s="176">
        <v>43831</v>
      </c>
      <c r="C4110" s="146">
        <v>183.87690699999999</v>
      </c>
      <c r="D4110">
        <f t="shared" si="67"/>
        <v>1.6291291375126816E-3</v>
      </c>
      <c r="E4110">
        <v>-3.7807503213143278E-3</v>
      </c>
    </row>
    <row r="4111" spans="2:5" x14ac:dyDescent="0.2">
      <c r="B4111" s="176">
        <v>44169</v>
      </c>
      <c r="C4111" s="146">
        <v>183.57783499999999</v>
      </c>
      <c r="D4111">
        <f t="shared" si="67"/>
        <v>5.2436747101663448</v>
      </c>
      <c r="E4111">
        <v>-3.7869674186687633E-3</v>
      </c>
    </row>
    <row r="4112" spans="2:5" x14ac:dyDescent="0.2">
      <c r="B4112" s="176">
        <v>36193</v>
      </c>
      <c r="C4112" s="146">
        <v>29.40221</v>
      </c>
      <c r="D4112">
        <f t="shared" si="67"/>
        <v>-0.93587597041779558</v>
      </c>
      <c r="E4112">
        <v>-3.7880652683906575E-3</v>
      </c>
    </row>
    <row r="4113" spans="2:5" x14ac:dyDescent="0.2">
      <c r="B4113" s="176">
        <v>42797</v>
      </c>
      <c r="C4113" s="146">
        <v>458.52093500000001</v>
      </c>
      <c r="D4113">
        <f t="shared" si="67"/>
        <v>-0.28640425871426517</v>
      </c>
      <c r="E4113">
        <v>-3.7903514137578439E-3</v>
      </c>
    </row>
    <row r="4114" spans="2:5" x14ac:dyDescent="0.2">
      <c r="B4114" s="176">
        <v>45238</v>
      </c>
      <c r="C4114" s="146">
        <v>642.54998799999998</v>
      </c>
      <c r="D4114">
        <f t="shared" si="67"/>
        <v>0.3441888229802969</v>
      </c>
      <c r="E4114">
        <v>-3.798468217054287E-3</v>
      </c>
    </row>
    <row r="4115" spans="2:5" x14ac:dyDescent="0.2">
      <c r="B4115" s="176">
        <v>41843</v>
      </c>
      <c r="C4115" s="146">
        <v>478.02062999999998</v>
      </c>
      <c r="D4115">
        <f t="shared" si="67"/>
        <v>2.5678231410560923</v>
      </c>
      <c r="E4115">
        <v>-3.8011764325269377E-3</v>
      </c>
    </row>
    <row r="4116" spans="2:5" x14ac:dyDescent="0.2">
      <c r="B4116" s="176">
        <v>38904</v>
      </c>
      <c r="C4116" s="146">
        <v>133.981033</v>
      </c>
      <c r="D4116">
        <f t="shared" si="67"/>
        <v>-0.66827442235714707</v>
      </c>
      <c r="E4116">
        <v>-3.8060516494102556E-3</v>
      </c>
    </row>
    <row r="4117" spans="2:5" x14ac:dyDescent="0.2">
      <c r="B4117" s="176">
        <v>44726</v>
      </c>
      <c r="C4117" s="146">
        <v>403.89117399999998</v>
      </c>
      <c r="D4117">
        <f t="shared" si="67"/>
        <v>2.5565397477582437</v>
      </c>
      <c r="E4117">
        <v>-3.8112685397481399E-3</v>
      </c>
    </row>
    <row r="4118" spans="2:5" x14ac:dyDescent="0.2">
      <c r="B4118" s="176">
        <v>38747</v>
      </c>
      <c r="C4118" s="146">
        <v>113.56295799999999</v>
      </c>
      <c r="D4118">
        <f t="shared" si="67"/>
        <v>-0.73327816622288955</v>
      </c>
      <c r="E4118">
        <v>-3.8364368350463285E-3</v>
      </c>
    </row>
    <row r="4119" spans="2:5" x14ac:dyDescent="0.2">
      <c r="B4119" s="176">
        <v>44901</v>
      </c>
      <c r="C4119" s="146">
        <v>425.77301</v>
      </c>
      <c r="D4119">
        <f t="shared" si="67"/>
        <v>-2.9097507351062004E-2</v>
      </c>
      <c r="E4119">
        <v>-3.8483813815770197E-3</v>
      </c>
    </row>
    <row r="4120" spans="2:5" x14ac:dyDescent="0.2">
      <c r="B4120" s="176">
        <v>44974</v>
      </c>
      <c r="C4120" s="146">
        <v>438.53323399999999</v>
      </c>
      <c r="D4120">
        <f t="shared" si="67"/>
        <v>0.19135696442930136</v>
      </c>
      <c r="E4120">
        <v>-3.8496012211274265E-3</v>
      </c>
    </row>
    <row r="4121" spans="2:5" x14ac:dyDescent="0.2">
      <c r="B4121" s="176">
        <v>41640</v>
      </c>
      <c r="C4121" s="146">
        <v>368.09558099999998</v>
      </c>
      <c r="D4121">
        <f t="shared" si="67"/>
        <v>17.482048799621456</v>
      </c>
      <c r="E4121">
        <v>-3.852282883379095E-3</v>
      </c>
    </row>
    <row r="4122" spans="2:5" x14ac:dyDescent="0.2">
      <c r="B4122" s="176">
        <v>37376</v>
      </c>
      <c r="C4122" s="146">
        <v>19.916384000000001</v>
      </c>
      <c r="D4122">
        <f t="shared" si="67"/>
        <v>-0.91848583790160532</v>
      </c>
      <c r="E4122">
        <v>-3.8581994779008661E-3</v>
      </c>
    </row>
    <row r="4123" spans="2:5" x14ac:dyDescent="0.2">
      <c r="B4123" s="176">
        <v>40539</v>
      </c>
      <c r="C4123" s="146">
        <v>244.330353</v>
      </c>
      <c r="D4123">
        <f t="shared" si="67"/>
        <v>2.2906127088308117</v>
      </c>
      <c r="E4123">
        <v>-3.8664139701783296E-3</v>
      </c>
    </row>
    <row r="4124" spans="2:5" x14ac:dyDescent="0.2">
      <c r="B4124" s="176">
        <v>38413</v>
      </c>
      <c r="C4124" s="146">
        <v>74.250716999999995</v>
      </c>
      <c r="D4124">
        <f t="shared" si="67"/>
        <v>-0.31122278398483494</v>
      </c>
      <c r="E4124">
        <v>-3.8681739518349623E-3</v>
      </c>
    </row>
    <row r="4125" spans="2:5" x14ac:dyDescent="0.2">
      <c r="B4125" s="176">
        <v>39546</v>
      </c>
      <c r="C4125" s="146">
        <v>107.800774</v>
      </c>
      <c r="D4125">
        <f t="shared" si="67"/>
        <v>-0.4992305021175058</v>
      </c>
      <c r="E4125">
        <v>-3.8762334901409038E-3</v>
      </c>
    </row>
    <row r="4126" spans="2:5" x14ac:dyDescent="0.2">
      <c r="B4126" s="176">
        <v>40581</v>
      </c>
      <c r="C4126" s="146">
        <v>215.27024800000001</v>
      </c>
      <c r="D4126">
        <f t="shared" si="67"/>
        <v>10.340235976937524</v>
      </c>
      <c r="E4126">
        <v>-3.9101674872201609E-3</v>
      </c>
    </row>
    <row r="4127" spans="2:5" x14ac:dyDescent="0.2">
      <c r="B4127" s="176">
        <v>36077</v>
      </c>
      <c r="C4127" s="146">
        <v>18.982872</v>
      </c>
      <c r="D4127">
        <f t="shared" si="67"/>
        <v>-0.79782894534979099</v>
      </c>
      <c r="E4127">
        <v>-3.9108163851504689E-3</v>
      </c>
    </row>
    <row r="4128" spans="2:5" x14ac:dyDescent="0.2">
      <c r="B4128" s="176">
        <v>40060</v>
      </c>
      <c r="C4128" s="146">
        <v>93.895103000000006</v>
      </c>
      <c r="D4128">
        <f t="shared" si="67"/>
        <v>6.9926112584397107</v>
      </c>
      <c r="E4128">
        <v>-3.9191724922399756E-3</v>
      </c>
    </row>
    <row r="4129" spans="2:5" x14ac:dyDescent="0.2">
      <c r="B4129" s="176">
        <v>37181</v>
      </c>
      <c r="C4129" s="146">
        <v>11.747738</v>
      </c>
      <c r="D4129">
        <f t="shared" si="67"/>
        <v>-0.80221797587099775</v>
      </c>
      <c r="E4129">
        <v>-3.9240231785299491E-3</v>
      </c>
    </row>
    <row r="4130" spans="2:5" x14ac:dyDescent="0.2">
      <c r="B4130" s="176">
        <v>35382</v>
      </c>
      <c r="C4130" s="146">
        <v>59.397399999999998</v>
      </c>
      <c r="D4130">
        <f t="shared" si="67"/>
        <v>-0.62771640561027608</v>
      </c>
      <c r="E4130">
        <v>-3.9262953017256087E-3</v>
      </c>
    </row>
    <row r="4131" spans="2:5" x14ac:dyDescent="0.2">
      <c r="B4131" s="176">
        <v>39101</v>
      </c>
      <c r="C4131" s="146">
        <v>159.54879800000001</v>
      </c>
      <c r="D4131">
        <f t="shared" si="67"/>
        <v>7.1626775830618188</v>
      </c>
      <c r="E4131">
        <v>-3.9291498425358456E-3</v>
      </c>
    </row>
    <row r="4132" spans="2:5" x14ac:dyDescent="0.2">
      <c r="B4132" s="176">
        <v>36724</v>
      </c>
      <c r="C4132" s="146">
        <v>19.546135</v>
      </c>
      <c r="D4132">
        <f t="shared" si="67"/>
        <v>-0.8290999624714992</v>
      </c>
      <c r="E4132">
        <v>-3.9309954088190876E-3</v>
      </c>
    </row>
    <row r="4133" spans="2:5" x14ac:dyDescent="0.2">
      <c r="B4133" s="176">
        <v>40129</v>
      </c>
      <c r="C4133" s="146">
        <v>114.371742</v>
      </c>
      <c r="D4133">
        <f t="shared" si="67"/>
        <v>10.758429787760337</v>
      </c>
      <c r="E4133">
        <v>-3.9414647339774105E-3</v>
      </c>
    </row>
    <row r="4134" spans="2:5" x14ac:dyDescent="0.2">
      <c r="B4134" s="176">
        <v>36993</v>
      </c>
      <c r="C4134" s="146">
        <v>9.7267869999999998</v>
      </c>
      <c r="D4134">
        <f t="shared" si="67"/>
        <v>-0.97398439863687458</v>
      </c>
      <c r="E4134">
        <v>-3.9492683981827833E-3</v>
      </c>
    </row>
    <row r="4135" spans="2:5" x14ac:dyDescent="0.2">
      <c r="B4135" s="176">
        <v>42467</v>
      </c>
      <c r="C4135" s="146">
        <v>373.88284299999998</v>
      </c>
      <c r="D4135">
        <f t="shared" si="67"/>
        <v>31.313944768189305</v>
      </c>
      <c r="E4135">
        <v>-3.981910874092465E-3</v>
      </c>
    </row>
    <row r="4136" spans="2:5" x14ac:dyDescent="0.2">
      <c r="B4136" s="176">
        <v>37025</v>
      </c>
      <c r="C4136" s="146">
        <v>11.570325</v>
      </c>
      <c r="D4136">
        <f t="shared" si="67"/>
        <v>-0.83455346605614367</v>
      </c>
      <c r="E4136">
        <v>-3.984123763505102E-3</v>
      </c>
    </row>
    <row r="4137" spans="2:5" x14ac:dyDescent="0.2">
      <c r="B4137" s="176">
        <v>38505</v>
      </c>
      <c r="C4137" s="146">
        <v>69.933921999999995</v>
      </c>
      <c r="D4137">
        <f t="shared" si="67"/>
        <v>-0.77504606078093408</v>
      </c>
      <c r="E4137">
        <v>-3.9921254704139448E-3</v>
      </c>
    </row>
    <row r="4138" spans="2:5" x14ac:dyDescent="0.2">
      <c r="B4138" s="176">
        <v>44340</v>
      </c>
      <c r="C4138" s="146">
        <v>310.88107300000001</v>
      </c>
      <c r="D4138">
        <f t="shared" si="67"/>
        <v>-0.38852943678130181</v>
      </c>
      <c r="E4138">
        <v>-3.9923595635916621E-3</v>
      </c>
    </row>
    <row r="4139" spans="2:5" x14ac:dyDescent="0.2">
      <c r="B4139" s="176">
        <v>42601</v>
      </c>
      <c r="C4139" s="146">
        <v>508.415436</v>
      </c>
      <c r="D4139">
        <f t="shared" si="67"/>
        <v>1.961399050532674E-4</v>
      </c>
      <c r="E4139">
        <v>-4.0034729916481422E-3</v>
      </c>
    </row>
    <row r="4140" spans="2:5" x14ac:dyDescent="0.2">
      <c r="B4140" s="176">
        <v>44575</v>
      </c>
      <c r="C4140" s="146">
        <v>508.31573500000002</v>
      </c>
      <c r="D4140">
        <f t="shared" si="67"/>
        <v>19.395871286013971</v>
      </c>
      <c r="E4140">
        <v>-4.0043155864433414E-3</v>
      </c>
    </row>
    <row r="4141" spans="2:5" x14ac:dyDescent="0.2">
      <c r="B4141" s="176">
        <v>37585</v>
      </c>
      <c r="C4141" s="146">
        <v>24.922481999999999</v>
      </c>
      <c r="D4141">
        <f t="shared" si="67"/>
        <v>-0.91423014661942437</v>
      </c>
      <c r="E4141">
        <v>-4.0073919909228602E-3</v>
      </c>
    </row>
    <row r="4142" spans="2:5" x14ac:dyDescent="0.2">
      <c r="B4142" s="176">
        <v>41305</v>
      </c>
      <c r="C4142" s="146">
        <v>290.573914</v>
      </c>
      <c r="D4142">
        <f t="shared" si="67"/>
        <v>-0.45311776221143951</v>
      </c>
      <c r="E4142">
        <v>-4.0108273125393414E-3</v>
      </c>
    </row>
    <row r="4143" spans="2:5" x14ac:dyDescent="0.2">
      <c r="B4143" s="176">
        <v>42114</v>
      </c>
      <c r="C4143" s="146">
        <v>531.328125</v>
      </c>
      <c r="D4143">
        <f t="shared" si="67"/>
        <v>3.9275387351928948</v>
      </c>
      <c r="E4143">
        <v>-4.0160715066685903E-3</v>
      </c>
    </row>
    <row r="4144" spans="2:5" x14ac:dyDescent="0.2">
      <c r="B4144" s="176">
        <v>38716</v>
      </c>
      <c r="C4144" s="146">
        <v>107.8283</v>
      </c>
      <c r="D4144">
        <f t="shared" si="67"/>
        <v>-0.75542256656178963</v>
      </c>
      <c r="E4144">
        <v>-4.0392327720685873E-3</v>
      </c>
    </row>
    <row r="4145" spans="2:5" x14ac:dyDescent="0.2">
      <c r="B4145" s="176">
        <v>44770</v>
      </c>
      <c r="C4145" s="146">
        <v>440.87591600000002</v>
      </c>
      <c r="D4145">
        <f t="shared" si="67"/>
        <v>1.9090717545611742</v>
      </c>
      <c r="E4145">
        <v>-4.0535877897880665E-3</v>
      </c>
    </row>
    <row r="4146" spans="2:5" x14ac:dyDescent="0.2">
      <c r="B4146" s="176">
        <v>39079</v>
      </c>
      <c r="C4146" s="146">
        <v>151.55209400000001</v>
      </c>
      <c r="D4146">
        <f t="shared" si="67"/>
        <v>1.735797709951431</v>
      </c>
      <c r="E4146">
        <v>-4.0803882585782152E-3</v>
      </c>
    </row>
    <row r="4147" spans="2:5" x14ac:dyDescent="0.2">
      <c r="B4147" s="176">
        <v>35515</v>
      </c>
      <c r="C4147" s="146">
        <v>55.395943000000003</v>
      </c>
      <c r="D4147">
        <f t="shared" si="67"/>
        <v>-0.57580414070749486</v>
      </c>
      <c r="E4147">
        <v>-4.0815511275008511E-3</v>
      </c>
    </row>
    <row r="4148" spans="2:5" x14ac:dyDescent="0.2">
      <c r="B4148" s="176">
        <v>40322</v>
      </c>
      <c r="C4148" s="146">
        <v>130.590485</v>
      </c>
      <c r="D4148">
        <f t="shared" si="67"/>
        <v>0.91403011548627677</v>
      </c>
      <c r="E4148">
        <v>-4.0855296620534226E-3</v>
      </c>
    </row>
    <row r="4149" spans="2:5" x14ac:dyDescent="0.2">
      <c r="B4149" s="176">
        <v>38203</v>
      </c>
      <c r="C4149" s="146">
        <v>68.228020000000001</v>
      </c>
      <c r="D4149">
        <f t="shared" si="67"/>
        <v>-0.82127165099216159</v>
      </c>
      <c r="E4149">
        <v>-4.0915320012791584E-3</v>
      </c>
    </row>
    <row r="4150" spans="2:5" x14ac:dyDescent="0.2">
      <c r="B4150" s="176">
        <v>41562</v>
      </c>
      <c r="C4150" s="146">
        <v>381.74145499999997</v>
      </c>
      <c r="D4150">
        <f t="shared" si="67"/>
        <v>-0.14724142845920887</v>
      </c>
      <c r="E4150">
        <v>-4.0978865205774182E-3</v>
      </c>
    </row>
    <row r="4151" spans="2:5" x14ac:dyDescent="0.2">
      <c r="B4151" s="176">
        <v>44761</v>
      </c>
      <c r="C4151" s="146">
        <v>447.654785</v>
      </c>
      <c r="D4151">
        <f t="shared" si="67"/>
        <v>6.5440598128260659</v>
      </c>
      <c r="E4151">
        <v>-4.1029430064161978E-3</v>
      </c>
    </row>
    <row r="4152" spans="2:5" x14ac:dyDescent="0.2">
      <c r="B4152" s="176">
        <v>35131</v>
      </c>
      <c r="C4152" s="146">
        <v>59.338711000000004</v>
      </c>
      <c r="D4152">
        <f t="shared" si="67"/>
        <v>-0.85909894534646836</v>
      </c>
      <c r="E4152">
        <v>-4.1200017494570813E-3</v>
      </c>
    </row>
    <row r="4153" spans="2:5" x14ac:dyDescent="0.2">
      <c r="B4153" s="176">
        <v>43096</v>
      </c>
      <c r="C4153" s="146">
        <v>421.137451</v>
      </c>
      <c r="D4153">
        <f t="shared" si="67"/>
        <v>0.97701519786232838</v>
      </c>
      <c r="E4153">
        <v>-4.125424874118413E-3</v>
      </c>
    </row>
    <row r="4154" spans="2:5" x14ac:dyDescent="0.2">
      <c r="B4154" s="176">
        <v>40456</v>
      </c>
      <c r="C4154" s="146">
        <v>213.01679999999999</v>
      </c>
      <c r="D4154">
        <f t="shared" si="67"/>
        <v>-0.13717950964407774</v>
      </c>
      <c r="E4154">
        <v>-4.1261642904030452E-3</v>
      </c>
    </row>
    <row r="4155" spans="2:5" x14ac:dyDescent="0.2">
      <c r="B4155" s="176">
        <v>40515</v>
      </c>
      <c r="C4155" s="146">
        <v>246.88426200000001</v>
      </c>
      <c r="D4155">
        <f t="shared" si="67"/>
        <v>2.1247997766707902</v>
      </c>
      <c r="E4155">
        <v>-4.1283628466342375E-3</v>
      </c>
    </row>
    <row r="4156" spans="2:5" x14ac:dyDescent="0.2">
      <c r="B4156" s="176">
        <v>38328</v>
      </c>
      <c r="C4156" s="146">
        <v>79.008026000000001</v>
      </c>
      <c r="D4156">
        <f t="shared" si="67"/>
        <v>-0.82182043539464</v>
      </c>
      <c r="E4156">
        <v>-4.1389453100307248E-3</v>
      </c>
    </row>
    <row r="4157" spans="2:5" x14ac:dyDescent="0.2">
      <c r="B4157" s="176">
        <v>44959</v>
      </c>
      <c r="C4157" s="146">
        <v>443.41799900000001</v>
      </c>
      <c r="D4157">
        <f t="shared" si="67"/>
        <v>-2.4882150169059643E-2</v>
      </c>
      <c r="E4157">
        <v>-4.1419164766449742E-3</v>
      </c>
    </row>
    <row r="4158" spans="2:5" x14ac:dyDescent="0.2">
      <c r="B4158" s="176">
        <v>44657</v>
      </c>
      <c r="C4158" s="146">
        <v>454.73272700000001</v>
      </c>
      <c r="D4158">
        <f t="shared" si="67"/>
        <v>2.2254848431884193</v>
      </c>
      <c r="E4158">
        <v>-4.1480348315317689E-3</v>
      </c>
    </row>
    <row r="4159" spans="2:5" x14ac:dyDescent="0.2">
      <c r="B4159" s="176">
        <v>40364</v>
      </c>
      <c r="C4159" s="146">
        <v>140.981201</v>
      </c>
      <c r="D4159">
        <f t="shared" si="67"/>
        <v>3.6089768204632271E-2</v>
      </c>
      <c r="E4159">
        <v>-4.1752165974619478E-3</v>
      </c>
    </row>
    <row r="4160" spans="2:5" x14ac:dyDescent="0.2">
      <c r="B4160" s="176">
        <v>39038</v>
      </c>
      <c r="C4160" s="146">
        <v>136.07044999999999</v>
      </c>
      <c r="D4160">
        <f t="shared" si="67"/>
        <v>0.79606175000117463</v>
      </c>
      <c r="E4160">
        <v>-4.1758099362200936E-3</v>
      </c>
    </row>
    <row r="4161" spans="2:5" x14ac:dyDescent="0.2">
      <c r="B4161" s="176">
        <v>39709</v>
      </c>
      <c r="C4161" s="146">
        <v>75.760452000000001</v>
      </c>
      <c r="D4161">
        <f t="shared" si="67"/>
        <v>0.26360233697654828</v>
      </c>
      <c r="E4161">
        <v>-4.1886917625391209E-3</v>
      </c>
    </row>
    <row r="4162" spans="2:5" x14ac:dyDescent="0.2">
      <c r="B4162" s="176">
        <v>35108</v>
      </c>
      <c r="C4162" s="146">
        <v>59.955928999999998</v>
      </c>
      <c r="D4162">
        <f t="shared" si="67"/>
        <v>-0.54407825419816391</v>
      </c>
      <c r="E4162">
        <v>-4.194062670309401E-3</v>
      </c>
    </row>
    <row r="4163" spans="2:5" x14ac:dyDescent="0.2">
      <c r="B4163" s="176">
        <v>40318</v>
      </c>
      <c r="C4163" s="146">
        <v>131.50486799999999</v>
      </c>
      <c r="D4163">
        <f t="shared" ref="D4163:D4226" si="68">(C4163-C4164)/C4164</f>
        <v>0.17996851565733774</v>
      </c>
      <c r="E4163">
        <v>-4.1963656315044144E-3</v>
      </c>
    </row>
    <row r="4164" spans="2:5" x14ac:dyDescent="0.2">
      <c r="B4164" s="176">
        <v>39469</v>
      </c>
      <c r="C4164" s="146">
        <v>111.447777</v>
      </c>
      <c r="D4164">
        <f t="shared" si="68"/>
        <v>-0.588846931255529</v>
      </c>
      <c r="E4164">
        <v>-4.2071901517030073E-3</v>
      </c>
    </row>
    <row r="4165" spans="2:5" x14ac:dyDescent="0.2">
      <c r="B4165" s="176">
        <v>40981</v>
      </c>
      <c r="C4165" s="146">
        <v>271.06152300000002</v>
      </c>
      <c r="D4165">
        <f t="shared" si="68"/>
        <v>-0.30090862360423293</v>
      </c>
      <c r="E4165">
        <v>-4.2222890462317985E-3</v>
      </c>
    </row>
    <row r="4166" spans="2:5" x14ac:dyDescent="0.2">
      <c r="B4166" s="176">
        <v>42206</v>
      </c>
      <c r="C4166" s="146">
        <v>387.734039</v>
      </c>
      <c r="D4166">
        <f t="shared" si="68"/>
        <v>34.549234117410727</v>
      </c>
      <c r="E4166">
        <v>-4.2226958918726585E-3</v>
      </c>
    </row>
    <row r="4167" spans="2:5" x14ac:dyDescent="0.2">
      <c r="B4167" s="176">
        <v>37091</v>
      </c>
      <c r="C4167" s="146">
        <v>10.906959000000001</v>
      </c>
      <c r="D4167">
        <f t="shared" si="68"/>
        <v>-0.85172414257195317</v>
      </c>
      <c r="E4167">
        <v>-4.2253251092826127E-3</v>
      </c>
    </row>
    <row r="4168" spans="2:5" x14ac:dyDescent="0.2">
      <c r="B4168" s="176">
        <v>35240</v>
      </c>
      <c r="C4168" s="146">
        <v>73.558563000000007</v>
      </c>
      <c r="D4168">
        <f t="shared" si="68"/>
        <v>-0.40182157670747243</v>
      </c>
      <c r="E4168">
        <v>-4.2256124457009554E-3</v>
      </c>
    </row>
    <row r="4169" spans="2:5" x14ac:dyDescent="0.2">
      <c r="B4169" s="176">
        <v>39415</v>
      </c>
      <c r="C4169" s="146">
        <v>122.97094</v>
      </c>
      <c r="D4169">
        <f t="shared" si="68"/>
        <v>-0.73128372686312559</v>
      </c>
      <c r="E4169">
        <v>-4.2287684847073341E-3</v>
      </c>
    </row>
    <row r="4170" spans="2:5" x14ac:dyDescent="0.2">
      <c r="B4170" s="176">
        <v>42929</v>
      </c>
      <c r="C4170" s="146">
        <v>457.623718</v>
      </c>
      <c r="D4170">
        <f t="shared" si="68"/>
        <v>0.10134738054781121</v>
      </c>
      <c r="E4170">
        <v>-4.229929957842965E-3</v>
      </c>
    </row>
    <row r="4171" spans="2:5" x14ac:dyDescent="0.2">
      <c r="B4171" s="176">
        <v>41754</v>
      </c>
      <c r="C4171" s="146">
        <v>415.51260400000001</v>
      </c>
      <c r="D4171">
        <f t="shared" si="68"/>
        <v>31.746432402143945</v>
      </c>
      <c r="E4171">
        <v>-4.2349310716021018E-3</v>
      </c>
    </row>
    <row r="4172" spans="2:5" x14ac:dyDescent="0.2">
      <c r="B4172" s="176">
        <v>37032</v>
      </c>
      <c r="C4172" s="146">
        <v>12.688789999999999</v>
      </c>
      <c r="D4172">
        <f t="shared" si="68"/>
        <v>-0.75172981479997725</v>
      </c>
      <c r="E4172">
        <v>-4.2372997739505503E-3</v>
      </c>
    </row>
    <row r="4173" spans="2:5" x14ac:dyDescent="0.2">
      <c r="B4173" s="176">
        <v>35685</v>
      </c>
      <c r="C4173" s="146">
        <v>51.108795000000001</v>
      </c>
      <c r="D4173">
        <f t="shared" si="68"/>
        <v>-9.5235866382712836E-2</v>
      </c>
      <c r="E4173">
        <v>-4.2381566231004383E-3</v>
      </c>
    </row>
    <row r="4174" spans="2:5" x14ac:dyDescent="0.2">
      <c r="B4174" s="176">
        <v>35548</v>
      </c>
      <c r="C4174" s="146">
        <v>56.488529</v>
      </c>
      <c r="D4174">
        <f t="shared" si="68"/>
        <v>0.66367244950001214</v>
      </c>
      <c r="E4174">
        <v>-4.2522655525471494E-3</v>
      </c>
    </row>
    <row r="4175" spans="2:5" x14ac:dyDescent="0.2">
      <c r="B4175" s="176">
        <v>35824</v>
      </c>
      <c r="C4175" s="146">
        <v>33.954116999999997</v>
      </c>
      <c r="D4175">
        <f t="shared" si="68"/>
        <v>-0.92136686702298609</v>
      </c>
      <c r="E4175">
        <v>-4.2523095246132948E-3</v>
      </c>
    </row>
    <row r="4176" spans="2:5" x14ac:dyDescent="0.2">
      <c r="B4176" s="176">
        <v>44874</v>
      </c>
      <c r="C4176" s="146">
        <v>431.80419899999998</v>
      </c>
      <c r="D4176">
        <f t="shared" si="68"/>
        <v>-0.14849171020864288</v>
      </c>
      <c r="E4176">
        <v>-4.2528436364390083E-3</v>
      </c>
    </row>
    <row r="4177" spans="2:5" x14ac:dyDescent="0.2">
      <c r="B4177" s="176">
        <v>41893</v>
      </c>
      <c r="C4177" s="146">
        <v>507.10510299999999</v>
      </c>
      <c r="D4177">
        <f t="shared" si="68"/>
        <v>0.20885364511142193</v>
      </c>
      <c r="E4177">
        <v>-4.259014863840299E-3</v>
      </c>
    </row>
    <row r="4178" spans="2:5" x14ac:dyDescent="0.2">
      <c r="B4178" s="176">
        <v>43090</v>
      </c>
      <c r="C4178" s="146">
        <v>419.49255399999998</v>
      </c>
      <c r="D4178">
        <f t="shared" si="68"/>
        <v>28.113415457062018</v>
      </c>
      <c r="E4178">
        <v>-4.2594076137462715E-3</v>
      </c>
    </row>
    <row r="4179" spans="2:5" x14ac:dyDescent="0.2">
      <c r="B4179" s="176">
        <v>36879</v>
      </c>
      <c r="C4179" s="146">
        <v>14.408909</v>
      </c>
      <c r="D4179">
        <f t="shared" si="68"/>
        <v>-0.86377610576206698</v>
      </c>
      <c r="E4179">
        <v>-4.2647095612062163E-3</v>
      </c>
    </row>
    <row r="4180" spans="2:5" x14ac:dyDescent="0.2">
      <c r="B4180" s="176">
        <v>38733</v>
      </c>
      <c r="C4180" s="146">
        <v>105.77372699999999</v>
      </c>
      <c r="D4180">
        <f t="shared" si="68"/>
        <v>1.2100050761256926</v>
      </c>
      <c r="E4180">
        <v>-4.272149859584044E-3</v>
      </c>
    </row>
    <row r="4181" spans="2:5" x14ac:dyDescent="0.2">
      <c r="B4181" s="176">
        <v>35487</v>
      </c>
      <c r="C4181" s="146">
        <v>47.861305000000002</v>
      </c>
      <c r="D4181">
        <f t="shared" si="68"/>
        <v>-0.83749553218269768</v>
      </c>
      <c r="E4181">
        <v>-4.2803957330354581E-3</v>
      </c>
    </row>
    <row r="4182" spans="2:5" x14ac:dyDescent="0.2">
      <c r="B4182" s="176">
        <v>41414</v>
      </c>
      <c r="C4182" s="146">
        <v>294.52301</v>
      </c>
      <c r="D4182">
        <f t="shared" si="68"/>
        <v>3.4020057648169204</v>
      </c>
      <c r="E4182">
        <v>-4.2854942603842115E-3</v>
      </c>
    </row>
    <row r="4183" spans="2:5" x14ac:dyDescent="0.2">
      <c r="B4183" s="176">
        <v>38295</v>
      </c>
      <c r="C4183" s="146">
        <v>66.906548000000001</v>
      </c>
      <c r="D4183">
        <f t="shared" si="68"/>
        <v>-0.87673998928402397</v>
      </c>
      <c r="E4183">
        <v>-4.290611238018196E-3</v>
      </c>
    </row>
    <row r="4184" spans="2:5" x14ac:dyDescent="0.2">
      <c r="B4184" s="176">
        <v>42664</v>
      </c>
      <c r="C4184" s="146">
        <v>542.80822799999999</v>
      </c>
      <c r="D4184">
        <f t="shared" si="68"/>
        <v>22.371218186906631</v>
      </c>
      <c r="E4184">
        <v>-4.2972525409796618E-3</v>
      </c>
    </row>
    <row r="4185" spans="2:5" x14ac:dyDescent="0.2">
      <c r="B4185" s="176">
        <v>37693</v>
      </c>
      <c r="C4185" s="146">
        <v>23.2255</v>
      </c>
      <c r="D4185">
        <f t="shared" si="68"/>
        <v>-0.91948198867156594</v>
      </c>
      <c r="E4185">
        <v>-4.2989779075740288E-3</v>
      </c>
    </row>
    <row r="4186" spans="2:5" x14ac:dyDescent="0.2">
      <c r="B4186" s="176">
        <v>44218</v>
      </c>
      <c r="C4186" s="146">
        <v>288.45098899999999</v>
      </c>
      <c r="D4186">
        <f t="shared" si="68"/>
        <v>11.427836889088494</v>
      </c>
      <c r="E4186">
        <v>-4.3014719307886539E-3</v>
      </c>
    </row>
    <row r="4187" spans="2:5" x14ac:dyDescent="0.2">
      <c r="B4187" s="176">
        <v>37454</v>
      </c>
      <c r="C4187" s="146">
        <v>23.210072</v>
      </c>
      <c r="D4187">
        <f t="shared" si="68"/>
        <v>0.86431207700187418</v>
      </c>
      <c r="E4187">
        <v>-4.3018231944960753E-3</v>
      </c>
    </row>
    <row r="4188" spans="2:5" x14ac:dyDescent="0.2">
      <c r="B4188" s="176">
        <v>37034</v>
      </c>
      <c r="C4188" s="146">
        <v>12.449671</v>
      </c>
      <c r="D4188">
        <f t="shared" si="68"/>
        <v>-0.46056138022636128</v>
      </c>
      <c r="E4188">
        <v>-4.3182538879600043E-3</v>
      </c>
    </row>
    <row r="4189" spans="2:5" x14ac:dyDescent="0.2">
      <c r="B4189" s="176">
        <v>37428</v>
      </c>
      <c r="C4189" s="146">
        <v>23.078938999999998</v>
      </c>
      <c r="D4189">
        <f t="shared" si="68"/>
        <v>0.18401245999541749</v>
      </c>
      <c r="E4189">
        <v>-4.3263319473218903E-3</v>
      </c>
    </row>
    <row r="4190" spans="2:5" x14ac:dyDescent="0.2">
      <c r="B4190" s="176">
        <v>36706</v>
      </c>
      <c r="C4190" s="146">
        <v>19.492142000000001</v>
      </c>
      <c r="D4190">
        <f t="shared" si="68"/>
        <v>-0.28302718635757657</v>
      </c>
      <c r="E4190">
        <v>-4.3341694168337721E-3</v>
      </c>
    </row>
    <row r="4191" spans="2:5" x14ac:dyDescent="0.2">
      <c r="B4191" s="176">
        <v>39871</v>
      </c>
      <c r="C4191" s="146">
        <v>27.186724000000002</v>
      </c>
      <c r="D4191">
        <f t="shared" si="68"/>
        <v>2.4278051269655036E-2</v>
      </c>
      <c r="E4191">
        <v>-4.3345780345634792E-3</v>
      </c>
    </row>
    <row r="4192" spans="2:5" x14ac:dyDescent="0.2">
      <c r="B4192" s="176">
        <v>37775</v>
      </c>
      <c r="C4192" s="146">
        <v>26.542328000000001</v>
      </c>
      <c r="D4192">
        <f t="shared" si="68"/>
        <v>-0.51833232604538848</v>
      </c>
      <c r="E4192">
        <v>-4.3402680415519021E-3</v>
      </c>
    </row>
    <row r="4193" spans="2:5" x14ac:dyDescent="0.2">
      <c r="B4193" s="176">
        <v>35506</v>
      </c>
      <c r="C4193" s="146">
        <v>55.105063999999999</v>
      </c>
      <c r="D4193">
        <f t="shared" si="68"/>
        <v>-0.87256067233530066</v>
      </c>
      <c r="E4193">
        <v>-4.358359530666241E-3</v>
      </c>
    </row>
    <row r="4194" spans="2:5" x14ac:dyDescent="0.2">
      <c r="B4194" s="176">
        <v>44651</v>
      </c>
      <c r="C4194" s="146">
        <v>432.40234400000003</v>
      </c>
      <c r="D4194">
        <f t="shared" si="68"/>
        <v>0.62140067500299101</v>
      </c>
      <c r="E4194">
        <v>-4.3612448223352288E-3</v>
      </c>
    </row>
    <row r="4195" spans="2:5" x14ac:dyDescent="0.2">
      <c r="B4195" s="176">
        <v>41185</v>
      </c>
      <c r="C4195" s="146">
        <v>266.68444799999997</v>
      </c>
      <c r="D4195">
        <f t="shared" si="68"/>
        <v>1.1819124698537755</v>
      </c>
      <c r="E4195">
        <v>-4.3683227256909049E-3</v>
      </c>
    </row>
    <row r="4196" spans="2:5" x14ac:dyDescent="0.2">
      <c r="B4196" s="176">
        <v>39209</v>
      </c>
      <c r="C4196" s="146">
        <v>122.22508999999999</v>
      </c>
      <c r="D4196">
        <f t="shared" si="68"/>
        <v>-0.72364244814141065</v>
      </c>
      <c r="E4196">
        <v>-4.3745173337881955E-3</v>
      </c>
    </row>
    <row r="4197" spans="2:5" x14ac:dyDescent="0.2">
      <c r="B4197" s="176">
        <v>44956</v>
      </c>
      <c r="C4197" s="146">
        <v>442.27157599999998</v>
      </c>
      <c r="D4197">
        <f t="shared" si="68"/>
        <v>2.6783497498245374</v>
      </c>
      <c r="E4197">
        <v>-4.3761168494981552E-3</v>
      </c>
    </row>
    <row r="4198" spans="2:5" x14ac:dyDescent="0.2">
      <c r="B4198" s="176">
        <v>39170</v>
      </c>
      <c r="C4198" s="146">
        <v>120.236412</v>
      </c>
      <c r="D4198">
        <f t="shared" si="68"/>
        <v>0.6925374074739018</v>
      </c>
      <c r="E4198">
        <v>-4.3775572585277563E-3</v>
      </c>
    </row>
    <row r="4199" spans="2:5" x14ac:dyDescent="0.2">
      <c r="B4199" s="176">
        <v>38497</v>
      </c>
      <c r="C4199" s="146">
        <v>71.039146000000002</v>
      </c>
      <c r="D4199">
        <f t="shared" si="68"/>
        <v>-0.60791993156310253</v>
      </c>
      <c r="E4199">
        <v>-4.3776934699663378E-3</v>
      </c>
    </row>
    <row r="4200" spans="2:5" x14ac:dyDescent="0.2">
      <c r="B4200" s="176">
        <v>43430</v>
      </c>
      <c r="C4200" s="146">
        <v>181.185303</v>
      </c>
      <c r="D4200">
        <f t="shared" si="68"/>
        <v>0.48893231704747525</v>
      </c>
      <c r="E4200">
        <v>-4.3823697444757221E-3</v>
      </c>
    </row>
    <row r="4201" spans="2:5" x14ac:dyDescent="0.2">
      <c r="B4201" s="176">
        <v>39210</v>
      </c>
      <c r="C4201" s="146">
        <v>121.68807200000001</v>
      </c>
      <c r="D4201">
        <f t="shared" si="68"/>
        <v>2.5303726376206406</v>
      </c>
      <c r="E4201">
        <v>-4.39368054464095E-3</v>
      </c>
    </row>
    <row r="4202" spans="2:5" x14ac:dyDescent="0.2">
      <c r="B4202" s="176">
        <v>35844</v>
      </c>
      <c r="C4202" s="146">
        <v>34.468902999999997</v>
      </c>
      <c r="D4202">
        <f t="shared" si="68"/>
        <v>-0.69779729740298002</v>
      </c>
      <c r="E4202">
        <v>-4.3976580215190474E-3</v>
      </c>
    </row>
    <row r="4203" spans="2:5" x14ac:dyDescent="0.2">
      <c r="B4203" s="176">
        <v>39581</v>
      </c>
      <c r="C4203" s="146">
        <v>114.05888400000001</v>
      </c>
      <c r="D4203">
        <f t="shared" si="68"/>
        <v>0.68025745932745751</v>
      </c>
      <c r="E4203">
        <v>-4.4089855630470931E-3</v>
      </c>
    </row>
    <row r="4204" spans="2:5" x14ac:dyDescent="0.2">
      <c r="B4204" s="176">
        <v>35173</v>
      </c>
      <c r="C4204" s="146">
        <v>67.881789999999995</v>
      </c>
      <c r="D4204">
        <f t="shared" si="68"/>
        <v>-0.71318685827093331</v>
      </c>
      <c r="E4204">
        <v>-4.4234377006309115E-3</v>
      </c>
    </row>
    <row r="4205" spans="2:5" x14ac:dyDescent="0.2">
      <c r="B4205" s="176">
        <v>41082</v>
      </c>
      <c r="C4205" s="146">
        <v>236.67600999999999</v>
      </c>
      <c r="D4205">
        <f t="shared" si="68"/>
        <v>8.1074933214566034</v>
      </c>
      <c r="E4205">
        <v>-4.4318169504725911E-3</v>
      </c>
    </row>
    <row r="4206" spans="2:5" x14ac:dyDescent="0.2">
      <c r="B4206" s="176">
        <v>37592</v>
      </c>
      <c r="C4206" s="146">
        <v>25.986954000000001</v>
      </c>
      <c r="D4206">
        <f t="shared" si="68"/>
        <v>-0.93163323142895071</v>
      </c>
      <c r="E4206">
        <v>-4.4324994692110757E-3</v>
      </c>
    </row>
    <row r="4207" spans="2:5" x14ac:dyDescent="0.2">
      <c r="B4207" s="176">
        <v>42298</v>
      </c>
      <c r="C4207" s="146">
        <v>380.11090100000001</v>
      </c>
      <c r="D4207">
        <f t="shared" si="68"/>
        <v>-0.36900583357214478</v>
      </c>
      <c r="E4207">
        <v>-4.4368209930337171E-3</v>
      </c>
    </row>
    <row r="4208" spans="2:5" x14ac:dyDescent="0.2">
      <c r="B4208" s="176">
        <v>45166</v>
      </c>
      <c r="C4208" s="146">
        <v>602.40002400000003</v>
      </c>
      <c r="D4208">
        <f t="shared" si="68"/>
        <v>26.909590905365505</v>
      </c>
      <c r="E4208">
        <v>-4.4619932359738507E-3</v>
      </c>
    </row>
    <row r="4209" spans="2:5" x14ac:dyDescent="0.2">
      <c r="B4209" s="176">
        <v>36053</v>
      </c>
      <c r="C4209" s="146">
        <v>21.583978999999999</v>
      </c>
      <c r="D4209">
        <f t="shared" si="68"/>
        <v>-0.94742289707972394</v>
      </c>
      <c r="E4209">
        <v>-4.4688708957593805E-3</v>
      </c>
    </row>
    <row r="4210" spans="2:5" x14ac:dyDescent="0.2">
      <c r="B4210" s="176">
        <v>43000</v>
      </c>
      <c r="C4210" s="146">
        <v>410.52050800000001</v>
      </c>
      <c r="D4210">
        <f t="shared" si="68"/>
        <v>10.588125251863294</v>
      </c>
      <c r="E4210">
        <v>-4.4724212708400091E-3</v>
      </c>
    </row>
    <row r="4211" spans="2:5" x14ac:dyDescent="0.2">
      <c r="B4211" s="176">
        <v>35818</v>
      </c>
      <c r="C4211" s="146">
        <v>35.425964</v>
      </c>
      <c r="D4211">
        <f t="shared" si="68"/>
        <v>-0.46004490566574363</v>
      </c>
      <c r="E4211">
        <v>-4.4826148193026043E-3</v>
      </c>
    </row>
    <row r="4212" spans="2:5" x14ac:dyDescent="0.2">
      <c r="B4212" s="176">
        <v>38281</v>
      </c>
      <c r="C4212" s="146">
        <v>65.609093000000001</v>
      </c>
      <c r="D4212">
        <f t="shared" si="68"/>
        <v>-0.78738951303994342</v>
      </c>
      <c r="E4212">
        <v>-4.4965634931415565E-3</v>
      </c>
    </row>
    <row r="4213" spans="2:5" x14ac:dyDescent="0.2">
      <c r="B4213" s="176">
        <v>44391</v>
      </c>
      <c r="C4213" s="146">
        <v>308.58822600000002</v>
      </c>
      <c r="D4213">
        <f t="shared" si="68"/>
        <v>1.8000904665168631</v>
      </c>
      <c r="E4213">
        <v>-4.502366279444588E-3</v>
      </c>
    </row>
    <row r="4214" spans="2:5" x14ac:dyDescent="0.2">
      <c r="B4214" s="176">
        <v>43703</v>
      </c>
      <c r="C4214" s="146">
        <v>110.20652</v>
      </c>
      <c r="D4214">
        <f t="shared" si="68"/>
        <v>1.0941351154090913</v>
      </c>
      <c r="E4214">
        <v>-4.5025168743326157E-3</v>
      </c>
    </row>
    <row r="4215" spans="2:5" x14ac:dyDescent="0.2">
      <c r="B4215" s="176">
        <v>35081</v>
      </c>
      <c r="C4215" s="146">
        <v>52.626269999999998</v>
      </c>
      <c r="D4215">
        <f t="shared" si="68"/>
        <v>-9.0866907837515998E-2</v>
      </c>
      <c r="E4215">
        <v>-4.5111345461768511E-3</v>
      </c>
    </row>
    <row r="4216" spans="2:5" x14ac:dyDescent="0.2">
      <c r="B4216" s="176">
        <v>35387</v>
      </c>
      <c r="C4216" s="146">
        <v>57.886211000000003</v>
      </c>
      <c r="D4216">
        <f t="shared" si="68"/>
        <v>1.6184522816788667</v>
      </c>
      <c r="E4216">
        <v>-4.5143046332651411E-3</v>
      </c>
    </row>
    <row r="4217" spans="2:5" x14ac:dyDescent="0.2">
      <c r="B4217" s="176">
        <v>37571</v>
      </c>
      <c r="C4217" s="146">
        <v>22.107033000000001</v>
      </c>
      <c r="D4217">
        <f t="shared" si="68"/>
        <v>-0.81642439142974643</v>
      </c>
      <c r="E4217">
        <v>-4.5155847767618358E-3</v>
      </c>
    </row>
    <row r="4218" spans="2:5" x14ac:dyDescent="0.2">
      <c r="B4218" s="176">
        <v>43696</v>
      </c>
      <c r="C4218" s="146">
        <v>120.42467499999999</v>
      </c>
      <c r="D4218">
        <f t="shared" si="68"/>
        <v>-0.76749757763871496</v>
      </c>
      <c r="E4218">
        <v>-4.5323020571514695E-3</v>
      </c>
    </row>
    <row r="4219" spans="2:5" x14ac:dyDescent="0.2">
      <c r="B4219" s="176">
        <v>41978</v>
      </c>
      <c r="C4219" s="146">
        <v>517.95019500000001</v>
      </c>
      <c r="D4219">
        <f t="shared" si="68"/>
        <v>7.8020892901139334</v>
      </c>
      <c r="E4219">
        <v>-4.5475219503241784E-3</v>
      </c>
    </row>
    <row r="4220" spans="2:5" x14ac:dyDescent="0.2">
      <c r="B4220" s="176">
        <v>35369</v>
      </c>
      <c r="C4220" s="146">
        <v>58.844006</v>
      </c>
      <c r="D4220">
        <f t="shared" si="68"/>
        <v>-0.17750961751335731</v>
      </c>
      <c r="E4220">
        <v>-4.5606929233972361E-3</v>
      </c>
    </row>
    <row r="4221" spans="2:5" x14ac:dyDescent="0.2">
      <c r="B4221" s="176">
        <v>38489</v>
      </c>
      <c r="C4221" s="146">
        <v>71.543700999999999</v>
      </c>
      <c r="D4221">
        <f t="shared" si="68"/>
        <v>-0.34940584247525885</v>
      </c>
      <c r="E4221">
        <v>-4.5689092222991412E-3</v>
      </c>
    </row>
    <row r="4222" spans="2:5" x14ac:dyDescent="0.2">
      <c r="B4222" s="176">
        <v>39247</v>
      </c>
      <c r="C4222" s="146">
        <v>109.966713</v>
      </c>
      <c r="D4222">
        <f t="shared" si="68"/>
        <v>4.5763428310463663</v>
      </c>
      <c r="E4222">
        <v>-4.5721709870795608E-3</v>
      </c>
    </row>
    <row r="4223" spans="2:5" x14ac:dyDescent="0.2">
      <c r="B4223" s="176">
        <v>36668</v>
      </c>
      <c r="C4223" s="146">
        <v>19.720220999999999</v>
      </c>
      <c r="D4223">
        <f t="shared" si="68"/>
        <v>-0.89234458592031884</v>
      </c>
      <c r="E4223">
        <v>-4.5868748678770423E-3</v>
      </c>
    </row>
    <row r="4224" spans="2:5" x14ac:dyDescent="0.2">
      <c r="B4224" s="176">
        <v>43424</v>
      </c>
      <c r="C4224" s="146">
        <v>183.179092</v>
      </c>
      <c r="D4224">
        <f t="shared" si="68"/>
        <v>-0.30163383608232464</v>
      </c>
      <c r="E4224">
        <v>-4.6045932992711197E-3</v>
      </c>
    </row>
    <row r="4225" spans="2:5" x14ac:dyDescent="0.2">
      <c r="B4225" s="176">
        <v>41201</v>
      </c>
      <c r="C4225" s="146">
        <v>262.29663099999999</v>
      </c>
      <c r="D4225">
        <f t="shared" si="68"/>
        <v>0.98101415602713216</v>
      </c>
      <c r="E4225">
        <v>-4.6251976383229051E-3</v>
      </c>
    </row>
    <row r="4226" spans="2:5" x14ac:dyDescent="0.2">
      <c r="B4226" s="176">
        <v>39356</v>
      </c>
      <c r="C4226" s="146">
        <v>132.40522799999999</v>
      </c>
      <c r="D4226">
        <f t="shared" si="68"/>
        <v>0.13005982551421549</v>
      </c>
      <c r="E4226">
        <v>-4.6337880318435285E-3</v>
      </c>
    </row>
    <row r="4227" spans="2:5" x14ac:dyDescent="0.2">
      <c r="B4227" s="176">
        <v>39255</v>
      </c>
      <c r="C4227" s="146">
        <v>117.16656500000001</v>
      </c>
      <c r="D4227">
        <f t="shared" ref="D4227:D4290" si="69">(C4227-C4228)/C4228</f>
        <v>-0.35315498039555493</v>
      </c>
      <c r="E4227">
        <v>-4.6545254801724891E-3</v>
      </c>
    </row>
    <row r="4228" spans="2:5" x14ac:dyDescent="0.2">
      <c r="B4228" s="176">
        <v>44182</v>
      </c>
      <c r="C4228" s="146">
        <v>181.13545199999999</v>
      </c>
      <c r="D4228">
        <f t="shared" si="69"/>
        <v>14.697033919235459</v>
      </c>
      <c r="E4228">
        <v>-4.6563021974069963E-3</v>
      </c>
    </row>
    <row r="4229" spans="2:5" x14ac:dyDescent="0.2">
      <c r="B4229" s="176">
        <v>37127</v>
      </c>
      <c r="C4229" s="146">
        <v>11.53947</v>
      </c>
      <c r="D4229">
        <f t="shared" si="69"/>
        <v>-0.85748505515822515</v>
      </c>
      <c r="E4229">
        <v>-4.6574510159429214E-3</v>
      </c>
    </row>
    <row r="4230" spans="2:5" x14ac:dyDescent="0.2">
      <c r="B4230" s="176">
        <v>38583</v>
      </c>
      <c r="C4230" s="146">
        <v>80.970245000000006</v>
      </c>
      <c r="D4230">
        <f t="shared" si="69"/>
        <v>-0.84455003925910765</v>
      </c>
      <c r="E4230">
        <v>-4.6658987485097662E-3</v>
      </c>
    </row>
    <row r="4231" spans="2:5" x14ac:dyDescent="0.2">
      <c r="B4231" s="176">
        <v>45068</v>
      </c>
      <c r="C4231" s="146">
        <v>520.87658699999997</v>
      </c>
      <c r="D4231">
        <f t="shared" si="69"/>
        <v>6.3380302077836435</v>
      </c>
      <c r="E4231">
        <v>-4.6671019779773379E-3</v>
      </c>
    </row>
    <row r="4232" spans="2:5" x14ac:dyDescent="0.2">
      <c r="B4232" s="176">
        <v>35284</v>
      </c>
      <c r="C4232" s="146">
        <v>70.983161999999993</v>
      </c>
      <c r="D4232">
        <f t="shared" si="69"/>
        <v>-4.1018219815150421E-2</v>
      </c>
      <c r="E4232">
        <v>-4.6755310351635866E-3</v>
      </c>
    </row>
    <row r="4233" spans="2:5" x14ac:dyDescent="0.2">
      <c r="B4233" s="176">
        <v>43934</v>
      </c>
      <c r="C4233" s="146">
        <v>74.019301999999996</v>
      </c>
      <c r="D4233">
        <f t="shared" si="69"/>
        <v>-0.82471672166028132</v>
      </c>
      <c r="E4233">
        <v>-4.6917220026937746E-3</v>
      </c>
    </row>
    <row r="4234" spans="2:5" x14ac:dyDescent="0.2">
      <c r="B4234" s="176">
        <v>43018</v>
      </c>
      <c r="C4234" s="146">
        <v>422.28387500000002</v>
      </c>
      <c r="D4234">
        <f t="shared" si="69"/>
        <v>18.885840416041042</v>
      </c>
      <c r="E4234">
        <v>-4.6992199676301437E-3</v>
      </c>
    </row>
    <row r="4235" spans="2:5" x14ac:dyDescent="0.2">
      <c r="B4235" s="176">
        <v>37508</v>
      </c>
      <c r="C4235" s="146">
        <v>21.235405</v>
      </c>
      <c r="D4235">
        <f t="shared" si="69"/>
        <v>-0.94831593050606144</v>
      </c>
      <c r="E4235">
        <v>-4.6998736388997164E-3</v>
      </c>
    </row>
    <row r="4236" spans="2:5" x14ac:dyDescent="0.2">
      <c r="B4236" s="176">
        <v>44841</v>
      </c>
      <c r="C4236" s="146">
        <v>410.86944599999998</v>
      </c>
      <c r="D4236">
        <f t="shared" si="69"/>
        <v>5.9306933609124259</v>
      </c>
      <c r="E4236">
        <v>-4.7090018653343823E-3</v>
      </c>
    </row>
    <row r="4237" spans="2:5" x14ac:dyDescent="0.2">
      <c r="B4237" s="176">
        <v>35124</v>
      </c>
      <c r="C4237" s="146">
        <v>59.282589000000002</v>
      </c>
      <c r="D4237">
        <f t="shared" si="69"/>
        <v>-0.87447523868174892</v>
      </c>
      <c r="E4237">
        <v>-4.7103450804618398E-3</v>
      </c>
    </row>
    <row r="4238" spans="2:5" x14ac:dyDescent="0.2">
      <c r="B4238" s="176">
        <v>42815</v>
      </c>
      <c r="C4238" s="146">
        <v>472.27804600000002</v>
      </c>
      <c r="D4238">
        <f t="shared" si="69"/>
        <v>10.463793663870849</v>
      </c>
      <c r="E4238">
        <v>-4.7268945538068447E-3</v>
      </c>
    </row>
    <row r="4239" spans="2:5" x14ac:dyDescent="0.2">
      <c r="B4239" s="176">
        <v>35786</v>
      </c>
      <c r="C4239" s="146">
        <v>41.197361000000001</v>
      </c>
      <c r="D4239">
        <f t="shared" si="69"/>
        <v>-0.90409998098218047</v>
      </c>
      <c r="E4239">
        <v>-4.7295286746971621E-3</v>
      </c>
    </row>
    <row r="4240" spans="2:5" x14ac:dyDescent="0.2">
      <c r="B4240" s="176">
        <v>42191</v>
      </c>
      <c r="C4240" s="146">
        <v>429.58657799999997</v>
      </c>
      <c r="D4240">
        <f t="shared" si="69"/>
        <v>5.5460682211219998</v>
      </c>
      <c r="E4240">
        <v>-4.7328032420035099E-3</v>
      </c>
    </row>
    <row r="4241" spans="2:5" x14ac:dyDescent="0.2">
      <c r="B4241" s="176">
        <v>38257</v>
      </c>
      <c r="C4241" s="146">
        <v>65.625129999999999</v>
      </c>
      <c r="D4241">
        <f t="shared" si="69"/>
        <v>-0.86868209341887537</v>
      </c>
      <c r="E4241">
        <v>-4.7368970137448615E-3</v>
      </c>
    </row>
    <row r="4242" spans="2:5" x14ac:dyDescent="0.2">
      <c r="B4242" s="176">
        <v>44572</v>
      </c>
      <c r="C4242" s="146">
        <v>499.74243200000001</v>
      </c>
      <c r="D4242">
        <f t="shared" si="69"/>
        <v>21.963098947343653</v>
      </c>
      <c r="E4242">
        <v>-4.7648101652980031E-3</v>
      </c>
    </row>
    <row r="4243" spans="2:5" x14ac:dyDescent="0.2">
      <c r="B4243" s="176">
        <v>36117</v>
      </c>
      <c r="C4243" s="146">
        <v>21.762848000000002</v>
      </c>
      <c r="D4243">
        <f t="shared" si="69"/>
        <v>1.260720213169652</v>
      </c>
      <c r="E4243">
        <v>-4.7716691183607683E-3</v>
      </c>
    </row>
    <row r="4244" spans="2:5" x14ac:dyDescent="0.2">
      <c r="B4244" s="176">
        <v>37071</v>
      </c>
      <c r="C4244" s="146">
        <v>9.6265110000000007</v>
      </c>
      <c r="D4244">
        <f t="shared" si="69"/>
        <v>-0.84738785021289575</v>
      </c>
      <c r="E4244">
        <v>-4.7847607200939488E-3</v>
      </c>
    </row>
    <row r="4245" spans="2:5" x14ac:dyDescent="0.2">
      <c r="B4245" s="176">
        <v>38243</v>
      </c>
      <c r="C4245" s="146">
        <v>63.078274</v>
      </c>
      <c r="D4245">
        <f t="shared" si="69"/>
        <v>0.60766461057693866</v>
      </c>
      <c r="E4245">
        <v>-4.8019305225139204E-3</v>
      </c>
    </row>
    <row r="4246" spans="2:5" x14ac:dyDescent="0.2">
      <c r="B4246" s="176">
        <v>36368</v>
      </c>
      <c r="C4246" s="146">
        <v>39.235965999999998</v>
      </c>
      <c r="D4246">
        <f t="shared" si="69"/>
        <v>-0.12956715584002587</v>
      </c>
      <c r="E4246">
        <v>-4.8022720031761033E-3</v>
      </c>
    </row>
    <row r="4247" spans="2:5" x14ac:dyDescent="0.2">
      <c r="B4247" s="176">
        <v>35760</v>
      </c>
      <c r="C4247" s="146">
        <v>45.076385000000002</v>
      </c>
      <c r="D4247">
        <f t="shared" si="69"/>
        <v>-0.92621919287236232</v>
      </c>
      <c r="E4247">
        <v>-4.8024561007730098E-3</v>
      </c>
    </row>
    <row r="4248" spans="2:5" x14ac:dyDescent="0.2">
      <c r="B4248" s="176">
        <v>45162</v>
      </c>
      <c r="C4248" s="146">
        <v>610.95001200000002</v>
      </c>
      <c r="D4248">
        <f t="shared" si="69"/>
        <v>0.48050276045604662</v>
      </c>
      <c r="E4248">
        <v>-4.805362249016649E-3</v>
      </c>
    </row>
    <row r="4249" spans="2:5" x14ac:dyDescent="0.2">
      <c r="B4249" s="176">
        <v>43068</v>
      </c>
      <c r="C4249" s="146">
        <v>412.66387900000001</v>
      </c>
      <c r="D4249">
        <f t="shared" si="69"/>
        <v>0.53999278629168379</v>
      </c>
      <c r="E4249">
        <v>-4.8082435733839629E-3</v>
      </c>
    </row>
    <row r="4250" spans="2:5" x14ac:dyDescent="0.2">
      <c r="B4250" s="176">
        <v>43333</v>
      </c>
      <c r="C4250" s="146">
        <v>267.96481299999999</v>
      </c>
      <c r="D4250">
        <f t="shared" si="69"/>
        <v>3.06848148918202</v>
      </c>
      <c r="E4250">
        <v>-4.8131402178133494E-3</v>
      </c>
    </row>
    <row r="4251" spans="2:5" x14ac:dyDescent="0.2">
      <c r="B4251" s="176">
        <v>35606</v>
      </c>
      <c r="C4251" s="146">
        <v>65.863594000000006</v>
      </c>
      <c r="D4251">
        <f t="shared" si="69"/>
        <v>3.1369613748484215</v>
      </c>
      <c r="E4251">
        <v>-4.8202390325795654E-3</v>
      </c>
    </row>
    <row r="4252" spans="2:5" x14ac:dyDescent="0.2">
      <c r="B4252" s="176">
        <v>37218</v>
      </c>
      <c r="C4252" s="146">
        <v>15.920766</v>
      </c>
      <c r="D4252">
        <f t="shared" si="69"/>
        <v>-0.71988583292936903</v>
      </c>
      <c r="E4252">
        <v>-4.821881063684209E-3</v>
      </c>
    </row>
    <row r="4253" spans="2:5" x14ac:dyDescent="0.2">
      <c r="B4253" s="176">
        <v>35572</v>
      </c>
      <c r="C4253" s="146">
        <v>56.836703999999997</v>
      </c>
      <c r="D4253">
        <f t="shared" si="69"/>
        <v>-0.72208701538661757</v>
      </c>
      <c r="E4253">
        <v>-4.8241338749547263E-3</v>
      </c>
    </row>
    <row r="4254" spans="2:5" x14ac:dyDescent="0.2">
      <c r="B4254" s="176">
        <v>43560</v>
      </c>
      <c r="C4254" s="146">
        <v>204.51258899999999</v>
      </c>
      <c r="D4254">
        <f t="shared" si="69"/>
        <v>5.6927291459215734</v>
      </c>
      <c r="E4254">
        <v>-4.8508805853643309E-3</v>
      </c>
    </row>
    <row r="4255" spans="2:5" x14ac:dyDescent="0.2">
      <c r="B4255" s="176">
        <v>36208</v>
      </c>
      <c r="C4255" s="146">
        <v>30.557428000000002</v>
      </c>
      <c r="D4255">
        <f t="shared" si="69"/>
        <v>-0.78830151153873618</v>
      </c>
      <c r="E4255">
        <v>-4.8544135132344056E-3</v>
      </c>
    </row>
    <row r="4256" spans="2:5" x14ac:dyDescent="0.2">
      <c r="B4256" s="176">
        <v>39073</v>
      </c>
      <c r="C4256" s="146">
        <v>144.34410099999999</v>
      </c>
      <c r="D4256">
        <f t="shared" si="69"/>
        <v>-0.1673721305899965</v>
      </c>
      <c r="E4256">
        <v>-4.8593871241397876E-3</v>
      </c>
    </row>
    <row r="4257" spans="2:5" x14ac:dyDescent="0.2">
      <c r="B4257" s="176">
        <v>43453</v>
      </c>
      <c r="C4257" s="146">
        <v>173.35968</v>
      </c>
      <c r="D4257">
        <f t="shared" si="69"/>
        <v>0.1935401160547785</v>
      </c>
      <c r="E4257">
        <v>-4.8641373273492858E-3</v>
      </c>
    </row>
    <row r="4258" spans="2:5" x14ac:dyDescent="0.2">
      <c r="B4258" s="176">
        <v>40190</v>
      </c>
      <c r="C4258" s="146">
        <v>145.24830600000001</v>
      </c>
      <c r="D4258">
        <f t="shared" si="69"/>
        <v>0.78502081788678357</v>
      </c>
      <c r="E4258">
        <v>-4.8723593294968184E-3</v>
      </c>
    </row>
    <row r="4259" spans="2:5" x14ac:dyDescent="0.2">
      <c r="B4259" s="176">
        <v>38350</v>
      </c>
      <c r="C4259" s="146">
        <v>81.370650999999995</v>
      </c>
      <c r="D4259">
        <f t="shared" si="69"/>
        <v>-0.75619993992924839</v>
      </c>
      <c r="E4259">
        <v>-4.8973285932241957E-3</v>
      </c>
    </row>
    <row r="4260" spans="2:5" x14ac:dyDescent="0.2">
      <c r="B4260" s="176">
        <v>43208</v>
      </c>
      <c r="C4260" s="146">
        <v>333.75976600000001</v>
      </c>
      <c r="D4260">
        <f t="shared" si="69"/>
        <v>15.420980690820164</v>
      </c>
      <c r="E4260">
        <v>-4.9042162541431764E-3</v>
      </c>
    </row>
    <row r="4261" spans="2:5" x14ac:dyDescent="0.2">
      <c r="B4261" s="176">
        <v>36720</v>
      </c>
      <c r="C4261" s="146">
        <v>20.325202999999998</v>
      </c>
      <c r="D4261">
        <f t="shared" si="69"/>
        <v>-0.84658770149702189</v>
      </c>
      <c r="E4261">
        <v>-4.9094072697435723E-3</v>
      </c>
    </row>
    <row r="4262" spans="2:5" x14ac:dyDescent="0.2">
      <c r="B4262" s="176">
        <v>38939</v>
      </c>
      <c r="C4262" s="146">
        <v>132.48744199999999</v>
      </c>
      <c r="D4262">
        <f t="shared" si="69"/>
        <v>4.3242201639090956</v>
      </c>
      <c r="E4262">
        <v>-4.9160006407596756E-3</v>
      </c>
    </row>
    <row r="4263" spans="2:5" x14ac:dyDescent="0.2">
      <c r="B4263" s="176">
        <v>37672</v>
      </c>
      <c r="C4263" s="146">
        <v>24.883914999999998</v>
      </c>
      <c r="D4263">
        <f t="shared" si="69"/>
        <v>-0.90621145305444306</v>
      </c>
      <c r="E4263">
        <v>-4.9351530131366041E-3</v>
      </c>
    </row>
    <row r="4264" spans="2:5" x14ac:dyDescent="0.2">
      <c r="B4264" s="176">
        <v>41246</v>
      </c>
      <c r="C4264" s="146">
        <v>265.31933600000002</v>
      </c>
      <c r="D4264">
        <f t="shared" si="69"/>
        <v>9.6722078191213132</v>
      </c>
      <c r="E4264">
        <v>-4.9368673954779362E-3</v>
      </c>
    </row>
    <row r="4265" spans="2:5" x14ac:dyDescent="0.2">
      <c r="B4265" s="176">
        <v>37670</v>
      </c>
      <c r="C4265" s="146">
        <v>24.860772999999998</v>
      </c>
      <c r="D4265">
        <f t="shared" si="69"/>
        <v>-0.95272156918189055</v>
      </c>
      <c r="E4265">
        <v>-4.9398039320067387E-3</v>
      </c>
    </row>
    <row r="4266" spans="2:5" x14ac:dyDescent="0.2">
      <c r="B4266" s="176">
        <v>41950</v>
      </c>
      <c r="C4266" s="146">
        <v>525.83752400000003</v>
      </c>
      <c r="D4266">
        <f t="shared" si="69"/>
        <v>2.5188554431129413</v>
      </c>
      <c r="E4266">
        <v>-4.9439101854783854E-3</v>
      </c>
    </row>
    <row r="4267" spans="2:5" x14ac:dyDescent="0.2">
      <c r="B4267" s="176">
        <v>43886</v>
      </c>
      <c r="C4267" s="146">
        <v>149.43424999999999</v>
      </c>
      <c r="D4267">
        <f t="shared" si="69"/>
        <v>-6.1365126106402573E-2</v>
      </c>
      <c r="E4267">
        <v>-4.9783957009737955E-3</v>
      </c>
    </row>
    <row r="4268" spans="2:5" x14ac:dyDescent="0.2">
      <c r="B4268" s="176">
        <v>43809</v>
      </c>
      <c r="C4268" s="146">
        <v>159.203812</v>
      </c>
      <c r="D4268">
        <f t="shared" si="69"/>
        <v>1.8070849256029975E-2</v>
      </c>
      <c r="E4268">
        <v>-4.9844336292008884E-3</v>
      </c>
    </row>
    <row r="4269" spans="2:5" x14ac:dyDescent="0.2">
      <c r="B4269" s="176">
        <v>40295</v>
      </c>
      <c r="C4269" s="146">
        <v>156.37792999999999</v>
      </c>
      <c r="D4269">
        <f t="shared" si="69"/>
        <v>6.2820214578000844</v>
      </c>
      <c r="E4269">
        <v>-4.9953230088938989E-3</v>
      </c>
    </row>
    <row r="4270" spans="2:5" x14ac:dyDescent="0.2">
      <c r="B4270" s="176">
        <v>37384</v>
      </c>
      <c r="C4270" s="146">
        <v>21.474522</v>
      </c>
      <c r="D4270">
        <f t="shared" si="69"/>
        <v>-0.86495670145071668</v>
      </c>
      <c r="E4270">
        <v>-5.0034958862522879E-3</v>
      </c>
    </row>
    <row r="4271" spans="2:5" x14ac:dyDescent="0.2">
      <c r="B4271" s="176">
        <v>38845</v>
      </c>
      <c r="C4271" s="146">
        <v>159.019531</v>
      </c>
      <c r="D4271">
        <f t="shared" si="69"/>
        <v>1.0765186314231501</v>
      </c>
      <c r="E4271">
        <v>-5.0079495419033376E-3</v>
      </c>
    </row>
    <row r="4272" spans="2:5" x14ac:dyDescent="0.2">
      <c r="B4272" s="176">
        <v>39700</v>
      </c>
      <c r="C4272" s="146">
        <v>76.579871999999995</v>
      </c>
      <c r="D4272">
        <f t="shared" si="69"/>
        <v>-0.73583251052220922</v>
      </c>
      <c r="E4272">
        <v>-5.0189847060587763E-3</v>
      </c>
    </row>
    <row r="4273" spans="2:5" x14ac:dyDescent="0.2">
      <c r="B4273" s="176">
        <v>41479</v>
      </c>
      <c r="C4273" s="146">
        <v>289.89135700000003</v>
      </c>
      <c r="D4273">
        <f t="shared" si="69"/>
        <v>10.482021762704095</v>
      </c>
      <c r="E4273">
        <v>-5.0202737196354905E-3</v>
      </c>
    </row>
    <row r="4274" spans="2:5" x14ac:dyDescent="0.2">
      <c r="B4274" s="176">
        <v>39878</v>
      </c>
      <c r="C4274" s="146">
        <v>25.247413999999999</v>
      </c>
      <c r="D4274">
        <f t="shared" si="69"/>
        <v>-0.49672501872324859</v>
      </c>
      <c r="E4274">
        <v>-5.0233928181419862E-3</v>
      </c>
    </row>
    <row r="4275" spans="2:5" x14ac:dyDescent="0.2">
      <c r="B4275" s="176">
        <v>35667</v>
      </c>
      <c r="C4275" s="146">
        <v>50.166240999999999</v>
      </c>
      <c r="D4275">
        <f t="shared" si="69"/>
        <v>-0.86003723801793197</v>
      </c>
      <c r="E4275">
        <v>-5.033100945438098E-3</v>
      </c>
    </row>
    <row r="4276" spans="2:5" x14ac:dyDescent="0.2">
      <c r="B4276" s="176">
        <v>41646</v>
      </c>
      <c r="C4276" s="146">
        <v>358.42562900000001</v>
      </c>
      <c r="D4276">
        <f t="shared" si="69"/>
        <v>13.807841058777472</v>
      </c>
      <c r="E4276">
        <v>-5.0415912149189383E-3</v>
      </c>
    </row>
    <row r="4277" spans="2:5" x14ac:dyDescent="0.2">
      <c r="B4277" s="176">
        <v>37754</v>
      </c>
      <c r="C4277" s="146">
        <v>24.205124000000001</v>
      </c>
      <c r="D4277">
        <f t="shared" si="69"/>
        <v>-0.95319860146265678</v>
      </c>
      <c r="E4277">
        <v>-5.0726852233394766E-3</v>
      </c>
    </row>
    <row r="4278" spans="2:5" x14ac:dyDescent="0.2">
      <c r="B4278" s="176">
        <v>45076</v>
      </c>
      <c r="C4278" s="146">
        <v>517.18804899999998</v>
      </c>
      <c r="D4278">
        <f t="shared" si="69"/>
        <v>2.7154224983068107</v>
      </c>
      <c r="E4278">
        <v>-5.0820188207974749E-3</v>
      </c>
    </row>
    <row r="4279" spans="2:5" x14ac:dyDescent="0.2">
      <c r="B4279" s="176">
        <v>39035</v>
      </c>
      <c r="C4279" s="146">
        <v>139.200333</v>
      </c>
      <c r="D4279">
        <f t="shared" si="69"/>
        <v>0.1186108817933038</v>
      </c>
      <c r="E4279">
        <v>-5.0978322055622574E-3</v>
      </c>
    </row>
    <row r="4280" spans="2:5" x14ac:dyDescent="0.2">
      <c r="B4280" s="176">
        <v>38896</v>
      </c>
      <c r="C4280" s="146">
        <v>124.440353</v>
      </c>
      <c r="D4280">
        <f t="shared" si="69"/>
        <v>4.0503953676431053</v>
      </c>
      <c r="E4280">
        <v>-5.0987425503940861E-3</v>
      </c>
    </row>
    <row r="4281" spans="2:5" x14ac:dyDescent="0.2">
      <c r="B4281" s="176">
        <v>36164</v>
      </c>
      <c r="C4281" s="146">
        <v>24.639724999999999</v>
      </c>
      <c r="D4281">
        <f t="shared" si="69"/>
        <v>-0.86618018239008332</v>
      </c>
      <c r="E4281">
        <v>-5.1156763782834709E-3</v>
      </c>
    </row>
    <row r="4282" spans="2:5" x14ac:dyDescent="0.2">
      <c r="B4282" s="176">
        <v>43837</v>
      </c>
      <c r="C4282" s="146">
        <v>184.12612899999999</v>
      </c>
      <c r="D4282">
        <f t="shared" si="69"/>
        <v>0.23560740272232444</v>
      </c>
      <c r="E4282">
        <v>-5.1171757835621438E-3</v>
      </c>
    </row>
    <row r="4283" spans="2:5" x14ac:dyDescent="0.2">
      <c r="B4283" s="176">
        <v>40197</v>
      </c>
      <c r="C4283" s="146">
        <v>149.016693</v>
      </c>
      <c r="D4283">
        <f t="shared" si="69"/>
        <v>0.14913037347681612</v>
      </c>
      <c r="E4283">
        <v>-5.1179678073410961E-3</v>
      </c>
    </row>
    <row r="4284" spans="2:5" x14ac:dyDescent="0.2">
      <c r="B4284" s="176">
        <v>38873</v>
      </c>
      <c r="C4284" s="146">
        <v>129.677795</v>
      </c>
      <c r="D4284">
        <f t="shared" si="69"/>
        <v>-0.25497162932213568</v>
      </c>
      <c r="E4284">
        <v>-5.1276232063328037E-3</v>
      </c>
    </row>
    <row r="4285" spans="2:5" x14ac:dyDescent="0.2">
      <c r="B4285" s="176">
        <v>43825</v>
      </c>
      <c r="C4285" s="146">
        <v>174.057526</v>
      </c>
      <c r="D4285">
        <f t="shared" si="69"/>
        <v>-0.66660300888721136</v>
      </c>
      <c r="E4285">
        <v>-5.1281042376269629E-3</v>
      </c>
    </row>
    <row r="4286" spans="2:5" x14ac:dyDescent="0.2">
      <c r="B4286" s="176">
        <v>42752</v>
      </c>
      <c r="C4286" s="146">
        <v>522.07287599999995</v>
      </c>
      <c r="D4286">
        <f t="shared" si="69"/>
        <v>42.666171378511692</v>
      </c>
      <c r="E4286">
        <v>-5.1291373168722886E-3</v>
      </c>
    </row>
    <row r="4287" spans="2:5" x14ac:dyDescent="0.2">
      <c r="B4287" s="176">
        <v>36812</v>
      </c>
      <c r="C4287" s="146">
        <v>11.956003000000001</v>
      </c>
      <c r="D4287">
        <f t="shared" si="69"/>
        <v>-0.94467766383679597</v>
      </c>
      <c r="E4287">
        <v>-5.1347548630516597E-3</v>
      </c>
    </row>
    <row r="4288" spans="2:5" x14ac:dyDescent="0.2">
      <c r="B4288" s="176">
        <v>40578</v>
      </c>
      <c r="C4288" s="146">
        <v>216.115295</v>
      </c>
      <c r="D4288">
        <f t="shared" si="69"/>
        <v>-0.43901535311764606</v>
      </c>
      <c r="E4288">
        <v>-5.1435181458807265E-3</v>
      </c>
    </row>
    <row r="4289" spans="2:5" x14ac:dyDescent="0.2">
      <c r="B4289" s="176">
        <v>42460</v>
      </c>
      <c r="C4289" s="146">
        <v>385.24279799999999</v>
      </c>
      <c r="D4289">
        <f t="shared" si="69"/>
        <v>2.6274074485607559E-2</v>
      </c>
      <c r="E4289">
        <v>-5.1466860968959853E-3</v>
      </c>
    </row>
    <row r="4290" spans="2:5" x14ac:dyDescent="0.2">
      <c r="B4290" s="176">
        <v>42978</v>
      </c>
      <c r="C4290" s="146">
        <v>375.38003500000002</v>
      </c>
      <c r="D4290">
        <f t="shared" si="69"/>
        <v>1.0763715297507348</v>
      </c>
      <c r="E4290">
        <v>-5.1519913237430487E-3</v>
      </c>
    </row>
    <row r="4291" spans="2:5" x14ac:dyDescent="0.2">
      <c r="B4291" s="176">
        <v>43612</v>
      </c>
      <c r="C4291" s="146">
        <v>180.78654499999999</v>
      </c>
      <c r="D4291">
        <f t="shared" ref="D4291:D4354" si="70">(C4291-C4292)/C4292</f>
        <v>1.5880689644588737</v>
      </c>
      <c r="E4291">
        <v>-5.2112103410356945E-3</v>
      </c>
    </row>
    <row r="4292" spans="2:5" x14ac:dyDescent="0.2">
      <c r="B4292" s="176">
        <v>38509</v>
      </c>
      <c r="C4292" s="146">
        <v>69.853836000000001</v>
      </c>
      <c r="D4292">
        <f t="shared" si="70"/>
        <v>-0.70044826730845977</v>
      </c>
      <c r="E4292">
        <v>-5.2464281549956032E-3</v>
      </c>
    </row>
    <row r="4293" spans="2:5" x14ac:dyDescent="0.2">
      <c r="B4293" s="176">
        <v>40634</v>
      </c>
      <c r="C4293" s="146">
        <v>233.19456500000001</v>
      </c>
      <c r="D4293">
        <f t="shared" si="70"/>
        <v>-0.580447743865251</v>
      </c>
      <c r="E4293">
        <v>-5.24693707881545E-3</v>
      </c>
    </row>
    <row r="4294" spans="2:5" x14ac:dyDescent="0.2">
      <c r="B4294" s="176">
        <v>42628</v>
      </c>
      <c r="C4294" s="146">
        <v>555.81768799999998</v>
      </c>
      <c r="D4294">
        <f t="shared" si="70"/>
        <v>8.328273378790799</v>
      </c>
      <c r="E4294">
        <v>-5.2631982567712694E-3</v>
      </c>
    </row>
    <row r="4295" spans="2:5" x14ac:dyDescent="0.2">
      <c r="B4295" s="176">
        <v>35130</v>
      </c>
      <c r="C4295" s="146">
        <v>59.584198000000001</v>
      </c>
      <c r="D4295">
        <f t="shared" si="70"/>
        <v>-0.87293812544429339</v>
      </c>
      <c r="E4295">
        <v>-5.2693304805706597E-3</v>
      </c>
    </row>
    <row r="4296" spans="2:5" x14ac:dyDescent="0.2">
      <c r="B4296" s="176">
        <v>42818</v>
      </c>
      <c r="C4296" s="146">
        <v>468.938446</v>
      </c>
      <c r="D4296">
        <f t="shared" si="70"/>
        <v>1.5595569933287499</v>
      </c>
      <c r="E4296">
        <v>-5.2865649743065951E-3</v>
      </c>
    </row>
    <row r="4297" spans="2:5" x14ac:dyDescent="0.2">
      <c r="B4297" s="176">
        <v>40757</v>
      </c>
      <c r="C4297" s="146">
        <v>183.21078499999999</v>
      </c>
      <c r="D4297">
        <f t="shared" si="70"/>
        <v>1.7646807563425504</v>
      </c>
      <c r="E4297">
        <v>-5.3041477070267067E-3</v>
      </c>
    </row>
    <row r="4298" spans="2:5" x14ac:dyDescent="0.2">
      <c r="B4298" s="176">
        <v>37965</v>
      </c>
      <c r="C4298" s="146">
        <v>66.268332999999998</v>
      </c>
      <c r="D4298">
        <f t="shared" si="70"/>
        <v>-0.84549710346061435</v>
      </c>
      <c r="E4298">
        <v>-5.3149668259618458E-3</v>
      </c>
    </row>
    <row r="4299" spans="2:5" x14ac:dyDescent="0.2">
      <c r="B4299" s="176">
        <v>42919</v>
      </c>
      <c r="C4299" s="146">
        <v>428.913208</v>
      </c>
      <c r="D4299">
        <f t="shared" si="70"/>
        <v>9.2258127518466928</v>
      </c>
      <c r="E4299">
        <v>-5.3172885060716385E-3</v>
      </c>
    </row>
    <row r="4300" spans="2:5" x14ac:dyDescent="0.2">
      <c r="B4300" s="176">
        <v>35768</v>
      </c>
      <c r="C4300" s="146">
        <v>41.944167999999998</v>
      </c>
      <c r="D4300">
        <f t="shared" si="70"/>
        <v>-0.85213626964435241</v>
      </c>
      <c r="E4300">
        <v>-5.3301323671118284E-3</v>
      </c>
    </row>
    <row r="4301" spans="2:5" x14ac:dyDescent="0.2">
      <c r="B4301" s="176">
        <v>41487</v>
      </c>
      <c r="C4301" s="146">
        <v>283.66772500000002</v>
      </c>
      <c r="D4301">
        <f t="shared" si="70"/>
        <v>12.166933849215281</v>
      </c>
      <c r="E4301">
        <v>-5.3357448673682336E-3</v>
      </c>
    </row>
    <row r="4302" spans="2:5" x14ac:dyDescent="0.2">
      <c r="B4302" s="176">
        <v>37502</v>
      </c>
      <c r="C4302" s="146">
        <v>21.543946999999999</v>
      </c>
      <c r="D4302">
        <f t="shared" si="70"/>
        <v>-0.22085479281988296</v>
      </c>
      <c r="E4302">
        <v>-5.3419143272438194E-3</v>
      </c>
    </row>
    <row r="4303" spans="2:5" x14ac:dyDescent="0.2">
      <c r="B4303" s="176">
        <v>36234</v>
      </c>
      <c r="C4303" s="146">
        <v>27.650746999999999</v>
      </c>
      <c r="D4303">
        <f t="shared" si="70"/>
        <v>-0.9258017932097744</v>
      </c>
      <c r="E4303">
        <v>-5.3619077283522934E-3</v>
      </c>
    </row>
    <row r="4304" spans="2:5" x14ac:dyDescent="0.2">
      <c r="B4304" s="176">
        <v>41577</v>
      </c>
      <c r="C4304" s="146">
        <v>372.66058299999997</v>
      </c>
      <c r="D4304">
        <f t="shared" si="70"/>
        <v>7.8696471182641092</v>
      </c>
      <c r="E4304">
        <v>-5.3713015105583692E-3</v>
      </c>
    </row>
    <row r="4305" spans="2:5" x14ac:dyDescent="0.2">
      <c r="B4305" s="176">
        <v>36445</v>
      </c>
      <c r="C4305" s="146">
        <v>42.015265999999997</v>
      </c>
      <c r="D4305">
        <f t="shared" si="70"/>
        <v>0.1208521164576515</v>
      </c>
      <c r="E4305">
        <v>-5.3781206966424773E-3</v>
      </c>
    </row>
    <row r="4306" spans="2:5" x14ac:dyDescent="0.2">
      <c r="B4306" s="176">
        <v>35928</v>
      </c>
      <c r="C4306" s="146">
        <v>37.485111000000003</v>
      </c>
      <c r="D4306">
        <f t="shared" si="70"/>
        <v>-0.90050999827896205</v>
      </c>
      <c r="E4306">
        <v>-5.3867098618804636E-3</v>
      </c>
    </row>
    <row r="4307" spans="2:5" x14ac:dyDescent="0.2">
      <c r="B4307" s="176">
        <v>42360</v>
      </c>
      <c r="C4307" s="146">
        <v>376.77264400000001</v>
      </c>
      <c r="D4307">
        <f t="shared" si="70"/>
        <v>0.63968302573633251</v>
      </c>
      <c r="E4307">
        <v>-5.3926415780389727E-3</v>
      </c>
    </row>
    <row r="4308" spans="2:5" x14ac:dyDescent="0.2">
      <c r="B4308" s="176">
        <v>43571</v>
      </c>
      <c r="C4308" s="146">
        <v>229.783829</v>
      </c>
      <c r="D4308">
        <f t="shared" si="70"/>
        <v>-0.37491524955834371</v>
      </c>
      <c r="E4308">
        <v>-5.3937767974181639E-3</v>
      </c>
    </row>
    <row r="4309" spans="2:5" x14ac:dyDescent="0.2">
      <c r="B4309" s="176">
        <v>43150</v>
      </c>
      <c r="C4309" s="146">
        <v>367.60427900000002</v>
      </c>
      <c r="D4309">
        <f t="shared" si="70"/>
        <v>11.184480937210351</v>
      </c>
      <c r="E4309">
        <v>-5.3945193216815325E-3</v>
      </c>
    </row>
    <row r="4310" spans="2:5" x14ac:dyDescent="0.2">
      <c r="B4310" s="176">
        <v>36210</v>
      </c>
      <c r="C4310" s="146">
        <v>30.169875999999999</v>
      </c>
      <c r="D4310">
        <f t="shared" si="70"/>
        <v>-0.94855264559839325</v>
      </c>
      <c r="E4310">
        <v>-5.4051851536351348E-3</v>
      </c>
    </row>
    <row r="4311" spans="2:5" x14ac:dyDescent="0.2">
      <c r="B4311" s="176">
        <v>45112</v>
      </c>
      <c r="C4311" s="146">
        <v>586.42230199999995</v>
      </c>
      <c r="D4311">
        <f t="shared" si="70"/>
        <v>0.13533181046418216</v>
      </c>
      <c r="E4311">
        <v>-5.4104428332156229E-3</v>
      </c>
    </row>
    <row r="4312" spans="2:5" x14ac:dyDescent="0.2">
      <c r="B4312" s="176">
        <v>41957</v>
      </c>
      <c r="C4312" s="146">
        <v>516.52062999999998</v>
      </c>
      <c r="D4312">
        <f t="shared" si="70"/>
        <v>0.11222592203388475</v>
      </c>
      <c r="E4312">
        <v>-5.410455005021954E-3</v>
      </c>
    </row>
    <row r="4313" spans="2:5" x14ac:dyDescent="0.2">
      <c r="B4313" s="176">
        <v>42825</v>
      </c>
      <c r="C4313" s="146">
        <v>464.40261800000002</v>
      </c>
      <c r="D4313">
        <f t="shared" si="70"/>
        <v>-0.20258470374320567</v>
      </c>
      <c r="E4313">
        <v>-5.4440154314471054E-3</v>
      </c>
    </row>
    <row r="4314" spans="2:5" x14ac:dyDescent="0.2">
      <c r="B4314" s="176">
        <v>42621</v>
      </c>
      <c r="C4314" s="146">
        <v>582.38488800000005</v>
      </c>
      <c r="D4314">
        <f t="shared" si="70"/>
        <v>1.2864970588599152</v>
      </c>
      <c r="E4314">
        <v>-5.4477449804713534E-3</v>
      </c>
    </row>
    <row r="4315" spans="2:5" x14ac:dyDescent="0.2">
      <c r="B4315" s="176">
        <v>43336</v>
      </c>
      <c r="C4315" s="146">
        <v>254.70616100000001</v>
      </c>
      <c r="D4315">
        <f t="shared" si="70"/>
        <v>-0.50265651442181847</v>
      </c>
      <c r="E4315">
        <v>-5.4495749809371679E-3</v>
      </c>
    </row>
    <row r="4316" spans="2:5" x14ac:dyDescent="0.2">
      <c r="B4316" s="176">
        <v>42017</v>
      </c>
      <c r="C4316" s="146">
        <v>512.13330099999996</v>
      </c>
      <c r="D4316">
        <f t="shared" si="70"/>
        <v>0.31156692025461241</v>
      </c>
      <c r="E4316">
        <v>-5.4565522251910749E-3</v>
      </c>
    </row>
    <row r="4317" spans="2:5" x14ac:dyDescent="0.2">
      <c r="B4317" s="176">
        <v>42367</v>
      </c>
      <c r="C4317" s="146">
        <v>390.47439600000001</v>
      </c>
      <c r="D4317">
        <f t="shared" si="70"/>
        <v>4.5770896018408207</v>
      </c>
      <c r="E4317">
        <v>-5.4568620503329321E-3</v>
      </c>
    </row>
    <row r="4318" spans="2:5" x14ac:dyDescent="0.2">
      <c r="B4318" s="176">
        <v>38464</v>
      </c>
      <c r="C4318" s="146">
        <v>70.014008000000004</v>
      </c>
      <c r="D4318">
        <f t="shared" si="70"/>
        <v>-0.82044297088962714</v>
      </c>
      <c r="E4318">
        <v>-5.4606615516851822E-3</v>
      </c>
    </row>
    <row r="4319" spans="2:5" x14ac:dyDescent="0.2">
      <c r="B4319" s="176">
        <v>42369</v>
      </c>
      <c r="C4319" s="146">
        <v>389.92630000000003</v>
      </c>
      <c r="D4319">
        <f t="shared" si="70"/>
        <v>3.9629447422604418</v>
      </c>
      <c r="E4319">
        <v>-5.4645691547997675E-3</v>
      </c>
    </row>
    <row r="4320" spans="2:5" x14ac:dyDescent="0.2">
      <c r="B4320" s="176">
        <v>38387</v>
      </c>
      <c r="C4320" s="146">
        <v>78.567527999999996</v>
      </c>
      <c r="D4320">
        <f t="shared" si="70"/>
        <v>-0.81510287297827366</v>
      </c>
      <c r="E4320">
        <v>-5.4748074931306708E-3</v>
      </c>
    </row>
    <row r="4321" spans="2:5" x14ac:dyDescent="0.2">
      <c r="B4321" s="176">
        <v>43062</v>
      </c>
      <c r="C4321" s="146">
        <v>424.92562900000001</v>
      </c>
      <c r="D4321">
        <f t="shared" si="70"/>
        <v>1.4738826898645463</v>
      </c>
      <c r="E4321">
        <v>-5.4829992657939655E-3</v>
      </c>
    </row>
    <row r="4322" spans="2:5" x14ac:dyDescent="0.2">
      <c r="B4322" s="176">
        <v>43493</v>
      </c>
      <c r="C4322" s="146">
        <v>171.76466400000001</v>
      </c>
      <c r="D4322">
        <f t="shared" si="70"/>
        <v>3.0350548794612942</v>
      </c>
      <c r="E4322">
        <v>-5.4834264978293953E-3</v>
      </c>
    </row>
    <row r="4323" spans="2:5" x14ac:dyDescent="0.2">
      <c r="B4323" s="176">
        <v>36455</v>
      </c>
      <c r="C4323" s="146">
        <v>42.568111000000002</v>
      </c>
      <c r="D4323">
        <f t="shared" si="70"/>
        <v>-0.90433970983865564</v>
      </c>
      <c r="E4323">
        <v>-5.4846091154451332E-3</v>
      </c>
    </row>
    <row r="4324" spans="2:5" x14ac:dyDescent="0.2">
      <c r="B4324" s="176">
        <v>41850</v>
      </c>
      <c r="C4324" s="146">
        <v>444.99249300000002</v>
      </c>
      <c r="D4324">
        <f t="shared" si="70"/>
        <v>13.277657018133862</v>
      </c>
      <c r="E4324">
        <v>-5.5084875516592689E-3</v>
      </c>
    </row>
    <row r="4325" spans="2:5" x14ac:dyDescent="0.2">
      <c r="B4325" s="176">
        <v>37802</v>
      </c>
      <c r="C4325" s="146">
        <v>31.167052999999999</v>
      </c>
      <c r="D4325">
        <f t="shared" si="70"/>
        <v>-0.76550039949207871</v>
      </c>
      <c r="E4325">
        <v>-5.5233294155692626E-3</v>
      </c>
    </row>
    <row r="4326" spans="2:5" x14ac:dyDescent="0.2">
      <c r="B4326" s="176">
        <v>40156</v>
      </c>
      <c r="C4326" s="146">
        <v>132.90876800000001</v>
      </c>
      <c r="D4326">
        <f t="shared" si="70"/>
        <v>-0.44572588789657752</v>
      </c>
      <c r="E4326">
        <v>-5.5286490278142119E-3</v>
      </c>
    </row>
    <row r="4327" spans="2:5" x14ac:dyDescent="0.2">
      <c r="B4327" s="176">
        <v>40946</v>
      </c>
      <c r="C4327" s="146">
        <v>239.78887900000001</v>
      </c>
      <c r="D4327">
        <f t="shared" si="70"/>
        <v>0.58456014792839173</v>
      </c>
      <c r="E4327">
        <v>-5.5611450523229957E-3</v>
      </c>
    </row>
    <row r="4328" spans="2:5" x14ac:dyDescent="0.2">
      <c r="B4328" s="176">
        <v>43508</v>
      </c>
      <c r="C4328" s="146">
        <v>151.32835399999999</v>
      </c>
      <c r="D4328">
        <f t="shared" si="70"/>
        <v>-0.48481251070354253</v>
      </c>
      <c r="E4328">
        <v>-5.5682410014134863E-3</v>
      </c>
    </row>
    <row r="4329" spans="2:5" x14ac:dyDescent="0.2">
      <c r="B4329" s="176">
        <v>43249</v>
      </c>
      <c r="C4329" s="146">
        <v>293.73452800000001</v>
      </c>
      <c r="D4329">
        <f t="shared" si="70"/>
        <v>-0.38800092689563431</v>
      </c>
      <c r="E4329">
        <v>-5.5686585721389827E-3</v>
      </c>
    </row>
    <row r="4330" spans="2:5" x14ac:dyDescent="0.2">
      <c r="B4330" s="176">
        <v>42153</v>
      </c>
      <c r="C4330" s="146">
        <v>479.95910600000002</v>
      </c>
      <c r="D4330">
        <f t="shared" si="70"/>
        <v>1.9491775521112802E-2</v>
      </c>
      <c r="E4330">
        <v>-5.5745445073949861E-3</v>
      </c>
    </row>
    <row r="4331" spans="2:5" x14ac:dyDescent="0.2">
      <c r="B4331" s="176">
        <v>42836</v>
      </c>
      <c r="C4331" s="146">
        <v>470.782715</v>
      </c>
      <c r="D4331">
        <f t="shared" si="70"/>
        <v>4.9646711642715546</v>
      </c>
      <c r="E4331">
        <v>-5.5800960300596376E-3</v>
      </c>
    </row>
    <row r="4332" spans="2:5" x14ac:dyDescent="0.2">
      <c r="B4332" s="176">
        <v>38084</v>
      </c>
      <c r="C4332" s="146">
        <v>78.928528</v>
      </c>
      <c r="D4332">
        <f t="shared" si="70"/>
        <v>-0.81543095707479352</v>
      </c>
      <c r="E4332">
        <v>-5.5925344648363783E-3</v>
      </c>
    </row>
    <row r="4333" spans="2:5" x14ac:dyDescent="0.2">
      <c r="B4333" s="176">
        <v>41813</v>
      </c>
      <c r="C4333" s="146">
        <v>427.63687099999999</v>
      </c>
      <c r="D4333">
        <f t="shared" si="70"/>
        <v>6.373459744044724</v>
      </c>
      <c r="E4333">
        <v>-5.5929712218583784E-3</v>
      </c>
    </row>
    <row r="4334" spans="2:5" x14ac:dyDescent="0.2">
      <c r="B4334" s="176">
        <v>35570</v>
      </c>
      <c r="C4334" s="146">
        <v>57.996772999999997</v>
      </c>
      <c r="D4334">
        <f t="shared" si="70"/>
        <v>-0.76607344822328693</v>
      </c>
      <c r="E4334">
        <v>-5.5945960455063906E-3</v>
      </c>
    </row>
    <row r="4335" spans="2:5" x14ac:dyDescent="0.2">
      <c r="B4335" s="176">
        <v>43325</v>
      </c>
      <c r="C4335" s="146">
        <v>247.927277</v>
      </c>
      <c r="D4335">
        <f t="shared" si="70"/>
        <v>-0.45781561815687116</v>
      </c>
      <c r="E4335">
        <v>-5.5978002537327414E-3</v>
      </c>
    </row>
    <row r="4336" spans="2:5" x14ac:dyDescent="0.2">
      <c r="B4336" s="176">
        <v>45027</v>
      </c>
      <c r="C4336" s="146">
        <v>457.27484099999998</v>
      </c>
      <c r="D4336">
        <f t="shared" si="70"/>
        <v>4.3245923510939424</v>
      </c>
      <c r="E4336">
        <v>-5.636174202034658E-3</v>
      </c>
    </row>
    <row r="4337" spans="2:5" x14ac:dyDescent="0.2">
      <c r="B4337" s="176">
        <v>38610</v>
      </c>
      <c r="C4337" s="146">
        <v>85.879784000000001</v>
      </c>
      <c r="D4337">
        <f t="shared" si="70"/>
        <v>-0.77372227897945256</v>
      </c>
      <c r="E4337">
        <v>-5.6367961161844209E-3</v>
      </c>
    </row>
    <row r="4338" spans="2:5" x14ac:dyDescent="0.2">
      <c r="B4338" s="176">
        <v>41687</v>
      </c>
      <c r="C4338" s="146">
        <v>379.53265399999998</v>
      </c>
      <c r="D4338">
        <f t="shared" si="70"/>
        <v>4.9723937067936657</v>
      </c>
      <c r="E4338">
        <v>-5.6582973519805008E-3</v>
      </c>
    </row>
    <row r="4339" spans="2:5" x14ac:dyDescent="0.2">
      <c r="B4339" s="176">
        <v>35338</v>
      </c>
      <c r="C4339" s="146">
        <v>63.547829</v>
      </c>
      <c r="D4339">
        <f t="shared" si="70"/>
        <v>-0.71628355892507611</v>
      </c>
      <c r="E4339">
        <v>-5.6618966901710917E-3</v>
      </c>
    </row>
    <row r="4340" spans="2:5" x14ac:dyDescent="0.2">
      <c r="B4340" s="176">
        <v>40562</v>
      </c>
      <c r="C4340" s="146">
        <v>223.983597</v>
      </c>
      <c r="D4340">
        <f t="shared" si="70"/>
        <v>-9.9552226089745163E-3</v>
      </c>
      <c r="E4340">
        <v>-5.6687557320291605E-3</v>
      </c>
    </row>
    <row r="4341" spans="2:5" x14ac:dyDescent="0.2">
      <c r="B4341" s="176">
        <v>41094</v>
      </c>
      <c r="C4341" s="146">
        <v>226.23582500000001</v>
      </c>
      <c r="D4341">
        <f t="shared" si="70"/>
        <v>8.3287714947331306</v>
      </c>
      <c r="E4341">
        <v>-5.6830586586841354E-3</v>
      </c>
    </row>
    <row r="4342" spans="2:5" x14ac:dyDescent="0.2">
      <c r="B4342" s="176">
        <v>37706</v>
      </c>
      <c r="C4342" s="146">
        <v>24.251405999999999</v>
      </c>
      <c r="D4342">
        <f t="shared" si="70"/>
        <v>-0.92836575357143003</v>
      </c>
      <c r="E4342">
        <v>-5.6923987438420899E-3</v>
      </c>
    </row>
    <row r="4343" spans="2:5" x14ac:dyDescent="0.2">
      <c r="B4343" s="176">
        <v>44377</v>
      </c>
      <c r="C4343" s="146">
        <v>338.54486100000003</v>
      </c>
      <c r="D4343">
        <f t="shared" si="70"/>
        <v>-0.1331206266785703</v>
      </c>
      <c r="E4343">
        <v>-5.7092597465760991E-3</v>
      </c>
    </row>
    <row r="4344" spans="2:5" x14ac:dyDescent="0.2">
      <c r="B4344" s="176">
        <v>44628</v>
      </c>
      <c r="C4344" s="146">
        <v>390.53283699999997</v>
      </c>
      <c r="D4344">
        <f t="shared" si="70"/>
        <v>14.641121396136064</v>
      </c>
      <c r="E4344">
        <v>-5.7106642667092509E-3</v>
      </c>
    </row>
    <row r="4345" spans="2:5" x14ac:dyDescent="0.2">
      <c r="B4345" s="176">
        <v>36572</v>
      </c>
      <c r="C4345" s="146">
        <v>24.968340000000001</v>
      </c>
      <c r="D4345">
        <f t="shared" si="70"/>
        <v>-0.94328315411587149</v>
      </c>
      <c r="E4345">
        <v>-5.7297190619421158E-3</v>
      </c>
    </row>
    <row r="4346" spans="2:5" x14ac:dyDescent="0.2">
      <c r="B4346" s="176">
        <v>44973</v>
      </c>
      <c r="C4346" s="146">
        <v>440.227936</v>
      </c>
      <c r="D4346">
        <f t="shared" si="70"/>
        <v>2.0318732133176161</v>
      </c>
      <c r="E4346">
        <v>-5.741319161581872E-3</v>
      </c>
    </row>
    <row r="4347" spans="2:5" x14ac:dyDescent="0.2">
      <c r="B4347" s="176">
        <v>38974</v>
      </c>
      <c r="C4347" s="146">
        <v>145.19998200000001</v>
      </c>
      <c r="D4347">
        <f t="shared" si="70"/>
        <v>-0.46144379792017209</v>
      </c>
      <c r="E4347">
        <v>-5.7457971202272704E-3</v>
      </c>
    </row>
    <row r="4348" spans="2:5" x14ac:dyDescent="0.2">
      <c r="B4348" s="176">
        <v>41255</v>
      </c>
      <c r="C4348" s="146">
        <v>269.609711</v>
      </c>
      <c r="D4348">
        <f t="shared" si="70"/>
        <v>-0.44924140557257575</v>
      </c>
      <c r="E4348">
        <v>-5.7532912123741276E-3</v>
      </c>
    </row>
    <row r="4349" spans="2:5" x14ac:dyDescent="0.2">
      <c r="B4349" s="176">
        <v>42572</v>
      </c>
      <c r="C4349" s="146">
        <v>489.524292</v>
      </c>
      <c r="D4349">
        <f t="shared" si="70"/>
        <v>23.58849550587804</v>
      </c>
      <c r="E4349">
        <v>-5.7704211608285158E-3</v>
      </c>
    </row>
    <row r="4350" spans="2:5" x14ac:dyDescent="0.2">
      <c r="B4350" s="176">
        <v>36714</v>
      </c>
      <c r="C4350" s="146">
        <v>19.908671999999999</v>
      </c>
      <c r="D4350">
        <f t="shared" si="70"/>
        <v>-0.6243506172004627</v>
      </c>
      <c r="E4350">
        <v>-5.7783561838120065E-3</v>
      </c>
    </row>
    <row r="4351" spans="2:5" x14ac:dyDescent="0.2">
      <c r="B4351" s="176">
        <v>35066</v>
      </c>
      <c r="C4351" s="146">
        <v>52.998016</v>
      </c>
      <c r="D4351">
        <f t="shared" si="70"/>
        <v>2.6472147529850443E-4</v>
      </c>
      <c r="E4351">
        <v>-5.7893925350260122E-3</v>
      </c>
    </row>
    <row r="4352" spans="2:5" x14ac:dyDescent="0.2">
      <c r="B4352" s="176">
        <v>35079</v>
      </c>
      <c r="C4352" s="146">
        <v>52.983989999999999</v>
      </c>
      <c r="D4352">
        <f t="shared" si="70"/>
        <v>1.1083334377870611</v>
      </c>
      <c r="E4352">
        <v>-5.7911214488372024E-3</v>
      </c>
    </row>
    <row r="4353" spans="2:5" x14ac:dyDescent="0.2">
      <c r="B4353" s="176">
        <v>37720</v>
      </c>
      <c r="C4353" s="146">
        <v>25.130745000000001</v>
      </c>
      <c r="D4353">
        <f t="shared" si="70"/>
        <v>-0.79355273035589435</v>
      </c>
      <c r="E4353">
        <v>-5.7980471335075875E-3</v>
      </c>
    </row>
    <row r="4354" spans="2:5" x14ac:dyDescent="0.2">
      <c r="B4354" s="176">
        <v>39486</v>
      </c>
      <c r="C4354" s="146">
        <v>121.729607</v>
      </c>
      <c r="D4354">
        <f t="shared" si="70"/>
        <v>-0.63445889058350546</v>
      </c>
      <c r="E4354">
        <v>-5.8032268907206369E-3</v>
      </c>
    </row>
    <row r="4355" spans="2:5" x14ac:dyDescent="0.2">
      <c r="B4355" s="176">
        <v>43213</v>
      </c>
      <c r="C4355" s="146">
        <v>333.01208500000001</v>
      </c>
      <c r="D4355">
        <f t="shared" ref="D4355:D4418" si="71">(C4355-C4356)/C4356</f>
        <v>3.4193841353848446</v>
      </c>
      <c r="E4355">
        <v>-5.8036568408950809E-3</v>
      </c>
    </row>
    <row r="4356" spans="2:5" x14ac:dyDescent="0.2">
      <c r="B4356" s="176">
        <v>39695</v>
      </c>
      <c r="C4356" s="146">
        <v>75.352599999999995</v>
      </c>
      <c r="D4356">
        <f t="shared" si="71"/>
        <v>-0.56086305038861728</v>
      </c>
      <c r="E4356">
        <v>-5.8166624259756734E-3</v>
      </c>
    </row>
    <row r="4357" spans="2:5" x14ac:dyDescent="0.2">
      <c r="B4357" s="176">
        <v>40906</v>
      </c>
      <c r="C4357" s="146">
        <v>171.59248400000001</v>
      </c>
      <c r="D4357">
        <f t="shared" si="71"/>
        <v>4.3410665985785739</v>
      </c>
      <c r="E4357">
        <v>-5.8269551191047235E-3</v>
      </c>
    </row>
    <row r="4358" spans="2:5" x14ac:dyDescent="0.2">
      <c r="B4358" s="176">
        <v>37805</v>
      </c>
      <c r="C4358" s="146">
        <v>32.127006999999999</v>
      </c>
      <c r="D4358">
        <f t="shared" si="71"/>
        <v>-0.92146567637318866</v>
      </c>
      <c r="E4358">
        <v>-5.8431727307425643E-3</v>
      </c>
    </row>
    <row r="4359" spans="2:5" x14ac:dyDescent="0.2">
      <c r="B4359" s="176">
        <v>41766</v>
      </c>
      <c r="C4359" s="146">
        <v>409.08236699999998</v>
      </c>
      <c r="D4359">
        <f t="shared" si="71"/>
        <v>33.662909393299216</v>
      </c>
      <c r="E4359">
        <v>-5.8451630687010505E-3</v>
      </c>
    </row>
    <row r="4360" spans="2:5" x14ac:dyDescent="0.2">
      <c r="B4360" s="176">
        <v>37139</v>
      </c>
      <c r="C4360" s="146">
        <v>11.801731999999999</v>
      </c>
      <c r="D4360">
        <f t="shared" si="71"/>
        <v>-0.73197380114997701</v>
      </c>
      <c r="E4360">
        <v>-5.8479571573244859E-3</v>
      </c>
    </row>
    <row r="4361" spans="2:5" x14ac:dyDescent="0.2">
      <c r="B4361" s="176">
        <v>37881</v>
      </c>
      <c r="C4361" s="146">
        <v>44.032009000000002</v>
      </c>
      <c r="D4361">
        <f t="shared" si="71"/>
        <v>-0.84268485436883489</v>
      </c>
      <c r="E4361">
        <v>-5.8625693787309769E-3</v>
      </c>
    </row>
    <row r="4362" spans="2:5" x14ac:dyDescent="0.2">
      <c r="B4362" s="176">
        <v>41446</v>
      </c>
      <c r="C4362" s="146">
        <v>279.89681999999999</v>
      </c>
      <c r="D4362">
        <f t="shared" si="71"/>
        <v>-6.3683430280052564E-2</v>
      </c>
      <c r="E4362">
        <v>-5.8873977705263952E-3</v>
      </c>
    </row>
    <row r="4363" spans="2:5" x14ac:dyDescent="0.2">
      <c r="B4363" s="176">
        <v>41025</v>
      </c>
      <c r="C4363" s="146">
        <v>298.93396000000001</v>
      </c>
      <c r="D4363">
        <f t="shared" si="71"/>
        <v>24.597353727828033</v>
      </c>
      <c r="E4363">
        <v>-5.8926079874546903E-3</v>
      </c>
    </row>
    <row r="4364" spans="2:5" x14ac:dyDescent="0.2">
      <c r="B4364" s="176">
        <v>37182</v>
      </c>
      <c r="C4364" s="146">
        <v>11.678315</v>
      </c>
      <c r="D4364">
        <f t="shared" si="71"/>
        <v>-0.97924450570560484</v>
      </c>
      <c r="E4364">
        <v>-5.9094780629258548E-3</v>
      </c>
    </row>
    <row r="4365" spans="2:5" x14ac:dyDescent="0.2">
      <c r="B4365" s="176">
        <v>42068</v>
      </c>
      <c r="C4365" s="146">
        <v>562.66137700000002</v>
      </c>
      <c r="D4365">
        <f t="shared" si="71"/>
        <v>21.880971740690494</v>
      </c>
      <c r="E4365">
        <v>-5.9223182223489971E-3</v>
      </c>
    </row>
    <row r="4366" spans="2:5" x14ac:dyDescent="0.2">
      <c r="B4366" s="176">
        <v>37616</v>
      </c>
      <c r="C4366" s="146">
        <v>24.590799000000001</v>
      </c>
      <c r="D4366">
        <f t="shared" si="71"/>
        <v>-0.89496512799650874</v>
      </c>
      <c r="E4366">
        <v>-5.9245216020660345E-3</v>
      </c>
    </row>
    <row r="4367" spans="2:5" x14ac:dyDescent="0.2">
      <c r="B4367" s="176">
        <v>43577</v>
      </c>
      <c r="C4367" s="146">
        <v>234.12033099999999</v>
      </c>
      <c r="D4367">
        <f t="shared" si="71"/>
        <v>6.0978521145260398</v>
      </c>
      <c r="E4367">
        <v>-5.9259037272274126E-3</v>
      </c>
    </row>
    <row r="4368" spans="2:5" x14ac:dyDescent="0.2">
      <c r="B4368" s="176">
        <v>37811</v>
      </c>
      <c r="C4368" s="146">
        <v>32.984673000000001</v>
      </c>
      <c r="D4368">
        <f t="shared" si="71"/>
        <v>-0.88388322508268868</v>
      </c>
      <c r="E4368">
        <v>-5.9281445733851516E-3</v>
      </c>
    </row>
    <row r="4369" spans="2:5" x14ac:dyDescent="0.2">
      <c r="B4369" s="176">
        <v>43256</v>
      </c>
      <c r="C4369" s="146">
        <v>284.06466699999999</v>
      </c>
      <c r="D4369">
        <f t="shared" si="71"/>
        <v>3.324374897871317</v>
      </c>
      <c r="E4369">
        <v>-5.9305212141618586E-3</v>
      </c>
    </row>
    <row r="4370" spans="2:5" x14ac:dyDescent="0.2">
      <c r="B4370" s="176">
        <v>38253</v>
      </c>
      <c r="C4370" s="146">
        <v>65.689186000000007</v>
      </c>
      <c r="D4370">
        <f t="shared" si="71"/>
        <v>-0.89386996570572796</v>
      </c>
      <c r="E4370">
        <v>-5.9388512405905078E-3</v>
      </c>
    </row>
    <row r="4371" spans="2:5" x14ac:dyDescent="0.2">
      <c r="B4371" s="176">
        <v>45141</v>
      </c>
      <c r="C4371" s="146">
        <v>618.95001200000002</v>
      </c>
      <c r="D4371">
        <f t="shared" si="71"/>
        <v>24.413520904370682</v>
      </c>
      <c r="E4371">
        <v>-5.942362253887932E-3</v>
      </c>
    </row>
    <row r="4372" spans="2:5" x14ac:dyDescent="0.2">
      <c r="B4372" s="176">
        <v>39864</v>
      </c>
      <c r="C4372" s="146">
        <v>24.355146000000001</v>
      </c>
      <c r="D4372">
        <f t="shared" si="71"/>
        <v>-0.94677330393002346</v>
      </c>
      <c r="E4372">
        <v>-5.9457596973684452E-3</v>
      </c>
    </row>
    <row r="4373" spans="2:5" x14ac:dyDescent="0.2">
      <c r="B4373" s="176">
        <v>44809</v>
      </c>
      <c r="C4373" s="146">
        <v>457.57388300000002</v>
      </c>
      <c r="D4373">
        <f t="shared" si="71"/>
        <v>15.737823535154746</v>
      </c>
      <c r="E4373">
        <v>-5.9556021137839501E-3</v>
      </c>
    </row>
    <row r="4374" spans="2:5" x14ac:dyDescent="0.2">
      <c r="B4374" s="176">
        <v>36224</v>
      </c>
      <c r="C4374" s="146">
        <v>27.337717000000001</v>
      </c>
      <c r="D4374">
        <f t="shared" si="71"/>
        <v>-0.93669686309424927</v>
      </c>
      <c r="E4374">
        <v>-5.9622881357472429E-3</v>
      </c>
    </row>
    <row r="4375" spans="2:5" x14ac:dyDescent="0.2">
      <c r="B4375" s="176">
        <v>44644</v>
      </c>
      <c r="C4375" s="146">
        <v>431.85406499999999</v>
      </c>
      <c r="D4375">
        <f t="shared" si="71"/>
        <v>5.645853371248017</v>
      </c>
      <c r="E4375">
        <v>-5.9659618926177068E-3</v>
      </c>
    </row>
    <row r="4376" spans="2:5" x14ac:dyDescent="0.2">
      <c r="B4376" s="176">
        <v>35334</v>
      </c>
      <c r="C4376" s="146">
        <v>64.980980000000002</v>
      </c>
      <c r="D4376">
        <f t="shared" si="71"/>
        <v>-0.77630916221030732</v>
      </c>
      <c r="E4376">
        <v>-5.9691889055780694E-3</v>
      </c>
    </row>
    <row r="4377" spans="2:5" x14ac:dyDescent="0.2">
      <c r="B4377" s="176">
        <v>44404</v>
      </c>
      <c r="C4377" s="146">
        <v>290.494598</v>
      </c>
      <c r="D4377">
        <f t="shared" si="71"/>
        <v>3.2675729250325691</v>
      </c>
      <c r="E4377">
        <v>-5.9696584269612069E-3</v>
      </c>
    </row>
    <row r="4378" spans="2:5" x14ac:dyDescent="0.2">
      <c r="B4378" s="176">
        <v>37977</v>
      </c>
      <c r="C4378" s="146">
        <v>68.070212999999995</v>
      </c>
      <c r="D4378">
        <f t="shared" si="71"/>
        <v>-0.82234750849280391</v>
      </c>
      <c r="E4378">
        <v>-5.9747782112806389E-3</v>
      </c>
    </row>
    <row r="4379" spans="2:5" x14ac:dyDescent="0.2">
      <c r="B4379" s="176">
        <v>41613</v>
      </c>
      <c r="C4379" s="146">
        <v>383.16497800000002</v>
      </c>
      <c r="D4379">
        <f t="shared" si="71"/>
        <v>-0.20058401006611803</v>
      </c>
      <c r="E4379">
        <v>-5.9849662497548101E-3</v>
      </c>
    </row>
    <row r="4380" spans="2:5" x14ac:dyDescent="0.2">
      <c r="B4380" s="176">
        <v>45050</v>
      </c>
      <c r="C4380" s="146">
        <v>479.30612200000002</v>
      </c>
      <c r="D4380">
        <f t="shared" si="71"/>
        <v>2.3348985192836151</v>
      </c>
      <c r="E4380">
        <v>-5.9955187125703179E-3</v>
      </c>
    </row>
    <row r="4381" spans="2:5" x14ac:dyDescent="0.2">
      <c r="B4381" s="176">
        <v>40200</v>
      </c>
      <c r="C4381" s="146">
        <v>143.72434999999999</v>
      </c>
      <c r="D4381">
        <f t="shared" si="71"/>
        <v>-0.40711432530967528</v>
      </c>
      <c r="E4381">
        <v>-6.0044243636489993E-3</v>
      </c>
    </row>
    <row r="4382" spans="2:5" x14ac:dyDescent="0.2">
      <c r="B4382" s="176">
        <v>40640</v>
      </c>
      <c r="C4382" s="146">
        <v>242.41494800000001</v>
      </c>
      <c r="D4382">
        <f t="shared" si="71"/>
        <v>0.24978217418260931</v>
      </c>
      <c r="E4382">
        <v>-6.0058556586273428E-3</v>
      </c>
    </row>
    <row r="4383" spans="2:5" x14ac:dyDescent="0.2">
      <c r="B4383" s="176">
        <v>40429</v>
      </c>
      <c r="C4383" s="146">
        <v>193.96575899999999</v>
      </c>
      <c r="D4383">
        <f t="shared" si="71"/>
        <v>1.5126596798596639</v>
      </c>
      <c r="E4383">
        <v>-6.0143926646410266E-3</v>
      </c>
    </row>
    <row r="4384" spans="2:5" x14ac:dyDescent="0.2">
      <c r="B4384" s="176">
        <v>39692</v>
      </c>
      <c r="C4384" s="146">
        <v>77.195396000000002</v>
      </c>
      <c r="D4384">
        <f t="shared" si="71"/>
        <v>-0.6386561398925269</v>
      </c>
      <c r="E4384">
        <v>-6.0173529848039165E-3</v>
      </c>
    </row>
    <row r="4385" spans="2:5" x14ac:dyDescent="0.2">
      <c r="B4385" s="176">
        <v>43585</v>
      </c>
      <c r="C4385" s="146">
        <v>213.63417100000001</v>
      </c>
      <c r="D4385">
        <f t="shared" si="71"/>
        <v>-0.72990180446447728</v>
      </c>
      <c r="E4385">
        <v>-6.029675783474295E-3</v>
      </c>
    </row>
    <row r="4386" spans="2:5" x14ac:dyDescent="0.2">
      <c r="B4386" s="176">
        <v>45296</v>
      </c>
      <c r="C4386" s="146">
        <v>790.95001200000002</v>
      </c>
      <c r="D4386">
        <f t="shared" si="71"/>
        <v>0.55510614538597192</v>
      </c>
      <c r="E4386">
        <v>-6.0320301602261829E-3</v>
      </c>
    </row>
    <row r="4387" spans="2:5" x14ac:dyDescent="0.2">
      <c r="B4387" s="176">
        <v>42677</v>
      </c>
      <c r="C4387" s="146">
        <v>508.61480699999998</v>
      </c>
      <c r="D4387">
        <f t="shared" si="71"/>
        <v>0.21649975831919774</v>
      </c>
      <c r="E4387">
        <v>-6.0393429286634426E-3</v>
      </c>
    </row>
    <row r="4388" spans="2:5" x14ac:dyDescent="0.2">
      <c r="B4388" s="176">
        <v>43034</v>
      </c>
      <c r="C4388" s="146">
        <v>418.096924</v>
      </c>
      <c r="D4388">
        <f t="shared" si="71"/>
        <v>-0.13507937371474504</v>
      </c>
      <c r="E4388">
        <v>-6.0433862567496081E-3</v>
      </c>
    </row>
    <row r="4389" spans="2:5" x14ac:dyDescent="0.2">
      <c r="B4389" s="176">
        <v>44503</v>
      </c>
      <c r="C4389" s="146">
        <v>483.39340199999998</v>
      </c>
      <c r="D4389">
        <f t="shared" si="71"/>
        <v>0.86127078006372515</v>
      </c>
      <c r="E4389">
        <v>-6.0469871196139491E-3</v>
      </c>
    </row>
    <row r="4390" spans="2:5" x14ac:dyDescent="0.2">
      <c r="B4390" s="176">
        <v>40996</v>
      </c>
      <c r="C4390" s="146">
        <v>259.71148699999998</v>
      </c>
      <c r="D4390">
        <f t="shared" si="71"/>
        <v>0.96938440335194265</v>
      </c>
      <c r="E4390">
        <v>-6.0482294433687727E-3</v>
      </c>
    </row>
    <row r="4391" spans="2:5" x14ac:dyDescent="0.2">
      <c r="B4391" s="176">
        <v>39456</v>
      </c>
      <c r="C4391" s="146">
        <v>131.87445099999999</v>
      </c>
      <c r="D4391">
        <f t="shared" si="71"/>
        <v>-0.26610004698259238</v>
      </c>
      <c r="E4391">
        <v>-6.065479103607053E-3</v>
      </c>
    </row>
    <row r="4392" spans="2:5" x14ac:dyDescent="0.2">
      <c r="B4392" s="176">
        <v>43613</v>
      </c>
      <c r="C4392" s="146">
        <v>179.68995699999999</v>
      </c>
      <c r="D4392">
        <f t="shared" si="71"/>
        <v>0.27951237585837757</v>
      </c>
      <c r="E4392">
        <v>-6.0656505161929891E-3</v>
      </c>
    </row>
    <row r="4393" spans="2:5" x14ac:dyDescent="0.2">
      <c r="B4393" s="176">
        <v>40343</v>
      </c>
      <c r="C4393" s="146">
        <v>140.43627900000001</v>
      </c>
      <c r="D4393">
        <f t="shared" si="71"/>
        <v>2.1257365284174905</v>
      </c>
      <c r="E4393">
        <v>-6.079206828493125E-3</v>
      </c>
    </row>
    <row r="4394" spans="2:5" x14ac:dyDescent="0.2">
      <c r="B4394" s="176">
        <v>37875</v>
      </c>
      <c r="C4394" s="146">
        <v>44.929020000000001</v>
      </c>
      <c r="D4394">
        <f t="shared" si="71"/>
        <v>-0.70147457170649818</v>
      </c>
      <c r="E4394">
        <v>-6.0921926783521312E-3</v>
      </c>
    </row>
    <row r="4395" spans="2:5" x14ac:dyDescent="0.2">
      <c r="B4395" s="176">
        <v>39121</v>
      </c>
      <c r="C4395" s="146">
        <v>150.50315900000001</v>
      </c>
      <c r="D4395">
        <f t="shared" si="71"/>
        <v>-0.6513005383994348</v>
      </c>
      <c r="E4395">
        <v>-6.0958067606571228E-3</v>
      </c>
    </row>
    <row r="4396" spans="2:5" x14ac:dyDescent="0.2">
      <c r="B4396" s="176">
        <v>41774</v>
      </c>
      <c r="C4396" s="146">
        <v>431.61282299999999</v>
      </c>
      <c r="D4396">
        <f t="shared" si="71"/>
        <v>0.93566628845307609</v>
      </c>
      <c r="E4396">
        <v>-6.1037486603351798E-3</v>
      </c>
    </row>
    <row r="4397" spans="2:5" x14ac:dyDescent="0.2">
      <c r="B4397" s="176">
        <v>40564</v>
      </c>
      <c r="C4397" s="146">
        <v>222.97894299999999</v>
      </c>
      <c r="D4397">
        <f t="shared" si="71"/>
        <v>-0.18870552597632922</v>
      </c>
      <c r="E4397">
        <v>-6.1101870034522771E-3</v>
      </c>
    </row>
    <row r="4398" spans="2:5" x14ac:dyDescent="0.2">
      <c r="B4398" s="176">
        <v>43353</v>
      </c>
      <c r="C4398" s="146">
        <v>274.843414</v>
      </c>
      <c r="D4398">
        <f t="shared" si="71"/>
        <v>9.9871262653537123</v>
      </c>
      <c r="E4398">
        <v>-6.1282763638991688E-3</v>
      </c>
    </row>
    <row r="4399" spans="2:5" x14ac:dyDescent="0.2">
      <c r="B4399" s="176">
        <v>37683</v>
      </c>
      <c r="C4399" s="146">
        <v>25.015041</v>
      </c>
      <c r="D4399">
        <f t="shared" si="71"/>
        <v>-0.92675811420093868</v>
      </c>
      <c r="E4399">
        <v>-6.1294477024901517E-3</v>
      </c>
    </row>
    <row r="4400" spans="2:5" x14ac:dyDescent="0.2">
      <c r="B4400" s="176">
        <v>41554</v>
      </c>
      <c r="C4400" s="146">
        <v>341.5401</v>
      </c>
      <c r="D4400">
        <f t="shared" si="71"/>
        <v>0.2030523734153287</v>
      </c>
      <c r="E4400">
        <v>-6.1418662901417771E-3</v>
      </c>
    </row>
    <row r="4401" spans="2:5" x14ac:dyDescent="0.2">
      <c r="B4401" s="176">
        <v>41416</v>
      </c>
      <c r="C4401" s="146">
        <v>283.89462300000002</v>
      </c>
      <c r="D4401">
        <f t="shared" si="71"/>
        <v>-0.40203794005696564</v>
      </c>
      <c r="E4401">
        <v>-6.1443323510696549E-3</v>
      </c>
    </row>
    <row r="4402" spans="2:5" x14ac:dyDescent="0.2">
      <c r="B4402" s="176">
        <v>44775</v>
      </c>
      <c r="C4402" s="146">
        <v>474.77029399999998</v>
      </c>
      <c r="D4402">
        <f t="shared" si="71"/>
        <v>5.5799762094307406</v>
      </c>
      <c r="E4402">
        <v>-6.1560781625596972E-3</v>
      </c>
    </row>
    <row r="4403" spans="2:5" x14ac:dyDescent="0.2">
      <c r="B4403" s="176">
        <v>35242</v>
      </c>
      <c r="C4403" s="146">
        <v>72.153801000000001</v>
      </c>
      <c r="D4403">
        <f t="shared" si="71"/>
        <v>-0.85604908590877549</v>
      </c>
      <c r="E4403">
        <v>-6.1565188104274523E-3</v>
      </c>
    </row>
    <row r="4404" spans="2:5" x14ac:dyDescent="0.2">
      <c r="B4404" s="176">
        <v>41876</v>
      </c>
      <c r="C4404" s="146">
        <v>501.238922</v>
      </c>
      <c r="D4404">
        <f t="shared" si="71"/>
        <v>22.7332417474321</v>
      </c>
      <c r="E4404">
        <v>-6.1577979819805104E-3</v>
      </c>
    </row>
    <row r="4405" spans="2:5" x14ac:dyDescent="0.2">
      <c r="B4405" s="176">
        <v>37309</v>
      </c>
      <c r="C4405" s="146">
        <v>21.119699000000001</v>
      </c>
      <c r="D4405">
        <f t="shared" si="71"/>
        <v>-0.9538039207468717</v>
      </c>
      <c r="E4405">
        <v>-6.1708166371258859E-3</v>
      </c>
    </row>
    <row r="4406" spans="2:5" x14ac:dyDescent="0.2">
      <c r="B4406" s="176">
        <v>44530</v>
      </c>
      <c r="C4406" s="146">
        <v>457.17514</v>
      </c>
      <c r="D4406">
        <f t="shared" si="71"/>
        <v>0.5754667792095407</v>
      </c>
      <c r="E4406">
        <v>-6.1762072881000989E-3</v>
      </c>
    </row>
    <row r="4407" spans="2:5" x14ac:dyDescent="0.2">
      <c r="B4407" s="176">
        <v>41443</v>
      </c>
      <c r="C4407" s="146">
        <v>290.18392899999998</v>
      </c>
      <c r="D4407">
        <f t="shared" si="71"/>
        <v>0.81363450308362428</v>
      </c>
      <c r="E4407">
        <v>-6.1777691902032443E-3</v>
      </c>
    </row>
    <row r="4408" spans="2:5" x14ac:dyDescent="0.2">
      <c r="B4408" s="176">
        <v>43808</v>
      </c>
      <c r="C4408" s="146">
        <v>160.001328</v>
      </c>
      <c r="D4408">
        <f t="shared" si="71"/>
        <v>-0.5571776593688047</v>
      </c>
      <c r="E4408">
        <v>-6.1919133699711321E-3</v>
      </c>
    </row>
    <row r="4409" spans="2:5" x14ac:dyDescent="0.2">
      <c r="B4409" s="176">
        <v>41624</v>
      </c>
      <c r="C4409" s="146">
        <v>361.32171599999998</v>
      </c>
      <c r="D4409">
        <f t="shared" si="71"/>
        <v>2.7169876942579674E-4</v>
      </c>
      <c r="E4409">
        <v>-6.2103718056785821E-3</v>
      </c>
    </row>
    <row r="4410" spans="2:5" x14ac:dyDescent="0.2">
      <c r="B4410" s="176">
        <v>41648</v>
      </c>
      <c r="C4410" s="146">
        <v>361.22357199999999</v>
      </c>
      <c r="D4410">
        <f t="shared" si="71"/>
        <v>3.7084791960715595</v>
      </c>
      <c r="E4410">
        <v>-6.211963917636113E-3</v>
      </c>
    </row>
    <row r="4411" spans="2:5" x14ac:dyDescent="0.2">
      <c r="B4411" s="176">
        <v>38002</v>
      </c>
      <c r="C4411" s="146">
        <v>76.717674000000002</v>
      </c>
      <c r="D4411">
        <f t="shared" si="71"/>
        <v>-0.64781418487626674</v>
      </c>
      <c r="E4411">
        <v>-6.2176494412485147E-3</v>
      </c>
    </row>
    <row r="4412" spans="2:5" x14ac:dyDescent="0.2">
      <c r="B4412" s="176">
        <v>41110</v>
      </c>
      <c r="C4412" s="146">
        <v>217.83294699999999</v>
      </c>
      <c r="D4412">
        <f t="shared" si="71"/>
        <v>-0.58922481552190464</v>
      </c>
      <c r="E4412">
        <v>-6.2277558762507592E-3</v>
      </c>
    </row>
    <row r="4413" spans="2:5" x14ac:dyDescent="0.2">
      <c r="B4413" s="176">
        <v>42640</v>
      </c>
      <c r="C4413" s="146">
        <v>530.29724099999999</v>
      </c>
      <c r="D4413">
        <f t="shared" si="71"/>
        <v>2.9462165833042993</v>
      </c>
      <c r="E4413">
        <v>-6.2580750149943912E-3</v>
      </c>
    </row>
    <row r="4414" spans="2:5" x14ac:dyDescent="0.2">
      <c r="B4414" s="176">
        <v>44132</v>
      </c>
      <c r="C4414" s="146">
        <v>134.38118</v>
      </c>
      <c r="D4414">
        <f t="shared" si="71"/>
        <v>1.2537938810050215</v>
      </c>
      <c r="E4414">
        <v>-6.2660667370556828E-3</v>
      </c>
    </row>
    <row r="4415" spans="2:5" x14ac:dyDescent="0.2">
      <c r="B4415" s="176">
        <v>35352</v>
      </c>
      <c r="C4415" s="146">
        <v>59.624431999999999</v>
      </c>
      <c r="D4415">
        <f t="shared" si="71"/>
        <v>7.3423071479055482E-3</v>
      </c>
      <c r="E4415">
        <v>-6.2669196647692138E-3</v>
      </c>
    </row>
    <row r="4416" spans="2:5" x14ac:dyDescent="0.2">
      <c r="B4416" s="176">
        <v>40016</v>
      </c>
      <c r="C4416" s="146">
        <v>59.189841999999999</v>
      </c>
      <c r="D4416">
        <f t="shared" si="71"/>
        <v>-0.8071009764849042</v>
      </c>
      <c r="E4416">
        <v>-6.267215240862798E-3</v>
      </c>
    </row>
    <row r="4417" spans="2:5" x14ac:dyDescent="0.2">
      <c r="B4417" s="176">
        <v>43263</v>
      </c>
      <c r="C4417" s="146">
        <v>306.843658</v>
      </c>
      <c r="D4417">
        <f t="shared" si="71"/>
        <v>-0.26098440891016844</v>
      </c>
      <c r="E4417">
        <v>-6.2953953221916567E-3</v>
      </c>
    </row>
    <row r="4418" spans="2:5" x14ac:dyDescent="0.2">
      <c r="B4418" s="176">
        <v>45009</v>
      </c>
      <c r="C4418" s="146">
        <v>415.20593300000002</v>
      </c>
      <c r="D4418">
        <f t="shared" si="71"/>
        <v>1.3068402296897776</v>
      </c>
      <c r="E4418">
        <v>-6.3222893944127343E-3</v>
      </c>
    </row>
    <row r="4419" spans="2:5" x14ac:dyDescent="0.2">
      <c r="B4419" s="176">
        <v>44183</v>
      </c>
      <c r="C4419" s="146">
        <v>179.98902899999999</v>
      </c>
      <c r="D4419">
        <f t="shared" ref="D4419:D4482" si="72">(C4419-C4420)/C4420</f>
        <v>-0.53017787985859754</v>
      </c>
      <c r="E4419">
        <v>-6.3290923303075909E-3</v>
      </c>
    </row>
    <row r="4420" spans="2:5" x14ac:dyDescent="0.2">
      <c r="B4420" s="176">
        <v>42510</v>
      </c>
      <c r="C4420" s="146">
        <v>383.10037199999999</v>
      </c>
      <c r="D4420">
        <f t="shared" si="72"/>
        <v>0.44417278993827114</v>
      </c>
      <c r="E4420">
        <v>-6.3323259093590852E-3</v>
      </c>
    </row>
    <row r="4421" spans="2:5" x14ac:dyDescent="0.2">
      <c r="B4421" s="176">
        <v>43293</v>
      </c>
      <c r="C4421" s="146">
        <v>265.27322400000003</v>
      </c>
      <c r="D4421">
        <f t="shared" si="72"/>
        <v>0.75757802953323339</v>
      </c>
      <c r="E4421">
        <v>-6.3479610655549305E-3</v>
      </c>
    </row>
    <row r="4422" spans="2:5" x14ac:dyDescent="0.2">
      <c r="B4422" s="176">
        <v>39007</v>
      </c>
      <c r="C4422" s="146">
        <v>150.93112199999999</v>
      </c>
      <c r="D4422">
        <f t="shared" si="72"/>
        <v>-0.43445957114061268</v>
      </c>
      <c r="E4422">
        <v>-6.352901627766072E-3</v>
      </c>
    </row>
    <row r="4423" spans="2:5" x14ac:dyDescent="0.2">
      <c r="B4423" s="176">
        <v>41176</v>
      </c>
      <c r="C4423" s="146">
        <v>266.879456</v>
      </c>
      <c r="D4423">
        <f t="shared" si="72"/>
        <v>2.372474052791635</v>
      </c>
      <c r="E4423">
        <v>-6.3533497197000048E-3</v>
      </c>
    </row>
    <row r="4424" spans="2:5" x14ac:dyDescent="0.2">
      <c r="B4424" s="176">
        <v>38089</v>
      </c>
      <c r="C4424" s="146">
        <v>79.134620999999996</v>
      </c>
      <c r="D4424">
        <f t="shared" si="72"/>
        <v>-0.81149072434160063</v>
      </c>
      <c r="E4424">
        <v>-6.3701602094062811E-3</v>
      </c>
    </row>
    <row r="4425" spans="2:5" x14ac:dyDescent="0.2">
      <c r="B4425" s="176">
        <v>44886</v>
      </c>
      <c r="C4425" s="146">
        <v>419.79165599999999</v>
      </c>
      <c r="D4425">
        <f t="shared" si="72"/>
        <v>-0.16918216181309262</v>
      </c>
      <c r="E4425">
        <v>-6.3708798525942472E-3</v>
      </c>
    </row>
    <row r="4426" spans="2:5" x14ac:dyDescent="0.2">
      <c r="B4426" s="176">
        <v>42579</v>
      </c>
      <c r="C4426" s="146">
        <v>505.27520800000002</v>
      </c>
      <c r="D4426">
        <f t="shared" si="72"/>
        <v>23.718821618019945</v>
      </c>
      <c r="E4426">
        <v>-6.3712915541195006E-3</v>
      </c>
    </row>
    <row r="4427" spans="2:5" x14ac:dyDescent="0.2">
      <c r="B4427" s="176">
        <v>37537</v>
      </c>
      <c r="C4427" s="146">
        <v>20.440909999999999</v>
      </c>
      <c r="D4427">
        <f t="shared" si="72"/>
        <v>-0.72413590668165317</v>
      </c>
      <c r="E4427">
        <v>-6.3741372452191724E-3</v>
      </c>
    </row>
    <row r="4428" spans="2:5" x14ac:dyDescent="0.2">
      <c r="B4428" s="176">
        <v>35271</v>
      </c>
      <c r="C4428" s="146">
        <v>74.097755000000006</v>
      </c>
      <c r="D4428">
        <f t="shared" si="72"/>
        <v>-0.8795158455284553</v>
      </c>
      <c r="E4428">
        <v>-6.3742819881241596E-3</v>
      </c>
    </row>
    <row r="4429" spans="2:5" x14ac:dyDescent="0.2">
      <c r="B4429" s="176">
        <v>45142</v>
      </c>
      <c r="C4429" s="146">
        <v>615</v>
      </c>
      <c r="D4429">
        <f t="shared" si="72"/>
        <v>4.2454882532024305</v>
      </c>
      <c r="E4429">
        <v>-6.3817948516333737E-3</v>
      </c>
    </row>
    <row r="4430" spans="2:5" x14ac:dyDescent="0.2">
      <c r="B4430" s="176">
        <v>39337</v>
      </c>
      <c r="C4430" s="146">
        <v>117.24361399999999</v>
      </c>
      <c r="D4430">
        <f t="shared" si="72"/>
        <v>-0.49801658009888911</v>
      </c>
      <c r="E4430">
        <v>-6.3846715542379444E-3</v>
      </c>
    </row>
    <row r="4431" spans="2:5" x14ac:dyDescent="0.2">
      <c r="B4431" s="176">
        <v>40654</v>
      </c>
      <c r="C4431" s="146">
        <v>233.56073000000001</v>
      </c>
      <c r="D4431">
        <f t="shared" si="72"/>
        <v>1.0931679439482995</v>
      </c>
      <c r="E4431">
        <v>-6.3911321085603715E-3</v>
      </c>
    </row>
    <row r="4432" spans="2:5" x14ac:dyDescent="0.2">
      <c r="B4432" s="176">
        <v>40080</v>
      </c>
      <c r="C4432" s="146">
        <v>111.582413</v>
      </c>
      <c r="D4432">
        <f t="shared" si="72"/>
        <v>0.72185465444453045</v>
      </c>
      <c r="E4432">
        <v>-6.4149850394692775E-3</v>
      </c>
    </row>
    <row r="4433" spans="2:5" x14ac:dyDescent="0.2">
      <c r="B4433" s="176">
        <v>35332</v>
      </c>
      <c r="C4433" s="146">
        <v>64.803618999999998</v>
      </c>
      <c r="D4433">
        <f t="shared" si="72"/>
        <v>3.526546151777513</v>
      </c>
      <c r="E4433">
        <v>-6.4177383289046501E-3</v>
      </c>
    </row>
    <row r="4434" spans="2:5" x14ac:dyDescent="0.2">
      <c r="B4434" s="176">
        <v>36880</v>
      </c>
      <c r="C4434" s="146">
        <v>14.31635</v>
      </c>
      <c r="D4434">
        <f t="shared" si="72"/>
        <v>-0.46838181996423289</v>
      </c>
      <c r="E4434">
        <v>-6.423734093955317E-3</v>
      </c>
    </row>
    <row r="4435" spans="2:5" x14ac:dyDescent="0.2">
      <c r="B4435" s="176">
        <v>36563</v>
      </c>
      <c r="C4435" s="146">
        <v>26.929760000000002</v>
      </c>
      <c r="D4435">
        <f t="shared" si="72"/>
        <v>-0.94698519635723355</v>
      </c>
      <c r="E4435">
        <v>-6.426408617108385E-3</v>
      </c>
    </row>
    <row r="4436" spans="2:5" x14ac:dyDescent="0.2">
      <c r="B4436" s="176">
        <v>42776</v>
      </c>
      <c r="C4436" s="146">
        <v>507.96679699999999</v>
      </c>
      <c r="D4436">
        <f t="shared" si="72"/>
        <v>0.39750383063505834</v>
      </c>
      <c r="E4436">
        <v>-6.4346053312324533E-3</v>
      </c>
    </row>
    <row r="4437" spans="2:5" x14ac:dyDescent="0.2">
      <c r="B4437" s="176">
        <v>41634</v>
      </c>
      <c r="C4437" s="146">
        <v>363.48150600000002</v>
      </c>
      <c r="D4437">
        <f t="shared" si="72"/>
        <v>32.949905509850318</v>
      </c>
      <c r="E4437">
        <v>-6.4403978807582368E-3</v>
      </c>
    </row>
    <row r="4438" spans="2:5" x14ac:dyDescent="0.2">
      <c r="B4438" s="176">
        <v>37106</v>
      </c>
      <c r="C4438" s="146">
        <v>10.706407</v>
      </c>
      <c r="D4438">
        <f t="shared" si="72"/>
        <v>-0.98089177924434623</v>
      </c>
      <c r="E4438">
        <v>-6.4425657752056158E-3</v>
      </c>
    </row>
    <row r="4439" spans="2:5" x14ac:dyDescent="0.2">
      <c r="B4439" s="176">
        <v>42653</v>
      </c>
      <c r="C4439" s="146">
        <v>560.30371100000002</v>
      </c>
      <c r="D4439">
        <f t="shared" si="72"/>
        <v>3.8203369676265369</v>
      </c>
      <c r="E4439">
        <v>-6.4522052423925174E-3</v>
      </c>
    </row>
    <row r="4440" spans="2:5" x14ac:dyDescent="0.2">
      <c r="B4440" s="176">
        <v>40144</v>
      </c>
      <c r="C4440" s="146">
        <v>116.23745700000001</v>
      </c>
      <c r="D4440">
        <f t="shared" si="72"/>
        <v>-0.69134007788251839</v>
      </c>
      <c r="E4440">
        <v>-6.4734067011449174E-3</v>
      </c>
    </row>
    <row r="4441" spans="2:5" x14ac:dyDescent="0.2">
      <c r="B4441" s="176">
        <v>41662</v>
      </c>
      <c r="C4441" s="146">
        <v>376.58746300000001</v>
      </c>
      <c r="D4441">
        <f t="shared" si="72"/>
        <v>14.918339454799435</v>
      </c>
      <c r="E4441">
        <v>-6.4749727779325524E-3</v>
      </c>
    </row>
    <row r="4442" spans="2:5" x14ac:dyDescent="0.2">
      <c r="B4442" s="176">
        <v>37740</v>
      </c>
      <c r="C4442" s="146">
        <v>23.657458999999999</v>
      </c>
      <c r="D4442">
        <f t="shared" si="72"/>
        <v>-0.92039184087151582</v>
      </c>
      <c r="E4442">
        <v>-6.4787399520631348E-3</v>
      </c>
    </row>
    <row r="4443" spans="2:5" x14ac:dyDescent="0.2">
      <c r="B4443" s="176">
        <v>44417</v>
      </c>
      <c r="C4443" s="146">
        <v>297.17379799999998</v>
      </c>
      <c r="D4443">
        <f t="shared" si="72"/>
        <v>-0.31534222437383669</v>
      </c>
      <c r="E4443">
        <v>-6.4989091569651733E-3</v>
      </c>
    </row>
    <row r="4444" spans="2:5" x14ac:dyDescent="0.2">
      <c r="B4444" s="176">
        <v>44897</v>
      </c>
      <c r="C4444" s="146">
        <v>434.047211</v>
      </c>
      <c r="D4444">
        <f t="shared" si="72"/>
        <v>5.4333830502678477</v>
      </c>
      <c r="E4444">
        <v>-6.5031623970889848E-3</v>
      </c>
    </row>
    <row r="4445" spans="2:5" x14ac:dyDescent="0.2">
      <c r="B4445" s="176">
        <v>35177</v>
      </c>
      <c r="C4445" s="146">
        <v>67.467956999999998</v>
      </c>
      <c r="D4445">
        <f t="shared" si="72"/>
        <v>-0.85223093237049552</v>
      </c>
      <c r="E4445">
        <v>-6.5070677301295341E-3</v>
      </c>
    </row>
    <row r="4446" spans="2:5" x14ac:dyDescent="0.2">
      <c r="B4446" s="176">
        <v>42893</v>
      </c>
      <c r="C4446" s="146">
        <v>456.57699600000001</v>
      </c>
      <c r="D4446">
        <f t="shared" si="72"/>
        <v>5.3115660227445669E-2</v>
      </c>
      <c r="E4446">
        <v>-6.5075532502061797E-3</v>
      </c>
    </row>
    <row r="4447" spans="2:5" x14ac:dyDescent="0.2">
      <c r="B4447" s="176">
        <v>43041</v>
      </c>
      <c r="C4447" s="146">
        <v>433.548767</v>
      </c>
      <c r="D4447">
        <f t="shared" si="72"/>
        <v>7.203548003446957</v>
      </c>
      <c r="E4447">
        <v>-6.510522002396546E-3</v>
      </c>
    </row>
    <row r="4448" spans="2:5" x14ac:dyDescent="0.2">
      <c r="B4448" s="176">
        <v>35559</v>
      </c>
      <c r="C4448" s="146">
        <v>52.848934</v>
      </c>
      <c r="D4448">
        <f t="shared" si="72"/>
        <v>-0.66013653924996041</v>
      </c>
      <c r="E4448">
        <v>-6.534951284735982E-3</v>
      </c>
    </row>
    <row r="4449" spans="2:5" x14ac:dyDescent="0.2">
      <c r="B4449" s="176">
        <v>40393</v>
      </c>
      <c r="C4449" s="146">
        <v>155.50048799999999</v>
      </c>
      <c r="D4449">
        <f t="shared" si="72"/>
        <v>-0.65123501823043795</v>
      </c>
      <c r="E4449">
        <v>-6.5497744217027504E-3</v>
      </c>
    </row>
    <row r="4450" spans="2:5" x14ac:dyDescent="0.2">
      <c r="B4450" s="176">
        <v>44819</v>
      </c>
      <c r="C4450" s="146">
        <v>445.86038200000002</v>
      </c>
      <c r="D4450">
        <f t="shared" si="72"/>
        <v>0.11325446077304475</v>
      </c>
      <c r="E4450">
        <v>-6.5526935855896645E-3</v>
      </c>
    </row>
    <row r="4451" spans="2:5" x14ac:dyDescent="0.2">
      <c r="B4451" s="176">
        <v>42993</v>
      </c>
      <c r="C4451" s="146">
        <v>400.50177000000002</v>
      </c>
      <c r="D4451">
        <f t="shared" si="72"/>
        <v>4.8504096736746476</v>
      </c>
      <c r="E4451">
        <v>-6.5528871052880702E-3</v>
      </c>
    </row>
    <row r="4452" spans="2:5" x14ac:dyDescent="0.2">
      <c r="B4452" s="176">
        <v>38069</v>
      </c>
      <c r="C4452" s="146">
        <v>68.457047000000003</v>
      </c>
      <c r="D4452">
        <f t="shared" si="72"/>
        <v>-0.86662054297269242</v>
      </c>
      <c r="E4452">
        <v>-6.5567759226109155E-3</v>
      </c>
    </row>
    <row r="4453" spans="2:5" x14ac:dyDescent="0.2">
      <c r="B4453" s="176">
        <v>42748</v>
      </c>
      <c r="C4453" s="146">
        <v>513.25030500000003</v>
      </c>
      <c r="D4453">
        <f t="shared" si="72"/>
        <v>0.30888504892265145</v>
      </c>
      <c r="E4453">
        <v>-6.5605982935447883E-3</v>
      </c>
    </row>
    <row r="4454" spans="2:5" x14ac:dyDescent="0.2">
      <c r="B4454" s="176">
        <v>44845</v>
      </c>
      <c r="C4454" s="146">
        <v>392.12786899999998</v>
      </c>
      <c r="D4454">
        <f t="shared" si="72"/>
        <v>2.2535873249976941</v>
      </c>
      <c r="E4454">
        <v>-6.5664784963859442E-3</v>
      </c>
    </row>
    <row r="4455" spans="2:5" x14ac:dyDescent="0.2">
      <c r="B4455" s="176">
        <v>39195</v>
      </c>
      <c r="C4455" s="146">
        <v>120.521698</v>
      </c>
      <c r="D4455">
        <f t="shared" si="72"/>
        <v>8.3954737093372014</v>
      </c>
      <c r="E4455">
        <v>-6.5706365144934933E-3</v>
      </c>
    </row>
    <row r="4456" spans="2:5" x14ac:dyDescent="0.2">
      <c r="B4456" s="176">
        <v>37197</v>
      </c>
      <c r="C4456" s="146">
        <v>12.827634</v>
      </c>
      <c r="D4456">
        <f t="shared" si="72"/>
        <v>-0.89356812271338237</v>
      </c>
      <c r="E4456">
        <v>-6.5710831913583295E-3</v>
      </c>
    </row>
    <row r="4457" spans="2:5" x14ac:dyDescent="0.2">
      <c r="B4457" s="176">
        <v>44064</v>
      </c>
      <c r="C4457" s="146">
        <v>120.524361</v>
      </c>
      <c r="D4457">
        <f t="shared" si="72"/>
        <v>0.143262415558916</v>
      </c>
      <c r="E4457">
        <v>-6.5735547431400327E-3</v>
      </c>
    </row>
    <row r="4458" spans="2:5" x14ac:dyDescent="0.2">
      <c r="B4458" s="176">
        <v>44041</v>
      </c>
      <c r="C4458" s="146">
        <v>105.421432</v>
      </c>
      <c r="D4458">
        <f t="shared" si="72"/>
        <v>-0.81317904516189032</v>
      </c>
      <c r="E4458">
        <v>-6.5758377214389574E-3</v>
      </c>
    </row>
    <row r="4459" spans="2:5" x14ac:dyDescent="0.2">
      <c r="B4459" s="176">
        <v>45096</v>
      </c>
      <c r="C4459" s="146">
        <v>564.29125999999997</v>
      </c>
      <c r="D4459">
        <f t="shared" si="72"/>
        <v>2.945125343914794</v>
      </c>
      <c r="E4459">
        <v>-6.5812450387048469E-3</v>
      </c>
    </row>
    <row r="4460" spans="2:5" x14ac:dyDescent="0.2">
      <c r="B4460" s="176">
        <v>38987</v>
      </c>
      <c r="C4460" s="146">
        <v>143.035065</v>
      </c>
      <c r="D4460">
        <f t="shared" si="72"/>
        <v>-0.666555541099218</v>
      </c>
      <c r="E4460">
        <v>-6.5853564657099425E-3</v>
      </c>
    </row>
    <row r="4461" spans="2:5" x14ac:dyDescent="0.2">
      <c r="B4461" s="176">
        <v>41780</v>
      </c>
      <c r="C4461" s="146">
        <v>428.96218900000002</v>
      </c>
      <c r="D4461">
        <f t="shared" si="72"/>
        <v>-0.10523095094474574</v>
      </c>
      <c r="E4461">
        <v>-6.5930841116997431E-3</v>
      </c>
    </row>
    <row r="4462" spans="2:5" x14ac:dyDescent="0.2">
      <c r="B4462" s="176">
        <v>42564</v>
      </c>
      <c r="C4462" s="146">
        <v>479.41107199999999</v>
      </c>
      <c r="D4462">
        <f t="shared" si="72"/>
        <v>5.1256258129698988</v>
      </c>
      <c r="E4462">
        <v>-6.6073795572626137E-3</v>
      </c>
    </row>
    <row r="4463" spans="2:5" x14ac:dyDescent="0.2">
      <c r="B4463" s="176">
        <v>38400</v>
      </c>
      <c r="C4463" s="146">
        <v>78.263199</v>
      </c>
      <c r="D4463">
        <f t="shared" si="72"/>
        <v>-0.71138677558635488</v>
      </c>
      <c r="E4463">
        <v>-6.6076549391039649E-3</v>
      </c>
    </row>
    <row r="4464" spans="2:5" x14ac:dyDescent="0.2">
      <c r="B4464" s="176">
        <v>41254</v>
      </c>
      <c r="C4464" s="146">
        <v>271.16982999999999</v>
      </c>
      <c r="D4464">
        <f t="shared" si="72"/>
        <v>15.708647089207915</v>
      </c>
      <c r="E4464">
        <v>-6.6084191866723329E-3</v>
      </c>
    </row>
    <row r="4465" spans="2:5" x14ac:dyDescent="0.2">
      <c r="B4465" s="176">
        <v>36931</v>
      </c>
      <c r="C4465" s="146">
        <v>16.229310999999999</v>
      </c>
      <c r="D4465">
        <f t="shared" si="72"/>
        <v>-0.91277372617615904</v>
      </c>
      <c r="E4465">
        <v>-6.6099053460429661E-3</v>
      </c>
    </row>
    <row r="4466" spans="2:5" x14ac:dyDescent="0.2">
      <c r="B4466" s="176">
        <v>40417</v>
      </c>
      <c r="C4466" s="146">
        <v>186.05989099999999</v>
      </c>
      <c r="D4466">
        <f t="shared" si="72"/>
        <v>0.13252295828561128</v>
      </c>
      <c r="E4466">
        <v>-6.6171902011415134E-3</v>
      </c>
    </row>
    <row r="4467" spans="2:5" x14ac:dyDescent="0.2">
      <c r="B4467" s="176">
        <v>43797</v>
      </c>
      <c r="C4467" s="146">
        <v>164.28796399999999</v>
      </c>
      <c r="D4467">
        <f t="shared" si="72"/>
        <v>-0.69863762431904664</v>
      </c>
      <c r="E4467">
        <v>-6.6304445378711947E-3</v>
      </c>
    </row>
    <row r="4468" spans="2:5" x14ac:dyDescent="0.2">
      <c r="B4468" s="176">
        <v>42663</v>
      </c>
      <c r="C4468" s="146">
        <v>545.15087900000003</v>
      </c>
      <c r="D4468">
        <f t="shared" si="72"/>
        <v>3.6722449573303835</v>
      </c>
      <c r="E4468">
        <v>-6.6304698930780811E-3</v>
      </c>
    </row>
    <row r="4469" spans="2:5" x14ac:dyDescent="0.2">
      <c r="B4469" s="176">
        <v>39574</v>
      </c>
      <c r="C4469" s="146">
        <v>116.678574</v>
      </c>
      <c r="D4469">
        <f t="shared" si="72"/>
        <v>-0.71107019071903432</v>
      </c>
      <c r="E4469">
        <v>-6.632689366107964E-3</v>
      </c>
    </row>
    <row r="4470" spans="2:5" x14ac:dyDescent="0.2">
      <c r="B4470" s="176">
        <v>41732</v>
      </c>
      <c r="C4470" s="146">
        <v>403.83017000000001</v>
      </c>
      <c r="D4470">
        <f t="shared" si="72"/>
        <v>2.0628284966177537</v>
      </c>
      <c r="E4470">
        <v>-6.6409308479239895E-3</v>
      </c>
    </row>
    <row r="4471" spans="2:5" x14ac:dyDescent="0.2">
      <c r="B4471" s="176">
        <v>39428</v>
      </c>
      <c r="C4471" s="146">
        <v>131.84877</v>
      </c>
      <c r="D4471">
        <f t="shared" si="72"/>
        <v>2.411354599841268</v>
      </c>
      <c r="E4471">
        <v>-6.6433464881802797E-3</v>
      </c>
    </row>
    <row r="4472" spans="2:5" x14ac:dyDescent="0.2">
      <c r="B4472" s="176">
        <v>37845</v>
      </c>
      <c r="C4472" s="146">
        <v>38.649974999999998</v>
      </c>
      <c r="D4472">
        <f t="shared" si="72"/>
        <v>-0.92761787295620179</v>
      </c>
      <c r="E4472">
        <v>-6.6733858252174564E-3</v>
      </c>
    </row>
    <row r="4473" spans="2:5" x14ac:dyDescent="0.2">
      <c r="B4473" s="176">
        <v>41961</v>
      </c>
      <c r="C4473" s="146">
        <v>533.97125200000005</v>
      </c>
      <c r="D4473">
        <f t="shared" si="72"/>
        <v>7.5789102613259081</v>
      </c>
      <c r="E4473">
        <v>-6.6941480703351193E-3</v>
      </c>
    </row>
    <row r="4474" spans="2:5" x14ac:dyDescent="0.2">
      <c r="B4474" s="176">
        <v>38140</v>
      </c>
      <c r="C4474" s="146">
        <v>62.242317</v>
      </c>
      <c r="D4474">
        <f t="shared" si="72"/>
        <v>-0.64854315890275416</v>
      </c>
      <c r="E4474">
        <v>-6.7048121014470193E-3</v>
      </c>
    </row>
    <row r="4475" spans="2:5" x14ac:dyDescent="0.2">
      <c r="B4475" s="176">
        <v>44179</v>
      </c>
      <c r="C4475" s="146">
        <v>177.098038</v>
      </c>
      <c r="D4475">
        <f t="shared" si="72"/>
        <v>-0.15935591880558447</v>
      </c>
      <c r="E4475">
        <v>-6.7095466287224485E-3</v>
      </c>
    </row>
    <row r="4476" spans="2:5" x14ac:dyDescent="0.2">
      <c r="B4476" s="176">
        <v>40687</v>
      </c>
      <c r="C4476" s="146">
        <v>210.669464</v>
      </c>
      <c r="D4476">
        <f t="shared" si="72"/>
        <v>2.0214040062854886</v>
      </c>
      <c r="E4476">
        <v>-6.7287965585156222E-3</v>
      </c>
    </row>
    <row r="4477" spans="2:5" x14ac:dyDescent="0.2">
      <c r="B4477" s="176">
        <v>38512</v>
      </c>
      <c r="C4477" s="146">
        <v>69.725684999999999</v>
      </c>
      <c r="D4477">
        <f t="shared" si="72"/>
        <v>6.8518412977412846E-2</v>
      </c>
      <c r="E4477">
        <v>-6.7312120976771063E-3</v>
      </c>
    </row>
    <row r="4478" spans="2:5" x14ac:dyDescent="0.2">
      <c r="B4478" s="176">
        <v>35621</v>
      </c>
      <c r="C4478" s="146">
        <v>65.254547000000002</v>
      </c>
      <c r="D4478">
        <f t="shared" si="72"/>
        <v>0.10266701271381957</v>
      </c>
      <c r="E4478">
        <v>-6.7320759178871193E-3</v>
      </c>
    </row>
    <row r="4479" spans="2:5" x14ac:dyDescent="0.2">
      <c r="B4479" s="176">
        <v>37945</v>
      </c>
      <c r="C4479" s="146">
        <v>59.178832999999997</v>
      </c>
      <c r="D4479">
        <f t="shared" si="72"/>
        <v>1.9005904714851338</v>
      </c>
      <c r="E4479">
        <v>-6.7353833143830207E-3</v>
      </c>
    </row>
    <row r="4480" spans="2:5" x14ac:dyDescent="0.2">
      <c r="B4480" s="176">
        <v>37487</v>
      </c>
      <c r="C4480" s="146">
        <v>20.402339999999999</v>
      </c>
      <c r="D4480">
        <f t="shared" si="72"/>
        <v>-0.83832564261078646</v>
      </c>
      <c r="E4480">
        <v>-6.7593471360099184E-3</v>
      </c>
    </row>
    <row r="4481" spans="2:5" x14ac:dyDescent="0.2">
      <c r="B4481" s="176">
        <v>40224</v>
      </c>
      <c r="C4481" s="146">
        <v>126.19403800000001</v>
      </c>
      <c r="D4481">
        <f t="shared" si="72"/>
        <v>0.65190499825141146</v>
      </c>
      <c r="E4481">
        <v>-6.7607918354271809E-3</v>
      </c>
    </row>
    <row r="4482" spans="2:5" x14ac:dyDescent="0.2">
      <c r="B4482" s="176">
        <v>39673</v>
      </c>
      <c r="C4482" s="146">
        <v>76.393035999999995</v>
      </c>
      <c r="D4482">
        <f t="shared" si="72"/>
        <v>-0.86079722660639579</v>
      </c>
      <c r="E4482">
        <v>-6.7636977106702552E-3</v>
      </c>
    </row>
    <row r="4483" spans="2:5" x14ac:dyDescent="0.2">
      <c r="B4483" s="176">
        <v>42662</v>
      </c>
      <c r="C4483" s="146">
        <v>548.78961200000003</v>
      </c>
      <c r="D4483">
        <f t="shared" ref="D4483:D4546" si="73">(C4483-C4484)/C4484</f>
        <v>6.7576287148973382</v>
      </c>
      <c r="E4483">
        <v>-6.7658875409586762E-3</v>
      </c>
    </row>
    <row r="4484" spans="2:5" x14ac:dyDescent="0.2">
      <c r="B4484" s="176">
        <v>35306</v>
      </c>
      <c r="C4484" s="146">
        <v>70.741928000000001</v>
      </c>
      <c r="D4484">
        <f t="shared" si="73"/>
        <v>-0.59484778638858993</v>
      </c>
      <c r="E4484">
        <v>-6.7735942020858289E-3</v>
      </c>
    </row>
    <row r="4485" spans="2:5" x14ac:dyDescent="0.2">
      <c r="B4485" s="176">
        <v>43615</v>
      </c>
      <c r="C4485" s="146">
        <v>174.60580400000001</v>
      </c>
      <c r="D4485">
        <f t="shared" si="73"/>
        <v>0.26295208158144656</v>
      </c>
      <c r="E4485">
        <v>-6.8046635944768999E-3</v>
      </c>
    </row>
    <row r="4486" spans="2:5" x14ac:dyDescent="0.2">
      <c r="B4486" s="176">
        <v>39036</v>
      </c>
      <c r="C4486" s="146">
        <v>138.25212099999999</v>
      </c>
      <c r="D4486">
        <f t="shared" si="73"/>
        <v>-0.54737312833434182</v>
      </c>
      <c r="E4486">
        <v>-6.811851520498965E-3</v>
      </c>
    </row>
    <row r="4487" spans="2:5" x14ac:dyDescent="0.2">
      <c r="B4487" s="176">
        <v>41281</v>
      </c>
      <c r="C4487" s="146">
        <v>305.44390900000002</v>
      </c>
      <c r="D4487">
        <f t="shared" si="73"/>
        <v>0.16276921456390156</v>
      </c>
      <c r="E4487">
        <v>-6.8166835519326554E-3</v>
      </c>
    </row>
    <row r="4488" spans="2:5" x14ac:dyDescent="0.2">
      <c r="B4488" s="176">
        <v>41197</v>
      </c>
      <c r="C4488" s="146">
        <v>262.68661500000002</v>
      </c>
      <c r="D4488">
        <f t="shared" si="73"/>
        <v>11.334376729841271</v>
      </c>
      <c r="E4488">
        <v>-6.820376259959968E-3</v>
      </c>
    </row>
    <row r="4489" spans="2:5" x14ac:dyDescent="0.2">
      <c r="B4489" s="176">
        <v>37305</v>
      </c>
      <c r="C4489" s="146">
        <v>21.297113</v>
      </c>
      <c r="D4489">
        <f t="shared" si="73"/>
        <v>9.3993173584568809E-2</v>
      </c>
      <c r="E4489">
        <v>-6.8344184399795468E-3</v>
      </c>
    </row>
    <row r="4490" spans="2:5" x14ac:dyDescent="0.2">
      <c r="B4490" s="176">
        <v>36123</v>
      </c>
      <c r="C4490" s="146">
        <v>19.467317999999999</v>
      </c>
      <c r="D4490">
        <f t="shared" si="73"/>
        <v>-0.29712208201841495</v>
      </c>
      <c r="E4490">
        <v>-6.8442298347446738E-3</v>
      </c>
    </row>
    <row r="4491" spans="2:5" x14ac:dyDescent="0.2">
      <c r="B4491" s="176">
        <v>39790</v>
      </c>
      <c r="C4491" s="146">
        <v>27.696584999999999</v>
      </c>
      <c r="D4491">
        <f t="shared" si="73"/>
        <v>-0.90650291663655636</v>
      </c>
      <c r="E4491">
        <v>-6.8561194905856293E-3</v>
      </c>
    </row>
    <row r="4492" spans="2:5" x14ac:dyDescent="0.2">
      <c r="B4492" s="176">
        <v>41341</v>
      </c>
      <c r="C4492" s="146">
        <v>296.229401</v>
      </c>
      <c r="D4492">
        <f t="shared" si="73"/>
        <v>0.32835342464290213</v>
      </c>
      <c r="E4492">
        <v>-6.8650895425764252E-3</v>
      </c>
    </row>
    <row r="4493" spans="2:5" x14ac:dyDescent="0.2">
      <c r="B4493" s="176">
        <v>43371</v>
      </c>
      <c r="C4493" s="146">
        <v>223.00495900000001</v>
      </c>
      <c r="D4493">
        <f t="shared" si="73"/>
        <v>3.6390898324791183</v>
      </c>
      <c r="E4493">
        <v>-6.8812292880333333E-3</v>
      </c>
    </row>
    <row r="4494" spans="2:5" x14ac:dyDescent="0.2">
      <c r="B4494" s="176">
        <v>35747</v>
      </c>
      <c r="C4494" s="146">
        <v>48.070843000000004</v>
      </c>
      <c r="D4494">
        <f t="shared" si="73"/>
        <v>-0.87830747372416595</v>
      </c>
      <c r="E4494">
        <v>-6.8904110701246638E-3</v>
      </c>
    </row>
    <row r="4495" spans="2:5" x14ac:dyDescent="0.2">
      <c r="B4495" s="176">
        <v>44848</v>
      </c>
      <c r="C4495" s="146">
        <v>395.01886000000002</v>
      </c>
      <c r="D4495">
        <f t="shared" si="73"/>
        <v>5.8647311437035554E-2</v>
      </c>
      <c r="E4495">
        <v>-6.8922285522626196E-3</v>
      </c>
    </row>
    <row r="4496" spans="2:5" x14ac:dyDescent="0.2">
      <c r="B4496" s="176">
        <v>42374</v>
      </c>
      <c r="C4496" s="146">
        <v>373.135468</v>
      </c>
      <c r="D4496">
        <f t="shared" si="73"/>
        <v>15.802369778026263</v>
      </c>
      <c r="E4496">
        <v>-6.8955776475577869E-3</v>
      </c>
    </row>
    <row r="4497" spans="2:5" x14ac:dyDescent="0.2">
      <c r="B4497" s="176">
        <v>37568</v>
      </c>
      <c r="C4497" s="146">
        <v>22.207312000000002</v>
      </c>
      <c r="D4497">
        <f t="shared" si="73"/>
        <v>-0.94660468797184139</v>
      </c>
      <c r="E4497">
        <v>-6.8989745985793697E-3</v>
      </c>
    </row>
    <row r="4498" spans="2:5" x14ac:dyDescent="0.2">
      <c r="B4498" s="176">
        <v>44903</v>
      </c>
      <c r="C4498" s="146">
        <v>415.90377799999999</v>
      </c>
      <c r="D4498">
        <f t="shared" si="73"/>
        <v>-0.10768891619172469</v>
      </c>
      <c r="E4498">
        <v>-6.9030499449516825E-3</v>
      </c>
    </row>
    <row r="4499" spans="2:5" x14ac:dyDescent="0.2">
      <c r="B4499" s="176">
        <v>42801</v>
      </c>
      <c r="C4499" s="146">
        <v>466.09728999999999</v>
      </c>
      <c r="D4499">
        <f t="shared" si="73"/>
        <v>-0.24610224019409627</v>
      </c>
      <c r="E4499">
        <v>-6.9032006600780954E-3</v>
      </c>
    </row>
    <row r="4500" spans="2:5" x14ac:dyDescent="0.2">
      <c r="B4500" s="176">
        <v>45148</v>
      </c>
      <c r="C4500" s="146">
        <v>618.25</v>
      </c>
      <c r="D4500">
        <f t="shared" si="73"/>
        <v>1.2648697491082981</v>
      </c>
      <c r="E4500">
        <v>-6.9070565944657682E-3</v>
      </c>
    </row>
    <row r="4501" spans="2:5" x14ac:dyDescent="0.2">
      <c r="B4501" s="176">
        <v>41253</v>
      </c>
      <c r="C4501" s="146">
        <v>272.97375499999998</v>
      </c>
      <c r="D4501">
        <f t="shared" si="73"/>
        <v>3.1967007654995441</v>
      </c>
      <c r="E4501">
        <v>-6.9172029326102259E-3</v>
      </c>
    </row>
    <row r="4502" spans="2:5" x14ac:dyDescent="0.2">
      <c r="B4502" s="176">
        <v>35328</v>
      </c>
      <c r="C4502" s="146">
        <v>65.044846000000007</v>
      </c>
      <c r="D4502">
        <f t="shared" si="73"/>
        <v>-0.82205971809273903</v>
      </c>
      <c r="E4502">
        <v>-6.9321475871027714E-3</v>
      </c>
    </row>
    <row r="4503" spans="2:5" x14ac:dyDescent="0.2">
      <c r="B4503" s="176">
        <v>41641</v>
      </c>
      <c r="C4503" s="146">
        <v>365.54312099999999</v>
      </c>
      <c r="D4503">
        <f t="shared" si="73"/>
        <v>1.2207907618323213</v>
      </c>
      <c r="E4503">
        <v>-6.9342315739454544E-3</v>
      </c>
    </row>
    <row r="4504" spans="2:5" x14ac:dyDescent="0.2">
      <c r="B4504" s="176">
        <v>40872</v>
      </c>
      <c r="C4504" s="146">
        <v>164.60043300000001</v>
      </c>
      <c r="D4504">
        <f t="shared" si="73"/>
        <v>-0.37847183830456499</v>
      </c>
      <c r="E4504">
        <v>-6.9345409653265187E-3</v>
      </c>
    </row>
    <row r="4505" spans="2:5" x14ac:dyDescent="0.2">
      <c r="B4505" s="176">
        <v>41172</v>
      </c>
      <c r="C4505" s="146">
        <v>264.831818</v>
      </c>
      <c r="D4505">
        <f t="shared" si="73"/>
        <v>-0.11323056803267942</v>
      </c>
      <c r="E4505">
        <v>-6.946899280755872E-3</v>
      </c>
    </row>
    <row r="4506" spans="2:5" x14ac:dyDescent="0.2">
      <c r="B4506" s="176">
        <v>42429</v>
      </c>
      <c r="C4506" s="146">
        <v>298.64788800000002</v>
      </c>
      <c r="D4506">
        <f t="shared" si="73"/>
        <v>11.209218550523099</v>
      </c>
      <c r="E4506">
        <v>-6.9582278987229875E-3</v>
      </c>
    </row>
    <row r="4507" spans="2:5" x14ac:dyDescent="0.2">
      <c r="B4507" s="176">
        <v>35977</v>
      </c>
      <c r="C4507" s="146">
        <v>24.460851999999999</v>
      </c>
      <c r="D4507">
        <f t="shared" si="73"/>
        <v>0.19408065143178255</v>
      </c>
      <c r="E4507">
        <v>-6.9590422222167879E-3</v>
      </c>
    </row>
    <row r="4508" spans="2:5" x14ac:dyDescent="0.2">
      <c r="B4508" s="176">
        <v>36609</v>
      </c>
      <c r="C4508" s="146">
        <v>20.485092000000002</v>
      </c>
      <c r="D4508">
        <f t="shared" si="73"/>
        <v>-0.88866567957019937</v>
      </c>
      <c r="E4508">
        <v>-6.9751863191704596E-3</v>
      </c>
    </row>
    <row r="4509" spans="2:5" x14ac:dyDescent="0.2">
      <c r="B4509" s="176">
        <v>40849</v>
      </c>
      <c r="C4509" s="146">
        <v>183.99620100000001</v>
      </c>
      <c r="D4509">
        <f t="shared" si="73"/>
        <v>-0.5202906588666959</v>
      </c>
      <c r="E4509">
        <v>-6.9786019600995485E-3</v>
      </c>
    </row>
    <row r="4510" spans="2:5" x14ac:dyDescent="0.2">
      <c r="B4510" s="176">
        <v>41618</v>
      </c>
      <c r="C4510" s="146">
        <v>383.55767800000001</v>
      </c>
      <c r="D4510">
        <f t="shared" si="73"/>
        <v>-0.11050025028057638</v>
      </c>
      <c r="E4510">
        <v>-6.9893990505838213E-3</v>
      </c>
    </row>
    <row r="4511" spans="2:5" x14ac:dyDescent="0.2">
      <c r="B4511" s="176">
        <v>42916</v>
      </c>
      <c r="C4511" s="146">
        <v>431.20605499999999</v>
      </c>
      <c r="D4511">
        <f t="shared" si="73"/>
        <v>18.441015313506991</v>
      </c>
      <c r="E4511">
        <v>-7.0018444036941147E-3</v>
      </c>
    </row>
    <row r="4512" spans="2:5" x14ac:dyDescent="0.2">
      <c r="B4512" s="176">
        <v>36056</v>
      </c>
      <c r="C4512" s="146">
        <v>22.180223000000002</v>
      </c>
      <c r="D4512">
        <f t="shared" si="73"/>
        <v>-0.94169387847950337</v>
      </c>
      <c r="E4512">
        <v>-7.0069327500191644E-3</v>
      </c>
    </row>
    <row r="4513" spans="2:5" x14ac:dyDescent="0.2">
      <c r="B4513" s="176">
        <v>42513</v>
      </c>
      <c r="C4513" s="146">
        <v>380.409851</v>
      </c>
      <c r="D4513">
        <f t="shared" si="73"/>
        <v>2.0058721716425509</v>
      </c>
      <c r="E4513">
        <v>-7.0230185002273758E-3</v>
      </c>
    </row>
    <row r="4514" spans="2:5" x14ac:dyDescent="0.2">
      <c r="B4514" s="176">
        <v>43753</v>
      </c>
      <c r="C4514" s="146">
        <v>126.555565</v>
      </c>
      <c r="D4514">
        <f t="shared" si="73"/>
        <v>4.3028171407168347</v>
      </c>
      <c r="E4514">
        <v>-7.0394784527469216E-3</v>
      </c>
    </row>
    <row r="4515" spans="2:5" x14ac:dyDescent="0.2">
      <c r="B4515" s="176">
        <v>37686</v>
      </c>
      <c r="C4515" s="146">
        <v>23.865722999999999</v>
      </c>
      <c r="D4515">
        <f t="shared" si="73"/>
        <v>-0.83446919238658201</v>
      </c>
      <c r="E4515">
        <v>-7.0603298357037455E-3</v>
      </c>
    </row>
    <row r="4516" spans="2:5" x14ac:dyDescent="0.2">
      <c r="B4516" s="176">
        <v>40254</v>
      </c>
      <c r="C4516" s="146">
        <v>144.17692600000001</v>
      </c>
      <c r="D4516">
        <f t="shared" si="73"/>
        <v>-0.45053124467795591</v>
      </c>
      <c r="E4516">
        <v>-7.0605505499013203E-3</v>
      </c>
    </row>
    <row r="4517" spans="2:5" x14ac:dyDescent="0.2">
      <c r="B4517" s="176">
        <v>40956</v>
      </c>
      <c r="C4517" s="146">
        <v>262.39331099999998</v>
      </c>
      <c r="D4517">
        <f t="shared" si="73"/>
        <v>16.311547782871237</v>
      </c>
      <c r="E4517">
        <v>-7.0678853432968088E-3</v>
      </c>
    </row>
    <row r="4518" spans="2:5" x14ac:dyDescent="0.2">
      <c r="B4518" s="176">
        <v>36935</v>
      </c>
      <c r="C4518" s="146">
        <v>15.157126</v>
      </c>
      <c r="D4518">
        <f t="shared" si="73"/>
        <v>-0.95382822221810304</v>
      </c>
      <c r="E4518">
        <v>-7.0744944733153042E-3</v>
      </c>
    </row>
    <row r="4519" spans="2:5" x14ac:dyDescent="0.2">
      <c r="B4519" s="176">
        <v>44467</v>
      </c>
      <c r="C4519" s="146">
        <v>328.27685500000001</v>
      </c>
      <c r="D4519">
        <f t="shared" si="73"/>
        <v>-0.29794265521936097</v>
      </c>
      <c r="E4519">
        <v>-7.0858268134933967E-3</v>
      </c>
    </row>
    <row r="4520" spans="2:5" x14ac:dyDescent="0.2">
      <c r="B4520" s="176">
        <v>42823</v>
      </c>
      <c r="C4520" s="146">
        <v>467.59265099999999</v>
      </c>
      <c r="D4520">
        <f t="shared" si="73"/>
        <v>23.055411606085102</v>
      </c>
      <c r="E4520">
        <v>-7.0914659017481873E-3</v>
      </c>
    </row>
    <row r="4521" spans="2:5" x14ac:dyDescent="0.2">
      <c r="B4521" s="176">
        <v>37403</v>
      </c>
      <c r="C4521" s="146">
        <v>19.438148000000002</v>
      </c>
      <c r="D4521">
        <f t="shared" si="73"/>
        <v>-0.6004977647323394</v>
      </c>
      <c r="E4521">
        <v>-7.092202928825779E-3</v>
      </c>
    </row>
    <row r="4522" spans="2:5" x14ac:dyDescent="0.2">
      <c r="B4522" s="176">
        <v>35481</v>
      </c>
      <c r="C4522" s="146">
        <v>48.655918</v>
      </c>
      <c r="D4522">
        <f t="shared" si="73"/>
        <v>-0.93238007252944322</v>
      </c>
      <c r="E4522">
        <v>-7.0942800628599183E-3</v>
      </c>
    </row>
    <row r="4523" spans="2:5" x14ac:dyDescent="0.2">
      <c r="B4523" s="176">
        <v>45286</v>
      </c>
      <c r="C4523" s="146">
        <v>719.54998799999998</v>
      </c>
      <c r="D4523">
        <f t="shared" si="73"/>
        <v>19.311373545120748</v>
      </c>
      <c r="E4523">
        <v>-7.1064218500385924E-3</v>
      </c>
    </row>
    <row r="4524" spans="2:5" x14ac:dyDescent="0.2">
      <c r="B4524" s="176">
        <v>35871</v>
      </c>
      <c r="C4524" s="146">
        <v>35.425964</v>
      </c>
      <c r="D4524">
        <f t="shared" si="73"/>
        <v>2.2898940455420385</v>
      </c>
      <c r="E4524">
        <v>-7.1122182945015273E-3</v>
      </c>
    </row>
    <row r="4525" spans="2:5" x14ac:dyDescent="0.2">
      <c r="B4525" s="176">
        <v>37172</v>
      </c>
      <c r="C4525" s="146">
        <v>10.768117</v>
      </c>
      <c r="D4525">
        <f t="shared" si="73"/>
        <v>-0.96315306689589986</v>
      </c>
      <c r="E4525">
        <v>-7.1124205216788793E-3</v>
      </c>
    </row>
    <row r="4526" spans="2:5" x14ac:dyDescent="0.2">
      <c r="B4526" s="176">
        <v>44441</v>
      </c>
      <c r="C4526" s="146">
        <v>292.23916600000001</v>
      </c>
      <c r="D4526">
        <f t="shared" si="73"/>
        <v>-0.20748851618457387</v>
      </c>
      <c r="E4526">
        <v>-7.1126191977035616E-3</v>
      </c>
    </row>
    <row r="4527" spans="2:5" x14ac:dyDescent="0.2">
      <c r="B4527" s="176">
        <v>43159</v>
      </c>
      <c r="C4527" s="146">
        <v>368.75070199999999</v>
      </c>
      <c r="D4527">
        <f t="shared" si="73"/>
        <v>5.1053019616169539</v>
      </c>
      <c r="E4527">
        <v>-7.1131062500633876E-3</v>
      </c>
    </row>
    <row r="4528" spans="2:5" x14ac:dyDescent="0.2">
      <c r="B4528" s="176">
        <v>37943</v>
      </c>
      <c r="C4528" s="146">
        <v>60.398437999999999</v>
      </c>
      <c r="D4528">
        <f t="shared" si="73"/>
        <v>-0.19611937621882067</v>
      </c>
      <c r="E4528">
        <v>-7.1143902024643352E-3</v>
      </c>
    </row>
    <row r="4529" spans="2:5" x14ac:dyDescent="0.2">
      <c r="B4529" s="176">
        <v>35256</v>
      </c>
      <c r="C4529" s="146">
        <v>75.133590999999996</v>
      </c>
      <c r="D4529">
        <f t="shared" si="73"/>
        <v>2.1883693015237577</v>
      </c>
      <c r="E4529">
        <v>-7.1254144703081996E-3</v>
      </c>
    </row>
    <row r="4530" spans="2:5" x14ac:dyDescent="0.2">
      <c r="B4530" s="176">
        <v>37424</v>
      </c>
      <c r="C4530" s="146">
        <v>23.564896000000001</v>
      </c>
      <c r="D4530">
        <f t="shared" si="73"/>
        <v>-0.52167729888101022</v>
      </c>
      <c r="E4530">
        <v>-7.1498168454029731E-3</v>
      </c>
    </row>
    <row r="4531" spans="2:5" x14ac:dyDescent="0.2">
      <c r="B4531" s="176">
        <v>40004</v>
      </c>
      <c r="C4531" s="146">
        <v>49.265686000000002</v>
      </c>
      <c r="D4531">
        <f t="shared" si="73"/>
        <v>-0.71475191642470859</v>
      </c>
      <c r="E4531">
        <v>-7.1560150826347965E-3</v>
      </c>
    </row>
    <row r="4532" spans="2:5" x14ac:dyDescent="0.2">
      <c r="B4532" s="176">
        <v>43620</v>
      </c>
      <c r="C4532" s="146">
        <v>172.711716</v>
      </c>
      <c r="D4532">
        <f t="shared" si="73"/>
        <v>-9.9330443240632837E-2</v>
      </c>
      <c r="E4532">
        <v>-7.1632822495913493E-3</v>
      </c>
    </row>
    <row r="4533" spans="2:5" x14ac:dyDescent="0.2">
      <c r="B4533" s="176">
        <v>40703</v>
      </c>
      <c r="C4533" s="146">
        <v>191.75924699999999</v>
      </c>
      <c r="D4533">
        <f t="shared" si="73"/>
        <v>-0.61773271727563828</v>
      </c>
      <c r="E4533">
        <v>-7.1945439596552271E-3</v>
      </c>
    </row>
    <row r="4534" spans="2:5" x14ac:dyDescent="0.2">
      <c r="B4534" s="176">
        <v>42580</v>
      </c>
      <c r="C4534" s="146">
        <v>501.63656600000002</v>
      </c>
      <c r="D4534">
        <f t="shared" si="73"/>
        <v>-1.4424517752507166E-2</v>
      </c>
      <c r="E4534">
        <v>-7.2013072131573977E-3</v>
      </c>
    </row>
    <row r="4535" spans="2:5" x14ac:dyDescent="0.2">
      <c r="B4535" s="176">
        <v>41884</v>
      </c>
      <c r="C4535" s="146">
        <v>508.97833300000002</v>
      </c>
      <c r="D4535">
        <f t="shared" si="73"/>
        <v>24.271910922304635</v>
      </c>
      <c r="E4535">
        <v>-7.2115865360666562E-3</v>
      </c>
    </row>
    <row r="4536" spans="2:5" x14ac:dyDescent="0.2">
      <c r="B4536" s="176">
        <v>37372</v>
      </c>
      <c r="C4536" s="146">
        <v>20.140080999999999</v>
      </c>
      <c r="D4536">
        <f t="shared" si="73"/>
        <v>-0.9483699173082949</v>
      </c>
      <c r="E4536">
        <v>-7.2242140096565478E-3</v>
      </c>
    </row>
    <row r="4537" spans="2:5" x14ac:dyDescent="0.2">
      <c r="B4537" s="176">
        <v>44923</v>
      </c>
      <c r="C4537" s="146">
        <v>390.08422899999999</v>
      </c>
      <c r="D4537">
        <f t="shared" si="73"/>
        <v>5.3477397430836815</v>
      </c>
      <c r="E4537">
        <v>-7.230699091003513E-3</v>
      </c>
    </row>
    <row r="4538" spans="2:5" x14ac:dyDescent="0.2">
      <c r="B4538" s="176">
        <v>38233</v>
      </c>
      <c r="C4538" s="146">
        <v>61.452461</v>
      </c>
      <c r="D4538">
        <f t="shared" si="73"/>
        <v>1.821497110434346</v>
      </c>
      <c r="E4538">
        <v>-7.2455410914663392E-3</v>
      </c>
    </row>
    <row r="4539" spans="2:5" x14ac:dyDescent="0.2">
      <c r="B4539" s="176">
        <v>36656</v>
      </c>
      <c r="C4539" s="146">
        <v>21.780090000000001</v>
      </c>
      <c r="D4539">
        <f t="shared" si="73"/>
        <v>-0.91635756054999218</v>
      </c>
      <c r="E4539">
        <v>-7.2489217322933052E-3</v>
      </c>
    </row>
    <row r="4540" spans="2:5" x14ac:dyDescent="0.2">
      <c r="B4540" s="176">
        <v>41204</v>
      </c>
      <c r="C4540" s="146">
        <v>260.39520299999998</v>
      </c>
      <c r="D4540">
        <f t="shared" si="73"/>
        <v>6.284804831335757</v>
      </c>
      <c r="E4540">
        <v>-7.2491514387770005E-3</v>
      </c>
    </row>
    <row r="4541" spans="2:5" x14ac:dyDescent="0.2">
      <c r="B4541" s="176">
        <v>35859</v>
      </c>
      <c r="C4541" s="146">
        <v>35.744979999999998</v>
      </c>
      <c r="D4541">
        <f t="shared" si="73"/>
        <v>-0.88852359515832557</v>
      </c>
      <c r="E4541">
        <v>-7.2494576182349771E-3</v>
      </c>
    </row>
    <row r="4542" spans="2:5" x14ac:dyDescent="0.2">
      <c r="B4542" s="176">
        <v>44251</v>
      </c>
      <c r="C4542" s="146">
        <v>320.65063500000002</v>
      </c>
      <c r="D4542">
        <f t="shared" si="73"/>
        <v>-0.47204964572189256</v>
      </c>
      <c r="E4542">
        <v>-7.2530355171403381E-3</v>
      </c>
    </row>
    <row r="4543" spans="2:5" x14ac:dyDescent="0.2">
      <c r="B4543" s="176">
        <v>45152</v>
      </c>
      <c r="C4543" s="146">
        <v>607.34997599999997</v>
      </c>
      <c r="D4543">
        <f t="shared" si="73"/>
        <v>29.377336500425663</v>
      </c>
      <c r="E4543">
        <v>-7.2736385866029396E-3</v>
      </c>
    </row>
    <row r="4544" spans="2:5" x14ac:dyDescent="0.2">
      <c r="B4544" s="176">
        <v>37375</v>
      </c>
      <c r="C4544" s="146">
        <v>19.993523</v>
      </c>
      <c r="D4544">
        <f t="shared" si="73"/>
        <v>-0.84291348615652872</v>
      </c>
      <c r="E4544">
        <v>-7.2769320043945636E-3</v>
      </c>
    </row>
    <row r="4545" spans="2:5" x14ac:dyDescent="0.2">
      <c r="B4545" s="176">
        <v>39281</v>
      </c>
      <c r="C4545" s="146">
        <v>127.277145</v>
      </c>
      <c r="D4545">
        <f t="shared" si="73"/>
        <v>1.0825471451520963</v>
      </c>
      <c r="E4545">
        <v>-7.2784083077497173E-3</v>
      </c>
    </row>
    <row r="4546" spans="2:5" x14ac:dyDescent="0.2">
      <c r="B4546" s="176">
        <v>38167</v>
      </c>
      <c r="C4546" s="146">
        <v>61.116092999999999</v>
      </c>
      <c r="D4546">
        <f t="shared" si="73"/>
        <v>-0.12135361081337806</v>
      </c>
      <c r="E4546">
        <v>-7.284805764691457E-3</v>
      </c>
    </row>
    <row r="4547" spans="2:5" x14ac:dyDescent="0.2">
      <c r="B4547" s="176">
        <v>35291</v>
      </c>
      <c r="C4547" s="146">
        <v>69.557097999999996</v>
      </c>
      <c r="D4547">
        <f t="shared" ref="D4547:D4610" si="74">(C4547-C4548)/C4548</f>
        <v>-0.82906295857921686</v>
      </c>
      <c r="E4547">
        <v>-7.2902275419693754E-3</v>
      </c>
    </row>
    <row r="4548" spans="2:5" x14ac:dyDescent="0.2">
      <c r="B4548" s="176">
        <v>42489</v>
      </c>
      <c r="C4548" s="146">
        <v>406.916473</v>
      </c>
      <c r="D4548">
        <f t="shared" si="74"/>
        <v>4.4668120975963124</v>
      </c>
      <c r="E4548">
        <v>-7.2929930940201062E-3</v>
      </c>
    </row>
    <row r="4549" spans="2:5" x14ac:dyDescent="0.2">
      <c r="B4549" s="176">
        <v>38076</v>
      </c>
      <c r="C4549" s="146">
        <v>74.433959999999999</v>
      </c>
      <c r="D4549">
        <f t="shared" si="74"/>
        <v>-0.59128919823893511</v>
      </c>
      <c r="E4549">
        <v>-7.2945366054569145E-3</v>
      </c>
    </row>
    <row r="4550" spans="2:5" x14ac:dyDescent="0.2">
      <c r="B4550" s="176">
        <v>40752</v>
      </c>
      <c r="C4550" s="146">
        <v>182.11889600000001</v>
      </c>
      <c r="D4550">
        <f t="shared" si="74"/>
        <v>5.0038201564747702</v>
      </c>
      <c r="E4550">
        <v>-7.3091098136014295E-3</v>
      </c>
    </row>
    <row r="4551" spans="2:5" x14ac:dyDescent="0.2">
      <c r="B4551" s="176">
        <v>36209</v>
      </c>
      <c r="C4551" s="146">
        <v>30.333836000000002</v>
      </c>
      <c r="D4551">
        <f t="shared" si="74"/>
        <v>-0.76338742490577582</v>
      </c>
      <c r="E4551">
        <v>-7.3171079712598848E-3</v>
      </c>
    </row>
    <row r="4552" spans="2:5" x14ac:dyDescent="0.2">
      <c r="B4552" s="176">
        <v>43724</v>
      </c>
      <c r="C4552" s="146">
        <v>128.20043899999999</v>
      </c>
      <c r="D4552">
        <f t="shared" si="74"/>
        <v>-0.6931153630983633</v>
      </c>
      <c r="E4552">
        <v>-7.3331041328554619E-3</v>
      </c>
    </row>
    <row r="4553" spans="2:5" x14ac:dyDescent="0.2">
      <c r="B4553" s="176">
        <v>44951</v>
      </c>
      <c r="C4553" s="146">
        <v>417.74798600000003</v>
      </c>
      <c r="D4553">
        <f t="shared" si="74"/>
        <v>4.6564301734870375</v>
      </c>
      <c r="E4553">
        <v>-7.3434200733862942E-3</v>
      </c>
    </row>
    <row r="4554" spans="2:5" x14ac:dyDescent="0.2">
      <c r="B4554" s="176">
        <v>39650</v>
      </c>
      <c r="C4554" s="146">
        <v>73.853645</v>
      </c>
      <c r="D4554">
        <f t="shared" si="74"/>
        <v>0.42734030995469802</v>
      </c>
      <c r="E4554">
        <v>-7.3477773389206908E-3</v>
      </c>
    </row>
    <row r="4555" spans="2:5" x14ac:dyDescent="0.2">
      <c r="B4555" s="176">
        <v>35524</v>
      </c>
      <c r="C4555" s="146">
        <v>51.742142000000001</v>
      </c>
      <c r="D4555">
        <f t="shared" si="74"/>
        <v>8.2690121219446189E-2</v>
      </c>
      <c r="E4555">
        <v>-7.3500060805447758E-3</v>
      </c>
    </row>
    <row r="4556" spans="2:5" x14ac:dyDescent="0.2">
      <c r="B4556" s="176">
        <v>35423</v>
      </c>
      <c r="C4556" s="146">
        <v>47.790351999999999</v>
      </c>
      <c r="D4556">
        <f t="shared" si="74"/>
        <v>-0.87294722990725426</v>
      </c>
      <c r="E4556">
        <v>-7.3682270775823917E-3</v>
      </c>
    </row>
    <row r="4557" spans="2:5" x14ac:dyDescent="0.2">
      <c r="B4557" s="176">
        <v>41599</v>
      </c>
      <c r="C4557" s="146">
        <v>376.145691</v>
      </c>
      <c r="D4557">
        <f t="shared" si="74"/>
        <v>4.9579612745979382</v>
      </c>
      <c r="E4557">
        <v>-7.3833736718369293E-3</v>
      </c>
    </row>
    <row r="4558" spans="2:5" x14ac:dyDescent="0.2">
      <c r="B4558" s="176">
        <v>35153</v>
      </c>
      <c r="C4558" s="146">
        <v>63.133288999999998</v>
      </c>
      <c r="D4558">
        <f t="shared" si="74"/>
        <v>-0.87897669172066251</v>
      </c>
      <c r="E4558">
        <v>-7.3885717683565546E-3</v>
      </c>
    </row>
    <row r="4559" spans="2:5" x14ac:dyDescent="0.2">
      <c r="B4559" s="176">
        <v>42116</v>
      </c>
      <c r="C4559" s="146">
        <v>521.66223100000002</v>
      </c>
      <c r="D4559">
        <f t="shared" si="74"/>
        <v>2.5965514110367867</v>
      </c>
      <c r="E4559">
        <v>-7.394850102003101E-3</v>
      </c>
    </row>
    <row r="4560" spans="2:5" x14ac:dyDescent="0.2">
      <c r="B4560" s="176">
        <v>40353</v>
      </c>
      <c r="C4560" s="146">
        <v>145.04512</v>
      </c>
      <c r="D4560">
        <f t="shared" si="74"/>
        <v>-0.71824211657411441</v>
      </c>
      <c r="E4560">
        <v>-7.3951922559191297E-3</v>
      </c>
    </row>
    <row r="4561" spans="2:5" x14ac:dyDescent="0.2">
      <c r="B4561" s="176">
        <v>42138</v>
      </c>
      <c r="C4561" s="146">
        <v>514.78637700000002</v>
      </c>
      <c r="D4561">
        <f t="shared" si="74"/>
        <v>0.75076290202969775</v>
      </c>
      <c r="E4561">
        <v>-7.397567317333674E-3</v>
      </c>
    </row>
    <row r="4562" spans="2:5" x14ac:dyDescent="0.2">
      <c r="B4562" s="176">
        <v>41344</v>
      </c>
      <c r="C4562" s="146">
        <v>294.035461</v>
      </c>
      <c r="D4562">
        <f t="shared" si="74"/>
        <v>3.5834566118878719</v>
      </c>
      <c r="E4562">
        <v>-7.4062196142374061E-3</v>
      </c>
    </row>
    <row r="4563" spans="2:5" x14ac:dyDescent="0.2">
      <c r="B4563" s="176">
        <v>38190</v>
      </c>
      <c r="C4563" s="146">
        <v>64.151465999999999</v>
      </c>
      <c r="D4563">
        <f t="shared" si="74"/>
        <v>0.38161507132502875</v>
      </c>
      <c r="E4563">
        <v>-7.4350928056378506E-3</v>
      </c>
    </row>
    <row r="4564" spans="2:5" x14ac:dyDescent="0.2">
      <c r="B4564" s="176">
        <v>35891</v>
      </c>
      <c r="C4564" s="146">
        <v>46.432228000000002</v>
      </c>
      <c r="D4564">
        <f t="shared" si="74"/>
        <v>-0.89242570469511229</v>
      </c>
      <c r="E4564">
        <v>-7.4395282744420879E-3</v>
      </c>
    </row>
    <row r="4565" spans="2:5" x14ac:dyDescent="0.2">
      <c r="B4565" s="176">
        <v>42188</v>
      </c>
      <c r="C4565" s="146">
        <v>431.62939499999999</v>
      </c>
      <c r="D4565">
        <f t="shared" si="74"/>
        <v>-4.283266091141362E-2</v>
      </c>
      <c r="E4565">
        <v>-7.447285478578378E-3</v>
      </c>
    </row>
    <row r="4566" spans="2:5" x14ac:dyDescent="0.2">
      <c r="B4566" s="176">
        <v>42905</v>
      </c>
      <c r="C4566" s="146">
        <v>450.94454999999999</v>
      </c>
      <c r="D4566">
        <f t="shared" si="74"/>
        <v>9.9419288717256062</v>
      </c>
      <c r="E4566">
        <v>-7.4602255595302208E-3</v>
      </c>
    </row>
    <row r="4567" spans="2:5" x14ac:dyDescent="0.2">
      <c r="B4567" s="176">
        <v>36451</v>
      </c>
      <c r="C4567" s="146">
        <v>41.212527999999999</v>
      </c>
      <c r="D4567">
        <f t="shared" si="74"/>
        <v>-0.87530998250099135</v>
      </c>
      <c r="E4567">
        <v>-7.4776349370717409E-3</v>
      </c>
    </row>
    <row r="4568" spans="2:5" x14ac:dyDescent="0.2">
      <c r="B4568" s="176">
        <v>43214</v>
      </c>
      <c r="C4568" s="146">
        <v>330.51986699999998</v>
      </c>
      <c r="D4568">
        <f t="shared" si="74"/>
        <v>0.69164625212070041</v>
      </c>
      <c r="E4568">
        <v>-7.4838665389576975E-3</v>
      </c>
    </row>
    <row r="4569" spans="2:5" x14ac:dyDescent="0.2">
      <c r="B4569" s="176">
        <v>40409</v>
      </c>
      <c r="C4569" s="146">
        <v>195.38355999999999</v>
      </c>
      <c r="D4569">
        <f t="shared" si="74"/>
        <v>-0.72688907821451232</v>
      </c>
      <c r="E4569">
        <v>-7.4883381369640484E-3</v>
      </c>
    </row>
    <row r="4570" spans="2:5" x14ac:dyDescent="0.2">
      <c r="B4570" s="176">
        <v>45272</v>
      </c>
      <c r="C4570" s="146">
        <v>715.40002400000003</v>
      </c>
      <c r="D4570">
        <f t="shared" si="74"/>
        <v>5.0109702471938755</v>
      </c>
      <c r="E4570">
        <v>-7.4916260958649665E-3</v>
      </c>
    </row>
    <row r="4571" spans="2:5" x14ac:dyDescent="0.2">
      <c r="B4571" s="176">
        <v>39510</v>
      </c>
      <c r="C4571" s="146">
        <v>119.015732</v>
      </c>
      <c r="D4571">
        <f t="shared" si="74"/>
        <v>0.83817025597647232</v>
      </c>
      <c r="E4571">
        <v>-7.4963813014419216E-3</v>
      </c>
    </row>
    <row r="4572" spans="2:5" x14ac:dyDescent="0.2">
      <c r="B4572" s="176">
        <v>35321</v>
      </c>
      <c r="C4572" s="146">
        <v>64.746848999999997</v>
      </c>
      <c r="D4572">
        <f t="shared" si="74"/>
        <v>-0.89226813810316141</v>
      </c>
      <c r="E4572">
        <v>-7.5040940724049763E-3</v>
      </c>
    </row>
    <row r="4573" spans="2:5" x14ac:dyDescent="0.2">
      <c r="B4573" s="176">
        <v>45169</v>
      </c>
      <c r="C4573" s="146">
        <v>601</v>
      </c>
      <c r="D4573">
        <f t="shared" si="74"/>
        <v>8.7357014619880964</v>
      </c>
      <c r="E4573">
        <v>-7.5138107343170899E-3</v>
      </c>
    </row>
    <row r="4574" spans="2:5" x14ac:dyDescent="0.2">
      <c r="B4574" s="176">
        <v>35341</v>
      </c>
      <c r="C4574" s="146">
        <v>61.731555999999998</v>
      </c>
      <c r="D4574">
        <f t="shared" si="74"/>
        <v>-0.8594553910964523</v>
      </c>
      <c r="E4574">
        <v>-7.5283500025675769E-3</v>
      </c>
    </row>
    <row r="4575" spans="2:5" x14ac:dyDescent="0.2">
      <c r="B4575" s="176">
        <v>42846</v>
      </c>
      <c r="C4575" s="146">
        <v>439.23104899999998</v>
      </c>
      <c r="D4575">
        <f t="shared" si="74"/>
        <v>1.1300234691431852</v>
      </c>
      <c r="E4575">
        <v>-7.5459116303619421E-3</v>
      </c>
    </row>
    <row r="4576" spans="2:5" x14ac:dyDescent="0.2">
      <c r="B4576" s="176">
        <v>40451</v>
      </c>
      <c r="C4576" s="146">
        <v>206.20948799999999</v>
      </c>
      <c r="D4576">
        <f t="shared" si="74"/>
        <v>2.9335786855321215</v>
      </c>
      <c r="E4576">
        <v>-7.5467208732347604E-3</v>
      </c>
    </row>
    <row r="4577" spans="2:5" x14ac:dyDescent="0.2">
      <c r="B4577" s="176">
        <v>35068</v>
      </c>
      <c r="C4577" s="146">
        <v>52.422871000000001</v>
      </c>
      <c r="D4577">
        <f t="shared" si="74"/>
        <v>-0.59441101914232586</v>
      </c>
      <c r="E4577">
        <v>-7.5685507860243856E-3</v>
      </c>
    </row>
    <row r="4578" spans="2:5" x14ac:dyDescent="0.2">
      <c r="B4578" s="176">
        <v>40232</v>
      </c>
      <c r="C4578" s="146">
        <v>129.25122099999999</v>
      </c>
      <c r="D4578">
        <f t="shared" si="74"/>
        <v>-0.61123220432602521</v>
      </c>
      <c r="E4578">
        <v>-7.5880673577899621E-3</v>
      </c>
    </row>
    <row r="4579" spans="2:5" x14ac:dyDescent="0.2">
      <c r="B4579" s="176">
        <v>43223</v>
      </c>
      <c r="C4579" s="146">
        <v>332.46380599999998</v>
      </c>
      <c r="D4579">
        <f t="shared" si="74"/>
        <v>-0.28951853152243745</v>
      </c>
      <c r="E4579">
        <v>-7.5881770317532179E-3</v>
      </c>
    </row>
    <row r="4580" spans="2:5" x14ac:dyDescent="0.2">
      <c r="B4580" s="176">
        <v>45035</v>
      </c>
      <c r="C4580" s="146">
        <v>467.94155899999998</v>
      </c>
      <c r="D4580">
        <f t="shared" si="74"/>
        <v>7.4756722377751494E-2</v>
      </c>
      <c r="E4580">
        <v>-7.6110406252580427E-3</v>
      </c>
    </row>
    <row r="4581" spans="2:5" x14ac:dyDescent="0.2">
      <c r="B4581" s="176">
        <v>44966</v>
      </c>
      <c r="C4581" s="146">
        <v>435.39300500000002</v>
      </c>
      <c r="D4581">
        <f t="shared" si="74"/>
        <v>0.26539186918197755</v>
      </c>
      <c r="E4581">
        <v>-7.611925719539267E-3</v>
      </c>
    </row>
    <row r="4582" spans="2:5" x14ac:dyDescent="0.2">
      <c r="B4582" s="176">
        <v>43167</v>
      </c>
      <c r="C4582" s="146">
        <v>344.077606</v>
      </c>
      <c r="D4582">
        <f t="shared" si="74"/>
        <v>0.51647617565106818</v>
      </c>
      <c r="E4582">
        <v>-7.6192860992821158E-3</v>
      </c>
    </row>
    <row r="4583" spans="2:5" x14ac:dyDescent="0.2">
      <c r="B4583" s="176">
        <v>43376</v>
      </c>
      <c r="C4583" s="146">
        <v>226.892853</v>
      </c>
      <c r="D4583">
        <f t="shared" si="74"/>
        <v>-0.46101240992809639</v>
      </c>
      <c r="E4583">
        <v>-7.6302820088229861E-3</v>
      </c>
    </row>
    <row r="4584" spans="2:5" x14ac:dyDescent="0.2">
      <c r="B4584" s="176">
        <v>41751</v>
      </c>
      <c r="C4584" s="146">
        <v>420.96118200000001</v>
      </c>
      <c r="D4584">
        <f t="shared" si="74"/>
        <v>8.4024187154808375E-2</v>
      </c>
      <c r="E4584">
        <v>-7.6370759439049604E-3</v>
      </c>
    </row>
    <row r="4585" spans="2:5" x14ac:dyDescent="0.2">
      <c r="B4585" s="176">
        <v>42507</v>
      </c>
      <c r="C4585" s="146">
        <v>388.331909</v>
      </c>
      <c r="D4585">
        <f t="shared" si="74"/>
        <v>7.4380710168624127</v>
      </c>
      <c r="E4585">
        <v>-7.6395053170244644E-3</v>
      </c>
    </row>
    <row r="4586" spans="2:5" x14ac:dyDescent="0.2">
      <c r="B4586" s="176">
        <v>36417</v>
      </c>
      <c r="C4586" s="146">
        <v>46.021408000000001</v>
      </c>
      <c r="D4586">
        <f t="shared" si="74"/>
        <v>0.14242971827035783</v>
      </c>
      <c r="E4586">
        <v>-7.6749958611264432E-3</v>
      </c>
    </row>
    <row r="4587" spans="2:5" x14ac:dyDescent="0.2">
      <c r="B4587" s="176">
        <v>35912</v>
      </c>
      <c r="C4587" s="146">
        <v>40.283797999999997</v>
      </c>
      <c r="D4587">
        <f t="shared" si="74"/>
        <v>-0.83478284322041141</v>
      </c>
      <c r="E4587">
        <v>-7.6800246174627057E-3</v>
      </c>
    </row>
    <row r="4588" spans="2:5" x14ac:dyDescent="0.2">
      <c r="B4588" s="176">
        <v>40547</v>
      </c>
      <c r="C4588" s="146">
        <v>243.82333399999999</v>
      </c>
      <c r="D4588">
        <f t="shared" si="74"/>
        <v>-0.48735431377866562</v>
      </c>
      <c r="E4588">
        <v>-7.6809175893283637E-3</v>
      </c>
    </row>
    <row r="4589" spans="2:5" x14ac:dyDescent="0.2">
      <c r="B4589" s="176">
        <v>45051</v>
      </c>
      <c r="C4589" s="146">
        <v>475.61764499999998</v>
      </c>
      <c r="D4589">
        <f t="shared" si="74"/>
        <v>5.3482763580873245</v>
      </c>
      <c r="E4589">
        <v>-7.6954514676531383E-3</v>
      </c>
    </row>
    <row r="4590" spans="2:5" x14ac:dyDescent="0.2">
      <c r="B4590" s="176">
        <v>35262</v>
      </c>
      <c r="C4590" s="146">
        <v>74.920753000000005</v>
      </c>
      <c r="D4590">
        <f t="shared" si="74"/>
        <v>-0.5830554236261517</v>
      </c>
      <c r="E4590">
        <v>-7.7052397113430062E-3</v>
      </c>
    </row>
    <row r="4591" spans="2:5" x14ac:dyDescent="0.2">
      <c r="B4591" s="176">
        <v>43500</v>
      </c>
      <c r="C4591" s="146">
        <v>179.68995699999999</v>
      </c>
      <c r="D4591">
        <f t="shared" si="74"/>
        <v>0.38663512761008806</v>
      </c>
      <c r="E4591">
        <v>-7.7071008660313141E-3</v>
      </c>
    </row>
    <row r="4592" spans="2:5" x14ac:dyDescent="0.2">
      <c r="B4592" s="176">
        <v>38771</v>
      </c>
      <c r="C4592" s="146">
        <v>129.587051</v>
      </c>
      <c r="D4592">
        <f t="shared" si="74"/>
        <v>-0.71945412050394097</v>
      </c>
      <c r="E4592">
        <v>-7.7083952253476345E-3</v>
      </c>
    </row>
    <row r="4593" spans="2:5" x14ac:dyDescent="0.2">
      <c r="B4593" s="176">
        <v>42732</v>
      </c>
      <c r="C4593" s="146">
        <v>461.91037</v>
      </c>
      <c r="D4593">
        <f t="shared" si="74"/>
        <v>0.50024279255647242</v>
      </c>
      <c r="E4593">
        <v>-7.7096522314806263E-3</v>
      </c>
    </row>
    <row r="4594" spans="2:5" x14ac:dyDescent="0.2">
      <c r="B4594" s="176">
        <v>44396</v>
      </c>
      <c r="C4594" s="146">
        <v>307.89041099999997</v>
      </c>
      <c r="D4594">
        <f t="shared" si="74"/>
        <v>-0.38304034949402038</v>
      </c>
      <c r="E4594">
        <v>-7.7107593879610888E-3</v>
      </c>
    </row>
    <row r="4595" spans="2:5" x14ac:dyDescent="0.2">
      <c r="B4595" s="176">
        <v>44596</v>
      </c>
      <c r="C4595" s="146">
        <v>499.044647</v>
      </c>
      <c r="D4595">
        <f t="shared" si="74"/>
        <v>0.13257920322755556</v>
      </c>
      <c r="E4595">
        <v>-7.7304186923873724E-3</v>
      </c>
    </row>
    <row r="4596" spans="2:5" x14ac:dyDescent="0.2">
      <c r="B4596" s="176">
        <v>44963</v>
      </c>
      <c r="C4596" s="146">
        <v>440.62670900000001</v>
      </c>
      <c r="D4596">
        <f t="shared" si="74"/>
        <v>39.715412085497924</v>
      </c>
      <c r="E4596">
        <v>-7.7449526931672955E-3</v>
      </c>
    </row>
    <row r="4597" spans="2:5" x14ac:dyDescent="0.2">
      <c r="B4597" s="176">
        <v>36830</v>
      </c>
      <c r="C4597" s="146">
        <v>10.822111</v>
      </c>
      <c r="D4597">
        <f t="shared" si="74"/>
        <v>-0.9287532017855652</v>
      </c>
      <c r="E4597">
        <v>-7.7792535939670187E-3</v>
      </c>
    </row>
    <row r="4598" spans="2:5" x14ac:dyDescent="0.2">
      <c r="B4598" s="176">
        <v>39006</v>
      </c>
      <c r="C4598" s="146">
        <v>151.89610300000001</v>
      </c>
      <c r="D4598">
        <f t="shared" si="74"/>
        <v>-0.67249970296750516</v>
      </c>
      <c r="E4598">
        <v>-7.7834040246460888E-3</v>
      </c>
    </row>
    <row r="4599" spans="2:5" x14ac:dyDescent="0.2">
      <c r="B4599" s="176">
        <v>44778</v>
      </c>
      <c r="C4599" s="146">
        <v>463.80447400000003</v>
      </c>
      <c r="D4599">
        <f t="shared" si="74"/>
        <v>8.9833733298611995E-2</v>
      </c>
      <c r="E4599">
        <v>-7.7841364718784023E-3</v>
      </c>
    </row>
    <row r="4600" spans="2:5" x14ac:dyDescent="0.2">
      <c r="B4600" s="176">
        <v>42920</v>
      </c>
      <c r="C4600" s="146">
        <v>425.57360799999998</v>
      </c>
      <c r="D4600">
        <f t="shared" si="74"/>
        <v>0.13885553008846607</v>
      </c>
      <c r="E4600">
        <v>-7.7861906271723359E-3</v>
      </c>
    </row>
    <row r="4601" spans="2:5" x14ac:dyDescent="0.2">
      <c r="B4601" s="176">
        <v>43139</v>
      </c>
      <c r="C4601" s="146">
        <v>373.68533300000001</v>
      </c>
      <c r="D4601">
        <f t="shared" si="74"/>
        <v>1.8734957991295158</v>
      </c>
      <c r="E4601">
        <v>-7.8083450177757509E-3</v>
      </c>
    </row>
    <row r="4602" spans="2:5" x14ac:dyDescent="0.2">
      <c r="B4602" s="176">
        <v>40154</v>
      </c>
      <c r="C4602" s="146">
        <v>130.045547</v>
      </c>
      <c r="D4602">
        <f t="shared" si="74"/>
        <v>1.2159396076907953</v>
      </c>
      <c r="E4602">
        <v>-7.8216770577476061E-3</v>
      </c>
    </row>
    <row r="4603" spans="2:5" x14ac:dyDescent="0.2">
      <c r="B4603" s="176">
        <v>35138</v>
      </c>
      <c r="C4603" s="146">
        <v>58.686413000000002</v>
      </c>
      <c r="D4603">
        <f t="shared" si="74"/>
        <v>-0.734643598851353</v>
      </c>
      <c r="E4603">
        <v>-7.8259237880217332E-3</v>
      </c>
    </row>
    <row r="4604" spans="2:5" x14ac:dyDescent="0.2">
      <c r="B4604" s="176">
        <v>43580</v>
      </c>
      <c r="C4604" s="146">
        <v>221.160721</v>
      </c>
      <c r="D4604">
        <f t="shared" si="74"/>
        <v>0.64512240500936802</v>
      </c>
      <c r="E4604">
        <v>-7.8264276861678313E-3</v>
      </c>
    </row>
    <row r="4605" spans="2:5" x14ac:dyDescent="0.2">
      <c r="B4605" s="176">
        <v>39374</v>
      </c>
      <c r="C4605" s="146">
        <v>134.43420399999999</v>
      </c>
      <c r="D4605">
        <f t="shared" si="74"/>
        <v>-0.72726306900635784</v>
      </c>
      <c r="E4605">
        <v>-7.8347019725849305E-3</v>
      </c>
    </row>
    <row r="4606" spans="2:5" x14ac:dyDescent="0.2">
      <c r="B4606" s="176">
        <v>41985</v>
      </c>
      <c r="C4606" s="146">
        <v>492.90795900000001</v>
      </c>
      <c r="D4606">
        <f t="shared" si="74"/>
        <v>0.68853737390205483</v>
      </c>
      <c r="E4606">
        <v>-7.8388283329770842E-3</v>
      </c>
    </row>
    <row r="4607" spans="2:5" x14ac:dyDescent="0.2">
      <c r="B4607" s="176">
        <v>41520</v>
      </c>
      <c r="C4607" s="146">
        <v>291.914154</v>
      </c>
      <c r="D4607">
        <f t="shared" si="74"/>
        <v>-0.62785040149361349</v>
      </c>
      <c r="E4607">
        <v>-7.8412698591810454E-3</v>
      </c>
    </row>
    <row r="4608" spans="2:5" x14ac:dyDescent="0.2">
      <c r="B4608" s="176">
        <v>45293</v>
      </c>
      <c r="C4608" s="146">
        <v>784.40002400000003</v>
      </c>
      <c r="D4608">
        <f t="shared" si="74"/>
        <v>1.3470388087881964</v>
      </c>
      <c r="E4608">
        <v>-7.8420847308499526E-3</v>
      </c>
    </row>
    <row r="4609" spans="2:5" x14ac:dyDescent="0.2">
      <c r="B4609" s="176">
        <v>44370</v>
      </c>
      <c r="C4609" s="146">
        <v>334.20837399999999</v>
      </c>
      <c r="D4609">
        <f t="shared" si="74"/>
        <v>21.852024948425257</v>
      </c>
      <c r="E4609">
        <v>-7.8425203982703893E-3</v>
      </c>
    </row>
    <row r="4610" spans="2:5" x14ac:dyDescent="0.2">
      <c r="B4610" s="176">
        <v>36914</v>
      </c>
      <c r="C4610" s="146">
        <v>14.624891</v>
      </c>
      <c r="D4610">
        <f t="shared" si="74"/>
        <v>-0.93804414328171148</v>
      </c>
      <c r="E4610">
        <v>-7.8492093228542861E-3</v>
      </c>
    </row>
    <row r="4611" spans="2:5" x14ac:dyDescent="0.2">
      <c r="B4611" s="176">
        <v>40941</v>
      </c>
      <c r="C4611" s="146">
        <v>236.053406</v>
      </c>
      <c r="D4611">
        <f t="shared" ref="D4611:D4674" si="75">(C4611-C4612)/C4612</f>
        <v>-0.14818407282801652</v>
      </c>
      <c r="E4611">
        <v>-7.8501687662231746E-3</v>
      </c>
    </row>
    <row r="4612" spans="2:5" x14ac:dyDescent="0.2">
      <c r="B4612" s="176">
        <v>41458</v>
      </c>
      <c r="C4612" s="146">
        <v>277.11785900000001</v>
      </c>
      <c r="D4612">
        <f t="shared" si="75"/>
        <v>0.28626407926867864</v>
      </c>
      <c r="E4612">
        <v>-7.8546959038258736E-3</v>
      </c>
    </row>
    <row r="4613" spans="2:5" x14ac:dyDescent="0.2">
      <c r="B4613" s="176">
        <v>41124</v>
      </c>
      <c r="C4613" s="146">
        <v>215.443985</v>
      </c>
      <c r="D4613">
        <f t="shared" si="75"/>
        <v>0.51852554207307167</v>
      </c>
      <c r="E4613">
        <v>-7.8581760416909195E-3</v>
      </c>
    </row>
    <row r="4614" spans="2:5" x14ac:dyDescent="0.2">
      <c r="B4614" s="176">
        <v>38958</v>
      </c>
      <c r="C4614" s="146">
        <v>141.87709000000001</v>
      </c>
      <c r="D4614">
        <f t="shared" si="75"/>
        <v>1.2670693828061439</v>
      </c>
      <c r="E4614">
        <v>-7.8631049014120501E-3</v>
      </c>
    </row>
    <row r="4615" spans="2:5" x14ac:dyDescent="0.2">
      <c r="B4615" s="176">
        <v>38244</v>
      </c>
      <c r="C4615" s="146">
        <v>62.581715000000003</v>
      </c>
      <c r="D4615">
        <f t="shared" si="75"/>
        <v>-0.68822070674801983</v>
      </c>
      <c r="E4615">
        <v>-7.8721082317502501E-3</v>
      </c>
    </row>
    <row r="4616" spans="2:5" x14ac:dyDescent="0.2">
      <c r="B4616" s="176">
        <v>43558</v>
      </c>
      <c r="C4616" s="146">
        <v>200.724411</v>
      </c>
      <c r="D4616">
        <f t="shared" si="75"/>
        <v>17.980532804905931</v>
      </c>
      <c r="E4616">
        <v>-7.8836522209010957E-3</v>
      </c>
    </row>
    <row r="4617" spans="2:5" x14ac:dyDescent="0.2">
      <c r="B4617" s="176">
        <v>36823</v>
      </c>
      <c r="C4617" s="146">
        <v>10.575278000000001</v>
      </c>
      <c r="D4617">
        <f t="shared" si="75"/>
        <v>-0.968470092498386</v>
      </c>
      <c r="E4617">
        <v>-7.9594736535501323E-3</v>
      </c>
    </row>
    <row r="4618" spans="2:5" x14ac:dyDescent="0.2">
      <c r="B4618" s="176">
        <v>43207</v>
      </c>
      <c r="C4618" s="146">
        <v>335.40466300000003</v>
      </c>
      <c r="D4618">
        <f t="shared" si="75"/>
        <v>-0.4305178910190583</v>
      </c>
      <c r="E4618">
        <v>-7.9610140132519575E-3</v>
      </c>
    </row>
    <row r="4619" spans="2:5" x14ac:dyDescent="0.2">
      <c r="B4619" s="176">
        <v>45110</v>
      </c>
      <c r="C4619" s="146">
        <v>588.96435499999995</v>
      </c>
      <c r="D4619">
        <f t="shared" si="75"/>
        <v>0.46260642962058474</v>
      </c>
      <c r="E4619">
        <v>-7.9758014316280886E-3</v>
      </c>
    </row>
    <row r="4620" spans="2:5" x14ac:dyDescent="0.2">
      <c r="B4620" s="176">
        <v>42480</v>
      </c>
      <c r="C4620" s="146">
        <v>402.68136600000003</v>
      </c>
      <c r="D4620">
        <f t="shared" si="75"/>
        <v>0.10071057586020007</v>
      </c>
      <c r="E4620">
        <v>-7.9783858468725818E-3</v>
      </c>
    </row>
    <row r="4621" spans="2:5" x14ac:dyDescent="0.2">
      <c r="B4621" s="176">
        <v>41632</v>
      </c>
      <c r="C4621" s="146">
        <v>365.83764600000001</v>
      </c>
      <c r="D4621">
        <f t="shared" si="75"/>
        <v>4.0395807588439157</v>
      </c>
      <c r="E4621">
        <v>-7.9861640837994678E-3</v>
      </c>
    </row>
    <row r="4622" spans="2:5" x14ac:dyDescent="0.2">
      <c r="B4622" s="176">
        <v>38428</v>
      </c>
      <c r="C4622" s="146">
        <v>72.592872999999997</v>
      </c>
      <c r="D4622">
        <f t="shared" si="75"/>
        <v>-0.81947109272240082</v>
      </c>
      <c r="E4622">
        <v>-7.989651359674178E-3</v>
      </c>
    </row>
    <row r="4623" spans="2:5" x14ac:dyDescent="0.2">
      <c r="B4623" s="176">
        <v>41703</v>
      </c>
      <c r="C4623" s="146">
        <v>402.11218300000002</v>
      </c>
      <c r="D4623">
        <f t="shared" si="75"/>
        <v>4.4047102511196119</v>
      </c>
      <c r="E4623">
        <v>-7.9922025862188776E-3</v>
      </c>
    </row>
    <row r="4624" spans="2:5" x14ac:dyDescent="0.2">
      <c r="B4624" s="176">
        <v>39679</v>
      </c>
      <c r="C4624" s="146">
        <v>74.400322000000003</v>
      </c>
      <c r="D4624">
        <f t="shared" si="75"/>
        <v>1.3627450202029705</v>
      </c>
      <c r="E4624">
        <v>-7.9944898065741916E-3</v>
      </c>
    </row>
    <row r="4625" spans="2:5" x14ac:dyDescent="0.2">
      <c r="B4625" s="176">
        <v>35950</v>
      </c>
      <c r="C4625" s="146">
        <v>31.488934</v>
      </c>
      <c r="D4625">
        <f t="shared" si="75"/>
        <v>-0.70002777480558021</v>
      </c>
      <c r="E4625">
        <v>-7.9946555281077136E-3</v>
      </c>
    </row>
    <row r="4626" spans="2:5" x14ac:dyDescent="0.2">
      <c r="B4626" s="176">
        <v>43994</v>
      </c>
      <c r="C4626" s="146">
        <v>104.972832</v>
      </c>
      <c r="D4626">
        <f t="shared" si="75"/>
        <v>-0.75345353149557326</v>
      </c>
      <c r="E4626">
        <v>-8.0075267300124854E-3</v>
      </c>
    </row>
    <row r="4627" spans="2:5" x14ac:dyDescent="0.2">
      <c r="B4627" s="176">
        <v>44755</v>
      </c>
      <c r="C4627" s="146">
        <v>425.77301</v>
      </c>
      <c r="D4627">
        <f t="shared" si="75"/>
        <v>17.597726810117315</v>
      </c>
      <c r="E4627">
        <v>-8.0129120266254836E-3</v>
      </c>
    </row>
    <row r="4628" spans="2:5" x14ac:dyDescent="0.2">
      <c r="B4628" s="176">
        <v>37431</v>
      </c>
      <c r="C4628" s="146">
        <v>22.893820000000002</v>
      </c>
      <c r="D4628">
        <f t="shared" si="75"/>
        <v>-0.80508870117373554</v>
      </c>
      <c r="E4628">
        <v>-8.0211226347968907E-3</v>
      </c>
    </row>
    <row r="4629" spans="2:5" x14ac:dyDescent="0.2">
      <c r="B4629" s="176">
        <v>39573</v>
      </c>
      <c r="C4629" s="146">
        <v>117.457634</v>
      </c>
      <c r="D4629">
        <f t="shared" si="75"/>
        <v>0.63656858965631047</v>
      </c>
      <c r="E4629">
        <v>-8.0255357240838886E-3</v>
      </c>
    </row>
    <row r="4630" spans="2:5" x14ac:dyDescent="0.2">
      <c r="B4630" s="176">
        <v>35314</v>
      </c>
      <c r="C4630" s="146">
        <v>71.770675999999995</v>
      </c>
      <c r="D4630">
        <f t="shared" si="75"/>
        <v>-0.80569531580895404</v>
      </c>
      <c r="E4630">
        <v>-8.040696346937392E-3</v>
      </c>
    </row>
    <row r="4631" spans="2:5" x14ac:dyDescent="0.2">
      <c r="B4631" s="176">
        <v>41572</v>
      </c>
      <c r="C4631" s="146">
        <v>369.371826</v>
      </c>
      <c r="D4631">
        <f t="shared" si="75"/>
        <v>-8.9288311982694255E-2</v>
      </c>
      <c r="E4631">
        <v>-8.0410980960031828E-3</v>
      </c>
    </row>
    <row r="4632" spans="2:5" x14ac:dyDescent="0.2">
      <c r="B4632" s="176">
        <v>43081</v>
      </c>
      <c r="C4632" s="146">
        <v>405.58590700000002</v>
      </c>
      <c r="D4632">
        <f t="shared" si="75"/>
        <v>19.356549473077806</v>
      </c>
      <c r="E4632">
        <v>-8.0458057906167939E-3</v>
      </c>
    </row>
    <row r="4633" spans="2:5" x14ac:dyDescent="0.2">
      <c r="B4633" s="176">
        <v>36700</v>
      </c>
      <c r="C4633" s="146">
        <v>19.924098999999998</v>
      </c>
      <c r="D4633">
        <f t="shared" si="75"/>
        <v>-0.95541780647102892</v>
      </c>
      <c r="E4633">
        <v>-8.0645386129024142E-3</v>
      </c>
    </row>
    <row r="4634" spans="2:5" x14ac:dyDescent="0.2">
      <c r="B4634" s="176">
        <v>42901</v>
      </c>
      <c r="C4634" s="146">
        <v>446.907104</v>
      </c>
      <c r="D4634">
        <f t="shared" si="75"/>
        <v>-0.27184178574338086</v>
      </c>
      <c r="E4634">
        <v>-8.0762109944572651E-3</v>
      </c>
    </row>
    <row r="4635" spans="2:5" x14ac:dyDescent="0.2">
      <c r="B4635" s="176">
        <v>45155</v>
      </c>
      <c r="C4635" s="146">
        <v>613.75</v>
      </c>
      <c r="D4635">
        <f t="shared" si="75"/>
        <v>0.88676267992826008</v>
      </c>
      <c r="E4635">
        <v>-8.0808080808080808E-3</v>
      </c>
    </row>
    <row r="4636" spans="2:5" x14ac:dyDescent="0.2">
      <c r="B4636" s="176">
        <v>41533</v>
      </c>
      <c r="C4636" s="146">
        <v>325.29263300000002</v>
      </c>
      <c r="D4636">
        <f t="shared" si="75"/>
        <v>6.6709653230055385E-2</v>
      </c>
      <c r="E4636">
        <v>-8.0826022627790792E-3</v>
      </c>
    </row>
    <row r="4637" spans="2:5" x14ac:dyDescent="0.2">
      <c r="B4637" s="176">
        <v>43265</v>
      </c>
      <c r="C4637" s="146">
        <v>304.94955399999998</v>
      </c>
      <c r="D4637">
        <f t="shared" si="75"/>
        <v>4.349310249537177E-2</v>
      </c>
      <c r="E4637">
        <v>-8.1064090038530483E-3</v>
      </c>
    </row>
    <row r="4638" spans="2:5" x14ac:dyDescent="0.2">
      <c r="B4638" s="176">
        <v>44403</v>
      </c>
      <c r="C4638" s="146">
        <v>292.23916600000001</v>
      </c>
      <c r="D4638">
        <f t="shared" si="75"/>
        <v>0.85083632751908944</v>
      </c>
      <c r="E4638">
        <v>-8.120470018376829E-3</v>
      </c>
    </row>
    <row r="4639" spans="2:5" x14ac:dyDescent="0.2">
      <c r="B4639" s="176">
        <v>40807</v>
      </c>
      <c r="C4639" s="146">
        <v>157.895737</v>
      </c>
      <c r="D4639">
        <f t="shared" si="75"/>
        <v>0.10335198929008302</v>
      </c>
      <c r="E4639">
        <v>-8.1227143254353588E-3</v>
      </c>
    </row>
    <row r="4640" spans="2:5" x14ac:dyDescent="0.2">
      <c r="B4640" s="176">
        <v>40281</v>
      </c>
      <c r="C4640" s="146">
        <v>143.10549900000001</v>
      </c>
      <c r="D4640">
        <f t="shared" si="75"/>
        <v>0.31807893812346277</v>
      </c>
      <c r="E4640">
        <v>-8.1301370308783406E-3</v>
      </c>
    </row>
    <row r="4641" spans="2:5" x14ac:dyDescent="0.2">
      <c r="B4641" s="176">
        <v>39566</v>
      </c>
      <c r="C4641" s="146">
        <v>108.57126599999999</v>
      </c>
      <c r="D4641">
        <f t="shared" si="75"/>
        <v>1.9782539795312915</v>
      </c>
      <c r="E4641">
        <v>-8.1339105377916127E-3</v>
      </c>
    </row>
    <row r="4642" spans="2:5" x14ac:dyDescent="0.2">
      <c r="B4642" s="176">
        <v>37839</v>
      </c>
      <c r="C4642" s="146">
        <v>36.45467</v>
      </c>
      <c r="D4642">
        <f t="shared" si="75"/>
        <v>-0.78564895881133523</v>
      </c>
      <c r="E4642">
        <v>-8.1350261097791667E-3</v>
      </c>
    </row>
    <row r="4643" spans="2:5" x14ac:dyDescent="0.2">
      <c r="B4643" s="176">
        <v>43782</v>
      </c>
      <c r="C4643" s="146">
        <v>170.06994599999999</v>
      </c>
      <c r="D4643">
        <f t="shared" si="75"/>
        <v>8.363517671050662</v>
      </c>
      <c r="E4643">
        <v>-8.1395047942884463E-3</v>
      </c>
    </row>
    <row r="4644" spans="2:5" x14ac:dyDescent="0.2">
      <c r="B4644" s="176">
        <v>36081</v>
      </c>
      <c r="C4644" s="146">
        <v>18.163039999999999</v>
      </c>
      <c r="D4644">
        <f t="shared" si="75"/>
        <v>-0.82460341052765229</v>
      </c>
      <c r="E4644">
        <v>-8.1398646949137204E-3</v>
      </c>
    </row>
    <row r="4645" spans="2:5" x14ac:dyDescent="0.2">
      <c r="B4645" s="176">
        <v>38707</v>
      </c>
      <c r="C4645" s="146">
        <v>103.554123</v>
      </c>
      <c r="D4645">
        <f t="shared" si="75"/>
        <v>-0.65856628217353408</v>
      </c>
      <c r="E4645">
        <v>-8.1403389048085376E-3</v>
      </c>
    </row>
    <row r="4646" spans="2:5" x14ac:dyDescent="0.2">
      <c r="B4646" s="176">
        <v>41019</v>
      </c>
      <c r="C4646" s="146">
        <v>303.29202299999997</v>
      </c>
      <c r="D4646">
        <f t="shared" si="75"/>
        <v>3.4390471402761293</v>
      </c>
      <c r="E4646">
        <v>-8.1440124343618962E-3</v>
      </c>
    </row>
    <row r="4647" spans="2:5" x14ac:dyDescent="0.2">
      <c r="B4647" s="176">
        <v>35187</v>
      </c>
      <c r="C4647" s="146">
        <v>68.323677000000004</v>
      </c>
      <c r="D4647">
        <f t="shared" si="75"/>
        <v>-0.53413252897151742</v>
      </c>
      <c r="E4647">
        <v>-8.145874959591945E-3</v>
      </c>
    </row>
    <row r="4648" spans="2:5" x14ac:dyDescent="0.2">
      <c r="B4648" s="176">
        <v>38789</v>
      </c>
      <c r="C4648" s="146">
        <v>146.659042</v>
      </c>
      <c r="D4648">
        <f t="shared" si="75"/>
        <v>5.0073210658825058</v>
      </c>
      <c r="E4648">
        <v>-8.1473457126632655E-3</v>
      </c>
    </row>
    <row r="4649" spans="2:5" x14ac:dyDescent="0.2">
      <c r="B4649" s="176">
        <v>37613</v>
      </c>
      <c r="C4649" s="146">
        <v>24.413385000000002</v>
      </c>
      <c r="D4649">
        <f t="shared" si="75"/>
        <v>-0.92359686516180994</v>
      </c>
      <c r="E4649">
        <v>-8.1480653585705286E-3</v>
      </c>
    </row>
    <row r="4650" spans="2:5" x14ac:dyDescent="0.2">
      <c r="B4650" s="176">
        <v>41288</v>
      </c>
      <c r="C4650" s="146">
        <v>319.53381300000001</v>
      </c>
      <c r="D4650">
        <f t="shared" si="75"/>
        <v>-0.19927624788650089</v>
      </c>
      <c r="E4650">
        <v>-8.1719257655731656E-3</v>
      </c>
    </row>
    <row r="4651" spans="2:5" x14ac:dyDescent="0.2">
      <c r="B4651" s="176">
        <v>43125</v>
      </c>
      <c r="C4651" s="146">
        <v>399.05624399999999</v>
      </c>
      <c r="D4651">
        <f t="shared" si="75"/>
        <v>-9.4753549971453591E-2</v>
      </c>
      <c r="E4651">
        <v>-8.1764549283163037E-3</v>
      </c>
    </row>
    <row r="4652" spans="2:5" x14ac:dyDescent="0.2">
      <c r="B4652" s="176">
        <v>44812</v>
      </c>
      <c r="C4652" s="146">
        <v>440.82607999999999</v>
      </c>
      <c r="D4652">
        <f t="shared" si="75"/>
        <v>-0.28593812725765783</v>
      </c>
      <c r="E4652">
        <v>-8.18663793613939E-3</v>
      </c>
    </row>
    <row r="4653" spans="2:5" x14ac:dyDescent="0.2">
      <c r="B4653" s="176">
        <v>45208</v>
      </c>
      <c r="C4653" s="146">
        <v>617.34997599999997</v>
      </c>
      <c r="D4653">
        <f t="shared" si="75"/>
        <v>3.1487364444223149</v>
      </c>
      <c r="E4653">
        <v>-8.1934868691110989E-3</v>
      </c>
    </row>
    <row r="4654" spans="2:5" x14ac:dyDescent="0.2">
      <c r="B4654" s="176">
        <v>38803</v>
      </c>
      <c r="C4654" s="146">
        <v>148.804337</v>
      </c>
      <c r="D4654">
        <f t="shared" si="75"/>
        <v>-0.60200474903085432</v>
      </c>
      <c r="E4654">
        <v>-8.1946594265387713E-3</v>
      </c>
    </row>
    <row r="4655" spans="2:5" x14ac:dyDescent="0.2">
      <c r="B4655" s="176">
        <v>42986</v>
      </c>
      <c r="C4655" s="146">
        <v>373.884705</v>
      </c>
      <c r="D4655">
        <f t="shared" si="75"/>
        <v>5.4473213672315479</v>
      </c>
      <c r="E4655">
        <v>-8.1977888473988309E-3</v>
      </c>
    </row>
    <row r="4656" spans="2:5" x14ac:dyDescent="0.2">
      <c r="B4656" s="176">
        <v>37936</v>
      </c>
      <c r="C4656" s="146">
        <v>57.990704000000001</v>
      </c>
      <c r="D4656">
        <f t="shared" si="75"/>
        <v>-0.14011308346915424</v>
      </c>
      <c r="E4656">
        <v>-8.2086456031484779E-3</v>
      </c>
    </row>
    <row r="4657" spans="2:5" x14ac:dyDescent="0.2">
      <c r="B4657" s="176">
        <v>35212</v>
      </c>
      <c r="C4657" s="146">
        <v>67.439919000000003</v>
      </c>
      <c r="D4657">
        <f t="shared" si="75"/>
        <v>-0.53848024784790149</v>
      </c>
      <c r="E4657">
        <v>-8.2515073668736599E-3</v>
      </c>
    </row>
    <row r="4658" spans="2:5" x14ac:dyDescent="0.2">
      <c r="B4658" s="176">
        <v>40352</v>
      </c>
      <c r="C4658" s="146">
        <v>146.12574799999999</v>
      </c>
      <c r="D4658">
        <f t="shared" si="75"/>
        <v>-0.72108881376550382</v>
      </c>
      <c r="E4658">
        <v>-8.2744069799751581E-3</v>
      </c>
    </row>
    <row r="4659" spans="2:5" x14ac:dyDescent="0.2">
      <c r="B4659" s="176">
        <v>41946</v>
      </c>
      <c r="C4659" s="146">
        <v>523.91497800000002</v>
      </c>
      <c r="D4659">
        <f t="shared" si="75"/>
        <v>4.0071003432829079E-2</v>
      </c>
      <c r="E4659">
        <v>-8.3044659249848236E-3</v>
      </c>
    </row>
    <row r="4660" spans="2:5" x14ac:dyDescent="0.2">
      <c r="B4660" s="176">
        <v>42779</v>
      </c>
      <c r="C4660" s="146">
        <v>503.73001099999999</v>
      </c>
      <c r="D4660">
        <f t="shared" si="75"/>
        <v>0.93158959236558259</v>
      </c>
      <c r="E4660">
        <v>-8.3406750697526295E-3</v>
      </c>
    </row>
    <row r="4661" spans="2:5" x14ac:dyDescent="0.2">
      <c r="B4661" s="176">
        <v>41192</v>
      </c>
      <c r="C4661" s="146">
        <v>260.78521699999999</v>
      </c>
      <c r="D4661">
        <f t="shared" si="75"/>
        <v>2.5980230364066204</v>
      </c>
      <c r="E4661">
        <v>-8.3426345774719902E-3</v>
      </c>
    </row>
    <row r="4662" spans="2:5" x14ac:dyDescent="0.2">
      <c r="B4662" s="176">
        <v>35247</v>
      </c>
      <c r="C4662" s="146">
        <v>72.480141000000003</v>
      </c>
      <c r="D4662">
        <f t="shared" si="75"/>
        <v>-0.89739504737049669</v>
      </c>
      <c r="E4662">
        <v>-8.348043219194674E-3</v>
      </c>
    </row>
    <row r="4663" spans="2:5" x14ac:dyDescent="0.2">
      <c r="B4663" s="176">
        <v>45260</v>
      </c>
      <c r="C4663" s="146">
        <v>706.40002400000003</v>
      </c>
      <c r="D4663">
        <f t="shared" si="75"/>
        <v>6.5138738266488472E-2</v>
      </c>
      <c r="E4663">
        <v>-8.3525685413933948E-3</v>
      </c>
    </row>
    <row r="4664" spans="2:5" x14ac:dyDescent="0.2">
      <c r="B4664" s="176">
        <v>45219</v>
      </c>
      <c r="C4664" s="146">
        <v>663.20001200000002</v>
      </c>
      <c r="D4664">
        <f t="shared" si="75"/>
        <v>8.5819996072420501</v>
      </c>
      <c r="E4664">
        <v>-8.3731700066955895E-3</v>
      </c>
    </row>
    <row r="4665" spans="2:5" x14ac:dyDescent="0.2">
      <c r="B4665" s="176">
        <v>38492</v>
      </c>
      <c r="C4665" s="146">
        <v>69.213111999999995</v>
      </c>
      <c r="D4665">
        <f t="shared" si="75"/>
        <v>-0.37323436803964644</v>
      </c>
      <c r="E4665">
        <v>-8.3764283121490306E-3</v>
      </c>
    </row>
    <row r="4666" spans="2:5" x14ac:dyDescent="0.2">
      <c r="B4666" s="176">
        <v>39251</v>
      </c>
      <c r="C4666" s="146">
        <v>110.429016</v>
      </c>
      <c r="D4666">
        <f t="shared" si="75"/>
        <v>-0.66513544595904761</v>
      </c>
      <c r="E4666">
        <v>-8.3794256625770863E-3</v>
      </c>
    </row>
    <row r="4667" spans="2:5" x14ac:dyDescent="0.2">
      <c r="B4667" s="176">
        <v>43231</v>
      </c>
      <c r="C4667" s="146">
        <v>329.77218599999998</v>
      </c>
      <c r="D4667">
        <f t="shared" si="75"/>
        <v>14.758316139726025</v>
      </c>
      <c r="E4667">
        <v>-8.3933472592350282E-3</v>
      </c>
    </row>
    <row r="4668" spans="2:5" x14ac:dyDescent="0.2">
      <c r="B4668" s="176">
        <v>37553</v>
      </c>
      <c r="C4668" s="146">
        <v>20.926867000000001</v>
      </c>
      <c r="D4668">
        <f t="shared" si="75"/>
        <v>-0.95491873767001489</v>
      </c>
      <c r="E4668">
        <v>-8.4062589214744295E-3</v>
      </c>
    </row>
    <row r="4669" spans="2:5" x14ac:dyDescent="0.2">
      <c r="B4669" s="176">
        <v>42727</v>
      </c>
      <c r="C4669" s="146">
        <v>464.203217</v>
      </c>
      <c r="D4669">
        <f t="shared" si="75"/>
        <v>4.6442421499282469</v>
      </c>
      <c r="E4669">
        <v>-8.4114493882111053E-3</v>
      </c>
    </row>
    <row r="4670" spans="2:5" x14ac:dyDescent="0.2">
      <c r="B4670" s="176">
        <v>43958</v>
      </c>
      <c r="C4670" s="146">
        <v>82.243674999999996</v>
      </c>
      <c r="D4670">
        <f t="shared" si="75"/>
        <v>-0.33225412700715695</v>
      </c>
      <c r="E4670">
        <v>-8.4133405368049894E-3</v>
      </c>
    </row>
    <row r="4671" spans="2:5" x14ac:dyDescent="0.2">
      <c r="B4671" s="176">
        <v>44060</v>
      </c>
      <c r="C4671" s="146">
        <v>123.16613</v>
      </c>
      <c r="D4671">
        <f t="shared" si="75"/>
        <v>-2.9099825941934006E-2</v>
      </c>
      <c r="E4671">
        <v>-8.4269690963097704E-3</v>
      </c>
    </row>
    <row r="4672" spans="2:5" x14ac:dyDescent="0.2">
      <c r="B4672" s="176">
        <v>39350</v>
      </c>
      <c r="C4672" s="146">
        <v>126.85766599999999</v>
      </c>
      <c r="D4672">
        <f t="shared" si="75"/>
        <v>-0.66165104769629657</v>
      </c>
      <c r="E4672">
        <v>-8.4314579039597524E-3</v>
      </c>
    </row>
    <row r="4673" spans="2:5" x14ac:dyDescent="0.2">
      <c r="B4673" s="176">
        <v>42976</v>
      </c>
      <c r="C4673" s="146">
        <v>374.93145800000002</v>
      </c>
      <c r="D4673">
        <f t="shared" si="75"/>
        <v>14.32855812562304</v>
      </c>
      <c r="E4673">
        <v>-8.4365265777408566E-3</v>
      </c>
    </row>
    <row r="4674" spans="2:5" x14ac:dyDescent="0.2">
      <c r="B4674" s="176">
        <v>37666</v>
      </c>
      <c r="C4674" s="146">
        <v>24.459669000000002</v>
      </c>
      <c r="D4674">
        <f t="shared" si="75"/>
        <v>-0.92655344361451974</v>
      </c>
      <c r="E4674">
        <v>-8.4427017050840766E-3</v>
      </c>
    </row>
    <row r="4675" spans="2:5" x14ac:dyDescent="0.2">
      <c r="B4675" s="176">
        <v>42397</v>
      </c>
      <c r="C4675" s="146">
        <v>333.02676400000001</v>
      </c>
      <c r="D4675">
        <f t="shared" ref="D4675:D4738" si="76">(C4675-C4676)/C4676</f>
        <v>0.97088326788179258</v>
      </c>
      <c r="E4675">
        <v>-8.4557221441025759E-3</v>
      </c>
    </row>
    <row r="4676" spans="2:5" x14ac:dyDescent="0.2">
      <c r="B4676" s="176">
        <v>43874</v>
      </c>
      <c r="C4676" s="146">
        <v>168.97335799999999</v>
      </c>
      <c r="D4676">
        <f t="shared" si="76"/>
        <v>-0.45056517696083259</v>
      </c>
      <c r="E4676">
        <v>-8.4820192488797037E-3</v>
      </c>
    </row>
    <row r="4677" spans="2:5" x14ac:dyDescent="0.2">
      <c r="B4677" s="176">
        <v>41278</v>
      </c>
      <c r="C4677" s="146">
        <v>307.54031400000002</v>
      </c>
      <c r="D4677">
        <f t="shared" si="76"/>
        <v>-0.39241516794610282</v>
      </c>
      <c r="E4677">
        <v>-8.4879106270472661E-3</v>
      </c>
    </row>
    <row r="4678" spans="2:5" x14ac:dyDescent="0.2">
      <c r="B4678" s="176">
        <v>41906</v>
      </c>
      <c r="C4678" s="146">
        <v>506.16851800000001</v>
      </c>
      <c r="D4678">
        <f t="shared" si="76"/>
        <v>0.28267296743057074</v>
      </c>
      <c r="E4678">
        <v>-8.4974079664020159E-3</v>
      </c>
    </row>
    <row r="4679" spans="2:5" x14ac:dyDescent="0.2">
      <c r="B4679" s="176">
        <v>43130</v>
      </c>
      <c r="C4679" s="146">
        <v>394.62008700000001</v>
      </c>
      <c r="D4679">
        <f t="shared" si="76"/>
        <v>1.5884784398133638</v>
      </c>
      <c r="E4679">
        <v>-8.5159621093586716E-3</v>
      </c>
    </row>
    <row r="4680" spans="2:5" x14ac:dyDescent="0.2">
      <c r="B4680" s="176">
        <v>40378</v>
      </c>
      <c r="C4680" s="146">
        <v>152.45253</v>
      </c>
      <c r="D4680">
        <f t="shared" si="76"/>
        <v>-0.63414430543734646</v>
      </c>
      <c r="E4680">
        <v>-8.5295544565747051E-3</v>
      </c>
    </row>
    <row r="4681" spans="2:5" x14ac:dyDescent="0.2">
      <c r="B4681" s="176">
        <v>44914</v>
      </c>
      <c r="C4681" s="146">
        <v>416.70126299999998</v>
      </c>
      <c r="D4681">
        <f t="shared" si="76"/>
        <v>37.948797208332159</v>
      </c>
      <c r="E4681">
        <v>-8.5389520238521258E-3</v>
      </c>
    </row>
    <row r="4682" spans="2:5" x14ac:dyDescent="0.2">
      <c r="B4682" s="176">
        <v>36979</v>
      </c>
      <c r="C4682" s="146">
        <v>10.698694</v>
      </c>
      <c r="D4682">
        <f t="shared" si="76"/>
        <v>-0.86068967886210035</v>
      </c>
      <c r="E4682">
        <v>-8.5774082810571983E-3</v>
      </c>
    </row>
    <row r="4683" spans="2:5" x14ac:dyDescent="0.2">
      <c r="B4683" s="176">
        <v>38322</v>
      </c>
      <c r="C4683" s="146">
        <v>76.797568999999996</v>
      </c>
      <c r="D4683">
        <f t="shared" si="76"/>
        <v>2.1921090312652454</v>
      </c>
      <c r="E4683">
        <v>-8.5813870005905946E-3</v>
      </c>
    </row>
    <row r="4684" spans="2:5" x14ac:dyDescent="0.2">
      <c r="B4684" s="176">
        <v>37628</v>
      </c>
      <c r="C4684" s="146">
        <v>24.058567</v>
      </c>
      <c r="D4684">
        <f t="shared" si="76"/>
        <v>-0.8355146027395588</v>
      </c>
      <c r="E4684">
        <v>-8.5821678637946989E-3</v>
      </c>
    </row>
    <row r="4685" spans="2:5" x14ac:dyDescent="0.2">
      <c r="B4685" s="176">
        <v>39016</v>
      </c>
      <c r="C4685" s="146">
        <v>146.265671</v>
      </c>
      <c r="D4685">
        <f t="shared" si="76"/>
        <v>-0.63663584583146637</v>
      </c>
      <c r="E4685">
        <v>-8.5883247737636881E-3</v>
      </c>
    </row>
    <row r="4686" spans="2:5" x14ac:dyDescent="0.2">
      <c r="B4686" s="176">
        <v>42321</v>
      </c>
      <c r="C4686" s="146">
        <v>402.53192100000001</v>
      </c>
      <c r="D4686">
        <f t="shared" si="76"/>
        <v>13.636624912868992</v>
      </c>
      <c r="E4686">
        <v>-8.5899838392786559E-3</v>
      </c>
    </row>
    <row r="4687" spans="2:5" x14ac:dyDescent="0.2">
      <c r="B4687" s="176">
        <v>36223</v>
      </c>
      <c r="C4687" s="146">
        <v>27.50169</v>
      </c>
      <c r="D4687">
        <f t="shared" si="76"/>
        <v>-0.9423605767755513</v>
      </c>
      <c r="E4687">
        <v>-8.597383802406721E-3</v>
      </c>
    </row>
    <row r="4688" spans="2:5" x14ac:dyDescent="0.2">
      <c r="B4688" s="176">
        <v>41997</v>
      </c>
      <c r="C4688" s="146">
        <v>477.133331</v>
      </c>
      <c r="D4688">
        <f t="shared" si="76"/>
        <v>3.1004719781358846E-4</v>
      </c>
      <c r="E4688">
        <v>-8.6039086618756779E-3</v>
      </c>
    </row>
    <row r="4689" spans="2:5" x14ac:dyDescent="0.2">
      <c r="B4689" s="176">
        <v>41928</v>
      </c>
      <c r="C4689" s="146">
        <v>476.98544299999998</v>
      </c>
      <c r="D4689">
        <f t="shared" si="76"/>
        <v>2.9575853299898429</v>
      </c>
      <c r="E4689">
        <v>-8.6065533206519541E-3</v>
      </c>
    </row>
    <row r="4690" spans="2:5" x14ac:dyDescent="0.2">
      <c r="B4690" s="176">
        <v>43691</v>
      </c>
      <c r="C4690" s="146">
        <v>120.524361</v>
      </c>
      <c r="D4690">
        <f t="shared" si="76"/>
        <v>0.55752027500894585</v>
      </c>
      <c r="E4690">
        <v>-8.6100809914541315E-3</v>
      </c>
    </row>
    <row r="4691" spans="2:5" x14ac:dyDescent="0.2">
      <c r="B4691" s="176">
        <v>38366</v>
      </c>
      <c r="C4691" s="146">
        <v>77.382210000000001</v>
      </c>
      <c r="D4691">
        <f t="shared" si="76"/>
        <v>-0.70640088274818602</v>
      </c>
      <c r="E4691">
        <v>-8.6190539820846356E-3</v>
      </c>
    </row>
    <row r="4692" spans="2:5" x14ac:dyDescent="0.2">
      <c r="B4692" s="176">
        <v>41452</v>
      </c>
      <c r="C4692" s="146">
        <v>263.56417800000003</v>
      </c>
      <c r="D4692">
        <f t="shared" si="76"/>
        <v>-3.9616443550771124E-2</v>
      </c>
      <c r="E4692">
        <v>-8.6192412414839072E-3</v>
      </c>
    </row>
    <row r="4693" spans="2:5" x14ac:dyDescent="0.2">
      <c r="B4693" s="176">
        <v>41450</v>
      </c>
      <c r="C4693" s="146">
        <v>274.43637100000001</v>
      </c>
      <c r="D4693">
        <f t="shared" si="76"/>
        <v>-0.40049718934559492</v>
      </c>
      <c r="E4693">
        <v>-8.6297959517914174E-3</v>
      </c>
    </row>
    <row r="4694" spans="2:5" x14ac:dyDescent="0.2">
      <c r="B4694" s="176">
        <v>44798</v>
      </c>
      <c r="C4694" s="146">
        <v>457.77328499999999</v>
      </c>
      <c r="D4694">
        <f t="shared" si="76"/>
        <v>-0.11025505642376289</v>
      </c>
      <c r="E4694">
        <v>-8.6355288417553442E-3</v>
      </c>
    </row>
    <row r="4695" spans="2:5" x14ac:dyDescent="0.2">
      <c r="B4695" s="176">
        <v>41968</v>
      </c>
      <c r="C4695" s="146">
        <v>514.49945100000002</v>
      </c>
      <c r="D4695">
        <f t="shared" si="76"/>
        <v>0.28575736532585638</v>
      </c>
      <c r="E4695">
        <v>-8.6435984805983742E-3</v>
      </c>
    </row>
    <row r="4696" spans="2:5" x14ac:dyDescent="0.2">
      <c r="B4696" s="176">
        <v>43006</v>
      </c>
      <c r="C4696" s="146">
        <v>400.15283199999999</v>
      </c>
      <c r="D4696">
        <f t="shared" si="76"/>
        <v>1.1898526356445267</v>
      </c>
      <c r="E4696">
        <v>-8.6441358347554929E-3</v>
      </c>
    </row>
    <row r="4697" spans="2:5" x14ac:dyDescent="0.2">
      <c r="B4697" s="176">
        <v>43483</v>
      </c>
      <c r="C4697" s="146">
        <v>182.73048399999999</v>
      </c>
      <c r="D4697">
        <f t="shared" si="76"/>
        <v>0.39179958699620077</v>
      </c>
      <c r="E4697">
        <v>-8.6532574169065884E-3</v>
      </c>
    </row>
    <row r="4698" spans="2:5" x14ac:dyDescent="0.2">
      <c r="B4698" s="176">
        <v>44103</v>
      </c>
      <c r="C4698" s="146">
        <v>131.29080200000001</v>
      </c>
      <c r="D4698">
        <f t="shared" si="76"/>
        <v>0.69541643113082718</v>
      </c>
      <c r="E4698">
        <v>-8.6564699728227251E-3</v>
      </c>
    </row>
    <row r="4699" spans="2:5" x14ac:dyDescent="0.2">
      <c r="B4699" s="176">
        <v>38589</v>
      </c>
      <c r="C4699" s="146">
        <v>77.438675000000003</v>
      </c>
      <c r="D4699">
        <f t="shared" si="76"/>
        <v>-0.85078832244190206</v>
      </c>
      <c r="E4699">
        <v>-8.6617231699895048E-3</v>
      </c>
    </row>
    <row r="4700" spans="2:5" x14ac:dyDescent="0.2">
      <c r="B4700" s="176">
        <v>41967</v>
      </c>
      <c r="C4700" s="146">
        <v>518.98535200000003</v>
      </c>
      <c r="D4700">
        <f t="shared" si="76"/>
        <v>3.136693407305132</v>
      </c>
      <c r="E4700">
        <v>-8.6629203675089774E-3</v>
      </c>
    </row>
    <row r="4701" spans="2:5" x14ac:dyDescent="0.2">
      <c r="B4701" s="176">
        <v>43754</v>
      </c>
      <c r="C4701" s="146">
        <v>125.458984</v>
      </c>
      <c r="D4701">
        <f t="shared" si="76"/>
        <v>2.4386900661014446</v>
      </c>
      <c r="E4701">
        <v>-8.6648184929678951E-3</v>
      </c>
    </row>
    <row r="4702" spans="2:5" x14ac:dyDescent="0.2">
      <c r="B4702" s="176">
        <v>35815</v>
      </c>
      <c r="C4702" s="146">
        <v>36.484527999999997</v>
      </c>
      <c r="D4702">
        <f t="shared" si="76"/>
        <v>-0.93394185049566392</v>
      </c>
      <c r="E4702">
        <v>-8.6686708565144512E-3</v>
      </c>
    </row>
    <row r="4703" spans="2:5" x14ac:dyDescent="0.2">
      <c r="B4703" s="176">
        <v>42073</v>
      </c>
      <c r="C4703" s="146">
        <v>552.30926499999998</v>
      </c>
      <c r="D4703">
        <f t="shared" si="76"/>
        <v>18.584921693009534</v>
      </c>
      <c r="E4703">
        <v>-8.6711638461204749E-3</v>
      </c>
    </row>
    <row r="4704" spans="2:5" x14ac:dyDescent="0.2">
      <c r="B4704" s="176">
        <v>37785</v>
      </c>
      <c r="C4704" s="146">
        <v>28.200738999999999</v>
      </c>
      <c r="D4704">
        <f t="shared" si="76"/>
        <v>1.4636114899129979</v>
      </c>
      <c r="E4704">
        <v>-8.6767337710485469E-3</v>
      </c>
    </row>
    <row r="4705" spans="2:5" x14ac:dyDescent="0.2">
      <c r="B4705" s="176">
        <v>37084</v>
      </c>
      <c r="C4705" s="146">
        <v>11.446910000000001</v>
      </c>
      <c r="D4705">
        <f t="shared" si="76"/>
        <v>-0.91311922996756334</v>
      </c>
      <c r="E4705">
        <v>-8.6839346559356139E-3</v>
      </c>
    </row>
    <row r="4706" spans="2:5" x14ac:dyDescent="0.2">
      <c r="B4706" s="176">
        <v>40157</v>
      </c>
      <c r="C4706" s="146">
        <v>131.754242</v>
      </c>
      <c r="D4706">
        <f t="shared" si="76"/>
        <v>-0.27600724769517943</v>
      </c>
      <c r="E4706">
        <v>-8.686605235856253E-3</v>
      </c>
    </row>
    <row r="4707" spans="2:5" x14ac:dyDescent="0.2">
      <c r="B4707" s="176">
        <v>43426</v>
      </c>
      <c r="C4707" s="146">
        <v>181.98281900000001</v>
      </c>
      <c r="D4707">
        <f t="shared" si="76"/>
        <v>0.18004666669247446</v>
      </c>
      <c r="E4707">
        <v>-8.6884998943363018E-3</v>
      </c>
    </row>
    <row r="4708" spans="2:5" x14ac:dyDescent="0.2">
      <c r="B4708" s="176">
        <v>40303</v>
      </c>
      <c r="C4708" s="146">
        <v>154.21662900000001</v>
      </c>
      <c r="D4708">
        <f t="shared" si="76"/>
        <v>-0.62102579653336054</v>
      </c>
      <c r="E4708">
        <v>-8.7273877543865216E-3</v>
      </c>
    </row>
    <row r="4709" spans="2:5" x14ac:dyDescent="0.2">
      <c r="B4709" s="176">
        <v>43003</v>
      </c>
      <c r="C4709" s="146">
        <v>406.93173200000001</v>
      </c>
      <c r="D4709">
        <f t="shared" si="76"/>
        <v>-2.4798765998125194E-2</v>
      </c>
      <c r="E4709">
        <v>-8.74201393125041E-3</v>
      </c>
    </row>
    <row r="4710" spans="2:5" x14ac:dyDescent="0.2">
      <c r="B4710" s="176">
        <v>41752</v>
      </c>
      <c r="C4710" s="146">
        <v>417.27975500000002</v>
      </c>
      <c r="D4710">
        <f t="shared" si="76"/>
        <v>-0.12062963519867563</v>
      </c>
      <c r="E4710">
        <v>-8.7452885382671344E-3</v>
      </c>
    </row>
    <row r="4711" spans="2:5" x14ac:dyDescent="0.2">
      <c r="B4711" s="176">
        <v>44559</v>
      </c>
      <c r="C4711" s="146">
        <v>474.52105699999998</v>
      </c>
      <c r="D4711">
        <f t="shared" si="76"/>
        <v>-4.3696657506990415E-2</v>
      </c>
      <c r="E4711">
        <v>-8.746418834939226E-3</v>
      </c>
    </row>
    <row r="4712" spans="2:5" x14ac:dyDescent="0.2">
      <c r="B4712" s="176">
        <v>42741</v>
      </c>
      <c r="C4712" s="146">
        <v>496.20349099999999</v>
      </c>
      <c r="D4712">
        <f t="shared" si="76"/>
        <v>3.1688391063661392</v>
      </c>
      <c r="E4712">
        <v>-8.7623077539534487E-3</v>
      </c>
    </row>
    <row r="4713" spans="2:5" x14ac:dyDescent="0.2">
      <c r="B4713" s="176">
        <v>40142</v>
      </c>
      <c r="C4713" s="146">
        <v>119.026779</v>
      </c>
      <c r="D4713">
        <f t="shared" si="76"/>
        <v>-0.60859613042658556</v>
      </c>
      <c r="E4713">
        <v>-8.768427106769049E-3</v>
      </c>
    </row>
    <row r="4714" spans="2:5" x14ac:dyDescent="0.2">
      <c r="B4714" s="176">
        <v>44291</v>
      </c>
      <c r="C4714" s="146">
        <v>304.10220299999997</v>
      </c>
      <c r="D4714">
        <f t="shared" si="76"/>
        <v>0.1717876221259442</v>
      </c>
      <c r="E4714">
        <v>-8.7733839413057565E-3</v>
      </c>
    </row>
    <row r="4715" spans="2:5" x14ac:dyDescent="0.2">
      <c r="B4715" s="176">
        <v>40968</v>
      </c>
      <c r="C4715" s="146">
        <v>259.51989700000001</v>
      </c>
      <c r="D4715">
        <f t="shared" si="76"/>
        <v>0.22440585012590838</v>
      </c>
      <c r="E4715">
        <v>-8.7800004632977383E-3</v>
      </c>
    </row>
    <row r="4716" spans="2:5" x14ac:dyDescent="0.2">
      <c r="B4716" s="176">
        <v>40458</v>
      </c>
      <c r="C4716" s="146">
        <v>211.95578</v>
      </c>
      <c r="D4716">
        <f t="shared" si="76"/>
        <v>7.3980343390400236</v>
      </c>
      <c r="E4716">
        <v>-8.7819848609056918E-3</v>
      </c>
    </row>
    <row r="4717" spans="2:5" x14ac:dyDescent="0.2">
      <c r="B4717" s="176">
        <v>37644</v>
      </c>
      <c r="C4717" s="146">
        <v>25.238737</v>
      </c>
      <c r="D4717">
        <f t="shared" si="76"/>
        <v>-0.38193133251424521</v>
      </c>
      <c r="E4717">
        <v>-8.785179135894685E-3</v>
      </c>
    </row>
    <row r="4718" spans="2:5" x14ac:dyDescent="0.2">
      <c r="B4718" s="176">
        <v>35787</v>
      </c>
      <c r="C4718" s="146">
        <v>40.834842999999999</v>
      </c>
      <c r="D4718">
        <f t="shared" si="76"/>
        <v>-0.69115733498893095</v>
      </c>
      <c r="E4718">
        <v>-8.7995442232331692E-3</v>
      </c>
    </row>
    <row r="4719" spans="2:5" x14ac:dyDescent="0.2">
      <c r="B4719" s="176">
        <v>38901</v>
      </c>
      <c r="C4719" s="146">
        <v>132.218918</v>
      </c>
      <c r="D4719">
        <f t="shared" si="76"/>
        <v>6.8950996479361022</v>
      </c>
      <c r="E4719">
        <v>-8.8065878932583348E-3</v>
      </c>
    </row>
    <row r="4720" spans="2:5" x14ac:dyDescent="0.2">
      <c r="B4720" s="176">
        <v>36102</v>
      </c>
      <c r="C4720" s="146">
        <v>16.746960000000001</v>
      </c>
      <c r="D4720">
        <f t="shared" si="76"/>
        <v>-0.9422399366076013</v>
      </c>
      <c r="E4720">
        <v>-8.822254659839714E-3</v>
      </c>
    </row>
    <row r="4721" spans="2:5" x14ac:dyDescent="0.2">
      <c r="B4721" s="176">
        <v>41396</v>
      </c>
      <c r="C4721" s="146">
        <v>289.94012500000002</v>
      </c>
      <c r="D4721">
        <f t="shared" si="76"/>
        <v>4.6784953979608268</v>
      </c>
      <c r="E4721">
        <v>-8.833300211273383E-3</v>
      </c>
    </row>
    <row r="4722" spans="2:5" x14ac:dyDescent="0.2">
      <c r="B4722" s="176">
        <v>40001</v>
      </c>
      <c r="C4722" s="146">
        <v>51.059322000000002</v>
      </c>
      <c r="D4722">
        <f t="shared" si="76"/>
        <v>-7.0066214131735291E-2</v>
      </c>
      <c r="E4722">
        <v>-8.8369397284685305E-3</v>
      </c>
    </row>
    <row r="4723" spans="2:5" x14ac:dyDescent="0.2">
      <c r="B4723" s="176">
        <v>35516</v>
      </c>
      <c r="C4723" s="146">
        <v>54.906405999999997</v>
      </c>
      <c r="D4723">
        <f t="shared" si="76"/>
        <v>1.3507845952091546</v>
      </c>
      <c r="E4723">
        <v>-8.8370550890343302E-3</v>
      </c>
    </row>
    <row r="4724" spans="2:5" x14ac:dyDescent="0.2">
      <c r="B4724" s="176">
        <v>37425</v>
      </c>
      <c r="C4724" s="146">
        <v>23.356629999999999</v>
      </c>
      <c r="D4724">
        <f t="shared" si="76"/>
        <v>-0.69510289399284053</v>
      </c>
      <c r="E4724">
        <v>-8.8379766242126356E-3</v>
      </c>
    </row>
    <row r="4725" spans="2:5" x14ac:dyDescent="0.2">
      <c r="B4725" s="176">
        <v>40032</v>
      </c>
      <c r="C4725" s="146">
        <v>76.604957999999996</v>
      </c>
      <c r="D4725">
        <f t="shared" si="76"/>
        <v>0.15845699704099928</v>
      </c>
      <c r="E4725">
        <v>-8.8432245045918772E-3</v>
      </c>
    </row>
    <row r="4726" spans="2:5" x14ac:dyDescent="0.2">
      <c r="B4726" s="176">
        <v>37971</v>
      </c>
      <c r="C4726" s="146">
        <v>66.126716999999999</v>
      </c>
      <c r="D4726">
        <f t="shared" si="76"/>
        <v>-0.59129504473761418</v>
      </c>
      <c r="E4726">
        <v>-8.8449949815508425E-3</v>
      </c>
    </row>
    <row r="4727" spans="2:5" x14ac:dyDescent="0.2">
      <c r="B4727" s="176">
        <v>43649</v>
      </c>
      <c r="C4727" s="146">
        <v>161.79573099999999</v>
      </c>
      <c r="D4727">
        <f t="shared" si="76"/>
        <v>6.2354324720467025</v>
      </c>
      <c r="E4727">
        <v>-8.8549629001194972E-3</v>
      </c>
    </row>
    <row r="4728" spans="2:5" x14ac:dyDescent="0.2">
      <c r="B4728" s="176">
        <v>37567</v>
      </c>
      <c r="C4728" s="146">
        <v>22.361584000000001</v>
      </c>
      <c r="D4728">
        <f t="shared" si="76"/>
        <v>-0.93173682928023471</v>
      </c>
      <c r="E4728">
        <v>-8.8887868496836248E-3</v>
      </c>
    </row>
    <row r="4729" spans="2:5" x14ac:dyDescent="0.2">
      <c r="B4729" s="176">
        <v>43215</v>
      </c>
      <c r="C4729" s="146">
        <v>327.57904100000002</v>
      </c>
      <c r="D4729">
        <f t="shared" si="76"/>
        <v>12.147986808466371</v>
      </c>
      <c r="E4729">
        <v>-8.8975771008644351E-3</v>
      </c>
    </row>
    <row r="4730" spans="2:5" x14ac:dyDescent="0.2">
      <c r="B4730" s="176">
        <v>37677</v>
      </c>
      <c r="C4730" s="146">
        <v>24.914767999999999</v>
      </c>
      <c r="D4730">
        <f t="shared" si="76"/>
        <v>-0.90641294767045233</v>
      </c>
      <c r="E4730">
        <v>-8.8985548202149649E-3</v>
      </c>
    </row>
    <row r="4731" spans="2:5" x14ac:dyDescent="0.2">
      <c r="B4731" s="176">
        <v>43285</v>
      </c>
      <c r="C4731" s="146">
        <v>266.22024499999998</v>
      </c>
      <c r="D4731">
        <f t="shared" si="76"/>
        <v>6.6706503107984802E-2</v>
      </c>
      <c r="E4731">
        <v>-8.9071622615723555E-3</v>
      </c>
    </row>
    <row r="4732" spans="2:5" x14ac:dyDescent="0.2">
      <c r="B4732" s="176">
        <v>43364</v>
      </c>
      <c r="C4732" s="146">
        <v>249.572159</v>
      </c>
      <c r="D4732">
        <f t="shared" si="76"/>
        <v>-0.46380381920016511</v>
      </c>
      <c r="E4732">
        <v>-8.9073704336398631E-3</v>
      </c>
    </row>
    <row r="4733" spans="2:5" x14ac:dyDescent="0.2">
      <c r="B4733" s="176">
        <v>44805</v>
      </c>
      <c r="C4733" s="146">
        <v>465.449341</v>
      </c>
      <c r="D4733">
        <f t="shared" si="76"/>
        <v>-7.5528717533943163E-2</v>
      </c>
      <c r="E4733">
        <v>-8.9153054636587192E-3</v>
      </c>
    </row>
    <row r="4734" spans="2:5" x14ac:dyDescent="0.2">
      <c r="B4734" s="176">
        <v>42144</v>
      </c>
      <c r="C4734" s="146">
        <v>503.47625699999998</v>
      </c>
      <c r="D4734">
        <f t="shared" si="76"/>
        <v>-0.17395199835931094</v>
      </c>
      <c r="E4734">
        <v>-8.9250693200534446E-3</v>
      </c>
    </row>
    <row r="4735" spans="2:5" x14ac:dyDescent="0.2">
      <c r="B4735" s="176">
        <v>45145</v>
      </c>
      <c r="C4735" s="146">
        <v>609.5</v>
      </c>
      <c r="D4735">
        <f t="shared" si="76"/>
        <v>0.84073345378968212</v>
      </c>
      <c r="E4735">
        <v>-8.9430894308943094E-3</v>
      </c>
    </row>
    <row r="4736" spans="2:5" x14ac:dyDescent="0.2">
      <c r="B4736" s="176">
        <v>43228</v>
      </c>
      <c r="C4736" s="146">
        <v>331.11801100000002</v>
      </c>
      <c r="D4736">
        <f t="shared" si="76"/>
        <v>1.534053294402719</v>
      </c>
      <c r="E4736">
        <v>-8.9511654191628421E-3</v>
      </c>
    </row>
    <row r="4737" spans="2:5" x14ac:dyDescent="0.2">
      <c r="B4737" s="176">
        <v>39429</v>
      </c>
      <c r="C4737" s="146">
        <v>130.66734299999999</v>
      </c>
      <c r="D4737">
        <f t="shared" si="76"/>
        <v>-0.70752696856175101</v>
      </c>
      <c r="E4737">
        <v>-8.960470393466799E-3</v>
      </c>
    </row>
    <row r="4738" spans="2:5" x14ac:dyDescent="0.2">
      <c r="B4738" s="176">
        <v>41830</v>
      </c>
      <c r="C4738" s="146">
        <v>446.76715100000001</v>
      </c>
      <c r="D4738">
        <f t="shared" si="76"/>
        <v>-0.13644595089909423</v>
      </c>
      <c r="E4738">
        <v>-8.9666189670535908E-3</v>
      </c>
    </row>
    <row r="4739" spans="2:5" x14ac:dyDescent="0.2">
      <c r="B4739" s="176">
        <v>41963</v>
      </c>
      <c r="C4739" s="146">
        <v>517.35864300000003</v>
      </c>
      <c r="D4739">
        <f t="shared" ref="D4739:D4802" si="77">(C4739-C4740)/C4740</f>
        <v>1.5726219271144901</v>
      </c>
      <c r="E4739">
        <v>-8.9707480636202971E-3</v>
      </c>
    </row>
    <row r="4740" spans="2:5" x14ac:dyDescent="0.2">
      <c r="B4740" s="176">
        <v>40443</v>
      </c>
      <c r="C4740" s="146">
        <v>201.10169999999999</v>
      </c>
      <c r="D4740">
        <f t="shared" si="77"/>
        <v>7.1447118788990807</v>
      </c>
      <c r="E4740">
        <v>-8.976390271910618E-3</v>
      </c>
    </row>
    <row r="4741" spans="2:5" x14ac:dyDescent="0.2">
      <c r="B4741" s="176">
        <v>37678</v>
      </c>
      <c r="C4741" s="146">
        <v>24.691075999999999</v>
      </c>
      <c r="D4741">
        <f t="shared" si="77"/>
        <v>-0.90449959020351445</v>
      </c>
      <c r="E4741">
        <v>-8.978289502836221E-3</v>
      </c>
    </row>
    <row r="4742" spans="2:5" x14ac:dyDescent="0.2">
      <c r="B4742" s="176">
        <v>43342</v>
      </c>
      <c r="C4742" s="146">
        <v>258.54418900000002</v>
      </c>
      <c r="D4742">
        <f t="shared" si="77"/>
        <v>9.4809831046646664</v>
      </c>
      <c r="E4742">
        <v>-8.9798030565750794E-3</v>
      </c>
    </row>
    <row r="4743" spans="2:5" x14ac:dyDescent="0.2">
      <c r="B4743" s="176">
        <v>37664</v>
      </c>
      <c r="C4743" s="146">
        <v>24.667933000000001</v>
      </c>
      <c r="D4743">
        <f t="shared" si="77"/>
        <v>-0.78755337576604745</v>
      </c>
      <c r="E4743">
        <v>-8.9866768848285462E-3</v>
      </c>
    </row>
    <row r="4744" spans="2:5" x14ac:dyDescent="0.2">
      <c r="B4744" s="176">
        <v>39258</v>
      </c>
      <c r="C4744" s="146">
        <v>116.113556</v>
      </c>
      <c r="D4744">
        <f t="shared" si="77"/>
        <v>0.73048728185942857</v>
      </c>
      <c r="E4744">
        <v>-8.9872823360487089E-3</v>
      </c>
    </row>
    <row r="4745" spans="2:5" x14ac:dyDescent="0.2">
      <c r="B4745" s="176">
        <v>38453</v>
      </c>
      <c r="C4745" s="146">
        <v>67.098763000000005</v>
      </c>
      <c r="D4745">
        <f t="shared" si="77"/>
        <v>-0.21453878980390734</v>
      </c>
      <c r="E4745">
        <v>-8.9897511404802861E-3</v>
      </c>
    </row>
    <row r="4746" spans="2:5" x14ac:dyDescent="0.2">
      <c r="B4746" s="176">
        <v>38616</v>
      </c>
      <c r="C4746" s="146">
        <v>85.425940999999995</v>
      </c>
      <c r="D4746">
        <f t="shared" si="77"/>
        <v>-0.15305962848612639</v>
      </c>
      <c r="E4746">
        <v>-8.9980133079689394E-3</v>
      </c>
    </row>
    <row r="4747" spans="2:5" x14ac:dyDescent="0.2">
      <c r="B4747" s="176">
        <v>38701</v>
      </c>
      <c r="C4747" s="146">
        <v>100.86417400000001</v>
      </c>
      <c r="D4747">
        <f t="shared" si="77"/>
        <v>1.5265766528528142</v>
      </c>
      <c r="E4747">
        <v>-8.998970230818186E-3</v>
      </c>
    </row>
    <row r="4748" spans="2:5" x14ac:dyDescent="0.2">
      <c r="B4748" s="176">
        <v>35913</v>
      </c>
      <c r="C4748" s="146">
        <v>39.921280000000003</v>
      </c>
      <c r="D4748">
        <f t="shared" si="77"/>
        <v>0.96189282973277124</v>
      </c>
      <c r="E4748">
        <v>-8.9991018225241415E-3</v>
      </c>
    </row>
    <row r="4749" spans="2:5" x14ac:dyDescent="0.2">
      <c r="B4749" s="176">
        <v>37482</v>
      </c>
      <c r="C4749" s="146">
        <v>20.348348999999999</v>
      </c>
      <c r="D4749">
        <f t="shared" si="77"/>
        <v>-0.95866808107911872</v>
      </c>
      <c r="E4749">
        <v>-9.0155731106336297E-3</v>
      </c>
    </row>
    <row r="4750" spans="2:5" x14ac:dyDescent="0.2">
      <c r="B4750" s="176">
        <v>42607</v>
      </c>
      <c r="C4750" s="146">
        <v>492.31561299999998</v>
      </c>
      <c r="D4750">
        <f t="shared" si="77"/>
        <v>6.0406925825345219</v>
      </c>
      <c r="E4750">
        <v>-9.0298072206831236E-3</v>
      </c>
    </row>
    <row r="4751" spans="2:5" x14ac:dyDescent="0.2">
      <c r="B4751" s="176">
        <v>39716</v>
      </c>
      <c r="C4751" s="146">
        <v>69.924316000000005</v>
      </c>
      <c r="D4751">
        <f t="shared" si="77"/>
        <v>1.6821029964475454</v>
      </c>
      <c r="E4751">
        <v>-9.0323422553607435E-3</v>
      </c>
    </row>
    <row r="4752" spans="2:5" x14ac:dyDescent="0.2">
      <c r="B4752" s="176">
        <v>36237</v>
      </c>
      <c r="C4752" s="146">
        <v>26.070705</v>
      </c>
      <c r="D4752">
        <f t="shared" si="77"/>
        <v>-0.89737138375145253</v>
      </c>
      <c r="E4752">
        <v>-9.0653812155805473E-3</v>
      </c>
    </row>
    <row r="4753" spans="2:5" x14ac:dyDescent="0.2">
      <c r="B4753" s="176">
        <v>40535</v>
      </c>
      <c r="C4753" s="146">
        <v>254.02958699999999</v>
      </c>
      <c r="D4753">
        <f t="shared" si="77"/>
        <v>-0.47502817189442781</v>
      </c>
      <c r="E4753">
        <v>-9.0833768385433049E-3</v>
      </c>
    </row>
    <row r="4754" spans="2:5" x14ac:dyDescent="0.2">
      <c r="B4754" s="176">
        <v>44790</v>
      </c>
      <c r="C4754" s="146">
        <v>483.89184599999999</v>
      </c>
      <c r="D4754">
        <f t="shared" si="77"/>
        <v>0.17161477211130002</v>
      </c>
      <c r="E4754">
        <v>-9.084440581358183E-3</v>
      </c>
    </row>
    <row r="4755" spans="2:5" x14ac:dyDescent="0.2">
      <c r="B4755" s="176">
        <v>43053</v>
      </c>
      <c r="C4755" s="146">
        <v>413.01275600000002</v>
      </c>
      <c r="D4755">
        <f t="shared" si="77"/>
        <v>-3.6399660201618222E-2</v>
      </c>
      <c r="E4755">
        <v>-9.0887697658971756E-3</v>
      </c>
    </row>
    <row r="4756" spans="2:5" x14ac:dyDescent="0.2">
      <c r="B4756" s="176">
        <v>43104</v>
      </c>
      <c r="C4756" s="146">
        <v>428.61416600000001</v>
      </c>
      <c r="D4756">
        <f t="shared" si="77"/>
        <v>0.83689110652707321</v>
      </c>
      <c r="E4756">
        <v>-9.1033780322598793E-3</v>
      </c>
    </row>
    <row r="4757" spans="2:5" x14ac:dyDescent="0.2">
      <c r="B4757" s="176">
        <v>41130</v>
      </c>
      <c r="C4757" s="146">
        <v>233.33673099999999</v>
      </c>
      <c r="D4757">
        <f t="shared" si="77"/>
        <v>-0.44084097286809482</v>
      </c>
      <c r="E4757">
        <v>-9.1096475326374639E-3</v>
      </c>
    </row>
    <row r="4758" spans="2:5" x14ac:dyDescent="0.2">
      <c r="B4758" s="176">
        <v>43097</v>
      </c>
      <c r="C4758" s="146">
        <v>417.29940800000003</v>
      </c>
      <c r="D4758">
        <f t="shared" si="77"/>
        <v>1.1995335896374277</v>
      </c>
      <c r="E4758">
        <v>-9.1135162424677597E-3</v>
      </c>
    </row>
    <row r="4759" spans="2:5" x14ac:dyDescent="0.2">
      <c r="B4759" s="176">
        <v>40707</v>
      </c>
      <c r="C4759" s="146">
        <v>189.72177099999999</v>
      </c>
      <c r="D4759">
        <f t="shared" si="77"/>
        <v>-0.35986050960303018</v>
      </c>
      <c r="E4759">
        <v>-9.1210930777684707E-3</v>
      </c>
    </row>
    <row r="4760" spans="2:5" x14ac:dyDescent="0.2">
      <c r="B4760" s="176">
        <v>41325</v>
      </c>
      <c r="C4760" s="146">
        <v>296.37567100000001</v>
      </c>
      <c r="D4760">
        <f t="shared" si="77"/>
        <v>-0.15707574571445049</v>
      </c>
      <c r="E4760">
        <v>-9.1279544686740707E-3</v>
      </c>
    </row>
    <row r="4761" spans="2:5" x14ac:dyDescent="0.2">
      <c r="B4761" s="176">
        <v>44362</v>
      </c>
      <c r="C4761" s="146">
        <v>351.60415599999999</v>
      </c>
      <c r="D4761">
        <f t="shared" si="77"/>
        <v>22.375721116848968</v>
      </c>
      <c r="E4761">
        <v>-9.1305734767128544E-3</v>
      </c>
    </row>
    <row r="4762" spans="2:5" x14ac:dyDescent="0.2">
      <c r="B4762" s="176">
        <v>37246</v>
      </c>
      <c r="C4762" s="146">
        <v>15.041425</v>
      </c>
      <c r="D4762">
        <f t="shared" si="77"/>
        <v>-0.96641072170732278</v>
      </c>
      <c r="E4762">
        <v>-9.1459548493988407E-3</v>
      </c>
    </row>
    <row r="4763" spans="2:5" x14ac:dyDescent="0.2">
      <c r="B4763" s="176">
        <v>42842</v>
      </c>
      <c r="C4763" s="146">
        <v>447.80435199999999</v>
      </c>
      <c r="D4763">
        <f t="shared" si="77"/>
        <v>0.1227531694095037</v>
      </c>
      <c r="E4763">
        <v>-9.1540289544196265E-3</v>
      </c>
    </row>
    <row r="4764" spans="2:5" x14ac:dyDescent="0.2">
      <c r="B4764" s="176">
        <v>42324</v>
      </c>
      <c r="C4764" s="146">
        <v>398.84487899999999</v>
      </c>
      <c r="D4764">
        <f t="shared" si="77"/>
        <v>0.54587289929899985</v>
      </c>
      <c r="E4764">
        <v>-9.1596263740783418E-3</v>
      </c>
    </row>
    <row r="4765" spans="2:5" x14ac:dyDescent="0.2">
      <c r="B4765" s="176">
        <v>41205</v>
      </c>
      <c r="C4765" s="146">
        <v>258.00625600000001</v>
      </c>
      <c r="D4765">
        <f t="shared" si="77"/>
        <v>-0.22581398149767887</v>
      </c>
      <c r="E4765">
        <v>-9.1743126312506355E-3</v>
      </c>
    </row>
    <row r="4766" spans="2:5" x14ac:dyDescent="0.2">
      <c r="B4766" s="176">
        <v>44368</v>
      </c>
      <c r="C4766" s="146">
        <v>333.26132200000001</v>
      </c>
      <c r="D4766">
        <f t="shared" si="77"/>
        <v>-0.13873500558220314</v>
      </c>
      <c r="E4766">
        <v>-9.1878921314158674E-3</v>
      </c>
    </row>
    <row r="4767" spans="2:5" x14ac:dyDescent="0.2">
      <c r="B4767" s="176">
        <v>44692</v>
      </c>
      <c r="C4767" s="146">
        <v>386.94400000000002</v>
      </c>
      <c r="D4767">
        <f t="shared" si="77"/>
        <v>-0.4256434717118574</v>
      </c>
      <c r="E4767">
        <v>-9.189590887078096E-3</v>
      </c>
    </row>
    <row r="4768" spans="2:5" x14ac:dyDescent="0.2">
      <c r="B4768" s="176">
        <v>45254</v>
      </c>
      <c r="C4768" s="146">
        <v>673.70001200000002</v>
      </c>
      <c r="D4768">
        <f t="shared" si="77"/>
        <v>1.6148179647174086</v>
      </c>
      <c r="E4768">
        <v>-9.1918521798628923E-3</v>
      </c>
    </row>
    <row r="4769" spans="2:5" x14ac:dyDescent="0.2">
      <c r="B4769" s="176">
        <v>43315</v>
      </c>
      <c r="C4769" s="146">
        <v>257.64700299999998</v>
      </c>
      <c r="D4769">
        <f t="shared" si="77"/>
        <v>1.2283700205232106</v>
      </c>
      <c r="E4769">
        <v>-9.2007080876709921E-3</v>
      </c>
    </row>
    <row r="4770" spans="2:5" x14ac:dyDescent="0.2">
      <c r="B4770" s="176">
        <v>38916</v>
      </c>
      <c r="C4770" s="146">
        <v>115.621284</v>
      </c>
      <c r="D4770">
        <f t="shared" si="77"/>
        <v>3.6449871936851377</v>
      </c>
      <c r="E4770">
        <v>-9.2038303367209407E-3</v>
      </c>
    </row>
    <row r="4771" spans="2:5" x14ac:dyDescent="0.2">
      <c r="B4771" s="176">
        <v>37620</v>
      </c>
      <c r="C4771" s="146">
        <v>24.891625999999999</v>
      </c>
      <c r="D4771">
        <f t="shared" si="77"/>
        <v>-0.95482690198001308</v>
      </c>
      <c r="E4771">
        <v>-9.2109105302258017E-3</v>
      </c>
    </row>
    <row r="4772" spans="2:5" x14ac:dyDescent="0.2">
      <c r="B4772" s="176">
        <v>42046</v>
      </c>
      <c r="C4772" s="146">
        <v>551.027649</v>
      </c>
      <c r="D4772">
        <f t="shared" si="77"/>
        <v>21.947743779432855</v>
      </c>
      <c r="E4772">
        <v>-9.2181404789064073E-3</v>
      </c>
    </row>
    <row r="4773" spans="2:5" x14ac:dyDescent="0.2">
      <c r="B4773" s="176">
        <v>37711</v>
      </c>
      <c r="C4773" s="146">
        <v>24.012280000000001</v>
      </c>
      <c r="D4773">
        <f t="shared" si="77"/>
        <v>-0.29585723909523221</v>
      </c>
      <c r="E4773">
        <v>-9.2298741849667406E-3</v>
      </c>
    </row>
    <row r="4774" spans="2:5" x14ac:dyDescent="0.2">
      <c r="B4774" s="176">
        <v>36480</v>
      </c>
      <c r="C4774" s="146">
        <v>34.101436999999997</v>
      </c>
      <c r="D4774">
        <f t="shared" si="77"/>
        <v>0.42199371296769417</v>
      </c>
      <c r="E4774">
        <v>-9.2409519183686509E-3</v>
      </c>
    </row>
    <row r="4775" spans="2:5" x14ac:dyDescent="0.2">
      <c r="B4775" s="176">
        <v>37755</v>
      </c>
      <c r="C4775" s="146">
        <v>23.981425999999999</v>
      </c>
      <c r="D4775">
        <f t="shared" si="77"/>
        <v>-0.94244935609902392</v>
      </c>
      <c r="E4775">
        <v>-9.2417621987808188E-3</v>
      </c>
    </row>
    <row r="4776" spans="2:5" x14ac:dyDescent="0.2">
      <c r="B4776" s="176">
        <v>43123</v>
      </c>
      <c r="C4776" s="146">
        <v>416.70126299999998</v>
      </c>
      <c r="D4776">
        <f t="shared" si="77"/>
        <v>-0.12277019759658248</v>
      </c>
      <c r="E4776">
        <v>-9.243888183875176E-3</v>
      </c>
    </row>
    <row r="4777" spans="2:5" x14ac:dyDescent="0.2">
      <c r="B4777" s="176">
        <v>42811</v>
      </c>
      <c r="C4777" s="146">
        <v>475.01950099999999</v>
      </c>
      <c r="D4777">
        <f t="shared" si="77"/>
        <v>4.0721478716208575</v>
      </c>
      <c r="E4777">
        <v>-9.2525484857737643E-3</v>
      </c>
    </row>
    <row r="4778" spans="2:5" x14ac:dyDescent="0.2">
      <c r="B4778" s="176">
        <v>38688</v>
      </c>
      <c r="C4778" s="146">
        <v>93.652534000000003</v>
      </c>
      <c r="D4778">
        <f t="shared" si="77"/>
        <v>-0.68499188321896454</v>
      </c>
      <c r="E4778">
        <v>-9.2527261580501417E-3</v>
      </c>
    </row>
    <row r="4779" spans="2:5" x14ac:dyDescent="0.2">
      <c r="B4779" s="176">
        <v>41263</v>
      </c>
      <c r="C4779" s="146">
        <v>297.30197099999998</v>
      </c>
      <c r="D4779">
        <f t="shared" si="77"/>
        <v>1.2133541723254913</v>
      </c>
      <c r="E4779">
        <v>-9.2608073908374399E-3</v>
      </c>
    </row>
    <row r="4780" spans="2:5" x14ac:dyDescent="0.2">
      <c r="B4780" s="176">
        <v>40168</v>
      </c>
      <c r="C4780" s="146">
        <v>134.32191499999999</v>
      </c>
      <c r="D4780">
        <f t="shared" si="77"/>
        <v>-0.2115824320460454</v>
      </c>
      <c r="E4780">
        <v>-9.2647983687148758E-3</v>
      </c>
    </row>
    <row r="4781" spans="2:5" x14ac:dyDescent="0.2">
      <c r="B4781" s="176">
        <v>43460</v>
      </c>
      <c r="C4781" s="146">
        <v>170.36900299999999</v>
      </c>
      <c r="D4781">
        <f t="shared" si="77"/>
        <v>-0.66275757046234052</v>
      </c>
      <c r="E4781">
        <v>-9.2753813319163131E-3</v>
      </c>
    </row>
    <row r="4782" spans="2:5" x14ac:dyDescent="0.2">
      <c r="B4782" s="176">
        <v>41897</v>
      </c>
      <c r="C4782" s="146">
        <v>505.18258700000001</v>
      </c>
      <c r="D4782">
        <f t="shared" si="77"/>
        <v>1.1954395836572973</v>
      </c>
      <c r="E4782">
        <v>-9.2807452304333113E-3</v>
      </c>
    </row>
    <row r="4783" spans="2:5" x14ac:dyDescent="0.2">
      <c r="B4783" s="176">
        <v>40665</v>
      </c>
      <c r="C4783" s="146">
        <v>230.10543799999999</v>
      </c>
      <c r="D4783">
        <f t="shared" si="77"/>
        <v>1.1855830759437123</v>
      </c>
      <c r="E4783">
        <v>-9.2979005038706011E-3</v>
      </c>
    </row>
    <row r="4784" spans="2:5" x14ac:dyDescent="0.2">
      <c r="B4784" s="176">
        <v>40123</v>
      </c>
      <c r="C4784" s="146">
        <v>105.28331799999999</v>
      </c>
      <c r="D4784">
        <f t="shared" si="77"/>
        <v>-0.26376087762867662</v>
      </c>
      <c r="E4784">
        <v>-9.2996430297666837E-3</v>
      </c>
    </row>
    <row r="4785" spans="2:5" x14ac:dyDescent="0.2">
      <c r="B4785" s="176">
        <v>38954</v>
      </c>
      <c r="C4785" s="146">
        <v>143.00152600000001</v>
      </c>
      <c r="D4785">
        <f t="shared" si="77"/>
        <v>-0.45933217119977143</v>
      </c>
      <c r="E4785">
        <v>-9.3012114156295327E-3</v>
      </c>
    </row>
    <row r="4786" spans="2:5" x14ac:dyDescent="0.2">
      <c r="B4786" s="176">
        <v>41194</v>
      </c>
      <c r="C4786" s="146">
        <v>264.49054000000001</v>
      </c>
      <c r="D4786">
        <f t="shared" si="77"/>
        <v>0.73510429550304179</v>
      </c>
      <c r="E4786">
        <v>-9.3133494388411182E-3</v>
      </c>
    </row>
    <row r="4787" spans="2:5" x14ac:dyDescent="0.2">
      <c r="B4787" s="176">
        <v>38826</v>
      </c>
      <c r="C4787" s="146">
        <v>152.43495200000001</v>
      </c>
      <c r="D4787">
        <f t="shared" si="77"/>
        <v>1.3032478169114214</v>
      </c>
      <c r="E4787">
        <v>-9.3308539442048359E-3</v>
      </c>
    </row>
    <row r="4788" spans="2:5" x14ac:dyDescent="0.2">
      <c r="B4788" s="176">
        <v>35605</v>
      </c>
      <c r="C4788" s="146">
        <v>66.182609999999997</v>
      </c>
      <c r="D4788">
        <f t="shared" si="77"/>
        <v>-0.53719723854846446</v>
      </c>
      <c r="E4788">
        <v>-9.3333790576756431E-3</v>
      </c>
    </row>
    <row r="4789" spans="2:5" x14ac:dyDescent="0.2">
      <c r="B4789" s="176">
        <v>40274</v>
      </c>
      <c r="C4789" s="146">
        <v>143.00392199999999</v>
      </c>
      <c r="D4789">
        <f t="shared" si="77"/>
        <v>-0.65291647055468149</v>
      </c>
      <c r="E4789">
        <v>-9.3416863259034588E-3</v>
      </c>
    </row>
    <row r="4790" spans="2:5" x14ac:dyDescent="0.2">
      <c r="B4790" s="176">
        <v>44904</v>
      </c>
      <c r="C4790" s="146">
        <v>412.01586900000001</v>
      </c>
      <c r="D4790">
        <f t="shared" si="77"/>
        <v>1.295473431099464</v>
      </c>
      <c r="E4790">
        <v>-9.3480973380337482E-3</v>
      </c>
    </row>
    <row r="4791" spans="2:5" x14ac:dyDescent="0.2">
      <c r="B4791" s="176">
        <v>43431</v>
      </c>
      <c r="C4791" s="146">
        <v>179.49058500000001</v>
      </c>
      <c r="D4791">
        <f t="shared" si="77"/>
        <v>-0.23504015821511962</v>
      </c>
      <c r="E4791">
        <v>-9.3535070005098288E-3</v>
      </c>
    </row>
    <row r="4792" spans="2:5" x14ac:dyDescent="0.2">
      <c r="B4792" s="176">
        <v>40660</v>
      </c>
      <c r="C4792" s="146">
        <v>234.640533</v>
      </c>
      <c r="D4792">
        <f t="shared" si="77"/>
        <v>10.019445397795252</v>
      </c>
      <c r="E4792">
        <v>-9.3553809804982208E-3</v>
      </c>
    </row>
    <row r="4793" spans="2:5" x14ac:dyDescent="0.2">
      <c r="B4793" s="176">
        <v>36047</v>
      </c>
      <c r="C4793" s="146">
        <v>21.293316000000001</v>
      </c>
      <c r="D4793">
        <f t="shared" si="77"/>
        <v>-0.91896934894906368</v>
      </c>
      <c r="E4793">
        <v>-9.3618636728527126E-3</v>
      </c>
    </row>
    <row r="4794" spans="2:5" x14ac:dyDescent="0.2">
      <c r="B4794" s="176">
        <v>43294</v>
      </c>
      <c r="C4794" s="146">
        <v>262.78100599999999</v>
      </c>
      <c r="D4794">
        <f t="shared" si="77"/>
        <v>18.0108538262796</v>
      </c>
      <c r="E4794">
        <v>-9.3949097553850235E-3</v>
      </c>
    </row>
    <row r="4795" spans="2:5" x14ac:dyDescent="0.2">
      <c r="B4795" s="176">
        <v>36756</v>
      </c>
      <c r="C4795" s="146">
        <v>13.822683</v>
      </c>
      <c r="D4795">
        <f t="shared" si="77"/>
        <v>-0.4130362695682242</v>
      </c>
      <c r="E4795">
        <v>-9.3972183941160945E-3</v>
      </c>
    </row>
    <row r="4796" spans="2:5" x14ac:dyDescent="0.2">
      <c r="B4796" s="176">
        <v>37649</v>
      </c>
      <c r="C4796" s="146">
        <v>23.549467</v>
      </c>
      <c r="D4796">
        <f t="shared" si="77"/>
        <v>0.11627057835690534</v>
      </c>
      <c r="E4796">
        <v>-9.4096019111971057E-3</v>
      </c>
    </row>
    <row r="4797" spans="2:5" x14ac:dyDescent="0.2">
      <c r="B4797" s="176">
        <v>37306</v>
      </c>
      <c r="C4797" s="146">
        <v>21.096558000000002</v>
      </c>
      <c r="D4797">
        <f t="shared" si="77"/>
        <v>-0.7299304842862514</v>
      </c>
      <c r="E4797">
        <v>-9.4170040793791071E-3</v>
      </c>
    </row>
    <row r="4798" spans="2:5" x14ac:dyDescent="0.2">
      <c r="B4798" s="176">
        <v>38588</v>
      </c>
      <c r="C4798" s="146">
        <v>78.115288000000007</v>
      </c>
      <c r="D4798">
        <f t="shared" si="77"/>
        <v>-0.81296395748657568</v>
      </c>
      <c r="E4798">
        <v>-9.4171284265571528E-3</v>
      </c>
    </row>
    <row r="4799" spans="2:5" x14ac:dyDescent="0.2">
      <c r="B4799" s="176">
        <v>43118</v>
      </c>
      <c r="C4799" s="146">
        <v>417.64831500000003</v>
      </c>
      <c r="D4799">
        <f t="shared" si="77"/>
        <v>33.509085721608841</v>
      </c>
      <c r="E4799">
        <v>-9.4574016284832193E-3</v>
      </c>
    </row>
    <row r="4800" spans="2:5" x14ac:dyDescent="0.2">
      <c r="B4800" s="176">
        <v>37047</v>
      </c>
      <c r="C4800" s="146">
        <v>12.102561</v>
      </c>
      <c r="D4800">
        <f t="shared" si="77"/>
        <v>-0.95864499891717259</v>
      </c>
      <c r="E4800">
        <v>-9.4696758884895513E-3</v>
      </c>
    </row>
    <row r="4801" spans="2:5" x14ac:dyDescent="0.2">
      <c r="B4801" s="176">
        <v>41512</v>
      </c>
      <c r="C4801" s="146">
        <v>292.65048200000001</v>
      </c>
      <c r="D4801">
        <f t="shared" si="77"/>
        <v>12.909306905582842</v>
      </c>
      <c r="E4801">
        <v>-9.4698520114179351E-3</v>
      </c>
    </row>
    <row r="4802" spans="2:5" x14ac:dyDescent="0.2">
      <c r="B4802" s="176">
        <v>36049</v>
      </c>
      <c r="C4802" s="146">
        <v>21.039904</v>
      </c>
      <c r="D4802">
        <f t="shared" si="77"/>
        <v>-0.85535619750717362</v>
      </c>
      <c r="E4802">
        <v>-9.4739727270784224E-3</v>
      </c>
    </row>
    <row r="4803" spans="2:5" x14ac:dyDescent="0.2">
      <c r="B4803" s="176">
        <v>39126</v>
      </c>
      <c r="C4803" s="146">
        <v>145.460114</v>
      </c>
      <c r="D4803">
        <f t="shared" ref="D4803:D4866" si="78">(C4803-C4804)/C4804</f>
        <v>-6.6505021863409453E-2</v>
      </c>
      <c r="E4803">
        <v>-9.4852910723861126E-3</v>
      </c>
    </row>
    <row r="4804" spans="2:5" x14ac:dyDescent="0.2">
      <c r="B4804" s="176">
        <v>39090</v>
      </c>
      <c r="C4804" s="146">
        <v>155.82313500000001</v>
      </c>
      <c r="D4804">
        <f t="shared" si="78"/>
        <v>-0.55257251457833534</v>
      </c>
      <c r="E4804">
        <v>-9.4943604768053282E-3</v>
      </c>
    </row>
    <row r="4805" spans="2:5" x14ac:dyDescent="0.2">
      <c r="B4805" s="176">
        <v>44363</v>
      </c>
      <c r="C4805" s="146">
        <v>348.26455700000002</v>
      </c>
      <c r="D4805">
        <f t="shared" si="78"/>
        <v>13.9502336646387</v>
      </c>
      <c r="E4805">
        <v>-9.498178400371253E-3</v>
      </c>
    </row>
    <row r="4806" spans="2:5" x14ac:dyDescent="0.2">
      <c r="B4806" s="176">
        <v>37651</v>
      </c>
      <c r="C4806" s="146">
        <v>23.294924000000002</v>
      </c>
      <c r="D4806">
        <f t="shared" si="78"/>
        <v>-0.48252255604791044</v>
      </c>
      <c r="E4806">
        <v>-9.5112739627195644E-3</v>
      </c>
    </row>
    <row r="4807" spans="2:5" x14ac:dyDescent="0.2">
      <c r="B4807" s="176">
        <v>35397</v>
      </c>
      <c r="C4807" s="146">
        <v>45.016308000000002</v>
      </c>
      <c r="D4807">
        <f t="shared" si="78"/>
        <v>-0.75161381633286117</v>
      </c>
      <c r="E4807">
        <v>-9.5220853545147366E-3</v>
      </c>
    </row>
    <row r="4808" spans="2:5" x14ac:dyDescent="0.2">
      <c r="B4808" s="176">
        <v>44173</v>
      </c>
      <c r="C4808" s="146">
        <v>181.235153</v>
      </c>
      <c r="D4808">
        <f t="shared" si="78"/>
        <v>2.1105025811734768</v>
      </c>
      <c r="E4808">
        <v>-9.5341338017014641E-3</v>
      </c>
    </row>
    <row r="4809" spans="2:5" x14ac:dyDescent="0.2">
      <c r="B4809" s="176">
        <v>35143</v>
      </c>
      <c r="C4809" s="146">
        <v>58.265552999999997</v>
      </c>
      <c r="D4809">
        <f t="shared" si="78"/>
        <v>-0.55643382913128447</v>
      </c>
      <c r="E4809">
        <v>-9.5387659685816188E-3</v>
      </c>
    </row>
    <row r="4810" spans="2:5" x14ac:dyDescent="0.2">
      <c r="B4810" s="176">
        <v>40206</v>
      </c>
      <c r="C4810" s="146">
        <v>131.35707099999999</v>
      </c>
      <c r="D4810">
        <f t="shared" si="78"/>
        <v>0.26942649258037199</v>
      </c>
      <c r="E4810">
        <v>-9.5411155806162749E-3</v>
      </c>
    </row>
    <row r="4811" spans="2:5" x14ac:dyDescent="0.2">
      <c r="B4811" s="176">
        <v>44007</v>
      </c>
      <c r="C4811" s="146">
        <v>103.477493</v>
      </c>
      <c r="D4811">
        <f t="shared" si="78"/>
        <v>-0.76096071624298744</v>
      </c>
      <c r="E4811">
        <v>-9.5420037301391907E-3</v>
      </c>
    </row>
    <row r="4812" spans="2:5" x14ac:dyDescent="0.2">
      <c r="B4812" s="176">
        <v>41772</v>
      </c>
      <c r="C4812" s="146">
        <v>432.88906900000001</v>
      </c>
      <c r="D4812">
        <f t="shared" si="78"/>
        <v>5.4361579160511715</v>
      </c>
      <c r="E4812">
        <v>-9.5462611817048494E-3</v>
      </c>
    </row>
    <row r="4813" spans="2:5" x14ac:dyDescent="0.2">
      <c r="B4813" s="176">
        <v>38517</v>
      </c>
      <c r="C4813" s="146">
        <v>67.258926000000002</v>
      </c>
      <c r="D4813">
        <f t="shared" si="78"/>
        <v>-0.8888465895427502</v>
      </c>
      <c r="E4813">
        <v>-9.553091025644788E-3</v>
      </c>
    </row>
    <row r="4814" spans="2:5" x14ac:dyDescent="0.2">
      <c r="B4814" s="176">
        <v>45163</v>
      </c>
      <c r="C4814" s="146">
        <v>605.09997599999997</v>
      </c>
      <c r="D4814">
        <f t="shared" si="78"/>
        <v>1.0603728845356366</v>
      </c>
      <c r="E4814">
        <v>-9.5753103938068917E-3</v>
      </c>
    </row>
    <row r="4815" spans="2:5" x14ac:dyDescent="0.2">
      <c r="B4815" s="176">
        <v>44446</v>
      </c>
      <c r="C4815" s="146">
        <v>293.68469199999998</v>
      </c>
      <c r="D4815">
        <f t="shared" si="78"/>
        <v>-0.43449359575769458</v>
      </c>
      <c r="E4815">
        <v>-9.5813781719338558E-3</v>
      </c>
    </row>
    <row r="4816" spans="2:5" x14ac:dyDescent="0.2">
      <c r="B4816" s="176">
        <v>41956</v>
      </c>
      <c r="C4816" s="146">
        <v>519.33044400000006</v>
      </c>
      <c r="D4816">
        <f t="shared" si="78"/>
        <v>7.0491536546827547</v>
      </c>
      <c r="E4816">
        <v>-9.5892364264890586E-3</v>
      </c>
    </row>
    <row r="4817" spans="2:5" x14ac:dyDescent="0.2">
      <c r="B4817" s="176">
        <v>38275</v>
      </c>
      <c r="C4817" s="146">
        <v>64.519881999999996</v>
      </c>
      <c r="D4817">
        <f t="shared" si="78"/>
        <v>-0.75817065435628606</v>
      </c>
      <c r="E4817">
        <v>-9.5894846824185129E-3</v>
      </c>
    </row>
    <row r="4818" spans="2:5" x14ac:dyDescent="0.2">
      <c r="B4818" s="176">
        <v>41003</v>
      </c>
      <c r="C4818" s="146">
        <v>266.79922499999998</v>
      </c>
      <c r="D4818">
        <f t="shared" si="78"/>
        <v>-0.47959439110120833</v>
      </c>
      <c r="E4818">
        <v>-9.6001907690788282E-3</v>
      </c>
    </row>
    <row r="4819" spans="2:5" x14ac:dyDescent="0.2">
      <c r="B4819" s="176">
        <v>41883</v>
      </c>
      <c r="C4819" s="146">
        <v>512.67553699999996</v>
      </c>
      <c r="D4819">
        <f t="shared" si="78"/>
        <v>3.0676973382771551</v>
      </c>
      <c r="E4819">
        <v>-9.618158016728915E-3</v>
      </c>
    </row>
    <row r="4820" spans="2:5" x14ac:dyDescent="0.2">
      <c r="B4820" s="176">
        <v>39274</v>
      </c>
      <c r="C4820" s="146">
        <v>126.03581200000001</v>
      </c>
      <c r="D4820">
        <f t="shared" si="78"/>
        <v>0.89988322806674836</v>
      </c>
      <c r="E4820">
        <v>-9.6198932516444007E-3</v>
      </c>
    </row>
    <row r="4821" spans="2:5" x14ac:dyDescent="0.2">
      <c r="B4821" s="176">
        <v>35194</v>
      </c>
      <c r="C4821" s="146">
        <v>66.338714999999993</v>
      </c>
      <c r="D4821">
        <f t="shared" si="78"/>
        <v>-0.84208477998720177</v>
      </c>
      <c r="E4821">
        <v>-9.6332129294307463E-3</v>
      </c>
    </row>
    <row r="4822" spans="2:5" x14ac:dyDescent="0.2">
      <c r="B4822" s="176">
        <v>43066</v>
      </c>
      <c r="C4822" s="146">
        <v>420.09069799999997</v>
      </c>
      <c r="D4822">
        <f t="shared" si="78"/>
        <v>36.873011262263923</v>
      </c>
      <c r="E4822">
        <v>-9.6357689515985424E-3</v>
      </c>
    </row>
    <row r="4823" spans="2:5" x14ac:dyDescent="0.2">
      <c r="B4823" s="176">
        <v>36826</v>
      </c>
      <c r="C4823" s="146">
        <v>11.092086</v>
      </c>
      <c r="D4823">
        <f t="shared" si="78"/>
        <v>-0.96327229986545293</v>
      </c>
      <c r="E4823">
        <v>-9.6418988585433834E-3</v>
      </c>
    </row>
    <row r="4824" spans="2:5" x14ac:dyDescent="0.2">
      <c r="B4824" s="176">
        <v>43266</v>
      </c>
      <c r="C4824" s="146">
        <v>302.00872800000002</v>
      </c>
      <c r="D4824">
        <f t="shared" si="78"/>
        <v>0.20409375420212095</v>
      </c>
      <c r="E4824">
        <v>-9.6436474866920408E-3</v>
      </c>
    </row>
    <row r="4825" spans="2:5" x14ac:dyDescent="0.2">
      <c r="B4825" s="176">
        <v>43319</v>
      </c>
      <c r="C4825" s="146">
        <v>250.81828300000001</v>
      </c>
      <c r="D4825">
        <f t="shared" si="78"/>
        <v>-5.661792434904088E-2</v>
      </c>
      <c r="E4825">
        <v>-9.6437517857588598E-3</v>
      </c>
    </row>
    <row r="4826" spans="2:5" x14ac:dyDescent="0.2">
      <c r="B4826" s="176">
        <v>43283</v>
      </c>
      <c r="C4826" s="146">
        <v>265.87136800000002</v>
      </c>
      <c r="D4826">
        <f t="shared" si="78"/>
        <v>1.3992190427436897</v>
      </c>
      <c r="E4826">
        <v>-9.6545390567170999E-3</v>
      </c>
    </row>
    <row r="4827" spans="2:5" x14ac:dyDescent="0.2">
      <c r="B4827" s="176">
        <v>40074</v>
      </c>
      <c r="C4827" s="146">
        <v>110.81579600000001</v>
      </c>
      <c r="D4827">
        <f t="shared" si="78"/>
        <v>-0.79900338936636273</v>
      </c>
      <c r="E4827">
        <v>-9.6575280648564243E-3</v>
      </c>
    </row>
    <row r="4828" spans="2:5" x14ac:dyDescent="0.2">
      <c r="B4828" s="176">
        <v>42636</v>
      </c>
      <c r="C4828" s="146">
        <v>551.33166500000004</v>
      </c>
      <c r="D4828">
        <f t="shared" si="78"/>
        <v>7.2549987974566497</v>
      </c>
      <c r="E4828">
        <v>-9.6696530875170304E-3</v>
      </c>
    </row>
    <row r="4829" spans="2:5" x14ac:dyDescent="0.2">
      <c r="B4829" s="176">
        <v>35213</v>
      </c>
      <c r="C4829" s="146">
        <v>66.787612999999993</v>
      </c>
      <c r="D4829">
        <f t="shared" si="78"/>
        <v>-0.35205383234855553</v>
      </c>
      <c r="E4829">
        <v>-9.6724018900439367E-3</v>
      </c>
    </row>
    <row r="4830" spans="2:5" x14ac:dyDescent="0.2">
      <c r="B4830" s="176">
        <v>40092</v>
      </c>
      <c r="C4830" s="146">
        <v>103.075867</v>
      </c>
      <c r="D4830">
        <f t="shared" si="78"/>
        <v>-0.60333338998027375</v>
      </c>
      <c r="E4830">
        <v>-9.6726902336226831E-3</v>
      </c>
    </row>
    <row r="4831" spans="2:5" x14ac:dyDescent="0.2">
      <c r="B4831" s="176">
        <v>40960</v>
      </c>
      <c r="C4831" s="146">
        <v>259.855164</v>
      </c>
      <c r="D4831">
        <f t="shared" si="78"/>
        <v>-0.45723048133960281</v>
      </c>
      <c r="E4831">
        <v>-9.6730628929789335E-3</v>
      </c>
    </row>
    <row r="4832" spans="2:5" x14ac:dyDescent="0.2">
      <c r="B4832" s="176">
        <v>45048</v>
      </c>
      <c r="C4832" s="146">
        <v>478.75784299999998</v>
      </c>
      <c r="D4832">
        <f t="shared" si="78"/>
        <v>12.752151454738353</v>
      </c>
      <c r="E4832">
        <v>-9.6917783536082033E-3</v>
      </c>
    </row>
    <row r="4833" spans="2:5" x14ac:dyDescent="0.2">
      <c r="B4833" s="176">
        <v>36476</v>
      </c>
      <c r="C4833" s="146">
        <v>34.813305</v>
      </c>
      <c r="D4833">
        <f t="shared" si="78"/>
        <v>-0.86009790569247602</v>
      </c>
      <c r="E4833">
        <v>-9.6940637719803747E-3</v>
      </c>
    </row>
    <row r="4834" spans="2:5" x14ac:dyDescent="0.2">
      <c r="B4834" s="176">
        <v>41369</v>
      </c>
      <c r="C4834" s="146">
        <v>248.840485</v>
      </c>
      <c r="D4834">
        <f t="shared" si="78"/>
        <v>-0.42391862340896003</v>
      </c>
      <c r="E4834">
        <v>-9.7012515188444736E-3</v>
      </c>
    </row>
    <row r="4835" spans="2:5" x14ac:dyDescent="0.2">
      <c r="B4835" s="176">
        <v>43110</v>
      </c>
      <c r="C4835" s="146">
        <v>431.95370500000001</v>
      </c>
      <c r="D4835">
        <f t="shared" si="78"/>
        <v>13.038462913458357</v>
      </c>
      <c r="E4835">
        <v>-9.7132234563161828E-3</v>
      </c>
    </row>
    <row r="4836" spans="2:5" x14ac:dyDescent="0.2">
      <c r="B4836" s="176">
        <v>36522</v>
      </c>
      <c r="C4836" s="146">
        <v>30.769302</v>
      </c>
      <c r="D4836">
        <f t="shared" si="78"/>
        <v>-0.94989528871110063</v>
      </c>
      <c r="E4836">
        <v>-9.7487092648944392E-3</v>
      </c>
    </row>
    <row r="4837" spans="2:5" x14ac:dyDescent="0.2">
      <c r="B4837" s="176">
        <v>45197</v>
      </c>
      <c r="C4837" s="146">
        <v>614.09997599999997</v>
      </c>
      <c r="D4837">
        <f t="shared" si="78"/>
        <v>2.6798921772973676</v>
      </c>
      <c r="E4837">
        <v>-9.755781288174328E-3</v>
      </c>
    </row>
    <row r="4838" spans="2:5" x14ac:dyDescent="0.2">
      <c r="B4838" s="176">
        <v>43629</v>
      </c>
      <c r="C4838" s="146">
        <v>166.87988300000001</v>
      </c>
      <c r="D4838">
        <f t="shared" si="78"/>
        <v>-0.26778799053171276</v>
      </c>
      <c r="E4838">
        <v>-9.7604764498558736E-3</v>
      </c>
    </row>
    <row r="4839" spans="2:5" x14ac:dyDescent="0.2">
      <c r="B4839" s="176">
        <v>41078</v>
      </c>
      <c r="C4839" s="146">
        <v>227.91197199999999</v>
      </c>
      <c r="D4839">
        <f t="shared" si="78"/>
        <v>-0.25916297536948024</v>
      </c>
      <c r="E4839">
        <v>-9.7794673564207211E-3</v>
      </c>
    </row>
    <row r="4840" spans="2:5" x14ac:dyDescent="0.2">
      <c r="B4840" s="176">
        <v>44456</v>
      </c>
      <c r="C4840" s="146">
        <v>307.64117399999998</v>
      </c>
      <c r="D4840">
        <f t="shared" si="78"/>
        <v>7.625263877063157E-2</v>
      </c>
      <c r="E4840">
        <v>-9.7866336524704469E-3</v>
      </c>
    </row>
    <row r="4841" spans="2:5" x14ac:dyDescent="0.2">
      <c r="B4841" s="176">
        <v>41436</v>
      </c>
      <c r="C4841" s="146">
        <v>285.84475700000002</v>
      </c>
      <c r="D4841">
        <f t="shared" si="78"/>
        <v>-0.48694297156594224</v>
      </c>
      <c r="E4841">
        <v>-9.7958362829556906E-3</v>
      </c>
    </row>
    <row r="4842" spans="2:5" x14ac:dyDescent="0.2">
      <c r="B4842" s="176">
        <v>42072</v>
      </c>
      <c r="C4842" s="146">
        <v>557.14031999999997</v>
      </c>
      <c r="D4842">
        <f t="shared" si="78"/>
        <v>2.079210718618361</v>
      </c>
      <c r="E4842">
        <v>-9.8123973417852724E-3</v>
      </c>
    </row>
    <row r="4843" spans="2:5" x14ac:dyDescent="0.2">
      <c r="B4843" s="176">
        <v>43486</v>
      </c>
      <c r="C4843" s="146">
        <v>180.936081</v>
      </c>
      <c r="D4843">
        <f t="shared" si="78"/>
        <v>-0.61259338199970137</v>
      </c>
      <c r="E4843">
        <v>-9.8199433434433877E-3</v>
      </c>
    </row>
    <row r="4844" spans="2:5" x14ac:dyDescent="0.2">
      <c r="B4844" s="176">
        <v>42725</v>
      </c>
      <c r="C4844" s="146">
        <v>467.04437300000001</v>
      </c>
      <c r="D4844">
        <f t="shared" si="78"/>
        <v>-0.17499669261630824</v>
      </c>
      <c r="E4844">
        <v>-9.8276988062715124E-3</v>
      </c>
    </row>
    <row r="4845" spans="2:5" x14ac:dyDescent="0.2">
      <c r="B4845" s="176">
        <v>42058</v>
      </c>
      <c r="C4845" s="146">
        <v>566.112122</v>
      </c>
      <c r="D4845">
        <f t="shared" si="78"/>
        <v>3.5761403904265472</v>
      </c>
      <c r="E4845">
        <v>-9.8291340300762278E-3</v>
      </c>
    </row>
    <row r="4846" spans="2:5" x14ac:dyDescent="0.2">
      <c r="B4846" s="176">
        <v>40219</v>
      </c>
      <c r="C4846" s="146">
        <v>123.709518</v>
      </c>
      <c r="D4846">
        <f t="shared" si="78"/>
        <v>-0.12851543614682528</v>
      </c>
      <c r="E4846">
        <v>-9.8321544906055571E-3</v>
      </c>
    </row>
    <row r="4847" spans="2:5" x14ac:dyDescent="0.2">
      <c r="B4847" s="176">
        <v>38960</v>
      </c>
      <c r="C4847" s="146">
        <v>141.95262099999999</v>
      </c>
      <c r="D4847">
        <f t="shared" si="78"/>
        <v>0.89281349122942166</v>
      </c>
      <c r="E4847">
        <v>-9.8332243263197974E-3</v>
      </c>
    </row>
    <row r="4848" spans="2:5" x14ac:dyDescent="0.2">
      <c r="B4848" s="176">
        <v>38370</v>
      </c>
      <c r="C4848" s="146">
        <v>74.995566999999994</v>
      </c>
      <c r="D4848">
        <f t="shared" si="78"/>
        <v>-0.8220477749148476</v>
      </c>
      <c r="E4848">
        <v>-9.8338552191448974E-3</v>
      </c>
    </row>
    <row r="4849" spans="2:5" x14ac:dyDescent="0.2">
      <c r="B4849" s="176">
        <v>43031</v>
      </c>
      <c r="C4849" s="146">
        <v>421.43652300000002</v>
      </c>
      <c r="D4849">
        <f t="shared" si="78"/>
        <v>1.2704082218935067</v>
      </c>
      <c r="E4849">
        <v>-9.8372182357591605E-3</v>
      </c>
    </row>
    <row r="4850" spans="2:5" x14ac:dyDescent="0.2">
      <c r="B4850" s="176">
        <v>43860</v>
      </c>
      <c r="C4850" s="146">
        <v>185.621475</v>
      </c>
      <c r="D4850">
        <f t="shared" si="78"/>
        <v>-0.59327215568781855</v>
      </c>
      <c r="E4850">
        <v>-9.8378194768602555E-3</v>
      </c>
    </row>
    <row r="4851" spans="2:5" x14ac:dyDescent="0.2">
      <c r="B4851" s="176">
        <v>42793</v>
      </c>
      <c r="C4851" s="146">
        <v>456.37759399999999</v>
      </c>
      <c r="D4851">
        <f t="shared" si="78"/>
        <v>-0.17095415465296529</v>
      </c>
      <c r="E4851">
        <v>-9.8410855123541655E-3</v>
      </c>
    </row>
    <row r="4852" spans="2:5" x14ac:dyDescent="0.2">
      <c r="B4852" s="176">
        <v>42076</v>
      </c>
      <c r="C4852" s="146">
        <v>550.48535200000003</v>
      </c>
      <c r="D4852">
        <f t="shared" si="78"/>
        <v>3.2331229050001813</v>
      </c>
      <c r="E4852">
        <v>-9.8421271683861479E-3</v>
      </c>
    </row>
    <row r="4853" spans="2:5" x14ac:dyDescent="0.2">
      <c r="B4853" s="176">
        <v>39279</v>
      </c>
      <c r="C4853" s="146">
        <v>130.042374</v>
      </c>
      <c r="D4853">
        <f t="shared" si="78"/>
        <v>4.2373263767787215</v>
      </c>
      <c r="E4853">
        <v>-9.8428307994445179E-3</v>
      </c>
    </row>
    <row r="4854" spans="2:5" x14ac:dyDescent="0.2">
      <c r="B4854" s="176">
        <v>37623</v>
      </c>
      <c r="C4854" s="146">
        <v>24.829916000000001</v>
      </c>
      <c r="D4854">
        <f t="shared" si="78"/>
        <v>-0.95170195241306621</v>
      </c>
      <c r="E4854">
        <v>-9.8432994956205392E-3</v>
      </c>
    </row>
    <row r="4855" spans="2:5" x14ac:dyDescent="0.2">
      <c r="B4855" s="176">
        <v>44581</v>
      </c>
      <c r="C4855" s="146">
        <v>514.09771699999999</v>
      </c>
      <c r="D4855">
        <f t="shared" si="78"/>
        <v>0.59575146001974233</v>
      </c>
      <c r="E4855">
        <v>-9.8876322627526915E-3</v>
      </c>
    </row>
    <row r="4856" spans="2:5" x14ac:dyDescent="0.2">
      <c r="B4856" s="176">
        <v>41285</v>
      </c>
      <c r="C4856" s="146">
        <v>322.16653400000001</v>
      </c>
      <c r="D4856">
        <f t="shared" si="78"/>
        <v>13.895327217569918</v>
      </c>
      <c r="E4856">
        <v>-9.889054965000612E-3</v>
      </c>
    </row>
    <row r="4857" spans="2:5" x14ac:dyDescent="0.2">
      <c r="B4857" s="176">
        <v>36060</v>
      </c>
      <c r="C4857" s="146">
        <v>21.628698</v>
      </c>
      <c r="D4857">
        <f t="shared" si="78"/>
        <v>-0.87598679998117956</v>
      </c>
      <c r="E4857">
        <v>-9.894192380029412E-3</v>
      </c>
    </row>
    <row r="4858" spans="2:5" x14ac:dyDescent="0.2">
      <c r="B4858" s="176">
        <v>43815</v>
      </c>
      <c r="C4858" s="146">
        <v>174.406418</v>
      </c>
      <c r="D4858">
        <f t="shared" si="78"/>
        <v>13.140335557921921</v>
      </c>
      <c r="E4858">
        <v>-9.9038219405708401E-3</v>
      </c>
    </row>
    <row r="4859" spans="2:5" x14ac:dyDescent="0.2">
      <c r="B4859" s="176">
        <v>36808</v>
      </c>
      <c r="C4859" s="146">
        <v>12.333966</v>
      </c>
      <c r="D4859">
        <f t="shared" si="78"/>
        <v>-0.89618771346639114</v>
      </c>
      <c r="E4859">
        <v>-9.9072164749837641E-3</v>
      </c>
    </row>
    <row r="4860" spans="2:5" x14ac:dyDescent="0.2">
      <c r="B4860" s="176">
        <v>39490</v>
      </c>
      <c r="C4860" s="146">
        <v>118.810272</v>
      </c>
      <c r="D4860">
        <f t="shared" si="78"/>
        <v>-0.29499814463470697</v>
      </c>
      <c r="E4860">
        <v>-9.9166029355584363E-3</v>
      </c>
    </row>
    <row r="4861" spans="2:5" x14ac:dyDescent="0.2">
      <c r="B4861" s="176">
        <v>43628</v>
      </c>
      <c r="C4861" s="146">
        <v>168.524765</v>
      </c>
      <c r="D4861">
        <f t="shared" si="78"/>
        <v>-0.7347319877487547</v>
      </c>
      <c r="E4861">
        <v>-9.9560695408531276E-3</v>
      </c>
    </row>
    <row r="4862" spans="2:5" x14ac:dyDescent="0.2">
      <c r="B4862" s="176">
        <v>45135</v>
      </c>
      <c r="C4862" s="146">
        <v>635.29998799999998</v>
      </c>
      <c r="D4862">
        <f t="shared" si="78"/>
        <v>10.150374838997044</v>
      </c>
      <c r="E4862">
        <v>-9.9735450838670543E-3</v>
      </c>
    </row>
    <row r="4863" spans="2:5" x14ac:dyDescent="0.2">
      <c r="B4863" s="176">
        <v>37915</v>
      </c>
      <c r="C4863" s="146">
        <v>56.975662</v>
      </c>
      <c r="D4863">
        <f t="shared" si="78"/>
        <v>1.9183392350797768</v>
      </c>
      <c r="E4863">
        <v>-9.9807206085457227E-3</v>
      </c>
    </row>
    <row r="4864" spans="2:5" x14ac:dyDescent="0.2">
      <c r="B4864" s="176">
        <v>36669</v>
      </c>
      <c r="C4864" s="146">
        <v>19.523316999999999</v>
      </c>
      <c r="D4864">
        <f t="shared" si="78"/>
        <v>-0.94725509066427938</v>
      </c>
      <c r="E4864">
        <v>-9.9848779585178064E-3</v>
      </c>
    </row>
    <row r="4865" spans="2:5" x14ac:dyDescent="0.2">
      <c r="B4865" s="176">
        <v>42468</v>
      </c>
      <c r="C4865" s="146">
        <v>370.14599600000003</v>
      </c>
      <c r="D4865">
        <f t="shared" si="78"/>
        <v>9.2898407191040491</v>
      </c>
      <c r="E4865">
        <v>-9.9947003987020475E-3</v>
      </c>
    </row>
    <row r="4866" spans="2:5" x14ac:dyDescent="0.2">
      <c r="B4866" s="176">
        <v>36489</v>
      </c>
      <c r="C4866" s="146">
        <v>35.971984999999997</v>
      </c>
      <c r="D4866">
        <f t="shared" si="78"/>
        <v>-0.487655383752573</v>
      </c>
      <c r="E4866">
        <v>-1.0003967471576943E-2</v>
      </c>
    </row>
    <row r="4867" spans="2:5" x14ac:dyDescent="0.2">
      <c r="B4867" s="176">
        <v>38533</v>
      </c>
      <c r="C4867" s="146">
        <v>70.210526000000002</v>
      </c>
      <c r="D4867">
        <f t="shared" ref="D4867:D4930" si="79">(C4867-C4868)/C4868</f>
        <v>4.7499888211423729</v>
      </c>
      <c r="E4867">
        <v>-1.0005650300010792E-2</v>
      </c>
    </row>
    <row r="4868" spans="2:5" x14ac:dyDescent="0.2">
      <c r="B4868" s="176">
        <v>36809</v>
      </c>
      <c r="C4868" s="146">
        <v>12.21055</v>
      </c>
      <c r="D4868">
        <f t="shared" si="79"/>
        <v>-0.40768862181802207</v>
      </c>
      <c r="E4868">
        <v>-1.0006189412229662E-2</v>
      </c>
    </row>
    <row r="4869" spans="2:5" x14ac:dyDescent="0.2">
      <c r="B4869" s="176">
        <v>36144</v>
      </c>
      <c r="C4869" s="146">
        <v>20.615086000000002</v>
      </c>
      <c r="D4869">
        <f t="shared" si="79"/>
        <v>-0.8702198908443981</v>
      </c>
      <c r="E4869">
        <v>-1.0021384697457846E-2</v>
      </c>
    </row>
    <row r="4870" spans="2:5" x14ac:dyDescent="0.2">
      <c r="B4870" s="176">
        <v>38811</v>
      </c>
      <c r="C4870" s="146">
        <v>158.84626800000001</v>
      </c>
      <c r="D4870">
        <f t="shared" si="79"/>
        <v>-0.52424527309277402</v>
      </c>
      <c r="E4870">
        <v>-1.0027766241852892E-2</v>
      </c>
    </row>
    <row r="4871" spans="2:5" x14ac:dyDescent="0.2">
      <c r="B4871" s="176">
        <v>41544</v>
      </c>
      <c r="C4871" s="146">
        <v>333.88269000000003</v>
      </c>
      <c r="D4871">
        <f t="shared" si="79"/>
        <v>1.6736267900434969</v>
      </c>
      <c r="E4871">
        <v>-1.0042120844383634E-2</v>
      </c>
    </row>
    <row r="4872" spans="2:5" x14ac:dyDescent="0.2">
      <c r="B4872" s="176">
        <v>39444</v>
      </c>
      <c r="C4872" s="146">
        <v>124.880066</v>
      </c>
      <c r="D4872">
        <f t="shared" si="79"/>
        <v>2.8030593110966349</v>
      </c>
      <c r="E4872">
        <v>-1.004417778576139E-2</v>
      </c>
    </row>
    <row r="4873" spans="2:5" x14ac:dyDescent="0.2">
      <c r="B4873" s="176">
        <v>36347</v>
      </c>
      <c r="C4873" s="146">
        <v>32.836739000000001</v>
      </c>
      <c r="D4873">
        <f t="shared" si="79"/>
        <v>-0.76933417281366567</v>
      </c>
      <c r="E4873">
        <v>-1.0045747422758043E-2</v>
      </c>
    </row>
    <row r="4874" spans="2:5" x14ac:dyDescent="0.2">
      <c r="B4874" s="176">
        <v>44071</v>
      </c>
      <c r="C4874" s="146">
        <v>142.356323</v>
      </c>
      <c r="D4874">
        <f t="shared" si="79"/>
        <v>-0.69461076579002023</v>
      </c>
      <c r="E4874">
        <v>-1.0052000802576715E-2</v>
      </c>
    </row>
    <row r="4875" spans="2:5" x14ac:dyDescent="0.2">
      <c r="B4875" s="176">
        <v>44554</v>
      </c>
      <c r="C4875" s="146">
        <v>466.147156</v>
      </c>
      <c r="D4875">
        <f t="shared" si="79"/>
        <v>3.2913614787905082E-2</v>
      </c>
      <c r="E4875">
        <v>-1.0056141064311866E-2</v>
      </c>
    </row>
    <row r="4876" spans="2:5" x14ac:dyDescent="0.2">
      <c r="B4876" s="176">
        <v>42908</v>
      </c>
      <c r="C4876" s="146">
        <v>451.29345699999999</v>
      </c>
      <c r="D4876">
        <f t="shared" si="79"/>
        <v>1.6604740038297823</v>
      </c>
      <c r="E4876">
        <v>-1.0059010156529406E-2</v>
      </c>
    </row>
    <row r="4877" spans="2:5" x14ac:dyDescent="0.2">
      <c r="B4877" s="176">
        <v>40891</v>
      </c>
      <c r="C4877" s="146">
        <v>169.62896699999999</v>
      </c>
      <c r="D4877">
        <f t="shared" si="79"/>
        <v>-0.58797877583481173</v>
      </c>
      <c r="E4877">
        <v>-1.0061542939742395E-2</v>
      </c>
    </row>
    <row r="4878" spans="2:5" x14ac:dyDescent="0.2">
      <c r="B4878" s="176">
        <v>42340</v>
      </c>
      <c r="C4878" s="146">
        <v>411.69958500000001</v>
      </c>
      <c r="D4878">
        <f t="shared" si="79"/>
        <v>2.5567710279226247E-2</v>
      </c>
      <c r="E4878">
        <v>-1.0063535446302624E-2</v>
      </c>
    </row>
    <row r="4879" spans="2:5" x14ac:dyDescent="0.2">
      <c r="B4879" s="176">
        <v>42328</v>
      </c>
      <c r="C4879" s="146">
        <v>401.43579099999999</v>
      </c>
      <c r="D4879">
        <f t="shared" si="79"/>
        <v>1.1591792702718329</v>
      </c>
      <c r="E4879">
        <v>-1.0074860125371191E-2</v>
      </c>
    </row>
    <row r="4880" spans="2:5" x14ac:dyDescent="0.2">
      <c r="B4880" s="176">
        <v>43854</v>
      </c>
      <c r="C4880" s="146">
        <v>185.920547</v>
      </c>
      <c r="D4880">
        <f t="shared" si="79"/>
        <v>6.6737067518432394</v>
      </c>
      <c r="E4880">
        <v>-1.0084884971371496E-2</v>
      </c>
    </row>
    <row r="4881" spans="2:5" x14ac:dyDescent="0.2">
      <c r="B4881" s="176">
        <v>37757</v>
      </c>
      <c r="C4881" s="146">
        <v>24.228258</v>
      </c>
      <c r="D4881">
        <f t="shared" si="79"/>
        <v>-0.90787004427073292</v>
      </c>
      <c r="E4881">
        <v>-1.0085271984224304E-2</v>
      </c>
    </row>
    <row r="4882" spans="2:5" x14ac:dyDescent="0.2">
      <c r="B4882" s="176">
        <v>41191</v>
      </c>
      <c r="C4882" s="146">
        <v>262.97915599999999</v>
      </c>
      <c r="D4882">
        <f t="shared" si="79"/>
        <v>1.1534594276394692</v>
      </c>
      <c r="E4882">
        <v>-1.0093662913451103E-2</v>
      </c>
    </row>
    <row r="4883" spans="2:5" x14ac:dyDescent="0.2">
      <c r="B4883" s="176">
        <v>43683</v>
      </c>
      <c r="C4883" s="146">
        <v>122.119392</v>
      </c>
      <c r="D4883">
        <f t="shared" si="79"/>
        <v>2.7362207663439366</v>
      </c>
      <c r="E4883">
        <v>-1.0101016160035444E-2</v>
      </c>
    </row>
    <row r="4884" spans="2:5" x14ac:dyDescent="0.2">
      <c r="B4884" s="176">
        <v>35832</v>
      </c>
      <c r="C4884" s="146">
        <v>32.685271999999998</v>
      </c>
      <c r="D4884">
        <f t="shared" si="79"/>
        <v>0.19193558809616154</v>
      </c>
      <c r="E4884">
        <v>-1.0101124513947454E-2</v>
      </c>
    </row>
    <row r="4885" spans="2:5" x14ac:dyDescent="0.2">
      <c r="B4885" s="176">
        <v>36584</v>
      </c>
      <c r="C4885" s="146">
        <v>27.422011999999999</v>
      </c>
      <c r="D4885">
        <f t="shared" si="79"/>
        <v>-0.45828952671747403</v>
      </c>
      <c r="E4885">
        <v>-1.0114608549809192E-2</v>
      </c>
    </row>
    <row r="4886" spans="2:5" x14ac:dyDescent="0.2">
      <c r="B4886" s="176">
        <v>35432</v>
      </c>
      <c r="C4886" s="146">
        <v>50.621158999999999</v>
      </c>
      <c r="D4886">
        <f t="shared" si="79"/>
        <v>-0.29226807007822925</v>
      </c>
      <c r="E4886">
        <v>-1.0127617479830965E-2</v>
      </c>
    </row>
    <row r="4887" spans="2:5" x14ac:dyDescent="0.2">
      <c r="B4887" s="176">
        <v>39644</v>
      </c>
      <c r="C4887" s="146">
        <v>71.525893999999994</v>
      </c>
      <c r="D4887">
        <f t="shared" si="79"/>
        <v>-0.74538755701458681</v>
      </c>
      <c r="E4887">
        <v>-1.0128120688653304E-2</v>
      </c>
    </row>
    <row r="4888" spans="2:5" x14ac:dyDescent="0.2">
      <c r="B4888" s="176">
        <v>41418</v>
      </c>
      <c r="C4888" s="146">
        <v>280.92065400000001</v>
      </c>
      <c r="D4888">
        <f t="shared" si="79"/>
        <v>-0.26863167407320732</v>
      </c>
      <c r="E4888">
        <v>-1.0135638480530156E-2</v>
      </c>
    </row>
    <row r="4889" spans="2:5" x14ac:dyDescent="0.2">
      <c r="B4889" s="176">
        <v>42964</v>
      </c>
      <c r="C4889" s="146">
        <v>384.102844</v>
      </c>
      <c r="D4889">
        <f t="shared" si="79"/>
        <v>6.3424837475392541</v>
      </c>
      <c r="E4889">
        <v>-1.0147763202544187E-2</v>
      </c>
    </row>
    <row r="4890" spans="2:5" x14ac:dyDescent="0.2">
      <c r="B4890" s="176">
        <v>35562</v>
      </c>
      <c r="C4890" s="146">
        <v>52.312385999999996</v>
      </c>
      <c r="D4890">
        <f t="shared" si="79"/>
        <v>-0.91478679922644868</v>
      </c>
      <c r="E4890">
        <v>-1.0152484816439314E-2</v>
      </c>
    </row>
    <row r="4891" spans="2:5" x14ac:dyDescent="0.2">
      <c r="B4891" s="176">
        <v>45161</v>
      </c>
      <c r="C4891" s="146">
        <v>613.90002400000003</v>
      </c>
      <c r="D4891">
        <f t="shared" si="79"/>
        <v>0.33062528520306755</v>
      </c>
      <c r="E4891">
        <v>-1.0157993998877873E-2</v>
      </c>
    </row>
    <row r="4892" spans="2:5" x14ac:dyDescent="0.2">
      <c r="B4892" s="176">
        <v>42802</v>
      </c>
      <c r="C4892" s="146">
        <v>461.36206099999998</v>
      </c>
      <c r="D4892">
        <f t="shared" si="79"/>
        <v>20.933220118058347</v>
      </c>
      <c r="E4892">
        <v>-1.0159314592882537E-2</v>
      </c>
    </row>
    <row r="4893" spans="2:5" x14ac:dyDescent="0.2">
      <c r="B4893" s="176">
        <v>37515</v>
      </c>
      <c r="C4893" s="146">
        <v>21.034852999999998</v>
      </c>
      <c r="D4893">
        <f t="shared" si="79"/>
        <v>-0.9457503247646557</v>
      </c>
      <c r="E4893">
        <v>-1.0163412880642842E-2</v>
      </c>
    </row>
    <row r="4894" spans="2:5" x14ac:dyDescent="0.2">
      <c r="B4894" s="176">
        <v>44729</v>
      </c>
      <c r="C4894" s="146">
        <v>387.74154700000003</v>
      </c>
      <c r="D4894">
        <f t="shared" si="79"/>
        <v>-0.11005600840876423</v>
      </c>
      <c r="E4894">
        <v>-1.0179429445846164E-2</v>
      </c>
    </row>
    <row r="4895" spans="2:5" x14ac:dyDescent="0.2">
      <c r="B4895" s="176">
        <v>44753</v>
      </c>
      <c r="C4895" s="146">
        <v>435.69207799999998</v>
      </c>
      <c r="D4895">
        <f t="shared" si="79"/>
        <v>-1.0818819293237096E-2</v>
      </c>
      <c r="E4895">
        <v>-1.0191381601694095E-2</v>
      </c>
    </row>
    <row r="4896" spans="2:5" x14ac:dyDescent="0.2">
      <c r="B4896" s="176">
        <v>41851</v>
      </c>
      <c r="C4896" s="146">
        <v>440.45730600000002</v>
      </c>
      <c r="D4896">
        <f t="shared" si="79"/>
        <v>1.3782133158374888E-2</v>
      </c>
      <c r="E4896">
        <v>-1.0191603389587984E-2</v>
      </c>
    </row>
    <row r="4897" spans="2:5" x14ac:dyDescent="0.2">
      <c r="B4897" s="176">
        <v>42178</v>
      </c>
      <c r="C4897" s="146">
        <v>434.46939099999997</v>
      </c>
      <c r="D4897">
        <f t="shared" si="79"/>
        <v>6.1607032716302799E-3</v>
      </c>
      <c r="E4897">
        <v>-1.0215640499738231E-2</v>
      </c>
    </row>
    <row r="4898" spans="2:5" x14ac:dyDescent="0.2">
      <c r="B4898" s="176">
        <v>41779</v>
      </c>
      <c r="C4898" s="146">
        <v>431.80914300000001</v>
      </c>
      <c r="D4898">
        <f t="shared" si="79"/>
        <v>-0.29966861078739082</v>
      </c>
      <c r="E4898">
        <v>-1.0238605813204018E-2</v>
      </c>
    </row>
    <row r="4899" spans="2:5" x14ac:dyDescent="0.2">
      <c r="B4899" s="176">
        <v>45124</v>
      </c>
      <c r="C4899" s="146">
        <v>616.57830799999999</v>
      </c>
      <c r="D4899">
        <f t="shared" si="79"/>
        <v>2.919342858052941</v>
      </c>
      <c r="E4899">
        <v>-1.0241657615567909E-2</v>
      </c>
    </row>
    <row r="4900" spans="2:5" x14ac:dyDescent="0.2">
      <c r="B4900" s="176">
        <v>39087</v>
      </c>
      <c r="C4900" s="146">
        <v>157.316757</v>
      </c>
      <c r="D4900">
        <f t="shared" si="79"/>
        <v>-0.77983799644259455</v>
      </c>
      <c r="E4900">
        <v>-1.0241923452903088E-2</v>
      </c>
    </row>
    <row r="4901" spans="2:5" x14ac:dyDescent="0.2">
      <c r="B4901" s="176">
        <v>45268</v>
      </c>
      <c r="C4901" s="146">
        <v>714.54998799999998</v>
      </c>
      <c r="D4901">
        <f t="shared" si="79"/>
        <v>33.309514608828792</v>
      </c>
      <c r="E4901">
        <v>-1.0250050387145129E-2</v>
      </c>
    </row>
    <row r="4902" spans="2:5" x14ac:dyDescent="0.2">
      <c r="B4902" s="176">
        <v>37517</v>
      </c>
      <c r="C4902" s="146">
        <v>20.826584</v>
      </c>
      <c r="D4902">
        <f t="shared" si="79"/>
        <v>-0.74561286720631159</v>
      </c>
      <c r="E4902">
        <v>-1.0264052397412005E-2</v>
      </c>
    </row>
    <row r="4903" spans="2:5" x14ac:dyDescent="0.2">
      <c r="B4903" s="176">
        <v>38665</v>
      </c>
      <c r="C4903" s="146">
        <v>81.869643999999994</v>
      </c>
      <c r="D4903">
        <f t="shared" si="79"/>
        <v>-0.8404878804699395</v>
      </c>
      <c r="E4903">
        <v>-1.0274284930639388E-2</v>
      </c>
    </row>
    <row r="4904" spans="2:5" x14ac:dyDescent="0.2">
      <c r="B4904" s="176">
        <v>45071</v>
      </c>
      <c r="C4904" s="146">
        <v>513.25030500000003</v>
      </c>
      <c r="D4904">
        <f t="shared" si="79"/>
        <v>0.26049688440843249</v>
      </c>
      <c r="E4904">
        <v>-1.028461671397566E-2</v>
      </c>
    </row>
    <row r="4905" spans="2:5" x14ac:dyDescent="0.2">
      <c r="B4905" s="176">
        <v>44746</v>
      </c>
      <c r="C4905" s="146">
        <v>407.18093900000002</v>
      </c>
      <c r="D4905">
        <f t="shared" si="79"/>
        <v>2.7795631015948916</v>
      </c>
      <c r="E4905">
        <v>-1.0298087402669281E-2</v>
      </c>
    </row>
    <row r="4906" spans="2:5" x14ac:dyDescent="0.2">
      <c r="B4906" s="176">
        <v>39541</v>
      </c>
      <c r="C4906" s="146">
        <v>107.732277</v>
      </c>
      <c r="D4906">
        <f t="shared" si="79"/>
        <v>-0.75802049422693307</v>
      </c>
      <c r="E4906">
        <v>-1.0302721080842415E-2</v>
      </c>
    </row>
    <row r="4907" spans="2:5" x14ac:dyDescent="0.2">
      <c r="B4907" s="176">
        <v>42858</v>
      </c>
      <c r="C4907" s="146">
        <v>445.212402</v>
      </c>
      <c r="D4907">
        <f t="shared" si="79"/>
        <v>1.0680713189923829</v>
      </c>
      <c r="E4907">
        <v>-1.0304723822011501E-2</v>
      </c>
    </row>
    <row r="4908" spans="2:5" x14ac:dyDescent="0.2">
      <c r="B4908" s="176">
        <v>43567</v>
      </c>
      <c r="C4908" s="146">
        <v>215.27903699999999</v>
      </c>
      <c r="D4908">
        <f t="shared" si="79"/>
        <v>3.4837808997577229</v>
      </c>
      <c r="E4908">
        <v>-1.0311653509663388E-2</v>
      </c>
    </row>
    <row r="4909" spans="2:5" x14ac:dyDescent="0.2">
      <c r="B4909" s="176">
        <v>35725</v>
      </c>
      <c r="C4909" s="146">
        <v>48.012836</v>
      </c>
      <c r="D4909">
        <f t="shared" si="79"/>
        <v>1.6875483349491627</v>
      </c>
      <c r="E4909">
        <v>-1.0312405573230158E-2</v>
      </c>
    </row>
    <row r="4910" spans="2:5" x14ac:dyDescent="0.2">
      <c r="B4910" s="176">
        <v>36131</v>
      </c>
      <c r="C4910" s="146">
        <v>17.864920000000001</v>
      </c>
      <c r="D4910">
        <f t="shared" si="79"/>
        <v>-0.9588788435554837</v>
      </c>
      <c r="E4910">
        <v>-1.0321893068527082E-2</v>
      </c>
    </row>
    <row r="4911" spans="2:5" x14ac:dyDescent="0.2">
      <c r="B4911" s="176">
        <v>44643</v>
      </c>
      <c r="C4911" s="146">
        <v>434.44595299999997</v>
      </c>
      <c r="D4911">
        <f t="shared" si="79"/>
        <v>4.6706287865048086</v>
      </c>
      <c r="E4911">
        <v>-1.0332748569586615E-2</v>
      </c>
    </row>
    <row r="4912" spans="2:5" x14ac:dyDescent="0.2">
      <c r="B4912" s="176">
        <v>38406</v>
      </c>
      <c r="C4912" s="146">
        <v>76.613365000000002</v>
      </c>
      <c r="D4912">
        <f t="shared" si="79"/>
        <v>-0.87444511080900778</v>
      </c>
      <c r="E4912">
        <v>-1.0345395600701244E-2</v>
      </c>
    </row>
    <row r="4913" spans="2:5" x14ac:dyDescent="0.2">
      <c r="B4913" s="176">
        <v>45125</v>
      </c>
      <c r="C4913" s="146">
        <v>610.19818099999998</v>
      </c>
      <c r="D4913">
        <f t="shared" si="79"/>
        <v>8.3614479481538098</v>
      </c>
      <c r="E4913">
        <v>-1.0347634545716156E-2</v>
      </c>
    </row>
    <row r="4914" spans="2:5" x14ac:dyDescent="0.2">
      <c r="B4914" s="176">
        <v>35607</v>
      </c>
      <c r="C4914" s="146">
        <v>65.182029999999997</v>
      </c>
      <c r="D4914">
        <f t="shared" si="79"/>
        <v>-0.71469117710906682</v>
      </c>
      <c r="E4914">
        <v>-1.0348114316385599E-2</v>
      </c>
    </row>
    <row r="4915" spans="2:5" x14ac:dyDescent="0.2">
      <c r="B4915" s="176">
        <v>41152</v>
      </c>
      <c r="C4915" s="146">
        <v>228.461319</v>
      </c>
      <c r="D4915">
        <f t="shared" si="79"/>
        <v>-0.51062701069559124</v>
      </c>
      <c r="E4915">
        <v>-1.0348469773909645E-2</v>
      </c>
    </row>
    <row r="4916" spans="2:5" x14ac:dyDescent="0.2">
      <c r="B4916" s="176">
        <v>42832</v>
      </c>
      <c r="C4916" s="146">
        <v>466.84497099999999</v>
      </c>
      <c r="D4916">
        <f t="shared" si="79"/>
        <v>0.12075950665173915</v>
      </c>
      <c r="E4916">
        <v>-1.0355072632081738E-2</v>
      </c>
    </row>
    <row r="4917" spans="2:5" x14ac:dyDescent="0.2">
      <c r="B4917" s="176">
        <v>41788</v>
      </c>
      <c r="C4917" s="146">
        <v>416.54339599999997</v>
      </c>
      <c r="D4917">
        <f t="shared" si="79"/>
        <v>8.8779683641042482</v>
      </c>
      <c r="E4917">
        <v>-1.037908679261265E-2</v>
      </c>
    </row>
    <row r="4918" spans="2:5" x14ac:dyDescent="0.2">
      <c r="B4918" s="176">
        <v>35767</v>
      </c>
      <c r="C4918" s="146">
        <v>42.168934</v>
      </c>
      <c r="D4918">
        <f t="shared" si="79"/>
        <v>-0.81829783598972283</v>
      </c>
      <c r="E4918">
        <v>-1.037942734980507E-2</v>
      </c>
    </row>
    <row r="4919" spans="2:5" x14ac:dyDescent="0.2">
      <c r="B4919" s="176">
        <v>40648</v>
      </c>
      <c r="C4919" s="146">
        <v>232.077225</v>
      </c>
      <c r="D4919">
        <f t="shared" si="79"/>
        <v>-0.62066487487410671</v>
      </c>
      <c r="E4919">
        <v>-1.0409577006310154E-2</v>
      </c>
    </row>
    <row r="4920" spans="2:5" x14ac:dyDescent="0.2">
      <c r="B4920" s="176">
        <v>45149</v>
      </c>
      <c r="C4920" s="146">
        <v>611.79998799999998</v>
      </c>
      <c r="D4920">
        <f t="shared" si="79"/>
        <v>2.5446485926974232</v>
      </c>
      <c r="E4920">
        <v>-1.0432692276587165E-2</v>
      </c>
    </row>
    <row r="4921" spans="2:5" x14ac:dyDescent="0.2">
      <c r="B4921" s="176">
        <v>40905</v>
      </c>
      <c r="C4921" s="146">
        <v>172.598206</v>
      </c>
      <c r="D4921">
        <f t="shared" si="79"/>
        <v>6.151158669618753</v>
      </c>
      <c r="E4921">
        <v>-1.0433777078512729E-2</v>
      </c>
    </row>
    <row r="4922" spans="2:5" x14ac:dyDescent="0.2">
      <c r="B4922" s="176">
        <v>37750</v>
      </c>
      <c r="C4922" s="146">
        <v>24.135698000000001</v>
      </c>
      <c r="D4922">
        <f t="shared" si="79"/>
        <v>-0.94055534109000438</v>
      </c>
      <c r="E4922">
        <v>-1.0436426530360754E-2</v>
      </c>
    </row>
    <row r="4923" spans="2:5" x14ac:dyDescent="0.2">
      <c r="B4923" s="176">
        <v>42318</v>
      </c>
      <c r="C4923" s="146">
        <v>406.01962300000002</v>
      </c>
      <c r="D4923">
        <f t="shared" si="79"/>
        <v>4.9621191572073755</v>
      </c>
      <c r="E4923">
        <v>-1.044324796458797E-2</v>
      </c>
    </row>
    <row r="4924" spans="2:5" x14ac:dyDescent="0.2">
      <c r="B4924" s="176">
        <v>38300</v>
      </c>
      <c r="C4924" s="146">
        <v>68.099884000000003</v>
      </c>
      <c r="D4924">
        <f t="shared" si="79"/>
        <v>0.91369862089818676</v>
      </c>
      <c r="E4924">
        <v>-1.0473408490887881E-2</v>
      </c>
    </row>
    <row r="4925" spans="2:5" x14ac:dyDescent="0.2">
      <c r="B4925" s="176">
        <v>35865</v>
      </c>
      <c r="C4925" s="146">
        <v>35.585479999999997</v>
      </c>
      <c r="D4925">
        <f t="shared" si="79"/>
        <v>-0.86160260827786239</v>
      </c>
      <c r="E4925">
        <v>-1.0483945933805684E-2</v>
      </c>
    </row>
    <row r="4926" spans="2:5" x14ac:dyDescent="0.2">
      <c r="B4926" s="176">
        <v>40961</v>
      </c>
      <c r="C4926" s="146">
        <v>257.12536599999999</v>
      </c>
      <c r="D4926">
        <f t="shared" si="79"/>
        <v>3.5066746539054057</v>
      </c>
      <c r="E4926">
        <v>-1.0505075050192254E-2</v>
      </c>
    </row>
    <row r="4927" spans="2:5" x14ac:dyDescent="0.2">
      <c r="B4927" s="176">
        <v>37922</v>
      </c>
      <c r="C4927" s="146">
        <v>57.054344</v>
      </c>
      <c r="D4927">
        <f t="shared" si="79"/>
        <v>-0.56572342506405893</v>
      </c>
      <c r="E4927">
        <v>-1.0507574781244712E-2</v>
      </c>
    </row>
    <row r="4928" spans="2:5" x14ac:dyDescent="0.2">
      <c r="B4928" s="176">
        <v>39423</v>
      </c>
      <c r="C4928" s="146">
        <v>131.37789900000001</v>
      </c>
      <c r="D4928">
        <f t="shared" si="79"/>
        <v>0.52407755059350203</v>
      </c>
      <c r="E4928">
        <v>-1.0510217048333541E-2</v>
      </c>
    </row>
    <row r="4929" spans="2:5" x14ac:dyDescent="0.2">
      <c r="B4929" s="176">
        <v>38615</v>
      </c>
      <c r="C4929" s="146">
        <v>86.201583999999997</v>
      </c>
      <c r="D4929">
        <f t="shared" si="79"/>
        <v>-0.86106602895834894</v>
      </c>
      <c r="E4929">
        <v>-1.0513230010008331E-2</v>
      </c>
    </row>
    <row r="4930" spans="2:5" x14ac:dyDescent="0.2">
      <c r="B4930" s="176">
        <v>45191</v>
      </c>
      <c r="C4930" s="146">
        <v>620.45001200000002</v>
      </c>
      <c r="D4930">
        <f t="shared" si="79"/>
        <v>8.1373235958679011</v>
      </c>
      <c r="E4930">
        <v>-1.0525438364253617E-2</v>
      </c>
    </row>
    <row r="4931" spans="2:5" x14ac:dyDescent="0.2">
      <c r="B4931" s="176">
        <v>35215</v>
      </c>
      <c r="C4931" s="146">
        <v>67.902816999999999</v>
      </c>
      <c r="D4931">
        <f t="shared" ref="D4931:D4994" si="80">(C4931-C4932)/C4932</f>
        <v>-0.83708574867883456</v>
      </c>
      <c r="E4931">
        <v>-1.052746359442208E-2</v>
      </c>
    </row>
    <row r="4932" spans="2:5" x14ac:dyDescent="0.2">
      <c r="B4932" s="176">
        <v>43052</v>
      </c>
      <c r="C4932" s="146">
        <v>416.80096400000002</v>
      </c>
      <c r="D4932">
        <f t="shared" si="80"/>
        <v>2.0991651130228997</v>
      </c>
      <c r="E4932">
        <v>-1.0531260822734369E-2</v>
      </c>
    </row>
    <row r="4933" spans="2:5" x14ac:dyDescent="0.2">
      <c r="B4933" s="176">
        <v>40338</v>
      </c>
      <c r="C4933" s="146">
        <v>134.48814400000001</v>
      </c>
      <c r="D4933">
        <f t="shared" si="80"/>
        <v>5.8741934697378744</v>
      </c>
      <c r="E4933">
        <v>-1.0532984583517292E-2</v>
      </c>
    </row>
    <row r="4934" spans="2:5" x14ac:dyDescent="0.2">
      <c r="B4934" s="176">
        <v>36025</v>
      </c>
      <c r="C4934" s="146">
        <v>19.564207</v>
      </c>
      <c r="D4934">
        <f t="shared" si="80"/>
        <v>-0.90329728213026372</v>
      </c>
      <c r="E4934">
        <v>-1.0554196062549122E-2</v>
      </c>
    </row>
    <row r="4935" spans="2:5" x14ac:dyDescent="0.2">
      <c r="B4935" s="176">
        <v>40693</v>
      </c>
      <c r="C4935" s="146">
        <v>202.31289699999999</v>
      </c>
      <c r="D4935">
        <f t="shared" si="80"/>
        <v>9.5257348605455469E-2</v>
      </c>
      <c r="E4935">
        <v>-1.056162292527435E-2</v>
      </c>
    </row>
    <row r="4936" spans="2:5" x14ac:dyDescent="0.2">
      <c r="B4936" s="176">
        <v>40710</v>
      </c>
      <c r="C4936" s="146">
        <v>184.71722399999999</v>
      </c>
      <c r="D4936">
        <f t="shared" si="80"/>
        <v>-0.29036167161815757</v>
      </c>
      <c r="E4936">
        <v>-1.0561716069154159E-2</v>
      </c>
    </row>
    <row r="4937" spans="2:5" x14ac:dyDescent="0.2">
      <c r="B4937" s="176">
        <v>41219</v>
      </c>
      <c r="C4937" s="146">
        <v>260.29769900000002</v>
      </c>
      <c r="D4937">
        <f t="shared" si="80"/>
        <v>12.601735927095307</v>
      </c>
      <c r="E4937">
        <v>-1.0563312610096165E-2</v>
      </c>
    </row>
    <row r="4938" spans="2:5" x14ac:dyDescent="0.2">
      <c r="B4938" s="176">
        <v>36648</v>
      </c>
      <c r="C4938" s="146">
        <v>19.137094000000001</v>
      </c>
      <c r="D4938">
        <f t="shared" si="80"/>
        <v>-0.49052424204305778</v>
      </c>
      <c r="E4938">
        <v>-1.0571738547774287E-2</v>
      </c>
    </row>
    <row r="4939" spans="2:5" x14ac:dyDescent="0.2">
      <c r="B4939" s="176">
        <v>36543</v>
      </c>
      <c r="C4939" s="146">
        <v>37.562325000000001</v>
      </c>
      <c r="D4939">
        <f t="shared" si="80"/>
        <v>-0.88966502409616954</v>
      </c>
      <c r="E4939">
        <v>-1.0572391115173952E-2</v>
      </c>
    </row>
    <row r="4940" spans="2:5" x14ac:dyDescent="0.2">
      <c r="B4940" s="176">
        <v>43168</v>
      </c>
      <c r="C4940" s="146">
        <v>340.438965</v>
      </c>
      <c r="D4940">
        <f t="shared" si="80"/>
        <v>0.28966989532639997</v>
      </c>
      <c r="E4940">
        <v>-1.057505904641759E-2</v>
      </c>
    </row>
    <row r="4941" spans="2:5" x14ac:dyDescent="0.2">
      <c r="B4941" s="176">
        <v>41008</v>
      </c>
      <c r="C4941" s="146">
        <v>263.973724</v>
      </c>
      <c r="D4941">
        <f t="shared" si="80"/>
        <v>-0.23391737760067771</v>
      </c>
      <c r="E4941">
        <v>-1.0590364346073248E-2</v>
      </c>
    </row>
    <row r="4942" spans="2:5" x14ac:dyDescent="0.2">
      <c r="B4942" s="176">
        <v>44364</v>
      </c>
      <c r="C4942" s="146">
        <v>344.57605000000001</v>
      </c>
      <c r="D4942">
        <f t="shared" si="80"/>
        <v>7.5347775365587442</v>
      </c>
      <c r="E4942">
        <v>-1.0591106461631739E-2</v>
      </c>
    </row>
    <row r="4943" spans="2:5" x14ac:dyDescent="0.2">
      <c r="B4943" s="176">
        <v>37852</v>
      </c>
      <c r="C4943" s="146">
        <v>40.373173000000001</v>
      </c>
      <c r="D4943">
        <f t="shared" si="80"/>
        <v>-0.72634429661811306</v>
      </c>
      <c r="E4943">
        <v>-1.0605466032775299E-2</v>
      </c>
    </row>
    <row r="4944" spans="2:5" x14ac:dyDescent="0.2">
      <c r="B4944" s="176">
        <v>39013</v>
      </c>
      <c r="C4944" s="146">
        <v>147.53272999999999</v>
      </c>
      <c r="D4944">
        <f t="shared" si="80"/>
        <v>-0.78120609131613983</v>
      </c>
      <c r="E4944">
        <v>-1.0635408840964346E-2</v>
      </c>
    </row>
    <row r="4945" spans="2:5" x14ac:dyDescent="0.2">
      <c r="B4945" s="176">
        <v>45250</v>
      </c>
      <c r="C4945" s="146">
        <v>674.29998799999998</v>
      </c>
      <c r="D4945">
        <f t="shared" si="80"/>
        <v>27.511931205355761</v>
      </c>
      <c r="E4945">
        <v>-1.0637517610813897E-2</v>
      </c>
    </row>
    <row r="4946" spans="2:5" x14ac:dyDescent="0.2">
      <c r="B4946" s="176">
        <v>37691</v>
      </c>
      <c r="C4946" s="146">
        <v>23.649747999999999</v>
      </c>
      <c r="D4946">
        <f t="shared" si="80"/>
        <v>0.13850737252757736</v>
      </c>
      <c r="E4946">
        <v>-1.0648422912857015E-2</v>
      </c>
    </row>
    <row r="4947" spans="2:5" x14ac:dyDescent="0.2">
      <c r="B4947" s="176">
        <v>37496</v>
      </c>
      <c r="C4947" s="146">
        <v>20.772590999999998</v>
      </c>
      <c r="D4947">
        <f t="shared" si="80"/>
        <v>-0.69924847703266713</v>
      </c>
      <c r="E4947">
        <v>-1.0653932857833358E-2</v>
      </c>
    </row>
    <row r="4948" spans="2:5" x14ac:dyDescent="0.2">
      <c r="B4948" s="176">
        <v>38313</v>
      </c>
      <c r="C4948" s="146">
        <v>69.068946999999994</v>
      </c>
      <c r="D4948">
        <f t="shared" si="80"/>
        <v>-0.56879922869885347</v>
      </c>
      <c r="E4948">
        <v>-1.0668881969465699E-2</v>
      </c>
    </row>
    <row r="4949" spans="2:5" x14ac:dyDescent="0.2">
      <c r="B4949" s="176">
        <v>39100</v>
      </c>
      <c r="C4949" s="146">
        <v>160.17816199999999</v>
      </c>
      <c r="D4949">
        <f t="shared" si="80"/>
        <v>-0.61005365183358384</v>
      </c>
      <c r="E4949">
        <v>-1.0676368515311599E-2</v>
      </c>
    </row>
    <row r="4950" spans="2:5" x14ac:dyDescent="0.2">
      <c r="B4950" s="176">
        <v>45012</v>
      </c>
      <c r="C4950" s="146">
        <v>410.769745</v>
      </c>
      <c r="D4950">
        <f t="shared" si="80"/>
        <v>-4.2301012562895937E-2</v>
      </c>
      <c r="E4950">
        <v>-1.068430782755702E-2</v>
      </c>
    </row>
    <row r="4951" spans="2:5" x14ac:dyDescent="0.2">
      <c r="B4951" s="176">
        <v>44678</v>
      </c>
      <c r="C4951" s="146">
        <v>428.913208</v>
      </c>
      <c r="D4951">
        <f t="shared" si="80"/>
        <v>-9.6398187869203011E-2</v>
      </c>
      <c r="E4951">
        <v>-1.0692128205268315E-2</v>
      </c>
    </row>
    <row r="4952" spans="2:5" x14ac:dyDescent="0.2">
      <c r="B4952" s="176">
        <v>42886</v>
      </c>
      <c r="C4952" s="146">
        <v>474.670593</v>
      </c>
      <c r="D4952">
        <f t="shared" si="80"/>
        <v>1.0962847183446243</v>
      </c>
      <c r="E4952">
        <v>-1.0700195543770922E-2</v>
      </c>
    </row>
    <row r="4953" spans="2:5" x14ac:dyDescent="0.2">
      <c r="B4953" s="176">
        <v>40507</v>
      </c>
      <c r="C4953" s="146">
        <v>226.43421900000001</v>
      </c>
      <c r="D4953">
        <f t="shared" si="80"/>
        <v>-0.54010944529153881</v>
      </c>
      <c r="E4953">
        <v>-1.0706794642171974E-2</v>
      </c>
    </row>
    <row r="4954" spans="2:5" x14ac:dyDescent="0.2">
      <c r="B4954" s="176">
        <v>42571</v>
      </c>
      <c r="C4954" s="146">
        <v>492.36544800000001</v>
      </c>
      <c r="D4954">
        <f t="shared" si="80"/>
        <v>-0.10816180397373527</v>
      </c>
      <c r="E4954">
        <v>-1.0716067155971672E-2</v>
      </c>
    </row>
    <row r="4955" spans="2:5" x14ac:dyDescent="0.2">
      <c r="B4955" s="176">
        <v>42668</v>
      </c>
      <c r="C4955" s="146">
        <v>552.07934599999999</v>
      </c>
      <c r="D4955">
        <f t="shared" si="80"/>
        <v>2.8793811910276514</v>
      </c>
      <c r="E4955">
        <v>-1.0718051517083308E-2</v>
      </c>
    </row>
    <row r="4956" spans="2:5" x14ac:dyDescent="0.2">
      <c r="B4956" s="176">
        <v>40248</v>
      </c>
      <c r="C4956" s="146">
        <v>142.31118799999999</v>
      </c>
      <c r="D4956">
        <f t="shared" si="80"/>
        <v>2.4900007445403558</v>
      </c>
      <c r="E4956">
        <v>-1.0722459720922214E-2</v>
      </c>
    </row>
    <row r="4957" spans="2:5" x14ac:dyDescent="0.2">
      <c r="B4957" s="176">
        <v>35906</v>
      </c>
      <c r="C4957" s="146">
        <v>40.776836000000003</v>
      </c>
      <c r="D4957">
        <f t="shared" si="80"/>
        <v>-0.6970751375170523</v>
      </c>
      <c r="E4957">
        <v>-1.0729876956107149E-2</v>
      </c>
    </row>
    <row r="4958" spans="2:5" x14ac:dyDescent="0.2">
      <c r="B4958" s="176">
        <v>39041</v>
      </c>
      <c r="C4958" s="146">
        <v>134.61039700000001</v>
      </c>
      <c r="D4958">
        <f t="shared" si="80"/>
        <v>4.4145700537951909</v>
      </c>
      <c r="E4958">
        <v>-1.0730125460744694E-2</v>
      </c>
    </row>
    <row r="4959" spans="2:5" x14ac:dyDescent="0.2">
      <c r="B4959" s="176">
        <v>37721</v>
      </c>
      <c r="C4959" s="146">
        <v>24.860772999999998</v>
      </c>
      <c r="D4959">
        <f t="shared" si="80"/>
        <v>-0.84559303108858463</v>
      </c>
      <c r="E4959">
        <v>-1.0742697838842531E-2</v>
      </c>
    </row>
    <row r="4960" spans="2:5" x14ac:dyDescent="0.2">
      <c r="B4960" s="176">
        <v>38847</v>
      </c>
      <c r="C4960" s="146">
        <v>161.00810200000001</v>
      </c>
      <c r="D4960">
        <f t="shared" si="80"/>
        <v>-0.58060020878546514</v>
      </c>
      <c r="E4960">
        <v>-1.0747703775257616E-2</v>
      </c>
    </row>
    <row r="4961" spans="2:5" x14ac:dyDescent="0.2">
      <c r="B4961" s="176">
        <v>41584</v>
      </c>
      <c r="C4961" s="146">
        <v>383.90124500000002</v>
      </c>
      <c r="D4961">
        <f t="shared" si="80"/>
        <v>-0.12686141840923049</v>
      </c>
      <c r="E4961">
        <v>-1.0751396736419866E-2</v>
      </c>
    </row>
    <row r="4962" spans="2:5" x14ac:dyDescent="0.2">
      <c r="B4962" s="176">
        <v>44970</v>
      </c>
      <c r="C4962" s="146">
        <v>439.67962599999998</v>
      </c>
      <c r="D4962">
        <f t="shared" si="80"/>
        <v>5.9518451814159912</v>
      </c>
      <c r="E4962">
        <v>-1.0766041578028197E-2</v>
      </c>
    </row>
    <row r="4963" spans="2:5" x14ac:dyDescent="0.2">
      <c r="B4963" s="176">
        <v>38239</v>
      </c>
      <c r="C4963" s="146">
        <v>63.246464000000003</v>
      </c>
      <c r="D4963">
        <f t="shared" si="80"/>
        <v>1.3110036488128944</v>
      </c>
      <c r="E4963">
        <v>-1.0772871232339261E-2</v>
      </c>
    </row>
    <row r="4964" spans="2:5" x14ac:dyDescent="0.2">
      <c r="B4964" s="176">
        <v>35962</v>
      </c>
      <c r="C4964" s="146">
        <v>27.367531</v>
      </c>
      <c r="D4964">
        <f t="shared" si="80"/>
        <v>-0.55656235047110636</v>
      </c>
      <c r="E4964">
        <v>-1.0775817276087261E-2</v>
      </c>
    </row>
    <row r="4965" spans="2:5" x14ac:dyDescent="0.2">
      <c r="B4965" s="176">
        <v>38170</v>
      </c>
      <c r="C4965" s="146">
        <v>61.716751000000002</v>
      </c>
      <c r="D4965">
        <f t="shared" si="80"/>
        <v>-0.76996539627046645</v>
      </c>
      <c r="E4965">
        <v>-1.0783413106075435E-2</v>
      </c>
    </row>
    <row r="4966" spans="2:5" x14ac:dyDescent="0.2">
      <c r="B4966" s="176">
        <v>41376</v>
      </c>
      <c r="C4966" s="146">
        <v>268.29333500000001</v>
      </c>
      <c r="D4966">
        <f t="shared" si="80"/>
        <v>-0.42341042145683455</v>
      </c>
      <c r="E4966">
        <v>-1.0785515285168489E-2</v>
      </c>
    </row>
    <row r="4967" spans="2:5" x14ac:dyDescent="0.2">
      <c r="B4967" s="176">
        <v>42157</v>
      </c>
      <c r="C4967" s="146">
        <v>465.31076000000002</v>
      </c>
      <c r="D4967">
        <f t="shared" si="80"/>
        <v>8.6918960626192412</v>
      </c>
      <c r="E4967">
        <v>-1.0803805003882734E-2</v>
      </c>
    </row>
    <row r="4968" spans="2:5" x14ac:dyDescent="0.2">
      <c r="B4968" s="176">
        <v>35418</v>
      </c>
      <c r="C4968" s="146">
        <v>48.010292</v>
      </c>
      <c r="D4968">
        <f t="shared" si="80"/>
        <v>-0.91218903392305195</v>
      </c>
      <c r="E4968">
        <v>-1.0817054580541227E-2</v>
      </c>
    </row>
    <row r="4969" spans="2:5" x14ac:dyDescent="0.2">
      <c r="B4969" s="176">
        <v>42633</v>
      </c>
      <c r="C4969" s="146">
        <v>546.74597200000005</v>
      </c>
      <c r="D4969">
        <f t="shared" si="80"/>
        <v>6.391859253323301E-2</v>
      </c>
      <c r="E4969">
        <v>-1.0821581264380074E-2</v>
      </c>
    </row>
    <row r="4970" spans="2:5" x14ac:dyDescent="0.2">
      <c r="B4970" s="176">
        <v>45063</v>
      </c>
      <c r="C4970" s="146">
        <v>513.89831500000003</v>
      </c>
      <c r="D4970">
        <f t="shared" si="80"/>
        <v>0.19094370575114861</v>
      </c>
      <c r="E4970">
        <v>-1.0841528068489653E-2</v>
      </c>
    </row>
    <row r="4971" spans="2:5" x14ac:dyDescent="0.2">
      <c r="B4971" s="176">
        <v>44683</v>
      </c>
      <c r="C4971" s="146">
        <v>431.50512700000002</v>
      </c>
      <c r="D4971">
        <f t="shared" si="80"/>
        <v>1.9890723100715801</v>
      </c>
      <c r="E4971">
        <v>-1.0854703372523788E-2</v>
      </c>
    </row>
    <row r="4972" spans="2:5" x14ac:dyDescent="0.2">
      <c r="B4972" s="176">
        <v>38978</v>
      </c>
      <c r="C4972" s="146">
        <v>144.36088599999999</v>
      </c>
      <c r="D4972">
        <f t="shared" si="80"/>
        <v>-0.66506114245100934</v>
      </c>
      <c r="E4972">
        <v>-1.0866336747803839E-2</v>
      </c>
    </row>
    <row r="4973" spans="2:5" x14ac:dyDescent="0.2">
      <c r="B4973" s="176">
        <v>43115</v>
      </c>
      <c r="C4973" s="146">
        <v>431.00668300000001</v>
      </c>
      <c r="D4973">
        <f t="shared" si="80"/>
        <v>2.7887615103383152</v>
      </c>
      <c r="E4973">
        <v>-1.0867120037604419E-2</v>
      </c>
    </row>
    <row r="4974" spans="2:5" x14ac:dyDescent="0.2">
      <c r="B4974" s="176">
        <v>39261</v>
      </c>
      <c r="C4974" s="146">
        <v>113.759254</v>
      </c>
      <c r="D4974">
        <f t="shared" si="80"/>
        <v>-0.73603096818855762</v>
      </c>
      <c r="E4974">
        <v>-1.0867976780738611E-2</v>
      </c>
    </row>
    <row r="4975" spans="2:5" x14ac:dyDescent="0.2">
      <c r="B4975" s="176">
        <v>43025</v>
      </c>
      <c r="C4975" s="146">
        <v>430.956818</v>
      </c>
      <c r="D4975">
        <f t="shared" si="80"/>
        <v>-0.17998672031432969</v>
      </c>
      <c r="E4975">
        <v>-1.0868363780532136E-2</v>
      </c>
    </row>
    <row r="4976" spans="2:5" x14ac:dyDescent="0.2">
      <c r="B4976" s="176">
        <v>42115</v>
      </c>
      <c r="C4976" s="146">
        <v>525.54858400000001</v>
      </c>
      <c r="D4976">
        <f t="shared" si="80"/>
        <v>0.88289910952264461</v>
      </c>
      <c r="E4976">
        <v>-1.0877536362299652E-2</v>
      </c>
    </row>
    <row r="4977" spans="2:5" x14ac:dyDescent="0.2">
      <c r="B4977" s="176">
        <v>41332</v>
      </c>
      <c r="C4977" s="146">
        <v>279.11669899999998</v>
      </c>
      <c r="D4977">
        <f t="shared" si="80"/>
        <v>10.249993762693022</v>
      </c>
      <c r="E4977">
        <v>-1.0884695574406677E-2</v>
      </c>
    </row>
    <row r="4978" spans="2:5" x14ac:dyDescent="0.2">
      <c r="B4978" s="176">
        <v>39860</v>
      </c>
      <c r="C4978" s="146">
        <v>24.810386999999999</v>
      </c>
      <c r="D4978">
        <f t="shared" si="80"/>
        <v>0.14342965199125313</v>
      </c>
      <c r="E4978">
        <v>-1.0889297116047747E-2</v>
      </c>
    </row>
    <row r="4979" spans="2:5" x14ac:dyDescent="0.2">
      <c r="B4979" s="176">
        <v>37545</v>
      </c>
      <c r="C4979" s="146">
        <v>21.698219000000002</v>
      </c>
      <c r="D4979">
        <f t="shared" si="80"/>
        <v>-0.95932630631791105</v>
      </c>
      <c r="E4979">
        <v>-1.0900091888997597E-2</v>
      </c>
    </row>
    <row r="4980" spans="2:5" x14ac:dyDescent="0.2">
      <c r="B4980" s="176">
        <v>42111</v>
      </c>
      <c r="C4980" s="146">
        <v>533.47058100000004</v>
      </c>
      <c r="D4980">
        <f t="shared" si="80"/>
        <v>1.8302574581290587</v>
      </c>
      <c r="E4980">
        <v>-1.0900778578967554E-2</v>
      </c>
    </row>
    <row r="4981" spans="2:5" x14ac:dyDescent="0.2">
      <c r="B4981" s="176">
        <v>40743</v>
      </c>
      <c r="C4981" s="146">
        <v>188.48835800000001</v>
      </c>
      <c r="D4981">
        <f t="shared" si="80"/>
        <v>2.7410541949483518</v>
      </c>
      <c r="E4981">
        <v>-1.0906647785868497E-2</v>
      </c>
    </row>
    <row r="4982" spans="2:5" x14ac:dyDescent="0.2">
      <c r="B4982" s="176">
        <v>35720</v>
      </c>
      <c r="C4982" s="146">
        <v>50.383755000000001</v>
      </c>
      <c r="D4982">
        <f t="shared" si="80"/>
        <v>-0.68869242713522094</v>
      </c>
      <c r="E4982">
        <v>-1.0959277781615423E-2</v>
      </c>
    </row>
    <row r="4983" spans="2:5" x14ac:dyDescent="0.2">
      <c r="B4983" s="176">
        <v>43791</v>
      </c>
      <c r="C4983" s="146">
        <v>161.84558100000001</v>
      </c>
      <c r="D4983">
        <f t="shared" si="80"/>
        <v>-0.41535123032117754</v>
      </c>
      <c r="E4983">
        <v>-1.0965553504331732E-2</v>
      </c>
    </row>
    <row r="4984" spans="2:5" x14ac:dyDescent="0.2">
      <c r="B4984" s="176">
        <v>41449</v>
      </c>
      <c r="C4984" s="146">
        <v>276.82531699999998</v>
      </c>
      <c r="D4984">
        <f t="shared" si="80"/>
        <v>5.2022301565270146</v>
      </c>
      <c r="E4984">
        <v>-1.0973697378912727E-2</v>
      </c>
    </row>
    <row r="4985" spans="2:5" x14ac:dyDescent="0.2">
      <c r="B4985" s="176">
        <v>35412</v>
      </c>
      <c r="C4985" s="146">
        <v>44.633189999999999</v>
      </c>
      <c r="D4985">
        <f t="shared" si="80"/>
        <v>-0.91017695732221382</v>
      </c>
      <c r="E4985">
        <v>-1.1004431704111929E-2</v>
      </c>
    </row>
    <row r="4986" spans="2:5" x14ac:dyDescent="0.2">
      <c r="B4986" s="176">
        <v>44608</v>
      </c>
      <c r="C4986" s="146">
        <v>496.90133700000001</v>
      </c>
      <c r="D4986">
        <f t="shared" si="80"/>
        <v>1.6110939012104502</v>
      </c>
      <c r="E4986">
        <v>-1.1011823298951074E-2</v>
      </c>
    </row>
    <row r="4987" spans="2:5" x14ac:dyDescent="0.2">
      <c r="B4987" s="176">
        <v>40403</v>
      </c>
      <c r="C4987" s="146">
        <v>190.30389400000001</v>
      </c>
      <c r="D4987">
        <f t="shared" si="80"/>
        <v>-0.58657928969553474</v>
      </c>
      <c r="E4987">
        <v>-1.1027591048455875E-2</v>
      </c>
    </row>
    <row r="4988" spans="2:5" x14ac:dyDescent="0.2">
      <c r="B4988" s="176">
        <v>44806</v>
      </c>
      <c r="C4988" s="146">
        <v>460.315338</v>
      </c>
      <c r="D4988">
        <f t="shared" si="80"/>
        <v>-0.24981200129642767</v>
      </c>
      <c r="E4988">
        <v>-1.1030207903978979E-2</v>
      </c>
    </row>
    <row r="4989" spans="2:5" x14ac:dyDescent="0.2">
      <c r="B4989" s="176">
        <v>45203</v>
      </c>
      <c r="C4989" s="146">
        <v>613.59997599999997</v>
      </c>
      <c r="D4989">
        <f t="shared" si="80"/>
        <v>0.58049697565091818</v>
      </c>
      <c r="E4989">
        <v>-1.104043173102565E-2</v>
      </c>
    </row>
    <row r="4990" spans="2:5" x14ac:dyDescent="0.2">
      <c r="B4990" s="176">
        <v>42348</v>
      </c>
      <c r="C4990" s="146">
        <v>388.23230000000001</v>
      </c>
      <c r="D4990">
        <f t="shared" si="80"/>
        <v>0.22485390431250513</v>
      </c>
      <c r="E4990">
        <v>-1.1041979616947828E-2</v>
      </c>
    </row>
    <row r="4991" spans="2:5" x14ac:dyDescent="0.2">
      <c r="B4991" s="176">
        <v>44463</v>
      </c>
      <c r="C4991" s="146">
        <v>316.96212800000001</v>
      </c>
      <c r="D4991">
        <f t="shared" si="80"/>
        <v>11.867760091447524</v>
      </c>
      <c r="E4991">
        <v>-1.1041993338063416E-2</v>
      </c>
    </row>
    <row r="4992" spans="2:5" x14ac:dyDescent="0.2">
      <c r="B4992" s="176">
        <v>35976</v>
      </c>
      <c r="C4992" s="146">
        <v>24.632269000000001</v>
      </c>
      <c r="D4992">
        <f t="shared" si="80"/>
        <v>-0.79685015447697871</v>
      </c>
      <c r="E4992">
        <v>-1.1071208318313088E-2</v>
      </c>
    </row>
    <row r="4993" spans="2:5" x14ac:dyDescent="0.2">
      <c r="B4993" s="176">
        <v>39190</v>
      </c>
      <c r="C4993" s="146">
        <v>121.251724</v>
      </c>
      <c r="D4993">
        <f t="shared" si="80"/>
        <v>5.7784896006869513</v>
      </c>
      <c r="E4993">
        <v>-1.1086883741250863E-2</v>
      </c>
    </row>
    <row r="4994" spans="2:5" x14ac:dyDescent="0.2">
      <c r="B4994" s="176">
        <v>37271</v>
      </c>
      <c r="C4994" s="146">
        <v>17.887720000000002</v>
      </c>
      <c r="D4994">
        <f t="shared" si="80"/>
        <v>-0.93572225092371331</v>
      </c>
      <c r="E4994">
        <v>-1.1087405142956624E-2</v>
      </c>
    </row>
    <row r="4995" spans="2:5" x14ac:dyDescent="0.2">
      <c r="B4995" s="176">
        <v>41313</v>
      </c>
      <c r="C4995" s="146">
        <v>278.28790300000003</v>
      </c>
      <c r="D4995">
        <f t="shared" ref="D4995:D5058" si="81">(C4995-C4996)/C4996</f>
        <v>1.3238686945923097</v>
      </c>
      <c r="E4995">
        <v>-1.1087948549832541E-2</v>
      </c>
    </row>
    <row r="4996" spans="2:5" x14ac:dyDescent="0.2">
      <c r="B4996" s="176">
        <v>39294</v>
      </c>
      <c r="C4996" s="146">
        <v>119.751991</v>
      </c>
      <c r="D4996">
        <f t="shared" si="81"/>
        <v>0.60583351062021629</v>
      </c>
      <c r="E4996">
        <v>-1.1099400942648132E-2</v>
      </c>
    </row>
    <row r="4997" spans="2:5" x14ac:dyDescent="0.2">
      <c r="B4997" s="176">
        <v>35270</v>
      </c>
      <c r="C4997" s="146">
        <v>74.573104999999998</v>
      </c>
      <c r="D4997">
        <f t="shared" si="81"/>
        <v>-0.74901683449719558</v>
      </c>
      <c r="E4997">
        <v>-1.1101681805052444E-2</v>
      </c>
    </row>
    <row r="4998" spans="2:5" x14ac:dyDescent="0.2">
      <c r="B4998" s="176">
        <v>44306</v>
      </c>
      <c r="C4998" s="146">
        <v>297.12393200000002</v>
      </c>
      <c r="D4998">
        <f t="shared" si="81"/>
        <v>6.2084020635864263</v>
      </c>
      <c r="E4998">
        <v>-1.1114823116419956E-2</v>
      </c>
    </row>
    <row r="4999" spans="2:5" x14ac:dyDescent="0.2">
      <c r="B4999" s="176">
        <v>35905</v>
      </c>
      <c r="C4999" s="146">
        <v>41.219112000000003</v>
      </c>
      <c r="D4999">
        <f t="shared" si="81"/>
        <v>1.0104319375845474</v>
      </c>
      <c r="E4999">
        <v>-1.1132626597002954E-2</v>
      </c>
    </row>
    <row r="5000" spans="2:5" x14ac:dyDescent="0.2">
      <c r="B5000" s="176">
        <v>37490</v>
      </c>
      <c r="C5000" s="146">
        <v>20.502614999999999</v>
      </c>
      <c r="D5000">
        <f t="shared" si="81"/>
        <v>-0.91936101781136303</v>
      </c>
      <c r="E5000">
        <v>-1.1160643232716197E-2</v>
      </c>
    </row>
    <row r="5001" spans="2:5" x14ac:dyDescent="0.2">
      <c r="B5001" s="176">
        <v>40963</v>
      </c>
      <c r="C5001" s="146">
        <v>254.25190699999999</v>
      </c>
      <c r="D5001">
        <f t="shared" si="81"/>
        <v>1.9460052786688626</v>
      </c>
      <c r="E5001">
        <v>-1.1175322935660875E-2</v>
      </c>
    </row>
    <row r="5002" spans="2:5" x14ac:dyDescent="0.2">
      <c r="B5002" s="176">
        <v>39610</v>
      </c>
      <c r="C5002" s="146">
        <v>86.303955000000002</v>
      </c>
      <c r="D5002">
        <f t="shared" si="81"/>
        <v>-0.84014434470871846</v>
      </c>
      <c r="E5002">
        <v>-1.1182033366161775E-2</v>
      </c>
    </row>
    <row r="5003" spans="2:5" x14ac:dyDescent="0.2">
      <c r="B5003" s="176">
        <v>42083</v>
      </c>
      <c r="C5003" s="146">
        <v>539.88678000000004</v>
      </c>
      <c r="D5003">
        <f t="shared" si="81"/>
        <v>8.6725044520586228E-2</v>
      </c>
      <c r="E5003">
        <v>-1.1195379388760553E-2</v>
      </c>
    </row>
    <row r="5004" spans="2:5" x14ac:dyDescent="0.2">
      <c r="B5004" s="176">
        <v>42606</v>
      </c>
      <c r="C5004" s="146">
        <v>496.80163599999997</v>
      </c>
      <c r="D5004">
        <f t="shared" si="81"/>
        <v>-0.19808512138603501</v>
      </c>
      <c r="E5004">
        <v>-1.1210259291900133E-2</v>
      </c>
    </row>
    <row r="5005" spans="2:5" x14ac:dyDescent="0.2">
      <c r="B5005" s="176">
        <v>45119</v>
      </c>
      <c r="C5005" s="146">
        <v>619.51916500000004</v>
      </c>
      <c r="D5005">
        <f t="shared" si="81"/>
        <v>0.45385425820785885</v>
      </c>
      <c r="E5005">
        <v>-1.1217152578603314E-2</v>
      </c>
    </row>
    <row r="5006" spans="2:5" x14ac:dyDescent="0.2">
      <c r="B5006" s="176">
        <v>42866</v>
      </c>
      <c r="C5006" s="146">
        <v>426.12191799999999</v>
      </c>
      <c r="D5006">
        <f t="shared" si="81"/>
        <v>2.7944003977673435</v>
      </c>
      <c r="E5006">
        <v>-1.1218989462651928E-2</v>
      </c>
    </row>
    <row r="5007" spans="2:5" x14ac:dyDescent="0.2">
      <c r="B5007" s="176">
        <v>40079</v>
      </c>
      <c r="C5007" s="146">
        <v>112.302834</v>
      </c>
      <c r="D5007">
        <f t="shared" si="81"/>
        <v>8.738570129550066</v>
      </c>
      <c r="E5007">
        <v>-1.1222203905788493E-2</v>
      </c>
    </row>
    <row r="5008" spans="2:5" x14ac:dyDescent="0.2">
      <c r="B5008" s="176">
        <v>37013</v>
      </c>
      <c r="C5008" s="146">
        <v>11.531758</v>
      </c>
      <c r="D5008">
        <f t="shared" si="81"/>
        <v>-0.97136353928812402</v>
      </c>
      <c r="E5008">
        <v>-1.1243440626074713E-2</v>
      </c>
    </row>
    <row r="5009" spans="2:5" x14ac:dyDescent="0.2">
      <c r="B5009" s="176">
        <v>44690</v>
      </c>
      <c r="C5009" s="146">
        <v>402.69494600000002</v>
      </c>
      <c r="D5009">
        <f t="shared" si="81"/>
        <v>0.68359732111094074</v>
      </c>
      <c r="E5009">
        <v>-1.1259222508184794E-2</v>
      </c>
    </row>
    <row r="5010" spans="2:5" x14ac:dyDescent="0.2">
      <c r="B5010" s="176">
        <v>41144</v>
      </c>
      <c r="C5010" s="146">
        <v>239.18720999999999</v>
      </c>
      <c r="D5010">
        <f t="shared" si="81"/>
        <v>-0.52323361860470285</v>
      </c>
      <c r="E5010">
        <v>-1.1285771941158431E-2</v>
      </c>
    </row>
    <row r="5011" spans="2:5" x14ac:dyDescent="0.2">
      <c r="B5011" s="176">
        <v>42577</v>
      </c>
      <c r="C5011" s="146">
        <v>501.68640099999999</v>
      </c>
      <c r="D5011">
        <f t="shared" si="81"/>
        <v>7.8879048386962767</v>
      </c>
      <c r="E5011">
        <v>-1.1296625559889433E-2</v>
      </c>
    </row>
    <row r="5012" spans="2:5" x14ac:dyDescent="0.2">
      <c r="B5012" s="176">
        <v>35347</v>
      </c>
      <c r="C5012" s="146">
        <v>56.445968999999998</v>
      </c>
      <c r="D5012">
        <f t="shared" si="81"/>
        <v>0.63994128794294725</v>
      </c>
      <c r="E5012">
        <v>-1.1308721026956008E-2</v>
      </c>
    </row>
    <row r="5013" spans="2:5" x14ac:dyDescent="0.2">
      <c r="B5013" s="176">
        <v>36479</v>
      </c>
      <c r="C5013" s="146">
        <v>34.419505999999998</v>
      </c>
      <c r="D5013">
        <f t="shared" si="81"/>
        <v>-0.88460560331316074</v>
      </c>
      <c r="E5013">
        <v>-1.1311738428741579E-2</v>
      </c>
    </row>
    <row r="5014" spans="2:5" x14ac:dyDescent="0.2">
      <c r="B5014" s="176">
        <v>41340</v>
      </c>
      <c r="C5014" s="146">
        <v>298.27710000000002</v>
      </c>
      <c r="D5014">
        <f t="shared" si="81"/>
        <v>-0.2388533702955255</v>
      </c>
      <c r="E5014">
        <v>-1.1312114080072499E-2</v>
      </c>
    </row>
    <row r="5015" spans="2:5" x14ac:dyDescent="0.2">
      <c r="B5015" s="176">
        <v>44734</v>
      </c>
      <c r="C5015" s="146">
        <v>391.87863199999998</v>
      </c>
      <c r="D5015">
        <f t="shared" si="81"/>
        <v>33.257535779397067</v>
      </c>
      <c r="E5015">
        <v>-1.1317918849247658E-2</v>
      </c>
    </row>
    <row r="5016" spans="2:5" x14ac:dyDescent="0.2">
      <c r="B5016" s="176">
        <v>37026</v>
      </c>
      <c r="C5016" s="146">
        <v>11.439195</v>
      </c>
      <c r="D5016">
        <f t="shared" si="81"/>
        <v>-0.95786553418343101</v>
      </c>
      <c r="E5016">
        <v>-1.1333303083534873E-2</v>
      </c>
    </row>
    <row r="5017" spans="2:5" x14ac:dyDescent="0.2">
      <c r="B5017" s="176">
        <v>40987</v>
      </c>
      <c r="C5017" s="146">
        <v>271.49258400000002</v>
      </c>
      <c r="D5017">
        <f t="shared" si="81"/>
        <v>0.22864221632944601</v>
      </c>
      <c r="E5017">
        <v>-1.1335844880787881E-2</v>
      </c>
    </row>
    <row r="5018" spans="2:5" x14ac:dyDescent="0.2">
      <c r="B5018" s="176">
        <v>40553</v>
      </c>
      <c r="C5018" s="146">
        <v>220.969604</v>
      </c>
      <c r="D5018">
        <f t="shared" si="81"/>
        <v>2.33217682347057</v>
      </c>
      <c r="E5018">
        <v>-1.1342605590494622E-2</v>
      </c>
    </row>
    <row r="5019" spans="2:5" x14ac:dyDescent="0.2">
      <c r="B5019" s="176">
        <v>38195</v>
      </c>
      <c r="C5019" s="146">
        <v>66.313889000000003</v>
      </c>
      <c r="D5019">
        <f t="shared" si="81"/>
        <v>0.84397281624594123</v>
      </c>
      <c r="E5019">
        <v>-1.1343183938273016E-2</v>
      </c>
    </row>
    <row r="5020" spans="2:5" x14ac:dyDescent="0.2">
      <c r="B5020" s="176">
        <v>35864</v>
      </c>
      <c r="C5020" s="146">
        <v>35.962508999999997</v>
      </c>
      <c r="D5020">
        <f t="shared" si="81"/>
        <v>-0.93512053400244155</v>
      </c>
      <c r="E5020">
        <v>-1.1361104084151814E-2</v>
      </c>
    </row>
    <row r="5021" spans="2:5" x14ac:dyDescent="0.2">
      <c r="B5021" s="176">
        <v>42107</v>
      </c>
      <c r="C5021" s="146">
        <v>554.29724099999999</v>
      </c>
      <c r="D5021">
        <f t="shared" si="81"/>
        <v>2.8678543529759906</v>
      </c>
      <c r="E5021">
        <v>-1.1374800406806235E-2</v>
      </c>
    </row>
    <row r="5022" spans="2:5" x14ac:dyDescent="0.2">
      <c r="B5022" s="176">
        <v>40287</v>
      </c>
      <c r="C5022" s="146">
        <v>143.308716</v>
      </c>
      <c r="D5022">
        <f t="shared" si="81"/>
        <v>-0.73752956026323913</v>
      </c>
      <c r="E5022">
        <v>-1.1404988421586815E-2</v>
      </c>
    </row>
    <row r="5023" spans="2:5" x14ac:dyDescent="0.2">
      <c r="B5023" s="176">
        <v>42082</v>
      </c>
      <c r="C5023" s="146">
        <v>545.99945100000002</v>
      </c>
      <c r="D5023">
        <f t="shared" si="81"/>
        <v>0.45569337220514888</v>
      </c>
      <c r="E5023">
        <v>-1.1424421786587195E-2</v>
      </c>
    </row>
    <row r="5024" spans="2:5" x14ac:dyDescent="0.2">
      <c r="B5024" s="176">
        <v>42221</v>
      </c>
      <c r="C5024" s="146">
        <v>375.07861300000002</v>
      </c>
      <c r="D5024">
        <f t="shared" si="81"/>
        <v>3.9254291109511117</v>
      </c>
      <c r="E5024">
        <v>-1.1424869141600921E-2</v>
      </c>
    </row>
    <row r="5025" spans="2:5" x14ac:dyDescent="0.2">
      <c r="B5025" s="176">
        <v>38595</v>
      </c>
      <c r="C5025" s="146">
        <v>76.151459000000003</v>
      </c>
      <c r="D5025">
        <f t="shared" si="81"/>
        <v>-0.7295320287309407</v>
      </c>
      <c r="E5025">
        <v>-1.1461363392847815E-2</v>
      </c>
    </row>
    <row r="5026" spans="2:5" x14ac:dyDescent="0.2">
      <c r="B5026" s="176">
        <v>41445</v>
      </c>
      <c r="C5026" s="146">
        <v>281.55444299999999</v>
      </c>
      <c r="D5026">
        <f t="shared" si="81"/>
        <v>3.7237728375419241</v>
      </c>
      <c r="E5026">
        <v>-1.1468751192854589E-2</v>
      </c>
    </row>
    <row r="5027" spans="2:5" x14ac:dyDescent="0.2">
      <c r="B5027" s="176">
        <v>37931</v>
      </c>
      <c r="C5027" s="146">
        <v>59.603721999999998</v>
      </c>
      <c r="D5027">
        <f t="shared" si="81"/>
        <v>-0.46345591972851197</v>
      </c>
      <c r="E5027">
        <v>-1.148398135191432E-2</v>
      </c>
    </row>
    <row r="5028" spans="2:5" x14ac:dyDescent="0.2">
      <c r="B5028" s="176">
        <v>39300</v>
      </c>
      <c r="C5028" s="146">
        <v>111.088211</v>
      </c>
      <c r="D5028">
        <f t="shared" si="81"/>
        <v>-0.72954982235551025</v>
      </c>
      <c r="E5028">
        <v>-1.1502992749801783E-2</v>
      </c>
    </row>
    <row r="5029" spans="2:5" x14ac:dyDescent="0.2">
      <c r="B5029" s="176">
        <v>42485</v>
      </c>
      <c r="C5029" s="146">
        <v>410.75295999999997</v>
      </c>
      <c r="D5029">
        <f t="shared" si="81"/>
        <v>27.219834879945477</v>
      </c>
      <c r="E5029">
        <v>-1.1510702252583301E-2</v>
      </c>
    </row>
    <row r="5030" spans="2:5" x14ac:dyDescent="0.2">
      <c r="B5030" s="176">
        <v>36783</v>
      </c>
      <c r="C5030" s="146">
        <v>14.55547</v>
      </c>
      <c r="D5030">
        <f t="shared" si="81"/>
        <v>-0.77914615577794255</v>
      </c>
      <c r="E5030">
        <v>-1.152421643328164E-2</v>
      </c>
    </row>
    <row r="5031" spans="2:5" x14ac:dyDescent="0.2">
      <c r="B5031" s="176">
        <v>38280</v>
      </c>
      <c r="C5031" s="146">
        <v>65.905440999999996</v>
      </c>
      <c r="D5031">
        <f t="shared" si="81"/>
        <v>0.52705194798785338</v>
      </c>
      <c r="E5031">
        <v>-1.1531475683867115E-2</v>
      </c>
    </row>
    <row r="5032" spans="2:5" x14ac:dyDescent="0.2">
      <c r="B5032" s="176">
        <v>37868</v>
      </c>
      <c r="C5032" s="146">
        <v>43.158611000000001</v>
      </c>
      <c r="D5032">
        <f t="shared" si="81"/>
        <v>0.76670922296923638</v>
      </c>
      <c r="E5032">
        <v>-1.1533593834831006E-2</v>
      </c>
    </row>
    <row r="5033" spans="2:5" x14ac:dyDescent="0.2">
      <c r="B5033" s="176">
        <v>37657</v>
      </c>
      <c r="C5033" s="146">
        <v>24.428813999999999</v>
      </c>
      <c r="D5033">
        <f t="shared" si="81"/>
        <v>-0.91931198391245295</v>
      </c>
      <c r="E5033">
        <v>-1.1548010387868263E-2</v>
      </c>
    </row>
    <row r="5034" spans="2:5" x14ac:dyDescent="0.2">
      <c r="B5034" s="176">
        <v>44424</v>
      </c>
      <c r="C5034" s="146">
        <v>302.75640900000002</v>
      </c>
      <c r="D5034">
        <f t="shared" si="81"/>
        <v>8.3937175894429367E-2</v>
      </c>
      <c r="E5034">
        <v>-1.1554111589929967E-2</v>
      </c>
    </row>
    <row r="5035" spans="2:5" x14ac:dyDescent="0.2">
      <c r="B5035" s="176">
        <v>41457</v>
      </c>
      <c r="C5035" s="146">
        <v>279.31176799999997</v>
      </c>
      <c r="D5035">
        <f t="shared" si="81"/>
        <v>-0.23476893381754546</v>
      </c>
      <c r="E5035">
        <v>-1.155966418621901E-2</v>
      </c>
    </row>
    <row r="5036" spans="2:5" x14ac:dyDescent="0.2">
      <c r="B5036" s="176">
        <v>41653</v>
      </c>
      <c r="C5036" s="146">
        <v>365.003174</v>
      </c>
      <c r="D5036">
        <f t="shared" si="81"/>
        <v>0.60173291600932732</v>
      </c>
      <c r="E5036">
        <v>-1.1564451824193503E-2</v>
      </c>
    </row>
    <row r="5037" spans="2:5" x14ac:dyDescent="0.2">
      <c r="B5037" s="176">
        <v>40505</v>
      </c>
      <c r="C5037" s="146">
        <v>227.88017300000001</v>
      </c>
      <c r="D5037">
        <f t="shared" si="81"/>
        <v>8.1790741838452607</v>
      </c>
      <c r="E5037">
        <v>-1.1566395066531458E-2</v>
      </c>
    </row>
    <row r="5038" spans="2:5" x14ac:dyDescent="0.2">
      <c r="B5038" s="176">
        <v>36251</v>
      </c>
      <c r="C5038" s="146">
        <v>24.826052000000001</v>
      </c>
      <c r="D5038">
        <f t="shared" si="81"/>
        <v>0.10868002287021764</v>
      </c>
      <c r="E5038">
        <v>-1.157261072087516E-2</v>
      </c>
    </row>
    <row r="5039" spans="2:5" x14ac:dyDescent="0.2">
      <c r="B5039" s="176">
        <v>37299</v>
      </c>
      <c r="C5039" s="146">
        <v>22.392441000000002</v>
      </c>
      <c r="D5039">
        <f t="shared" si="81"/>
        <v>0.15773659095270884</v>
      </c>
      <c r="E5039">
        <v>-1.1576318008021171E-2</v>
      </c>
    </row>
    <row r="5040" spans="2:5" x14ac:dyDescent="0.2">
      <c r="B5040" s="176">
        <v>36644</v>
      </c>
      <c r="C5040" s="146">
        <v>19.341567999999999</v>
      </c>
      <c r="D5040">
        <f t="shared" si="81"/>
        <v>0.63673614558899394</v>
      </c>
      <c r="E5040">
        <v>-1.1609731349299962E-2</v>
      </c>
    </row>
    <row r="5041" spans="2:5" x14ac:dyDescent="0.2">
      <c r="B5041" s="176">
        <v>36815</v>
      </c>
      <c r="C5041" s="146">
        <v>11.817157</v>
      </c>
      <c r="D5041">
        <f t="shared" si="81"/>
        <v>-0.90149732578420161</v>
      </c>
      <c r="E5041">
        <v>-1.1613078384138989E-2</v>
      </c>
    </row>
    <row r="5042" spans="2:5" x14ac:dyDescent="0.2">
      <c r="B5042" s="176">
        <v>39212</v>
      </c>
      <c r="C5042" s="146">
        <v>119.96787999999999</v>
      </c>
      <c r="D5042">
        <f t="shared" si="81"/>
        <v>-0.76233478132127341</v>
      </c>
      <c r="E5042">
        <v>-1.1614163106680547E-2</v>
      </c>
    </row>
    <row r="5043" spans="2:5" x14ac:dyDescent="0.2">
      <c r="B5043" s="176">
        <v>42681</v>
      </c>
      <c r="C5043" s="146">
        <v>504.77676400000001</v>
      </c>
      <c r="D5043">
        <f t="shared" si="81"/>
        <v>1.7737605493406496</v>
      </c>
      <c r="E5043">
        <v>-1.1614239591335214E-2</v>
      </c>
    </row>
    <row r="5044" spans="2:5" x14ac:dyDescent="0.2">
      <c r="B5044" s="176">
        <v>43838</v>
      </c>
      <c r="C5044" s="146">
        <v>181.98281900000001</v>
      </c>
      <c r="D5044">
        <f t="shared" si="81"/>
        <v>1.9400047034823071</v>
      </c>
      <c r="E5044">
        <v>-1.1640444578074987E-2</v>
      </c>
    </row>
    <row r="5045" spans="2:5" x14ac:dyDescent="0.2">
      <c r="B5045" s="176">
        <v>35159</v>
      </c>
      <c r="C5045" s="146">
        <v>61.898819000000003</v>
      </c>
      <c r="D5045">
        <f t="shared" si="81"/>
        <v>-0.29818667932902637</v>
      </c>
      <c r="E5045">
        <v>-1.1647422457430754E-2</v>
      </c>
    </row>
    <row r="5046" spans="2:5" x14ac:dyDescent="0.2">
      <c r="B5046" s="176">
        <v>38639</v>
      </c>
      <c r="C5046" s="146">
        <v>88.198409999999996</v>
      </c>
      <c r="D5046">
        <f t="shared" si="81"/>
        <v>-0.35452473183440503</v>
      </c>
      <c r="E5046">
        <v>-1.1650298090299238E-2</v>
      </c>
    </row>
    <row r="5047" spans="2:5" x14ac:dyDescent="0.2">
      <c r="B5047" s="176">
        <v>39037</v>
      </c>
      <c r="C5047" s="146">
        <v>136.64103700000001</v>
      </c>
      <c r="D5047">
        <f t="shared" si="81"/>
        <v>-0.29709280066499943</v>
      </c>
      <c r="E5047">
        <v>-1.1653231707020083E-2</v>
      </c>
    </row>
    <row r="5048" spans="2:5" x14ac:dyDescent="0.2">
      <c r="B5048" s="176">
        <v>43850</v>
      </c>
      <c r="C5048" s="146">
        <v>194.39413500000001</v>
      </c>
      <c r="D5048">
        <f t="shared" si="81"/>
        <v>-0.32561584345195355</v>
      </c>
      <c r="E5048">
        <v>-1.1657410233668869E-2</v>
      </c>
    </row>
    <row r="5049" spans="2:5" x14ac:dyDescent="0.2">
      <c r="B5049" s="176">
        <v>41032</v>
      </c>
      <c r="C5049" s="146">
        <v>288.25430299999999</v>
      </c>
      <c r="D5049">
        <f t="shared" si="81"/>
        <v>8.1324921871230327</v>
      </c>
      <c r="E5049">
        <v>-1.1658548592888097E-2</v>
      </c>
    </row>
    <row r="5050" spans="2:5" x14ac:dyDescent="0.2">
      <c r="B5050" s="176">
        <v>36179</v>
      </c>
      <c r="C5050" s="146">
        <v>31.563597000000001</v>
      </c>
      <c r="D5050">
        <f t="shared" si="81"/>
        <v>1.1060043508454285</v>
      </c>
      <c r="E5050">
        <v>-1.1668095347002706E-2</v>
      </c>
    </row>
    <row r="5051" spans="2:5" x14ac:dyDescent="0.2">
      <c r="B5051" s="176">
        <v>36874</v>
      </c>
      <c r="C5051" s="146">
        <v>14.987432</v>
      </c>
      <c r="D5051">
        <f t="shared" si="81"/>
        <v>-0.87961004933676867</v>
      </c>
      <c r="E5051">
        <v>-1.1698639748259777E-2</v>
      </c>
    </row>
    <row r="5052" spans="2:5" x14ac:dyDescent="0.2">
      <c r="B5052" s="176">
        <v>39220</v>
      </c>
      <c r="C5052" s="146">
        <v>124.490723</v>
      </c>
      <c r="D5052">
        <f t="shared" si="81"/>
        <v>0.44155946763607212</v>
      </c>
      <c r="E5052">
        <v>-1.1723703812591229E-2</v>
      </c>
    </row>
    <row r="5053" spans="2:5" x14ac:dyDescent="0.2">
      <c r="B5053" s="176">
        <v>40039</v>
      </c>
      <c r="C5053" s="146">
        <v>86.358367999999999</v>
      </c>
      <c r="D5053">
        <f t="shared" si="81"/>
        <v>-0.70589875566769877</v>
      </c>
      <c r="E5053">
        <v>-1.1732522160508973E-2</v>
      </c>
    </row>
    <row r="5054" spans="2:5" x14ac:dyDescent="0.2">
      <c r="B5054" s="176">
        <v>44308</v>
      </c>
      <c r="C5054" s="146">
        <v>293.63482699999997</v>
      </c>
      <c r="D5054">
        <f t="shared" si="81"/>
        <v>-0.37489391487804075</v>
      </c>
      <c r="E5054">
        <v>-1.1742928200075286E-2</v>
      </c>
    </row>
    <row r="5055" spans="2:5" x14ac:dyDescent="0.2">
      <c r="B5055" s="176">
        <v>45037</v>
      </c>
      <c r="C5055" s="146">
        <v>469.73599200000001</v>
      </c>
      <c r="D5055">
        <f t="shared" si="81"/>
        <v>6.1727098644796117</v>
      </c>
      <c r="E5055">
        <v>-1.1744925018951457E-2</v>
      </c>
    </row>
    <row r="5056" spans="2:5" x14ac:dyDescent="0.2">
      <c r="B5056" s="176">
        <v>37966</v>
      </c>
      <c r="C5056" s="146">
        <v>65.489333999999999</v>
      </c>
      <c r="D5056">
        <f t="shared" si="81"/>
        <v>-0.11570818802592706</v>
      </c>
      <c r="E5056">
        <v>-1.1755222513293022E-2</v>
      </c>
    </row>
    <row r="5057" spans="2:5" x14ac:dyDescent="0.2">
      <c r="B5057" s="176">
        <v>38422</v>
      </c>
      <c r="C5057" s="146">
        <v>74.058509999999998</v>
      </c>
      <c r="D5057">
        <f t="shared" si="81"/>
        <v>-0.8347473470954283</v>
      </c>
      <c r="E5057">
        <v>-1.1756003332768472E-2</v>
      </c>
    </row>
    <row r="5058" spans="2:5" x14ac:dyDescent="0.2">
      <c r="B5058" s="176">
        <v>44767</v>
      </c>
      <c r="C5058" s="146">
        <v>448.15322900000001</v>
      </c>
      <c r="D5058">
        <f t="shared" si="81"/>
        <v>-4.4323977224081108E-2</v>
      </c>
      <c r="E5058">
        <v>-1.1760819315758248E-2</v>
      </c>
    </row>
    <row r="5059" spans="2:5" x14ac:dyDescent="0.2">
      <c r="B5059" s="176">
        <v>44560</v>
      </c>
      <c r="C5059" s="146">
        <v>468.938446</v>
      </c>
      <c r="D5059">
        <f t="shared" ref="D5059:D5122" si="82">(C5059-C5060)/C5060</f>
        <v>2.567990787684169</v>
      </c>
      <c r="E5059">
        <v>-1.176472765043172E-2</v>
      </c>
    </row>
    <row r="5060" spans="2:5" x14ac:dyDescent="0.2">
      <c r="B5060" s="176">
        <v>39283</v>
      </c>
      <c r="C5060" s="146">
        <v>131.42927599999999</v>
      </c>
      <c r="D5060">
        <f t="shared" si="82"/>
        <v>-0.51964302968537268</v>
      </c>
      <c r="E5060">
        <v>-1.1779795595415957E-2</v>
      </c>
    </row>
    <row r="5061" spans="2:5" x14ac:dyDescent="0.2">
      <c r="B5061" s="176">
        <v>41222</v>
      </c>
      <c r="C5061" s="146">
        <v>273.60751299999998</v>
      </c>
      <c r="D5061">
        <f t="shared" si="82"/>
        <v>0.8388666690386678</v>
      </c>
      <c r="E5061">
        <v>-1.1797931054962693E-2</v>
      </c>
    </row>
    <row r="5062" spans="2:5" x14ac:dyDescent="0.2">
      <c r="B5062" s="176">
        <v>38965</v>
      </c>
      <c r="C5062" s="146">
        <v>148.791382</v>
      </c>
      <c r="D5062">
        <f t="shared" si="82"/>
        <v>-0.5129461070985849</v>
      </c>
      <c r="E5062">
        <v>-1.1814718235853153E-2</v>
      </c>
    </row>
    <row r="5063" spans="2:5" x14ac:dyDescent="0.2">
      <c r="B5063" s="176">
        <v>41425</v>
      </c>
      <c r="C5063" s="146">
        <v>305.49264499999998</v>
      </c>
      <c r="D5063">
        <f t="shared" si="82"/>
        <v>0.70673774606261752</v>
      </c>
      <c r="E5063">
        <v>-1.1827995280247628E-2</v>
      </c>
    </row>
    <row r="5064" spans="2:5" x14ac:dyDescent="0.2">
      <c r="B5064" s="176">
        <v>43538</v>
      </c>
      <c r="C5064" s="146">
        <v>178.992142</v>
      </c>
      <c r="D5064">
        <f t="shared" si="82"/>
        <v>-0.58373240980880103</v>
      </c>
      <c r="E5064">
        <v>-1.1832636716527395E-2</v>
      </c>
    </row>
    <row r="5065" spans="2:5" x14ac:dyDescent="0.2">
      <c r="B5065" s="176">
        <v>41816</v>
      </c>
      <c r="C5065" s="146">
        <v>429.99298099999999</v>
      </c>
      <c r="D5065">
        <f t="shared" si="82"/>
        <v>0.32717883403855935</v>
      </c>
      <c r="E5065">
        <v>-1.1844255664855599E-2</v>
      </c>
    </row>
    <row r="5066" spans="2:5" x14ac:dyDescent="0.2">
      <c r="B5066" s="176">
        <v>44238</v>
      </c>
      <c r="C5066" s="146">
        <v>323.99023399999999</v>
      </c>
      <c r="D5066">
        <f t="shared" si="82"/>
        <v>-0.35509475877335783</v>
      </c>
      <c r="E5066">
        <v>-1.1857696033525721E-2</v>
      </c>
    </row>
    <row r="5067" spans="2:5" x14ac:dyDescent="0.2">
      <c r="B5067" s="176">
        <v>42604</v>
      </c>
      <c r="C5067" s="146">
        <v>502.38424700000002</v>
      </c>
      <c r="D5067">
        <f t="shared" si="82"/>
        <v>0.90576448330828752</v>
      </c>
      <c r="E5067">
        <v>-1.1862718109919825E-2</v>
      </c>
    </row>
    <row r="5068" spans="2:5" x14ac:dyDescent="0.2">
      <c r="B5068" s="176">
        <v>41355</v>
      </c>
      <c r="C5068" s="146">
        <v>263.612976</v>
      </c>
      <c r="D5068">
        <f t="shared" si="82"/>
        <v>-0.30071508946770747</v>
      </c>
      <c r="E5068">
        <v>-1.187852467621193E-2</v>
      </c>
    </row>
    <row r="5069" spans="2:5" x14ac:dyDescent="0.2">
      <c r="B5069" s="176">
        <v>42985</v>
      </c>
      <c r="C5069" s="146">
        <v>376.97506700000002</v>
      </c>
      <c r="D5069">
        <f t="shared" si="82"/>
        <v>1.0047488302101875</v>
      </c>
      <c r="E5069">
        <v>-1.1889275861320211E-2</v>
      </c>
    </row>
    <row r="5070" spans="2:5" x14ac:dyDescent="0.2">
      <c r="B5070" s="176">
        <v>40406</v>
      </c>
      <c r="C5070" s="146">
        <v>188.04104599999999</v>
      </c>
      <c r="D5070">
        <f t="shared" si="82"/>
        <v>-0.64450223534329287</v>
      </c>
      <c r="E5070">
        <v>-1.189070781704561E-2</v>
      </c>
    </row>
    <row r="5071" spans="2:5" x14ac:dyDescent="0.2">
      <c r="B5071" s="176">
        <v>42675</v>
      </c>
      <c r="C5071" s="146">
        <v>528.95141599999999</v>
      </c>
      <c r="D5071">
        <f t="shared" si="82"/>
        <v>0.58057785867440814</v>
      </c>
      <c r="E5071">
        <v>-1.1918085312600411E-2</v>
      </c>
    </row>
    <row r="5072" spans="2:5" x14ac:dyDescent="0.2">
      <c r="B5072" s="176">
        <v>43178</v>
      </c>
      <c r="C5072" s="146">
        <v>334.65698200000003</v>
      </c>
      <c r="D5072">
        <f t="shared" si="82"/>
        <v>3.4520272970561452</v>
      </c>
      <c r="E5072">
        <v>-1.1920524920877133E-2</v>
      </c>
    </row>
    <row r="5073" spans="2:5" x14ac:dyDescent="0.2">
      <c r="B5073" s="176">
        <v>38547</v>
      </c>
      <c r="C5073" s="146">
        <v>75.169571000000005</v>
      </c>
      <c r="D5073">
        <f t="shared" si="82"/>
        <v>0.19310516509871467</v>
      </c>
      <c r="E5073">
        <v>-1.1930484989269146E-2</v>
      </c>
    </row>
    <row r="5074" spans="2:5" x14ac:dyDescent="0.2">
      <c r="B5074" s="176">
        <v>38156</v>
      </c>
      <c r="C5074" s="146">
        <v>63.003307</v>
      </c>
      <c r="D5074">
        <f t="shared" si="82"/>
        <v>0.30861317630356366</v>
      </c>
      <c r="E5074">
        <v>-1.1934421546276903E-2</v>
      </c>
    </row>
    <row r="5075" spans="2:5" x14ac:dyDescent="0.2">
      <c r="B5075" s="176">
        <v>35422</v>
      </c>
      <c r="C5075" s="146">
        <v>48.145096000000002</v>
      </c>
      <c r="D5075">
        <f t="shared" si="82"/>
        <v>-1.6017514751123955E-2</v>
      </c>
      <c r="E5075">
        <v>-1.1939510747570891E-2</v>
      </c>
    </row>
    <row r="5076" spans="2:5" x14ac:dyDescent="0.2">
      <c r="B5076" s="176">
        <v>39941</v>
      </c>
      <c r="C5076" s="146">
        <v>48.928814000000003</v>
      </c>
      <c r="D5076">
        <f t="shared" si="82"/>
        <v>-0.6679301372683718</v>
      </c>
      <c r="E5076">
        <v>-1.1950658612539857E-2</v>
      </c>
    </row>
    <row r="5077" spans="2:5" x14ac:dyDescent="0.2">
      <c r="B5077" s="176">
        <v>40351</v>
      </c>
      <c r="C5077" s="146">
        <v>147.34494000000001</v>
      </c>
      <c r="D5077">
        <f t="shared" si="82"/>
        <v>6.2576360119568175</v>
      </c>
      <c r="E5077">
        <v>-1.1953380730174835E-2</v>
      </c>
    </row>
    <row r="5078" spans="2:5" x14ac:dyDescent="0.2">
      <c r="B5078" s="176">
        <v>36034</v>
      </c>
      <c r="C5078" s="146">
        <v>20.302057000000001</v>
      </c>
      <c r="D5078">
        <f t="shared" si="82"/>
        <v>-0.92762087654908121</v>
      </c>
      <c r="E5078">
        <v>-1.196977109026404E-2</v>
      </c>
    </row>
    <row r="5079" spans="2:5" x14ac:dyDescent="0.2">
      <c r="B5079" s="176">
        <v>41038</v>
      </c>
      <c r="C5079" s="146">
        <v>280.49603300000001</v>
      </c>
      <c r="D5079">
        <f t="shared" si="82"/>
        <v>13.698490037610327</v>
      </c>
      <c r="E5079">
        <v>-1.1976935657900811E-2</v>
      </c>
    </row>
    <row r="5080" spans="2:5" x14ac:dyDescent="0.2">
      <c r="B5080" s="176">
        <v>37470</v>
      </c>
      <c r="C5080" s="146">
        <v>19.083323</v>
      </c>
      <c r="D5080">
        <f t="shared" si="82"/>
        <v>-0.96129640297518559</v>
      </c>
      <c r="E5080">
        <v>-1.1980651446984038E-2</v>
      </c>
    </row>
    <row r="5081" spans="2:5" x14ac:dyDescent="0.2">
      <c r="B5081" s="176">
        <v>44599</v>
      </c>
      <c r="C5081" s="146">
        <v>493.06329299999999</v>
      </c>
      <c r="D5081">
        <f t="shared" si="82"/>
        <v>0.53961101091115582</v>
      </c>
      <c r="E5081">
        <v>-1.1985608974982173E-2</v>
      </c>
    </row>
    <row r="5082" spans="2:5" x14ac:dyDescent="0.2">
      <c r="B5082" s="176">
        <v>44263</v>
      </c>
      <c r="C5082" s="146">
        <v>320.25186200000002</v>
      </c>
      <c r="D5082">
        <f t="shared" si="82"/>
        <v>-0.34238846185672578</v>
      </c>
      <c r="E5082">
        <v>-1.1994450294801867E-2</v>
      </c>
    </row>
    <row r="5083" spans="2:5" x14ac:dyDescent="0.2">
      <c r="B5083" s="176">
        <v>41988</v>
      </c>
      <c r="C5083" s="146">
        <v>486.99246199999999</v>
      </c>
      <c r="D5083">
        <f t="shared" si="82"/>
        <v>5.1124808369103172E-2</v>
      </c>
      <c r="E5083">
        <v>-1.200122029273221E-2</v>
      </c>
    </row>
    <row r="5084" spans="2:5" x14ac:dyDescent="0.2">
      <c r="B5084" s="176">
        <v>42821</v>
      </c>
      <c r="C5084" s="146">
        <v>463.30603000000002</v>
      </c>
      <c r="D5084">
        <f t="shared" si="82"/>
        <v>-5.0367762485577255E-2</v>
      </c>
      <c r="E5084">
        <v>-1.2010992163350961E-2</v>
      </c>
    </row>
    <row r="5085" spans="2:5" x14ac:dyDescent="0.2">
      <c r="B5085" s="176">
        <v>44544</v>
      </c>
      <c r="C5085" s="146">
        <v>487.87942500000003</v>
      </c>
      <c r="D5085">
        <f t="shared" si="82"/>
        <v>1.0252879214106996</v>
      </c>
      <c r="E5085">
        <v>-1.2011720420679823E-2</v>
      </c>
    </row>
    <row r="5086" spans="2:5" x14ac:dyDescent="0.2">
      <c r="B5086" s="176">
        <v>40548</v>
      </c>
      <c r="C5086" s="146">
        <v>240.89385999999999</v>
      </c>
      <c r="D5086">
        <f t="shared" si="82"/>
        <v>-0.39881913138849789</v>
      </c>
      <c r="E5086">
        <v>-1.2014740147881004E-2</v>
      </c>
    </row>
    <row r="5087" spans="2:5" x14ac:dyDescent="0.2">
      <c r="B5087" s="176">
        <v>43082</v>
      </c>
      <c r="C5087" s="146">
        <v>400.70114100000001</v>
      </c>
      <c r="D5087">
        <f t="shared" si="82"/>
        <v>-0.10007832058733895</v>
      </c>
      <c r="E5087">
        <v>-1.2043727150509727E-2</v>
      </c>
    </row>
    <row r="5088" spans="2:5" x14ac:dyDescent="0.2">
      <c r="B5088" s="176">
        <v>44958</v>
      </c>
      <c r="C5088" s="146">
        <v>445.26223800000002</v>
      </c>
      <c r="D5088">
        <f t="shared" si="82"/>
        <v>5.3955805706094351</v>
      </c>
      <c r="E5088">
        <v>-1.2054873532709611E-2</v>
      </c>
    </row>
    <row r="5089" spans="2:5" x14ac:dyDescent="0.2">
      <c r="B5089" s="176">
        <v>37985</v>
      </c>
      <c r="C5089" s="146">
        <v>69.6203</v>
      </c>
      <c r="D5089">
        <f t="shared" si="82"/>
        <v>-0.28918791375948721</v>
      </c>
      <c r="E5089">
        <v>-1.2059015100021169E-2</v>
      </c>
    </row>
    <row r="5090" spans="2:5" x14ac:dyDescent="0.2">
      <c r="B5090" s="176">
        <v>44012</v>
      </c>
      <c r="C5090" s="146">
        <v>97.944732999999999</v>
      </c>
      <c r="D5090">
        <f t="shared" si="82"/>
        <v>-0.31018972528157857</v>
      </c>
      <c r="E5090">
        <v>-1.2066379475713662E-2</v>
      </c>
    </row>
    <row r="5091" spans="2:5" x14ac:dyDescent="0.2">
      <c r="B5091" s="176">
        <v>40203</v>
      </c>
      <c r="C5091" s="146">
        <v>141.98793000000001</v>
      </c>
      <c r="D5091">
        <f t="shared" si="82"/>
        <v>-0.61908895077097303</v>
      </c>
      <c r="E5091">
        <v>-1.2081599255797514E-2</v>
      </c>
    </row>
    <row r="5092" spans="2:5" x14ac:dyDescent="0.2">
      <c r="B5092" s="176">
        <v>41718</v>
      </c>
      <c r="C5092" s="146">
        <v>372.758759</v>
      </c>
      <c r="D5092">
        <f t="shared" si="82"/>
        <v>2.6342638377084229</v>
      </c>
      <c r="E5092">
        <v>-1.2098287589810516E-2</v>
      </c>
    </row>
    <row r="5093" spans="2:5" x14ac:dyDescent="0.2">
      <c r="B5093" s="176">
        <v>40115</v>
      </c>
      <c r="C5093" s="146">
        <v>102.567886</v>
      </c>
      <c r="D5093">
        <f t="shared" si="82"/>
        <v>-0.76490137948248049</v>
      </c>
      <c r="E5093">
        <v>-1.2098617301567725E-2</v>
      </c>
    </row>
    <row r="5094" spans="2:5" x14ac:dyDescent="0.2">
      <c r="B5094" s="176">
        <v>41778</v>
      </c>
      <c r="C5094" s="146">
        <v>436.27600100000001</v>
      </c>
      <c r="D5094">
        <f t="shared" si="82"/>
        <v>0.51195618697013012</v>
      </c>
      <c r="E5094">
        <v>-1.2115155088348841E-2</v>
      </c>
    </row>
    <row r="5095" spans="2:5" x14ac:dyDescent="0.2">
      <c r="B5095" s="176">
        <v>44320</v>
      </c>
      <c r="C5095" s="146">
        <v>288.55068999999997</v>
      </c>
      <c r="D5095">
        <f t="shared" si="82"/>
        <v>-8.8489914091572419E-2</v>
      </c>
      <c r="E5095">
        <v>-1.211604336793011E-2</v>
      </c>
    </row>
    <row r="5096" spans="2:5" x14ac:dyDescent="0.2">
      <c r="B5096" s="176">
        <v>44267</v>
      </c>
      <c r="C5096" s="146">
        <v>316.563354</v>
      </c>
      <c r="D5096">
        <f t="shared" si="82"/>
        <v>7.8583560853018666E-2</v>
      </c>
      <c r="E5096">
        <v>-1.2132606261564273E-2</v>
      </c>
    </row>
    <row r="5097" spans="2:5" x14ac:dyDescent="0.2">
      <c r="B5097" s="176">
        <v>41346</v>
      </c>
      <c r="C5097" s="146">
        <v>293.499146</v>
      </c>
      <c r="D5097">
        <f t="shared" si="82"/>
        <v>-3.4866754977108727E-2</v>
      </c>
      <c r="E5097">
        <v>-1.2143162016222578E-2</v>
      </c>
    </row>
    <row r="5098" spans="2:5" x14ac:dyDescent="0.2">
      <c r="B5098" s="176">
        <v>43270</v>
      </c>
      <c r="C5098" s="146">
        <v>304.10220299999997</v>
      </c>
      <c r="D5098">
        <f t="shared" si="82"/>
        <v>-0.3517301096980463</v>
      </c>
      <c r="E5098">
        <v>-1.214376419407742E-2</v>
      </c>
    </row>
    <row r="5099" spans="2:5" x14ac:dyDescent="0.2">
      <c r="B5099" s="176">
        <v>41990</v>
      </c>
      <c r="C5099" s="146">
        <v>469.09814499999999</v>
      </c>
      <c r="D5099">
        <f t="shared" si="82"/>
        <v>6.5880215190088611</v>
      </c>
      <c r="E5099">
        <v>-1.2145638434540846E-2</v>
      </c>
    </row>
    <row r="5100" spans="2:5" x14ac:dyDescent="0.2">
      <c r="B5100" s="176">
        <v>38245</v>
      </c>
      <c r="C5100" s="146">
        <v>61.820877000000003</v>
      </c>
      <c r="D5100">
        <f t="shared" si="82"/>
        <v>4.4856815272517023</v>
      </c>
      <c r="E5100">
        <v>-1.2157512781488964E-2</v>
      </c>
    </row>
    <row r="5101" spans="2:5" x14ac:dyDescent="0.2">
      <c r="B5101" s="176">
        <v>36819</v>
      </c>
      <c r="C5101" s="146">
        <v>11.269498</v>
      </c>
      <c r="D5101">
        <f t="shared" si="82"/>
        <v>-0.4606358376882827</v>
      </c>
      <c r="E5101">
        <v>-1.2170132742373743E-2</v>
      </c>
    </row>
    <row r="5102" spans="2:5" x14ac:dyDescent="0.2">
      <c r="B5102" s="176">
        <v>36627</v>
      </c>
      <c r="C5102" s="146">
        <v>20.894043</v>
      </c>
      <c r="D5102">
        <f t="shared" si="82"/>
        <v>-0.74596879792254611</v>
      </c>
      <c r="E5102">
        <v>-1.2173212097000077E-2</v>
      </c>
    </row>
    <row r="5103" spans="2:5" x14ac:dyDescent="0.2">
      <c r="B5103" s="176">
        <v>38100</v>
      </c>
      <c r="C5103" s="146">
        <v>82.249908000000005</v>
      </c>
      <c r="D5103">
        <f t="shared" si="82"/>
        <v>-0.46260793049932281</v>
      </c>
      <c r="E5103">
        <v>-1.218594008147403E-2</v>
      </c>
    </row>
    <row r="5104" spans="2:5" x14ac:dyDescent="0.2">
      <c r="B5104" s="176">
        <v>38835</v>
      </c>
      <c r="C5104" s="146">
        <v>153.05381800000001</v>
      </c>
      <c r="D5104">
        <f t="shared" si="82"/>
        <v>0.11876177585263128</v>
      </c>
      <c r="E5104">
        <v>-1.2195145484600399E-2</v>
      </c>
    </row>
    <row r="5105" spans="2:5" x14ac:dyDescent="0.2">
      <c r="B5105" s="176">
        <v>40266</v>
      </c>
      <c r="C5105" s="146">
        <v>136.806442</v>
      </c>
      <c r="D5105">
        <f t="shared" si="82"/>
        <v>-0.71475197752484865</v>
      </c>
      <c r="E5105">
        <v>-1.2203913130226569E-2</v>
      </c>
    </row>
    <row r="5106" spans="2:5" x14ac:dyDescent="0.2">
      <c r="B5106" s="176">
        <v>42738</v>
      </c>
      <c r="C5106" s="146">
        <v>479.60522500000002</v>
      </c>
      <c r="D5106">
        <f t="shared" si="82"/>
        <v>5.998230514649169</v>
      </c>
      <c r="E5106">
        <v>-1.2216353246185941E-2</v>
      </c>
    </row>
    <row r="5107" spans="2:5" x14ac:dyDescent="0.2">
      <c r="B5107" s="176">
        <v>38470</v>
      </c>
      <c r="C5107" s="146">
        <v>68.532355999999993</v>
      </c>
      <c r="D5107">
        <f t="shared" si="82"/>
        <v>-0.84506209852698033</v>
      </c>
      <c r="E5107">
        <v>-1.2236061844320988E-2</v>
      </c>
    </row>
    <row r="5108" spans="2:5" x14ac:dyDescent="0.2">
      <c r="B5108" s="176">
        <v>42843</v>
      </c>
      <c r="C5108" s="146">
        <v>442.32144199999999</v>
      </c>
      <c r="D5108">
        <f t="shared" si="82"/>
        <v>1.5610390090733626</v>
      </c>
      <c r="E5108">
        <v>-1.2243985516246175E-2</v>
      </c>
    </row>
    <row r="5109" spans="2:5" x14ac:dyDescent="0.2">
      <c r="B5109" s="176">
        <v>43490</v>
      </c>
      <c r="C5109" s="146">
        <v>172.711716</v>
      </c>
      <c r="D5109">
        <f t="shared" si="82"/>
        <v>-0.60548785857261955</v>
      </c>
      <c r="E5109">
        <v>-1.2257640223621675E-2</v>
      </c>
    </row>
    <row r="5110" spans="2:5" x14ac:dyDescent="0.2">
      <c r="B5110" s="176">
        <v>44714</v>
      </c>
      <c r="C5110" s="146">
        <v>437.78555299999999</v>
      </c>
      <c r="D5110">
        <f t="shared" si="82"/>
        <v>17.063459505961696</v>
      </c>
      <c r="E5110">
        <v>-1.2258228009315598E-2</v>
      </c>
    </row>
    <row r="5111" spans="2:5" x14ac:dyDescent="0.2">
      <c r="B5111" s="176">
        <v>37708</v>
      </c>
      <c r="C5111" s="146">
        <v>24.235975</v>
      </c>
      <c r="D5111">
        <f t="shared" si="82"/>
        <v>-0.93570031107672935</v>
      </c>
      <c r="E5111">
        <v>-1.2260236684471012E-2</v>
      </c>
    </row>
    <row r="5112" spans="2:5" x14ac:dyDescent="0.2">
      <c r="B5112" s="176">
        <v>42356</v>
      </c>
      <c r="C5112" s="146">
        <v>376.92211900000001</v>
      </c>
      <c r="D5112">
        <f t="shared" si="82"/>
        <v>17.976673051261901</v>
      </c>
      <c r="E5112">
        <v>-1.2273227546430605E-2</v>
      </c>
    </row>
    <row r="5113" spans="2:5" x14ac:dyDescent="0.2">
      <c r="B5113" s="176">
        <v>37329</v>
      </c>
      <c r="C5113" s="146">
        <v>19.862392</v>
      </c>
      <c r="D5113">
        <f t="shared" si="82"/>
        <v>-0.95408089909702365</v>
      </c>
      <c r="E5113">
        <v>-1.2274664375446364E-2</v>
      </c>
    </row>
    <row r="5114" spans="2:5" x14ac:dyDescent="0.2">
      <c r="B5114" s="176">
        <v>43103</v>
      </c>
      <c r="C5114" s="146">
        <v>432.551849</v>
      </c>
      <c r="D5114">
        <f t="shared" si="82"/>
        <v>2.614389218462176</v>
      </c>
      <c r="E5114">
        <v>-1.2292323988681348E-2</v>
      </c>
    </row>
    <row r="5115" spans="2:5" x14ac:dyDescent="0.2">
      <c r="B5115" s="176">
        <v>39401</v>
      </c>
      <c r="C5115" s="146">
        <v>119.67495</v>
      </c>
      <c r="D5115">
        <f t="shared" si="82"/>
        <v>-0.69270618970080233</v>
      </c>
      <c r="E5115">
        <v>-1.2294033095538046E-2</v>
      </c>
    </row>
    <row r="5116" spans="2:5" x14ac:dyDescent="0.2">
      <c r="B5116" s="176">
        <v>41725</v>
      </c>
      <c r="C5116" s="146">
        <v>389.447968</v>
      </c>
      <c r="D5116">
        <f t="shared" si="82"/>
        <v>1.770760987481744</v>
      </c>
      <c r="E5116">
        <v>-1.2324284167987179E-2</v>
      </c>
    </row>
    <row r="5117" spans="2:5" x14ac:dyDescent="0.2">
      <c r="B5117" s="176">
        <v>40249</v>
      </c>
      <c r="C5117" s="146">
        <v>140.55632</v>
      </c>
      <c r="D5117">
        <f t="shared" si="82"/>
        <v>4.8431974168200771</v>
      </c>
      <c r="E5117">
        <v>-1.2331201957220593E-2</v>
      </c>
    </row>
    <row r="5118" spans="2:5" x14ac:dyDescent="0.2">
      <c r="B5118" s="176">
        <v>39868</v>
      </c>
      <c r="C5118" s="146">
        <v>24.054693</v>
      </c>
      <c r="D5118">
        <f t="shared" si="82"/>
        <v>-0.9414044060376151</v>
      </c>
      <c r="E5118">
        <v>-1.2336325144591659E-2</v>
      </c>
    </row>
    <row r="5119" spans="2:5" x14ac:dyDescent="0.2">
      <c r="B5119" s="176">
        <v>44742</v>
      </c>
      <c r="C5119" s="146">
        <v>410.52050800000001</v>
      </c>
      <c r="D5119">
        <f t="shared" si="82"/>
        <v>1.4526503389692167</v>
      </c>
      <c r="E5119">
        <v>-1.2351682692190263E-2</v>
      </c>
    </row>
    <row r="5120" spans="2:5" x14ac:dyDescent="0.2">
      <c r="B5120" s="176">
        <v>43663</v>
      </c>
      <c r="C5120" s="146">
        <v>167.37832599999999</v>
      </c>
      <c r="D5120">
        <f t="shared" si="82"/>
        <v>1.7062664989038441</v>
      </c>
      <c r="E5120">
        <v>-1.2352945890077982E-2</v>
      </c>
    </row>
    <row r="5121" spans="2:5" x14ac:dyDescent="0.2">
      <c r="B5121" s="176">
        <v>39722</v>
      </c>
      <c r="C5121" s="146">
        <v>61.848427000000001</v>
      </c>
      <c r="D5121">
        <f t="shared" si="82"/>
        <v>-0.86244167656763338</v>
      </c>
      <c r="E5121">
        <v>-1.2358133254784069E-2</v>
      </c>
    </row>
    <row r="5122" spans="2:5" x14ac:dyDescent="0.2">
      <c r="B5122" s="176">
        <v>42159</v>
      </c>
      <c r="C5122" s="146">
        <v>449.61602800000003</v>
      </c>
      <c r="D5122">
        <f t="shared" si="82"/>
        <v>10.590969873601319</v>
      </c>
      <c r="E5122">
        <v>-1.2367279914712512E-2</v>
      </c>
    </row>
    <row r="5123" spans="2:5" x14ac:dyDescent="0.2">
      <c r="B5123" s="176">
        <v>35940</v>
      </c>
      <c r="C5123" s="146">
        <v>38.790199000000001</v>
      </c>
      <c r="D5123">
        <f t="shared" ref="D5123:D5186" si="83">(C5123-C5124)/C5124</f>
        <v>-0.92417733277686809</v>
      </c>
      <c r="E5123">
        <v>-1.2368449501784522E-2</v>
      </c>
    </row>
    <row r="5124" spans="2:5" x14ac:dyDescent="0.2">
      <c r="B5124" s="176">
        <v>41901</v>
      </c>
      <c r="C5124" s="146">
        <v>511.59106400000002</v>
      </c>
      <c r="D5124">
        <f t="shared" si="83"/>
        <v>5.7417010365230121</v>
      </c>
      <c r="E5124">
        <v>-1.2371416586694422E-2</v>
      </c>
    </row>
    <row r="5125" spans="2:5" x14ac:dyDescent="0.2">
      <c r="B5125" s="176">
        <v>38106</v>
      </c>
      <c r="C5125" s="146">
        <v>75.884567000000004</v>
      </c>
      <c r="D5125">
        <f t="shared" si="83"/>
        <v>-0.82314931795817492</v>
      </c>
      <c r="E5125">
        <v>-1.2380371067281999E-2</v>
      </c>
    </row>
    <row r="5126" spans="2:5" x14ac:dyDescent="0.2">
      <c r="B5126" s="176">
        <v>42179</v>
      </c>
      <c r="C5126" s="146">
        <v>429.088348</v>
      </c>
      <c r="D5126">
        <f t="shared" si="83"/>
        <v>2.4113405212677814</v>
      </c>
      <c r="E5126">
        <v>-1.2385321294129965E-2</v>
      </c>
    </row>
    <row r="5127" spans="2:5" x14ac:dyDescent="0.2">
      <c r="B5127" s="176">
        <v>38936</v>
      </c>
      <c r="C5127" s="146">
        <v>125.78291299999999</v>
      </c>
      <c r="D5127">
        <f t="shared" si="83"/>
        <v>-0.72211222857004898</v>
      </c>
      <c r="E5127">
        <v>-1.238652031942164E-2</v>
      </c>
    </row>
    <row r="5128" spans="2:5" x14ac:dyDescent="0.2">
      <c r="B5128" s="176">
        <v>44620</v>
      </c>
      <c r="C5128" s="146">
        <v>452.639252</v>
      </c>
      <c r="D5128">
        <f t="shared" si="83"/>
        <v>3.8701354967779163E-2</v>
      </c>
      <c r="E5128">
        <v>-1.2398090001281337E-2</v>
      </c>
    </row>
    <row r="5129" spans="2:5" x14ac:dyDescent="0.2">
      <c r="B5129" s="176">
        <v>41858</v>
      </c>
      <c r="C5129" s="146">
        <v>435.77420000000001</v>
      </c>
      <c r="D5129">
        <f t="shared" si="83"/>
        <v>-0.18063284487203363</v>
      </c>
      <c r="E5129">
        <v>-1.2400796778210738E-2</v>
      </c>
    </row>
    <row r="5130" spans="2:5" x14ac:dyDescent="0.2">
      <c r="B5130" s="176">
        <v>42683</v>
      </c>
      <c r="C5130" s="146">
        <v>531.84240699999998</v>
      </c>
      <c r="D5130">
        <f t="shared" si="83"/>
        <v>44.631446826229009</v>
      </c>
      <c r="E5130">
        <v>-1.2402843127523539E-2</v>
      </c>
    </row>
    <row r="5131" spans="2:5" x14ac:dyDescent="0.2">
      <c r="B5131" s="176">
        <v>37140</v>
      </c>
      <c r="C5131" s="146">
        <v>11.655173</v>
      </c>
      <c r="D5131">
        <f t="shared" si="83"/>
        <v>-0.96960833234276134</v>
      </c>
      <c r="E5131">
        <v>-1.2418431464127459E-2</v>
      </c>
    </row>
    <row r="5132" spans="2:5" x14ac:dyDescent="0.2">
      <c r="B5132" s="176">
        <v>42508</v>
      </c>
      <c r="C5132" s="146">
        <v>383.49896200000001</v>
      </c>
      <c r="D5132">
        <f t="shared" si="83"/>
        <v>0.16857289150066906</v>
      </c>
      <c r="E5132">
        <v>-1.2445402728932044E-2</v>
      </c>
    </row>
    <row r="5133" spans="2:5" x14ac:dyDescent="0.2">
      <c r="B5133" s="176">
        <v>44243</v>
      </c>
      <c r="C5133" s="146">
        <v>328.17718500000001</v>
      </c>
      <c r="D5133">
        <f t="shared" si="83"/>
        <v>0.1847551805054152</v>
      </c>
      <c r="E5133">
        <v>-1.2449314921083627E-2</v>
      </c>
    </row>
    <row r="5134" spans="2:5" x14ac:dyDescent="0.2">
      <c r="B5134" s="176">
        <v>41039</v>
      </c>
      <c r="C5134" s="146">
        <v>277</v>
      </c>
      <c r="D5134">
        <f t="shared" si="83"/>
        <v>-0.3892653866896521</v>
      </c>
      <c r="E5134">
        <v>-1.2463752027466324E-2</v>
      </c>
    </row>
    <row r="5135" spans="2:5" x14ac:dyDescent="0.2">
      <c r="B5135" s="176">
        <v>42558</v>
      </c>
      <c r="C5135" s="146">
        <v>453.55215500000003</v>
      </c>
      <c r="D5135">
        <f t="shared" si="83"/>
        <v>21.622569301147241</v>
      </c>
      <c r="E5135">
        <v>-1.2475618954283297E-2</v>
      </c>
    </row>
    <row r="5136" spans="2:5" x14ac:dyDescent="0.2">
      <c r="B5136" s="176">
        <v>36021</v>
      </c>
      <c r="C5136" s="146">
        <v>20.048658</v>
      </c>
      <c r="D5136">
        <f t="shared" si="83"/>
        <v>-0.83555892501422224</v>
      </c>
      <c r="E5136">
        <v>-1.2481444614208387E-2</v>
      </c>
    </row>
    <row r="5137" spans="2:5" x14ac:dyDescent="0.2">
      <c r="B5137" s="176">
        <v>44054</v>
      </c>
      <c r="C5137" s="146">
        <v>121.920013</v>
      </c>
      <c r="D5137">
        <f t="shared" si="83"/>
        <v>-0.18424264608908253</v>
      </c>
      <c r="E5137">
        <v>-1.2515122176739744E-2</v>
      </c>
    </row>
    <row r="5138" spans="2:5" x14ac:dyDescent="0.2">
      <c r="B5138" s="176">
        <v>38799</v>
      </c>
      <c r="C5138" s="146">
        <v>149.45622299999999</v>
      </c>
      <c r="D5138">
        <f t="shared" si="83"/>
        <v>-0.41002383700516459</v>
      </c>
      <c r="E5138">
        <v>-1.2538990532463497E-2</v>
      </c>
    </row>
    <row r="5139" spans="2:5" x14ac:dyDescent="0.2">
      <c r="B5139" s="176">
        <v>41179</v>
      </c>
      <c r="C5139" s="146">
        <v>253.32586699999999</v>
      </c>
      <c r="D5139">
        <f t="shared" si="83"/>
        <v>1.2934824011668642</v>
      </c>
      <c r="E5139">
        <v>-1.2542674518379206E-2</v>
      </c>
    </row>
    <row r="5140" spans="2:5" x14ac:dyDescent="0.2">
      <c r="B5140" s="176">
        <v>39519</v>
      </c>
      <c r="C5140" s="146">
        <v>110.45468099999999</v>
      </c>
      <c r="D5140">
        <f t="shared" si="83"/>
        <v>-0.21796115927441775</v>
      </c>
      <c r="E5140">
        <v>-1.2551754577811033E-2</v>
      </c>
    </row>
    <row r="5141" spans="2:5" x14ac:dyDescent="0.2">
      <c r="B5141" s="176">
        <v>38988</v>
      </c>
      <c r="C5141" s="146">
        <v>141.23938000000001</v>
      </c>
      <c r="D5141">
        <f t="shared" si="83"/>
        <v>5.5325361098783651E-2</v>
      </c>
      <c r="E5141">
        <v>-1.2554159359454913E-2</v>
      </c>
    </row>
    <row r="5142" spans="2:5" x14ac:dyDescent="0.2">
      <c r="B5142" s="176">
        <v>39451</v>
      </c>
      <c r="C5142" s="146">
        <v>133.834915</v>
      </c>
      <c r="D5142">
        <f t="shared" si="83"/>
        <v>10.629104956746758</v>
      </c>
      <c r="E5142">
        <v>-1.2569550864538504E-2</v>
      </c>
    </row>
    <row r="5143" spans="2:5" x14ac:dyDescent="0.2">
      <c r="B5143" s="176">
        <v>37141</v>
      </c>
      <c r="C5143" s="146">
        <v>11.508616999999999</v>
      </c>
      <c r="D5143">
        <f t="shared" si="83"/>
        <v>-0.97301113859334176</v>
      </c>
      <c r="E5143">
        <v>-1.2574330728510023E-2</v>
      </c>
    </row>
    <row r="5144" spans="2:5" x14ac:dyDescent="0.2">
      <c r="B5144" s="176">
        <v>44981</v>
      </c>
      <c r="C5144" s="146">
        <v>426.42099000000002</v>
      </c>
      <c r="D5144">
        <f t="shared" si="83"/>
        <v>6.8996119525175184</v>
      </c>
      <c r="E5144">
        <v>-1.2580812455707633E-2</v>
      </c>
    </row>
    <row r="5145" spans="2:5" x14ac:dyDescent="0.2">
      <c r="B5145" s="176">
        <v>35654</v>
      </c>
      <c r="C5145" s="146">
        <v>53.979992000000003</v>
      </c>
      <c r="D5145">
        <f t="shared" si="83"/>
        <v>-0.85724167118880235</v>
      </c>
      <c r="E5145">
        <v>-1.2599600463130642E-2</v>
      </c>
    </row>
    <row r="5146" spans="2:5" x14ac:dyDescent="0.2">
      <c r="B5146" s="176">
        <v>42975</v>
      </c>
      <c r="C5146" s="146">
        <v>378.12148999999999</v>
      </c>
      <c r="D5146">
        <f t="shared" si="83"/>
        <v>9.4989523810387083E-2</v>
      </c>
      <c r="E5146">
        <v>-1.2625277276653845E-2</v>
      </c>
    </row>
    <row r="5147" spans="2:5" x14ac:dyDescent="0.2">
      <c r="B5147" s="176">
        <v>41668</v>
      </c>
      <c r="C5147" s="146">
        <v>345.31973299999999</v>
      </c>
      <c r="D5147">
        <f t="shared" si="83"/>
        <v>1.7176241873839369</v>
      </c>
      <c r="E5147">
        <v>-1.2631543781139865E-2</v>
      </c>
    </row>
    <row r="5148" spans="2:5" x14ac:dyDescent="0.2">
      <c r="B5148" s="176">
        <v>39150</v>
      </c>
      <c r="C5148" s="146">
        <v>127.066772</v>
      </c>
      <c r="D5148">
        <f t="shared" si="83"/>
        <v>-0.50118981636201854</v>
      </c>
      <c r="E5148">
        <v>-1.2648966398954369E-2</v>
      </c>
    </row>
    <row r="5149" spans="2:5" x14ac:dyDescent="0.2">
      <c r="B5149" s="176">
        <v>41207</v>
      </c>
      <c r="C5149" s="146">
        <v>254.73973100000001</v>
      </c>
      <c r="D5149">
        <f t="shared" si="83"/>
        <v>-0.52849217060181897</v>
      </c>
      <c r="E5149">
        <v>-1.2660642616355789E-2</v>
      </c>
    </row>
    <row r="5150" spans="2:5" x14ac:dyDescent="0.2">
      <c r="B5150" s="176">
        <v>42762</v>
      </c>
      <c r="C5150" s="146">
        <v>540.26617399999998</v>
      </c>
      <c r="D5150">
        <f t="shared" si="83"/>
        <v>0.41871737031322265</v>
      </c>
      <c r="E5150">
        <v>-1.266168608614507E-2</v>
      </c>
    </row>
    <row r="5151" spans="2:5" x14ac:dyDescent="0.2">
      <c r="B5151" s="176">
        <v>44932</v>
      </c>
      <c r="C5151" s="146">
        <v>380.81310999999999</v>
      </c>
      <c r="D5151">
        <f t="shared" si="83"/>
        <v>1.7593395519179578</v>
      </c>
      <c r="E5151">
        <v>-1.2664823749393119E-2</v>
      </c>
    </row>
    <row r="5152" spans="2:5" x14ac:dyDescent="0.2">
      <c r="B5152" s="176">
        <v>39044</v>
      </c>
      <c r="C5152" s="146">
        <v>138.00878900000001</v>
      </c>
      <c r="D5152">
        <f t="shared" si="83"/>
        <v>1.1155185183533074</v>
      </c>
      <c r="E5152">
        <v>-1.2666665650779587E-2</v>
      </c>
    </row>
    <row r="5153" spans="2:5" x14ac:dyDescent="0.2">
      <c r="B5153" s="176">
        <v>35320</v>
      </c>
      <c r="C5153" s="146">
        <v>65.236389000000003</v>
      </c>
      <c r="D5153">
        <f t="shared" si="83"/>
        <v>-0.27961983951528402</v>
      </c>
      <c r="E5153">
        <v>-1.2670436908434054E-2</v>
      </c>
    </row>
    <row r="5154" spans="2:5" x14ac:dyDescent="0.2">
      <c r="B5154" s="176">
        <v>38692</v>
      </c>
      <c r="C5154" s="146">
        <v>90.558280999999994</v>
      </c>
      <c r="D5154">
        <f t="shared" si="83"/>
        <v>-0.1352639485976467</v>
      </c>
      <c r="E5154">
        <v>-1.2684497593127609E-2</v>
      </c>
    </row>
    <row r="5155" spans="2:5" x14ac:dyDescent="0.2">
      <c r="B5155" s="176">
        <v>44032</v>
      </c>
      <c r="C5155" s="146">
        <v>104.72360999999999</v>
      </c>
      <c r="D5155">
        <f t="shared" si="83"/>
        <v>7.318981757416462</v>
      </c>
      <c r="E5155">
        <v>-1.268793683894473E-2</v>
      </c>
    </row>
    <row r="5156" spans="2:5" x14ac:dyDescent="0.2">
      <c r="B5156" s="176">
        <v>37120</v>
      </c>
      <c r="C5156" s="146">
        <v>12.588513000000001</v>
      </c>
      <c r="D5156">
        <f t="shared" si="83"/>
        <v>-0.95218573630484915</v>
      </c>
      <c r="E5156">
        <v>-1.2704287102802711E-2</v>
      </c>
    </row>
    <row r="5157" spans="2:5" x14ac:dyDescent="0.2">
      <c r="B5157" s="176">
        <v>43312</v>
      </c>
      <c r="C5157" s="146">
        <v>263.279449</v>
      </c>
      <c r="D5157">
        <f t="shared" si="83"/>
        <v>-0.3057307560486851</v>
      </c>
      <c r="E5157">
        <v>-1.2710275564058654E-2</v>
      </c>
    </row>
    <row r="5158" spans="2:5" x14ac:dyDescent="0.2">
      <c r="B5158" s="176">
        <v>42965</v>
      </c>
      <c r="C5158" s="146">
        <v>379.21807899999999</v>
      </c>
      <c r="D5158">
        <f t="shared" si="83"/>
        <v>-0.24912470271498061</v>
      </c>
      <c r="E5158">
        <v>-1.2717336193428486E-2</v>
      </c>
    </row>
    <row r="5159" spans="2:5" x14ac:dyDescent="0.2">
      <c r="B5159" s="176">
        <v>41871</v>
      </c>
      <c r="C5159" s="146">
        <v>505.03469799999999</v>
      </c>
      <c r="D5159">
        <f t="shared" si="83"/>
        <v>0.2315758798706363</v>
      </c>
      <c r="E5159">
        <v>-1.2720409247247379E-2</v>
      </c>
    </row>
    <row r="5160" spans="2:5" x14ac:dyDescent="0.2">
      <c r="B5160" s="176">
        <v>45000</v>
      </c>
      <c r="C5160" s="146">
        <v>410.07193000000001</v>
      </c>
      <c r="D5160">
        <f t="shared" si="83"/>
        <v>7.1868558448948399</v>
      </c>
      <c r="E5160">
        <v>-1.2720523489724456E-2</v>
      </c>
    </row>
    <row r="5161" spans="2:5" x14ac:dyDescent="0.2">
      <c r="B5161" s="176">
        <v>35443</v>
      </c>
      <c r="C5161" s="146">
        <v>50.089061999999998</v>
      </c>
      <c r="D5161">
        <f t="shared" si="83"/>
        <v>-0.64063260750857309</v>
      </c>
      <c r="E5161">
        <v>-1.2725611894914118E-2</v>
      </c>
    </row>
    <row r="5162" spans="2:5" x14ac:dyDescent="0.2">
      <c r="B5162" s="176">
        <v>40778</v>
      </c>
      <c r="C5162" s="146">
        <v>139.38121000000001</v>
      </c>
      <c r="D5162">
        <f t="shared" si="83"/>
        <v>0.85266275091578947</v>
      </c>
      <c r="E5162">
        <v>-1.2754396987149223E-2</v>
      </c>
    </row>
    <row r="5163" spans="2:5" x14ac:dyDescent="0.2">
      <c r="B5163" s="176">
        <v>35233</v>
      </c>
      <c r="C5163" s="146">
        <v>75.232910000000004</v>
      </c>
      <c r="D5163">
        <f t="shared" si="83"/>
        <v>-3.1946299301387662E-2</v>
      </c>
      <c r="E5163">
        <v>-1.2755083629125658E-2</v>
      </c>
    </row>
    <row r="5164" spans="2:5" x14ac:dyDescent="0.2">
      <c r="B5164" s="176">
        <v>39668</v>
      </c>
      <c r="C5164" s="146">
        <v>77.715637000000001</v>
      </c>
      <c r="D5164">
        <f t="shared" si="83"/>
        <v>-0.40671340854876864</v>
      </c>
      <c r="E5164">
        <v>-1.2768734241300097E-2</v>
      </c>
    </row>
    <row r="5165" spans="2:5" x14ac:dyDescent="0.2">
      <c r="B5165" s="176">
        <v>44097</v>
      </c>
      <c r="C5165" s="146">
        <v>130.99172999999999</v>
      </c>
      <c r="D5165">
        <f t="shared" si="83"/>
        <v>-0.60898678527711858</v>
      </c>
      <c r="E5165">
        <v>-1.2772456017404519E-2</v>
      </c>
    </row>
    <row r="5166" spans="2:5" x14ac:dyDescent="0.2">
      <c r="B5166" s="176">
        <v>43222</v>
      </c>
      <c r="C5166" s="146">
        <v>335.00589000000002</v>
      </c>
      <c r="D5166">
        <f t="shared" si="83"/>
        <v>12.077637995249741</v>
      </c>
      <c r="E5166">
        <v>-1.2779090658635826E-2</v>
      </c>
    </row>
    <row r="5167" spans="2:5" x14ac:dyDescent="0.2">
      <c r="B5167" s="176">
        <v>37769</v>
      </c>
      <c r="C5167" s="146">
        <v>25.616696999999998</v>
      </c>
      <c r="D5167">
        <f t="shared" si="83"/>
        <v>-0.51729327609675757</v>
      </c>
      <c r="E5167">
        <v>-1.2782606701727286E-2</v>
      </c>
    </row>
    <row r="5168" spans="2:5" x14ac:dyDescent="0.2">
      <c r="B5168" s="176">
        <v>35508</v>
      </c>
      <c r="C5168" s="146">
        <v>53.068863</v>
      </c>
      <c r="D5168">
        <f t="shared" si="83"/>
        <v>-0.87664404417491171</v>
      </c>
      <c r="E5168">
        <v>-1.2801928498429571E-2</v>
      </c>
    </row>
    <row r="5169" spans="2:5" x14ac:dyDescent="0.2">
      <c r="B5169" s="176">
        <v>44881</v>
      </c>
      <c r="C5169" s="146">
        <v>430.20916699999998</v>
      </c>
      <c r="D5169">
        <f t="shared" si="83"/>
        <v>2.4382873106564653</v>
      </c>
      <c r="E5169">
        <v>-1.2810273779854943E-2</v>
      </c>
    </row>
    <row r="5170" spans="2:5" x14ac:dyDescent="0.2">
      <c r="B5170" s="176">
        <v>38888</v>
      </c>
      <c r="C5170" s="146">
        <v>125.12309999999999</v>
      </c>
      <c r="D5170">
        <f t="shared" si="83"/>
        <v>-0.70810912867692355</v>
      </c>
      <c r="E5170">
        <v>-1.2824568092257309E-2</v>
      </c>
    </row>
    <row r="5171" spans="2:5" x14ac:dyDescent="0.2">
      <c r="B5171" s="176">
        <v>42954</v>
      </c>
      <c r="C5171" s="146">
        <v>428.663971</v>
      </c>
      <c r="D5171">
        <f t="shared" si="83"/>
        <v>15.835156261015005</v>
      </c>
      <c r="E5171">
        <v>-1.2855854787131027E-2</v>
      </c>
    </row>
    <row r="5172" spans="2:5" x14ac:dyDescent="0.2">
      <c r="B5172" s="176">
        <v>37643</v>
      </c>
      <c r="C5172" s="146">
        <v>25.462429</v>
      </c>
      <c r="D5172">
        <f t="shared" si="83"/>
        <v>-0.93599351600254543</v>
      </c>
      <c r="E5172">
        <v>-1.2858826574794559E-2</v>
      </c>
    </row>
    <row r="5173" spans="2:5" x14ac:dyDescent="0.2">
      <c r="B5173" s="176">
        <v>44853</v>
      </c>
      <c r="C5173" s="146">
        <v>397.81015000000002</v>
      </c>
      <c r="D5173">
        <f t="shared" si="83"/>
        <v>2.0657409248985701</v>
      </c>
      <c r="E5173">
        <v>-1.2863313484468111E-2</v>
      </c>
    </row>
    <row r="5174" spans="2:5" x14ac:dyDescent="0.2">
      <c r="B5174" s="176">
        <v>39386</v>
      </c>
      <c r="C5174" s="146">
        <v>129.759872</v>
      </c>
      <c r="D5174">
        <f t="shared" si="83"/>
        <v>-0.69428433105826948</v>
      </c>
      <c r="E5174">
        <v>-1.2894676967676625E-2</v>
      </c>
    </row>
    <row r="5175" spans="2:5" x14ac:dyDescent="0.2">
      <c r="B5175" s="176">
        <v>41817</v>
      </c>
      <c r="C5175" s="146">
        <v>424.446259</v>
      </c>
      <c r="D5175">
        <f t="shared" si="83"/>
        <v>16.988249621722147</v>
      </c>
      <c r="E5175">
        <v>-1.2899564051255964E-2</v>
      </c>
    </row>
    <row r="5176" spans="2:5" x14ac:dyDescent="0.2">
      <c r="B5176" s="176">
        <v>37734</v>
      </c>
      <c r="C5176" s="146">
        <v>23.595751</v>
      </c>
      <c r="D5176">
        <f t="shared" si="83"/>
        <v>-0.91407399464429451</v>
      </c>
      <c r="E5176">
        <v>-1.2907306056473321E-2</v>
      </c>
    </row>
    <row r="5177" spans="2:5" x14ac:dyDescent="0.2">
      <c r="B5177" s="176">
        <v>40984</v>
      </c>
      <c r="C5177" s="146">
        <v>274.60546900000003</v>
      </c>
      <c r="D5177">
        <f t="shared" si="83"/>
        <v>8.4046614752325333</v>
      </c>
      <c r="E5177">
        <v>-1.2910971598117665E-2</v>
      </c>
    </row>
    <row r="5178" spans="2:5" x14ac:dyDescent="0.2">
      <c r="B5178" s="176">
        <v>39897</v>
      </c>
      <c r="C5178" s="146">
        <v>29.198868000000001</v>
      </c>
      <c r="D5178">
        <f t="shared" si="83"/>
        <v>-0.92623127273837058</v>
      </c>
      <c r="E5178">
        <v>-1.2926966204013457E-2</v>
      </c>
    </row>
    <row r="5179" spans="2:5" x14ac:dyDescent="0.2">
      <c r="B5179" s="176">
        <v>43075</v>
      </c>
      <c r="C5179" s="146">
        <v>395.81634500000001</v>
      </c>
      <c r="D5179">
        <f t="shared" si="83"/>
        <v>-4.5438227941163166E-2</v>
      </c>
      <c r="E5179">
        <v>-1.2927347215829704E-2</v>
      </c>
    </row>
    <row r="5180" spans="2:5" x14ac:dyDescent="0.2">
      <c r="B5180" s="176">
        <v>43067</v>
      </c>
      <c r="C5180" s="146">
        <v>414.65765399999998</v>
      </c>
      <c r="D5180">
        <f t="shared" si="83"/>
        <v>31.112929325831445</v>
      </c>
      <c r="E5180">
        <v>-1.2933026191405923E-2</v>
      </c>
    </row>
    <row r="5181" spans="2:5" x14ac:dyDescent="0.2">
      <c r="B5181" s="176">
        <v>37196</v>
      </c>
      <c r="C5181" s="146">
        <v>12.912483</v>
      </c>
      <c r="D5181">
        <f t="shared" si="83"/>
        <v>-0.69588315812019297</v>
      </c>
      <c r="E5181">
        <v>-1.2971690270911275E-2</v>
      </c>
    </row>
    <row r="5182" spans="2:5" x14ac:dyDescent="0.2">
      <c r="B5182" s="176">
        <v>35895</v>
      </c>
      <c r="C5182" s="146">
        <v>42.458953999999999</v>
      </c>
      <c r="D5182">
        <f t="shared" si="83"/>
        <v>-0.86969164554911904</v>
      </c>
      <c r="E5182">
        <v>-1.2978237888891261E-2</v>
      </c>
    </row>
    <row r="5183" spans="2:5" x14ac:dyDescent="0.2">
      <c r="B5183" s="176">
        <v>43187</v>
      </c>
      <c r="C5183" s="146">
        <v>325.834473</v>
      </c>
      <c r="D5183">
        <f t="shared" si="83"/>
        <v>3.4108749486535341</v>
      </c>
      <c r="E5183">
        <v>-1.2984995742198845E-2</v>
      </c>
    </row>
    <row r="5184" spans="2:5" x14ac:dyDescent="0.2">
      <c r="B5184" s="176">
        <v>35237</v>
      </c>
      <c r="C5184" s="146">
        <v>73.870711999999997</v>
      </c>
      <c r="D5184">
        <f t="shared" si="83"/>
        <v>-0.81423679037019236</v>
      </c>
      <c r="E5184">
        <v>-1.2987038668582503E-2</v>
      </c>
    </row>
    <row r="5185" spans="2:5" x14ac:dyDescent="0.2">
      <c r="B5185" s="176">
        <v>43070</v>
      </c>
      <c r="C5185" s="146">
        <v>397.66061400000001</v>
      </c>
      <c r="D5185">
        <f t="shared" si="83"/>
        <v>2.3228605980242407</v>
      </c>
      <c r="E5185">
        <v>-1.2990189160959759E-2</v>
      </c>
    </row>
    <row r="5186" spans="2:5" x14ac:dyDescent="0.2">
      <c r="B5186" s="176">
        <v>39191</v>
      </c>
      <c r="C5186" s="146">
        <v>119.674179</v>
      </c>
      <c r="D5186">
        <f t="shared" si="83"/>
        <v>0.4714043527433196</v>
      </c>
      <c r="E5186">
        <v>-1.3010495421904274E-2</v>
      </c>
    </row>
    <row r="5187" spans="2:5" x14ac:dyDescent="0.2">
      <c r="B5187" s="176">
        <v>38580</v>
      </c>
      <c r="C5187" s="146">
        <v>81.333304999999996</v>
      </c>
      <c r="D5187">
        <f t="shared" ref="D5187:D5250" si="84">(C5187-C5188)/C5188</f>
        <v>0.12028159095670179</v>
      </c>
      <c r="E5187">
        <v>-1.3017087556170575E-2</v>
      </c>
    </row>
    <row r="5188" spans="2:5" x14ac:dyDescent="0.2">
      <c r="B5188" s="176">
        <v>35241</v>
      </c>
      <c r="C5188" s="146">
        <v>72.600769</v>
      </c>
      <c r="D5188">
        <f t="shared" si="84"/>
        <v>-0.82678787016510324</v>
      </c>
      <c r="E5188">
        <v>-1.3020836200946542E-2</v>
      </c>
    </row>
    <row r="5189" spans="2:5" x14ac:dyDescent="0.2">
      <c r="B5189" s="176">
        <v>44987</v>
      </c>
      <c r="C5189" s="146">
        <v>419.14367700000003</v>
      </c>
      <c r="D5189">
        <f t="shared" si="84"/>
        <v>4.5965139634495591</v>
      </c>
      <c r="E5189">
        <v>-1.3028142636089124E-2</v>
      </c>
    </row>
    <row r="5190" spans="2:5" x14ac:dyDescent="0.2">
      <c r="B5190" s="176">
        <v>38107</v>
      </c>
      <c r="C5190" s="146">
        <v>74.893707000000006</v>
      </c>
      <c r="D5190">
        <f t="shared" si="84"/>
        <v>-3.3159303306538657E-2</v>
      </c>
      <c r="E5190">
        <v>-1.3057463976832046E-2</v>
      </c>
    </row>
    <row r="5191" spans="2:5" x14ac:dyDescent="0.2">
      <c r="B5191" s="176">
        <v>38321</v>
      </c>
      <c r="C5191" s="146">
        <v>77.462303000000006</v>
      </c>
      <c r="D5191">
        <f t="shared" si="84"/>
        <v>1.0332544481071035E-4</v>
      </c>
      <c r="E5191">
        <v>-1.3061373615404567E-2</v>
      </c>
    </row>
    <row r="5192" spans="2:5" x14ac:dyDescent="0.2">
      <c r="B5192" s="176">
        <v>38331</v>
      </c>
      <c r="C5192" s="146">
        <v>77.454300000000003</v>
      </c>
      <c r="D5192">
        <f t="shared" si="84"/>
        <v>1.2952475751588877</v>
      </c>
      <c r="E5192">
        <v>-1.306260495263935E-2</v>
      </c>
    </row>
    <row r="5193" spans="2:5" x14ac:dyDescent="0.2">
      <c r="B5193" s="176">
        <v>36486</v>
      </c>
      <c r="C5193" s="146">
        <v>33.745510000000003</v>
      </c>
      <c r="D5193">
        <f t="shared" si="84"/>
        <v>-0.73503936457016417</v>
      </c>
      <c r="E5193">
        <v>-1.3067381166422377E-2</v>
      </c>
    </row>
    <row r="5194" spans="2:5" x14ac:dyDescent="0.2">
      <c r="B5194" s="176">
        <v>38933</v>
      </c>
      <c r="C5194" s="146">
        <v>127.360466</v>
      </c>
      <c r="D5194">
        <f t="shared" si="84"/>
        <v>0.9147887830772502</v>
      </c>
      <c r="E5194">
        <v>-1.3069703642174116E-2</v>
      </c>
    </row>
    <row r="5195" spans="2:5" x14ac:dyDescent="0.2">
      <c r="B5195" s="176">
        <v>38461</v>
      </c>
      <c r="C5195" s="146">
        <v>66.514106999999996</v>
      </c>
      <c r="D5195">
        <f t="shared" si="84"/>
        <v>-0.42530791303436782</v>
      </c>
      <c r="E5195">
        <v>-1.3071784868097553E-2</v>
      </c>
    </row>
    <row r="5196" spans="2:5" x14ac:dyDescent="0.2">
      <c r="B5196" s="176">
        <v>40134</v>
      </c>
      <c r="C5196" s="146">
        <v>115.738686</v>
      </c>
      <c r="D5196">
        <f t="shared" si="84"/>
        <v>-0.61543751166571792</v>
      </c>
      <c r="E5196">
        <v>-1.3074043719798435E-2</v>
      </c>
    </row>
    <row r="5197" spans="2:5" x14ac:dyDescent="0.2">
      <c r="B5197" s="176">
        <v>44315</v>
      </c>
      <c r="C5197" s="146">
        <v>300.961975</v>
      </c>
      <c r="D5197">
        <f t="shared" si="84"/>
        <v>2.6172603260915563E-2</v>
      </c>
      <c r="E5197">
        <v>-1.3076192267524952E-2</v>
      </c>
    </row>
    <row r="5198" spans="2:5" x14ac:dyDescent="0.2">
      <c r="B5198" s="176">
        <v>44418</v>
      </c>
      <c r="C5198" s="146">
        <v>293.28591899999998</v>
      </c>
      <c r="D5198">
        <f t="shared" si="84"/>
        <v>1.5955119382024334</v>
      </c>
      <c r="E5198">
        <v>-1.3082845884010267E-2</v>
      </c>
    </row>
    <row r="5199" spans="2:5" x14ac:dyDescent="0.2">
      <c r="B5199" s="176">
        <v>39583</v>
      </c>
      <c r="C5199" s="146">
        <v>112.99733000000001</v>
      </c>
      <c r="D5199">
        <f t="shared" si="84"/>
        <v>0.27000350551728414</v>
      </c>
      <c r="E5199">
        <v>-1.3085020122973218E-2</v>
      </c>
    </row>
    <row r="5200" spans="2:5" x14ac:dyDescent="0.2">
      <c r="B5200" s="176">
        <v>38635</v>
      </c>
      <c r="C5200" s="146">
        <v>88.974029999999999</v>
      </c>
      <c r="D5200">
        <f t="shared" si="84"/>
        <v>0.22301470590357797</v>
      </c>
      <c r="E5200">
        <v>-1.3088119374790536E-2</v>
      </c>
    </row>
    <row r="5201" spans="2:5" x14ac:dyDescent="0.2">
      <c r="B5201" s="176">
        <v>35249</v>
      </c>
      <c r="C5201" s="146">
        <v>72.749763000000002</v>
      </c>
      <c r="D5201">
        <f t="shared" si="84"/>
        <v>9.7184219474478473E-2</v>
      </c>
      <c r="E5201">
        <v>-1.3089019050021402E-2</v>
      </c>
    </row>
    <row r="5202" spans="2:5" x14ac:dyDescent="0.2">
      <c r="B5202" s="176">
        <v>38523</v>
      </c>
      <c r="C5202" s="146">
        <v>66.305878000000007</v>
      </c>
      <c r="D5202">
        <f t="shared" si="84"/>
        <v>-0.32733529900389519</v>
      </c>
      <c r="E5202">
        <v>-1.3112517956820334E-2</v>
      </c>
    </row>
    <row r="5203" spans="2:5" x14ac:dyDescent="0.2">
      <c r="B5203" s="176">
        <v>39598</v>
      </c>
      <c r="C5203" s="146">
        <v>98.571960000000004</v>
      </c>
      <c r="D5203">
        <f t="shared" si="84"/>
        <v>0.92212433239340841</v>
      </c>
      <c r="E5203">
        <v>-1.3113880869465317E-2</v>
      </c>
    </row>
    <row r="5204" spans="2:5" x14ac:dyDescent="0.2">
      <c r="B5204" s="176">
        <v>35690</v>
      </c>
      <c r="C5204" s="146">
        <v>51.282822000000003</v>
      </c>
      <c r="D5204">
        <f t="shared" si="84"/>
        <v>-0.85884852824535307</v>
      </c>
      <c r="E5204">
        <v>-1.3115546129180795E-2</v>
      </c>
    </row>
    <row r="5205" spans="2:5" x14ac:dyDescent="0.2">
      <c r="B5205" s="176">
        <v>43152</v>
      </c>
      <c r="C5205" s="146">
        <v>363.317657</v>
      </c>
      <c r="D5205">
        <f t="shared" si="84"/>
        <v>0.32363340572791061</v>
      </c>
      <c r="E5205">
        <v>-1.3132870892976045E-2</v>
      </c>
    </row>
    <row r="5206" spans="2:5" x14ac:dyDescent="0.2">
      <c r="B5206" s="176">
        <v>41387</v>
      </c>
      <c r="C5206" s="146">
        <v>274.48510700000003</v>
      </c>
      <c r="D5206">
        <f t="shared" si="84"/>
        <v>-0.47366175271390648</v>
      </c>
      <c r="E5206">
        <v>-1.3146380015711513E-2</v>
      </c>
    </row>
    <row r="5207" spans="2:5" x14ac:dyDescent="0.2">
      <c r="B5207" s="176">
        <v>41975</v>
      </c>
      <c r="C5207" s="146">
        <v>521.49945100000002</v>
      </c>
      <c r="D5207">
        <f t="shared" si="84"/>
        <v>1.5109256968011517</v>
      </c>
      <c r="E5207">
        <v>-1.3152959102097656E-2</v>
      </c>
    </row>
    <row r="5208" spans="2:5" x14ac:dyDescent="0.2">
      <c r="B5208" s="176">
        <v>41115</v>
      </c>
      <c r="C5208" s="146">
        <v>207.69210799999999</v>
      </c>
      <c r="D5208">
        <f t="shared" si="84"/>
        <v>-0.56845365709113382</v>
      </c>
      <c r="E5208">
        <v>-1.3203604666170642E-2</v>
      </c>
    </row>
    <row r="5209" spans="2:5" x14ac:dyDescent="0.2">
      <c r="B5209" s="176">
        <v>41996</v>
      </c>
      <c r="C5209" s="146">
        <v>481.27417000000003</v>
      </c>
      <c r="D5209">
        <f t="shared" si="84"/>
        <v>2.6001055479235076</v>
      </c>
      <c r="E5209">
        <v>-1.3240333388648481E-2</v>
      </c>
    </row>
    <row r="5210" spans="2:5" x14ac:dyDescent="0.2">
      <c r="B5210" s="176">
        <v>44117</v>
      </c>
      <c r="C5210" s="146">
        <v>133.68334999999999</v>
      </c>
      <c r="D5210">
        <f t="shared" si="84"/>
        <v>12.689556332474616</v>
      </c>
      <c r="E5210">
        <v>-1.3245001192188483E-2</v>
      </c>
    </row>
    <row r="5211" spans="2:5" x14ac:dyDescent="0.2">
      <c r="B5211" s="176">
        <v>36992</v>
      </c>
      <c r="C5211" s="146">
        <v>9.7653529999999993</v>
      </c>
      <c r="D5211">
        <f t="shared" si="84"/>
        <v>-0.14976505980248453</v>
      </c>
      <c r="E5211">
        <v>-1.3250361113061953E-2</v>
      </c>
    </row>
    <row r="5212" spans="2:5" x14ac:dyDescent="0.2">
      <c r="B5212" s="176">
        <v>37053</v>
      </c>
      <c r="C5212" s="146">
        <v>11.485476</v>
      </c>
      <c r="D5212">
        <f t="shared" si="84"/>
        <v>-0.97979435307362994</v>
      </c>
      <c r="E5212">
        <v>-1.3253810413576825E-2</v>
      </c>
    </row>
    <row r="5213" spans="2:5" x14ac:dyDescent="0.2">
      <c r="B5213" s="176">
        <v>42054</v>
      </c>
      <c r="C5213" s="146">
        <v>568.42901600000005</v>
      </c>
      <c r="D5213">
        <f t="shared" si="84"/>
        <v>2.8168641979955922</v>
      </c>
      <c r="E5213">
        <v>-1.3263683813439935E-2</v>
      </c>
    </row>
    <row r="5214" spans="2:5" x14ac:dyDescent="0.2">
      <c r="B5214" s="176">
        <v>39008</v>
      </c>
      <c r="C5214" s="146">
        <v>148.925659</v>
      </c>
      <c r="D5214">
        <f t="shared" si="84"/>
        <v>-0.73057463666452205</v>
      </c>
      <c r="E5214">
        <v>-1.3287272852844704E-2</v>
      </c>
    </row>
    <row r="5215" spans="2:5" x14ac:dyDescent="0.2">
      <c r="B5215" s="176">
        <v>42061</v>
      </c>
      <c r="C5215" s="146">
        <v>552.75292999999999</v>
      </c>
      <c r="D5215">
        <f t="shared" si="84"/>
        <v>0.6865236548158784</v>
      </c>
      <c r="E5215">
        <v>-1.3287699834623206E-2</v>
      </c>
    </row>
    <row r="5216" spans="2:5" x14ac:dyDescent="0.2">
      <c r="B5216" s="176">
        <v>41540</v>
      </c>
      <c r="C5216" s="146">
        <v>327.74691799999999</v>
      </c>
      <c r="D5216">
        <f t="shared" si="84"/>
        <v>1.7331681002667747</v>
      </c>
      <c r="E5216">
        <v>-1.3299894176284062E-2</v>
      </c>
    </row>
    <row r="5217" spans="2:5" x14ac:dyDescent="0.2">
      <c r="B5217" s="176">
        <v>39507</v>
      </c>
      <c r="C5217" s="146">
        <v>119.914658</v>
      </c>
      <c r="D5217">
        <f t="shared" si="84"/>
        <v>-0.24821618303556589</v>
      </c>
      <c r="E5217">
        <v>-1.3313634931174923E-2</v>
      </c>
    </row>
    <row r="5218" spans="2:5" x14ac:dyDescent="0.2">
      <c r="B5218" s="176">
        <v>39105</v>
      </c>
      <c r="C5218" s="146">
        <v>159.50683599999999</v>
      </c>
      <c r="D5218">
        <f t="shared" si="84"/>
        <v>0.2021991327141868</v>
      </c>
      <c r="E5218">
        <v>-1.333960265740124E-2</v>
      </c>
    </row>
    <row r="5219" spans="2:5" x14ac:dyDescent="0.2">
      <c r="B5219" s="176">
        <v>39455</v>
      </c>
      <c r="C5219" s="146">
        <v>132.679214</v>
      </c>
      <c r="D5219">
        <f t="shared" si="84"/>
        <v>0.24322182413318122</v>
      </c>
      <c r="E5219">
        <v>-1.3368534006424109E-2</v>
      </c>
    </row>
    <row r="5220" spans="2:5" x14ac:dyDescent="0.2">
      <c r="B5220" s="176">
        <v>39548</v>
      </c>
      <c r="C5220" s="146">
        <v>106.722076</v>
      </c>
      <c r="D5220">
        <f t="shared" si="84"/>
        <v>4.2288975437741385</v>
      </c>
      <c r="E5220">
        <v>-1.3375454627044172E-2</v>
      </c>
    </row>
    <row r="5221" spans="2:5" x14ac:dyDescent="0.2">
      <c r="B5221" s="176">
        <v>37362</v>
      </c>
      <c r="C5221" s="146">
        <v>20.410053000000001</v>
      </c>
      <c r="D5221">
        <f t="shared" si="84"/>
        <v>-0.94477770870905731</v>
      </c>
      <c r="E5221">
        <v>-1.3422780835412675E-2</v>
      </c>
    </row>
    <row r="5222" spans="2:5" x14ac:dyDescent="0.2">
      <c r="B5222" s="176">
        <v>43147</v>
      </c>
      <c r="C5222" s="146">
        <v>369.59808299999997</v>
      </c>
      <c r="D5222">
        <f t="shared" si="84"/>
        <v>4.2748553264233982</v>
      </c>
      <c r="E5222">
        <v>-1.3437978673413472E-2</v>
      </c>
    </row>
    <row r="5223" spans="2:5" x14ac:dyDescent="0.2">
      <c r="B5223" s="176">
        <v>35290</v>
      </c>
      <c r="C5223" s="146">
        <v>70.067909</v>
      </c>
      <c r="D5223">
        <f t="shared" si="84"/>
        <v>-0.83576051354942249</v>
      </c>
      <c r="E5223">
        <v>-1.3485396747620323E-2</v>
      </c>
    </row>
    <row r="5224" spans="2:5" x14ac:dyDescent="0.2">
      <c r="B5224" s="176">
        <v>44641</v>
      </c>
      <c r="C5224" s="146">
        <v>426.620361</v>
      </c>
      <c r="D5224">
        <f t="shared" si="84"/>
        <v>17.908688380274665</v>
      </c>
      <c r="E5224">
        <v>-1.3485463325645536E-2</v>
      </c>
    </row>
    <row r="5225" spans="2:5" x14ac:dyDescent="0.2">
      <c r="B5225" s="176">
        <v>37565</v>
      </c>
      <c r="C5225" s="146">
        <v>22.562134</v>
      </c>
      <c r="D5225">
        <f t="shared" si="84"/>
        <v>-0.95647271366212583</v>
      </c>
      <c r="E5225">
        <v>-1.349072497900802E-2</v>
      </c>
    </row>
    <row r="5226" spans="2:5" x14ac:dyDescent="0.2">
      <c r="B5226" s="176">
        <v>42020</v>
      </c>
      <c r="C5226" s="146">
        <v>518.344604</v>
      </c>
      <c r="D5226">
        <f t="shared" si="84"/>
        <v>5.8321430746714293</v>
      </c>
      <c r="E5226">
        <v>-1.3509570869531766E-2</v>
      </c>
    </row>
    <row r="5227" spans="2:5" x14ac:dyDescent="0.2">
      <c r="B5227" s="176">
        <v>38364</v>
      </c>
      <c r="C5227" s="146">
        <v>75.868522999999996</v>
      </c>
      <c r="D5227">
        <f t="shared" si="84"/>
        <v>0.27338637137536853</v>
      </c>
      <c r="E5227">
        <v>-1.3537539762056761E-2</v>
      </c>
    </row>
    <row r="5228" spans="2:5" x14ac:dyDescent="0.2">
      <c r="B5228" s="176">
        <v>37944</v>
      </c>
      <c r="C5228" s="146">
        <v>59.580128000000002</v>
      </c>
      <c r="D5228">
        <f t="shared" si="84"/>
        <v>-0.76985768714425407</v>
      </c>
      <c r="E5228">
        <v>-1.3548529185473253E-2</v>
      </c>
    </row>
    <row r="5229" spans="2:5" x14ac:dyDescent="0.2">
      <c r="B5229" s="176">
        <v>41365</v>
      </c>
      <c r="C5229" s="146">
        <v>258.88385</v>
      </c>
      <c r="D5229">
        <f t="shared" si="84"/>
        <v>2.4256493826691314</v>
      </c>
      <c r="E5229">
        <v>-1.3561013843772526E-2</v>
      </c>
    </row>
    <row r="5230" spans="2:5" x14ac:dyDescent="0.2">
      <c r="B5230" s="176">
        <v>38407</v>
      </c>
      <c r="C5230" s="146">
        <v>75.572197000000003</v>
      </c>
      <c r="D5230">
        <f t="shared" si="84"/>
        <v>-0.84627854794352864</v>
      </c>
      <c r="E5230">
        <v>-1.3589900404452918E-2</v>
      </c>
    </row>
    <row r="5231" spans="2:5" x14ac:dyDescent="0.2">
      <c r="B5231" s="176">
        <v>44610</v>
      </c>
      <c r="C5231" s="146">
        <v>491.61776700000001</v>
      </c>
      <c r="D5231">
        <f t="shared" si="84"/>
        <v>0.1836073043256353</v>
      </c>
      <c r="E5231">
        <v>-1.3601415195659735E-2</v>
      </c>
    </row>
    <row r="5232" spans="2:5" x14ac:dyDescent="0.2">
      <c r="B5232" s="176">
        <v>44999</v>
      </c>
      <c r="C5232" s="146">
        <v>415.35546900000003</v>
      </c>
      <c r="D5232">
        <f t="shared" si="84"/>
        <v>0.79861869721598899</v>
      </c>
      <c r="E5232">
        <v>-1.3612645454745389E-2</v>
      </c>
    </row>
    <row r="5233" spans="2:5" x14ac:dyDescent="0.2">
      <c r="B5233" s="176">
        <v>43578</v>
      </c>
      <c r="C5233" s="146">
        <v>230.930252</v>
      </c>
      <c r="D5233">
        <f t="shared" si="84"/>
        <v>-0.43313349631453718</v>
      </c>
      <c r="E5233">
        <v>-1.3625809370652211E-2</v>
      </c>
    </row>
    <row r="5234" spans="2:5" x14ac:dyDescent="0.2">
      <c r="B5234" s="176">
        <v>43054</v>
      </c>
      <c r="C5234" s="146">
        <v>407.38031000000001</v>
      </c>
      <c r="D5234">
        <f t="shared" si="84"/>
        <v>-0.18339833848849574</v>
      </c>
      <c r="E5234">
        <v>-1.3637462567863195E-2</v>
      </c>
    </row>
    <row r="5235" spans="2:5" x14ac:dyDescent="0.2">
      <c r="B5235" s="176">
        <v>41887</v>
      </c>
      <c r="C5235" s="146">
        <v>498.87274200000002</v>
      </c>
      <c r="D5235">
        <f t="shared" si="84"/>
        <v>11.060514016296629</v>
      </c>
      <c r="E5235">
        <v>-1.3645215260798406E-2</v>
      </c>
    </row>
    <row r="5236" spans="2:5" x14ac:dyDescent="0.2">
      <c r="B5236" s="176">
        <v>35781</v>
      </c>
      <c r="C5236" s="146">
        <v>41.364136000000002</v>
      </c>
      <c r="D5236">
        <f t="shared" si="84"/>
        <v>-0.51760678707899033</v>
      </c>
      <c r="E5236">
        <v>-1.3658227642850228E-2</v>
      </c>
    </row>
    <row r="5237" spans="2:5" x14ac:dyDescent="0.2">
      <c r="B5237" s="176">
        <v>38643</v>
      </c>
      <c r="C5237" s="146">
        <v>85.747757000000007</v>
      </c>
      <c r="D5237">
        <f t="shared" si="84"/>
        <v>3.240731114244527</v>
      </c>
      <c r="E5237">
        <v>-1.3667464223172708E-2</v>
      </c>
    </row>
    <row r="5238" spans="2:5" x14ac:dyDescent="0.2">
      <c r="B5238" s="176">
        <v>36613</v>
      </c>
      <c r="C5238" s="146">
        <v>20.220040999999998</v>
      </c>
      <c r="D5238">
        <f t="shared" si="84"/>
        <v>-0.94664102404502326</v>
      </c>
      <c r="E5238">
        <v>-1.3668180112215343E-2</v>
      </c>
    </row>
    <row r="5239" spans="2:5" x14ac:dyDescent="0.2">
      <c r="B5239" s="176">
        <v>41598</v>
      </c>
      <c r="C5239" s="146">
        <v>378.94357300000001</v>
      </c>
      <c r="D5239">
        <f t="shared" si="84"/>
        <v>-0.25238543547631725</v>
      </c>
      <c r="E5239">
        <v>-1.3670706411494597E-2</v>
      </c>
    </row>
    <row r="5240" spans="2:5" x14ac:dyDescent="0.2">
      <c r="B5240" s="176">
        <v>45064</v>
      </c>
      <c r="C5240" s="146">
        <v>506.87023900000003</v>
      </c>
      <c r="D5240">
        <f t="shared" si="84"/>
        <v>1.6606487873028171</v>
      </c>
      <c r="E5240">
        <v>-1.367600514510346E-2</v>
      </c>
    </row>
    <row r="5241" spans="2:5" x14ac:dyDescent="0.2">
      <c r="B5241" s="176">
        <v>43833</v>
      </c>
      <c r="C5241" s="146">
        <v>190.50625600000001</v>
      </c>
      <c r="D5241">
        <f t="shared" si="84"/>
        <v>8.0269036012845731</v>
      </c>
      <c r="E5241">
        <v>-1.3677355516114258E-2</v>
      </c>
    </row>
    <row r="5242" spans="2:5" x14ac:dyDescent="0.2">
      <c r="B5242" s="176">
        <v>37552</v>
      </c>
      <c r="C5242" s="146">
        <v>21.104275000000001</v>
      </c>
      <c r="D5242">
        <f t="shared" si="84"/>
        <v>-0.13636356753969173</v>
      </c>
      <c r="E5242">
        <v>-1.3698541149041097E-2</v>
      </c>
    </row>
    <row r="5243" spans="2:5" x14ac:dyDescent="0.2">
      <c r="B5243" s="176">
        <v>37447</v>
      </c>
      <c r="C5243" s="146">
        <v>24.436527000000002</v>
      </c>
      <c r="D5243">
        <f t="shared" si="84"/>
        <v>4.761899249915675E-2</v>
      </c>
      <c r="E5243">
        <v>-1.369862184347268E-2</v>
      </c>
    </row>
    <row r="5244" spans="2:5" x14ac:dyDescent="0.2">
      <c r="B5244" s="176">
        <v>37692</v>
      </c>
      <c r="C5244" s="146">
        <v>23.325776999999999</v>
      </c>
      <c r="D5244">
        <f t="shared" si="84"/>
        <v>-0.95822619096265049</v>
      </c>
      <c r="E5244">
        <v>-1.3698708332959837E-2</v>
      </c>
    </row>
    <row r="5245" spans="2:5" x14ac:dyDescent="0.2">
      <c r="B5245" s="176">
        <v>42101</v>
      </c>
      <c r="C5245" s="146">
        <v>558.38281300000006</v>
      </c>
      <c r="D5245">
        <f t="shared" si="84"/>
        <v>3.5665986827165415</v>
      </c>
      <c r="E5245">
        <v>-1.3728815829465547E-2</v>
      </c>
    </row>
    <row r="5246" spans="2:5" x14ac:dyDescent="0.2">
      <c r="B5246" s="176">
        <v>38926</v>
      </c>
      <c r="C5246" s="146">
        <v>122.275429</v>
      </c>
      <c r="D5246">
        <f t="shared" si="84"/>
        <v>-0.12826052056997803</v>
      </c>
      <c r="E5246">
        <v>-1.3739561888478269E-2</v>
      </c>
    </row>
    <row r="5247" spans="2:5" x14ac:dyDescent="0.2">
      <c r="B5247" s="176">
        <v>38982</v>
      </c>
      <c r="C5247" s="146">
        <v>140.26602199999999</v>
      </c>
      <c r="D5247">
        <f t="shared" si="84"/>
        <v>6.0938539396408018</v>
      </c>
      <c r="E5247">
        <v>-1.3747069651653714E-2</v>
      </c>
    </row>
    <row r="5248" spans="2:5" x14ac:dyDescent="0.2">
      <c r="B5248" s="176">
        <v>36024</v>
      </c>
      <c r="C5248" s="146">
        <v>19.772894000000001</v>
      </c>
      <c r="D5248">
        <f t="shared" si="84"/>
        <v>-0.91455493912651731</v>
      </c>
      <c r="E5248">
        <v>-1.375473610253608E-2</v>
      </c>
    </row>
    <row r="5249" spans="2:5" x14ac:dyDescent="0.2">
      <c r="B5249" s="176">
        <v>40661</v>
      </c>
      <c r="C5249" s="146">
        <v>231.41061400000001</v>
      </c>
      <c r="D5249">
        <f t="shared" si="84"/>
        <v>2.5023174016478902</v>
      </c>
      <c r="E5249">
        <v>-1.3765392358702132E-2</v>
      </c>
    </row>
    <row r="5250" spans="2:5" x14ac:dyDescent="0.2">
      <c r="B5250" s="176">
        <v>35319</v>
      </c>
      <c r="C5250" s="146">
        <v>66.073570000000004</v>
      </c>
      <c r="D5250">
        <f t="shared" si="84"/>
        <v>7.7826059920302365E-2</v>
      </c>
      <c r="E5250">
        <v>-1.3766785209265232E-2</v>
      </c>
    </row>
    <row r="5251" spans="2:5" x14ac:dyDescent="0.2">
      <c r="B5251" s="176">
        <v>35164</v>
      </c>
      <c r="C5251" s="146">
        <v>61.302627999999999</v>
      </c>
      <c r="D5251">
        <f t="shared" ref="D5251:D5314" si="85">(C5251-C5252)/C5252</f>
        <v>-0.75520137539462151</v>
      </c>
      <c r="E5251">
        <v>-1.3766838606017131E-2</v>
      </c>
    </row>
    <row r="5252" spans="2:5" x14ac:dyDescent="0.2">
      <c r="B5252" s="176">
        <v>41052</v>
      </c>
      <c r="C5252" s="146">
        <v>250.42063899999999</v>
      </c>
      <c r="D5252">
        <f t="shared" si="85"/>
        <v>-0.53944094242935803</v>
      </c>
      <c r="E5252">
        <v>-1.3768364214752398E-2</v>
      </c>
    </row>
    <row r="5253" spans="2:5" x14ac:dyDescent="0.2">
      <c r="B5253" s="176">
        <v>42025</v>
      </c>
      <c r="C5253" s="146">
        <v>543.73187299999995</v>
      </c>
      <c r="D5253">
        <f t="shared" si="85"/>
        <v>15.092817557539991</v>
      </c>
      <c r="E5253">
        <v>-1.376968881741256E-2</v>
      </c>
    </row>
    <row r="5254" spans="2:5" x14ac:dyDescent="0.2">
      <c r="B5254" s="176">
        <v>37817</v>
      </c>
      <c r="C5254" s="146">
        <v>33.787239</v>
      </c>
      <c r="D5254">
        <f t="shared" si="85"/>
        <v>-0.91217272643923464</v>
      </c>
      <c r="E5254">
        <v>-1.3780817453075054E-2</v>
      </c>
    </row>
    <row r="5255" spans="2:5" x14ac:dyDescent="0.2">
      <c r="B5255" s="176">
        <v>44924</v>
      </c>
      <c r="C5255" s="146">
        <v>384.70098899999999</v>
      </c>
      <c r="D5255">
        <f t="shared" si="85"/>
        <v>15.240118976823632</v>
      </c>
      <c r="E5255">
        <v>-1.3800199033424653E-2</v>
      </c>
    </row>
    <row r="5256" spans="2:5" x14ac:dyDescent="0.2">
      <c r="B5256" s="176">
        <v>37419</v>
      </c>
      <c r="C5256" s="146">
        <v>23.688310999999999</v>
      </c>
      <c r="D5256">
        <f t="shared" si="85"/>
        <v>-0.85834790329125477</v>
      </c>
      <c r="E5256">
        <v>-1.3808826553240065E-2</v>
      </c>
    </row>
    <row r="5257" spans="2:5" x14ac:dyDescent="0.2">
      <c r="B5257" s="176">
        <v>43788</v>
      </c>
      <c r="C5257" s="146">
        <v>167.22880599999999</v>
      </c>
      <c r="D5257">
        <f t="shared" si="85"/>
        <v>-0.65670722949231586</v>
      </c>
      <c r="E5257">
        <v>-1.381539326215688E-2</v>
      </c>
    </row>
    <row r="5258" spans="2:5" x14ac:dyDescent="0.2">
      <c r="B5258" s="176">
        <v>44524</v>
      </c>
      <c r="C5258" s="146">
        <v>487.13174400000003</v>
      </c>
      <c r="D5258">
        <f t="shared" si="85"/>
        <v>33.081341985554126</v>
      </c>
      <c r="E5258">
        <v>-1.3824458183375301E-2</v>
      </c>
    </row>
    <row r="5259" spans="2:5" x14ac:dyDescent="0.2">
      <c r="B5259" s="176">
        <v>36748</v>
      </c>
      <c r="C5259" s="146">
        <v>14.293208999999999</v>
      </c>
      <c r="D5259">
        <f t="shared" si="85"/>
        <v>-0.9441514569397248</v>
      </c>
      <c r="E5259">
        <v>-1.3837262276194274E-2</v>
      </c>
    </row>
    <row r="5260" spans="2:5" x14ac:dyDescent="0.2">
      <c r="B5260" s="176">
        <v>40969</v>
      </c>
      <c r="C5260" s="146">
        <v>255.928055</v>
      </c>
      <c r="D5260">
        <f t="shared" si="85"/>
        <v>-9.0072088753776605E-2</v>
      </c>
      <c r="E5260">
        <v>-1.384033379143956E-2</v>
      </c>
    </row>
    <row r="5261" spans="2:5" x14ac:dyDescent="0.2">
      <c r="B5261" s="176">
        <v>41470</v>
      </c>
      <c r="C5261" s="146">
        <v>281.26190200000002</v>
      </c>
      <c r="D5261">
        <f t="shared" si="85"/>
        <v>9.2539642518001664</v>
      </c>
      <c r="E5261">
        <v>-1.3846122495541475E-2</v>
      </c>
    </row>
    <row r="5262" spans="2:5" x14ac:dyDescent="0.2">
      <c r="B5262" s="176">
        <v>36566</v>
      </c>
      <c r="C5262" s="146">
        <v>27.429576999999998</v>
      </c>
      <c r="D5262">
        <f t="shared" si="85"/>
        <v>-0.94478774230007756</v>
      </c>
      <c r="E5262">
        <v>-1.3885270342866601E-2</v>
      </c>
    </row>
    <row r="5263" spans="2:5" x14ac:dyDescent="0.2">
      <c r="B5263" s="176">
        <v>41984</v>
      </c>
      <c r="C5263" s="146">
        <v>496.80230699999998</v>
      </c>
      <c r="D5263">
        <f t="shared" si="85"/>
        <v>0.24653705747396629</v>
      </c>
      <c r="E5263">
        <v>-1.3894338915760463E-2</v>
      </c>
    </row>
    <row r="5264" spans="2:5" x14ac:dyDescent="0.2">
      <c r="B5264" s="176">
        <v>42342</v>
      </c>
      <c r="C5264" s="146">
        <v>398.54595899999998</v>
      </c>
      <c r="D5264">
        <f t="shared" si="85"/>
        <v>0.34340648300463844</v>
      </c>
      <c r="E5264">
        <v>-1.3929962120943417E-2</v>
      </c>
    </row>
    <row r="5265" spans="2:5" x14ac:dyDescent="0.2">
      <c r="B5265" s="176">
        <v>41303</v>
      </c>
      <c r="C5265" s="146">
        <v>296.668182</v>
      </c>
      <c r="D5265">
        <f t="shared" si="85"/>
        <v>11.354852683710169</v>
      </c>
      <c r="E5265">
        <v>-1.3936138879644729E-2</v>
      </c>
    </row>
    <row r="5266" spans="2:5" x14ac:dyDescent="0.2">
      <c r="B5266" s="176">
        <v>37449</v>
      </c>
      <c r="C5266" s="146">
        <v>24.012280000000001</v>
      </c>
      <c r="D5266">
        <f t="shared" si="85"/>
        <v>0.6298429091935861</v>
      </c>
      <c r="E5266">
        <v>-1.3937477252597008E-2</v>
      </c>
    </row>
    <row r="5267" spans="2:5" x14ac:dyDescent="0.2">
      <c r="B5267" s="176">
        <v>36781</v>
      </c>
      <c r="C5267" s="146">
        <v>14.73288</v>
      </c>
      <c r="D5267">
        <f t="shared" si="85"/>
        <v>-0.85972840024702402</v>
      </c>
      <c r="E5267">
        <v>-1.3939223411748572E-2</v>
      </c>
    </row>
    <row r="5268" spans="2:5" x14ac:dyDescent="0.2">
      <c r="B5268" s="176">
        <v>38727</v>
      </c>
      <c r="C5268" s="146">
        <v>105.031097</v>
      </c>
      <c r="D5268">
        <f t="shared" si="85"/>
        <v>0.35386078767321288</v>
      </c>
      <c r="E5268">
        <v>-1.3943896875925623E-2</v>
      </c>
    </row>
    <row r="5269" spans="2:5" x14ac:dyDescent="0.2">
      <c r="B5269" s="176">
        <v>38553</v>
      </c>
      <c r="C5269" s="146">
        <v>77.578948999999994</v>
      </c>
      <c r="D5269">
        <f t="shared" si="85"/>
        <v>0.30112684343894458</v>
      </c>
      <c r="E5269">
        <v>-1.3948822157477843E-2</v>
      </c>
    </row>
    <row r="5270" spans="2:5" x14ac:dyDescent="0.2">
      <c r="B5270" s="176">
        <v>35354</v>
      </c>
      <c r="C5270" s="146">
        <v>59.624431999999999</v>
      </c>
      <c r="D5270">
        <f t="shared" si="85"/>
        <v>-0.72492089860730413</v>
      </c>
      <c r="E5270">
        <v>-1.3961886952766563E-2</v>
      </c>
    </row>
    <row r="5271" spans="2:5" x14ac:dyDescent="0.2">
      <c r="B5271" s="176">
        <v>40484</v>
      </c>
      <c r="C5271" s="146">
        <v>216.75376900000001</v>
      </c>
      <c r="D5271">
        <f t="shared" si="85"/>
        <v>0.10062928597521868</v>
      </c>
      <c r="E5271">
        <v>-1.3967132199679258E-2</v>
      </c>
    </row>
    <row r="5272" spans="2:5" x14ac:dyDescent="0.2">
      <c r="B5272" s="176">
        <v>43846</v>
      </c>
      <c r="C5272" s="146">
        <v>196.936218</v>
      </c>
      <c r="D5272">
        <f t="shared" si="85"/>
        <v>-0.52540537386580699</v>
      </c>
      <c r="E5272">
        <v>-1.3975570037107112E-2</v>
      </c>
    </row>
    <row r="5273" spans="2:5" x14ac:dyDescent="0.2">
      <c r="B5273" s="176">
        <v>44868</v>
      </c>
      <c r="C5273" s="146">
        <v>414.95669600000002</v>
      </c>
      <c r="D5273">
        <f t="shared" si="85"/>
        <v>11.152115142617758</v>
      </c>
      <c r="E5273">
        <v>-1.3976108866249465E-2</v>
      </c>
    </row>
    <row r="5274" spans="2:5" x14ac:dyDescent="0.2">
      <c r="B5274" s="176">
        <v>36502</v>
      </c>
      <c r="C5274" s="146">
        <v>34.14687</v>
      </c>
      <c r="D5274">
        <f t="shared" si="85"/>
        <v>1.8578878532315377</v>
      </c>
      <c r="E5274">
        <v>-1.3995444732280897E-2</v>
      </c>
    </row>
    <row r="5275" spans="2:5" x14ac:dyDescent="0.2">
      <c r="B5275" s="176">
        <v>36847</v>
      </c>
      <c r="C5275" s="146">
        <v>11.948289000000001</v>
      </c>
      <c r="D5275">
        <f t="shared" si="85"/>
        <v>-0.96868166218534502</v>
      </c>
      <c r="E5275">
        <v>-1.4003892395338202E-2</v>
      </c>
    </row>
    <row r="5276" spans="2:5" x14ac:dyDescent="0.2">
      <c r="B5276" s="176">
        <v>42984</v>
      </c>
      <c r="C5276" s="146">
        <v>381.51095600000002</v>
      </c>
      <c r="D5276">
        <f t="shared" si="85"/>
        <v>0.75494282818059355</v>
      </c>
      <c r="E5276">
        <v>-1.4040905143896779E-2</v>
      </c>
    </row>
    <row r="5277" spans="2:5" x14ac:dyDescent="0.2">
      <c r="B5277" s="176">
        <v>40471</v>
      </c>
      <c r="C5277" s="146">
        <v>217.39224200000001</v>
      </c>
      <c r="D5277">
        <f t="shared" si="85"/>
        <v>7.1997396659547783E-2</v>
      </c>
      <c r="E5277">
        <v>-1.405272633265885E-2</v>
      </c>
    </row>
    <row r="5278" spans="2:5" x14ac:dyDescent="0.2">
      <c r="B5278" s="176">
        <v>40695</v>
      </c>
      <c r="C5278" s="146">
        <v>202.791763</v>
      </c>
      <c r="D5278">
        <f t="shared" si="85"/>
        <v>0.99245022282845297</v>
      </c>
      <c r="E5278">
        <v>-1.4060045647276273E-2</v>
      </c>
    </row>
    <row r="5279" spans="2:5" x14ac:dyDescent="0.2">
      <c r="B5279" s="176">
        <v>38700</v>
      </c>
      <c r="C5279" s="146">
        <v>101.78009</v>
      </c>
      <c r="D5279">
        <f t="shared" si="85"/>
        <v>-0.75934221044211236</v>
      </c>
      <c r="E5279">
        <v>-1.4067619111893788E-2</v>
      </c>
    </row>
    <row r="5280" spans="2:5" x14ac:dyDescent="0.2">
      <c r="B5280" s="176">
        <v>41781</v>
      </c>
      <c r="C5280" s="146">
        <v>422.92456099999998</v>
      </c>
      <c r="D5280">
        <f t="shared" si="85"/>
        <v>0.14987306209313364</v>
      </c>
      <c r="E5280">
        <v>-1.4074965474404646E-2</v>
      </c>
    </row>
    <row r="5281" spans="2:5" x14ac:dyDescent="0.2">
      <c r="B5281" s="176">
        <v>41570</v>
      </c>
      <c r="C5281" s="146">
        <v>367.801086</v>
      </c>
      <c r="D5281">
        <f t="shared" si="85"/>
        <v>4.4200299488927168</v>
      </c>
      <c r="E5281">
        <v>-1.4078948571861443E-2</v>
      </c>
    </row>
    <row r="5282" spans="2:5" x14ac:dyDescent="0.2">
      <c r="B5282" s="176">
        <v>38268</v>
      </c>
      <c r="C5282" s="146">
        <v>67.859604000000004</v>
      </c>
      <c r="D5282">
        <f t="shared" si="85"/>
        <v>-0.44730236328161055</v>
      </c>
      <c r="E5282">
        <v>-1.4079566422614284E-2</v>
      </c>
    </row>
    <row r="5283" spans="2:5" x14ac:dyDescent="0.2">
      <c r="B5283" s="176">
        <v>38930</v>
      </c>
      <c r="C5283" s="146">
        <v>122.778893</v>
      </c>
      <c r="D5283">
        <f t="shared" si="85"/>
        <v>1.4477443437766115</v>
      </c>
      <c r="E5283">
        <v>-1.408279551659149E-2</v>
      </c>
    </row>
    <row r="5284" spans="2:5" x14ac:dyDescent="0.2">
      <c r="B5284" s="176">
        <v>35436</v>
      </c>
      <c r="C5284" s="146">
        <v>50.160015000000001</v>
      </c>
      <c r="D5284">
        <f t="shared" si="85"/>
        <v>-0.60876770193024721</v>
      </c>
      <c r="E5284">
        <v>-1.4084281420280377E-2</v>
      </c>
    </row>
    <row r="5285" spans="2:5" x14ac:dyDescent="0.2">
      <c r="B5285" s="176">
        <v>39280</v>
      </c>
      <c r="C5285" s="146">
        <v>128.21031199999999</v>
      </c>
      <c r="D5285">
        <f t="shared" si="85"/>
        <v>10.314799441012671</v>
      </c>
      <c r="E5285">
        <v>-1.4088192514849104E-2</v>
      </c>
    </row>
    <row r="5286" spans="2:5" x14ac:dyDescent="0.2">
      <c r="B5286" s="176">
        <v>37018</v>
      </c>
      <c r="C5286" s="146">
        <v>11.331205000000001</v>
      </c>
      <c r="D5286">
        <f t="shared" si="85"/>
        <v>-0.96782301107757496</v>
      </c>
      <c r="E5286">
        <v>-1.4093998272020179E-2</v>
      </c>
    </row>
    <row r="5287" spans="2:5" x14ac:dyDescent="0.2">
      <c r="B5287" s="176">
        <v>43200</v>
      </c>
      <c r="C5287" s="146">
        <v>352.15243500000003</v>
      </c>
      <c r="D5287">
        <f t="shared" si="85"/>
        <v>2.1695826985886217</v>
      </c>
      <c r="E5287">
        <v>-1.4094313921851943E-2</v>
      </c>
    </row>
    <row r="5288" spans="2:5" x14ac:dyDescent="0.2">
      <c r="B5288" s="176">
        <v>44047</v>
      </c>
      <c r="C5288" s="146">
        <v>111.103722</v>
      </c>
      <c r="D5288">
        <f t="shared" si="85"/>
        <v>-0.14052772722863691</v>
      </c>
      <c r="E5288">
        <v>-1.4153049235602382E-2</v>
      </c>
    </row>
    <row r="5289" spans="2:5" x14ac:dyDescent="0.2">
      <c r="B5289" s="176">
        <v>40228</v>
      </c>
      <c r="C5289" s="146">
        <v>129.269699</v>
      </c>
      <c r="D5289">
        <f t="shared" si="85"/>
        <v>0.5170661063183104</v>
      </c>
      <c r="E5289">
        <v>-1.4158161597065941E-2</v>
      </c>
    </row>
    <row r="5290" spans="2:5" x14ac:dyDescent="0.2">
      <c r="B5290" s="176">
        <v>39623</v>
      </c>
      <c r="C5290" s="146">
        <v>85.210327000000007</v>
      </c>
      <c r="D5290">
        <f t="shared" si="85"/>
        <v>-0.22968392256350728</v>
      </c>
      <c r="E5290">
        <v>-1.4179220696913577E-2</v>
      </c>
    </row>
    <row r="5291" spans="2:5" x14ac:dyDescent="0.2">
      <c r="B5291" s="176">
        <v>39535</v>
      </c>
      <c r="C5291" s="146">
        <v>110.617355</v>
      </c>
      <c r="D5291">
        <f t="shared" si="85"/>
        <v>-0.75209537308633523</v>
      </c>
      <c r="E5291">
        <v>-1.4190875408116425E-2</v>
      </c>
    </row>
    <row r="5292" spans="2:5" x14ac:dyDescent="0.2">
      <c r="B5292" s="176">
        <v>44622</v>
      </c>
      <c r="C5292" s="146">
        <v>446.20931999999999</v>
      </c>
      <c r="D5292">
        <f t="shared" si="85"/>
        <v>2.7184027265539332</v>
      </c>
      <c r="E5292">
        <v>-1.4205422909279657E-2</v>
      </c>
    </row>
    <row r="5293" spans="2:5" x14ac:dyDescent="0.2">
      <c r="B5293" s="176">
        <v>39489</v>
      </c>
      <c r="C5293" s="146">
        <v>120.00026699999999</v>
      </c>
      <c r="D5293">
        <f t="shared" si="85"/>
        <v>4.6081736238086632</v>
      </c>
      <c r="E5293">
        <v>-1.4206404198774811E-2</v>
      </c>
    </row>
    <row r="5294" spans="2:5" x14ac:dyDescent="0.2">
      <c r="B5294" s="176">
        <v>37551</v>
      </c>
      <c r="C5294" s="146">
        <v>21.397387999999999</v>
      </c>
      <c r="D5294">
        <f t="shared" si="85"/>
        <v>-0.94624948536391773</v>
      </c>
      <c r="E5294">
        <v>-1.4214686299334511E-2</v>
      </c>
    </row>
    <row r="5295" spans="2:5" x14ac:dyDescent="0.2">
      <c r="B5295" s="176">
        <v>41733</v>
      </c>
      <c r="C5295" s="146">
        <v>398.08712800000001</v>
      </c>
      <c r="D5295">
        <f t="shared" si="85"/>
        <v>-3.1345464967471176E-2</v>
      </c>
      <c r="E5295">
        <v>-1.4221428775368623E-2</v>
      </c>
    </row>
    <row r="5296" spans="2:5" x14ac:dyDescent="0.2">
      <c r="B5296" s="176">
        <v>44938</v>
      </c>
      <c r="C5296" s="146">
        <v>410.96914700000002</v>
      </c>
      <c r="D5296">
        <f t="shared" si="85"/>
        <v>5.1343582481011474</v>
      </c>
      <c r="E5296">
        <v>-1.4227653006981849E-2</v>
      </c>
    </row>
    <row r="5297" spans="2:5" x14ac:dyDescent="0.2">
      <c r="B5297" s="176">
        <v>38476</v>
      </c>
      <c r="C5297" s="146">
        <v>66.994643999999994</v>
      </c>
      <c r="D5297">
        <f t="shared" si="85"/>
        <v>-0.60246410075100831</v>
      </c>
      <c r="E5297">
        <v>-1.4258754104138238E-2</v>
      </c>
    </row>
    <row r="5298" spans="2:5" x14ac:dyDescent="0.2">
      <c r="B5298" s="176">
        <v>43777</v>
      </c>
      <c r="C5298" s="146">
        <v>168.524765</v>
      </c>
      <c r="D5298">
        <f t="shared" si="85"/>
        <v>6.7255618511796849</v>
      </c>
      <c r="E5298">
        <v>-1.4285686043028609E-2</v>
      </c>
    </row>
    <row r="5299" spans="2:5" x14ac:dyDescent="0.2">
      <c r="B5299" s="176">
        <v>37315</v>
      </c>
      <c r="C5299" s="146">
        <v>21.813917</v>
      </c>
      <c r="D5299">
        <f t="shared" si="85"/>
        <v>-0.95653609212787949</v>
      </c>
      <c r="E5299">
        <v>-1.4290893380563552E-2</v>
      </c>
    </row>
    <row r="5300" spans="2:5" x14ac:dyDescent="0.2">
      <c r="B5300" s="176">
        <v>44511</v>
      </c>
      <c r="C5300" s="146">
        <v>501.88577299999997</v>
      </c>
      <c r="D5300">
        <f t="shared" si="85"/>
        <v>4.773052082906414</v>
      </c>
      <c r="E5300">
        <v>-1.4292695602053226E-2</v>
      </c>
    </row>
    <row r="5301" spans="2:5" x14ac:dyDescent="0.2">
      <c r="B5301" s="176">
        <v>38642</v>
      </c>
      <c r="C5301" s="146">
        <v>86.935951000000003</v>
      </c>
      <c r="D5301">
        <f t="shared" si="85"/>
        <v>0.14273318044567077</v>
      </c>
      <c r="E5301">
        <v>-1.4313852143139459E-2</v>
      </c>
    </row>
    <row r="5302" spans="2:5" x14ac:dyDescent="0.2">
      <c r="B5302" s="176">
        <v>38546</v>
      </c>
      <c r="C5302" s="146">
        <v>76.077208999999996</v>
      </c>
      <c r="D5302">
        <f t="shared" si="85"/>
        <v>5.5523971304345048E-2</v>
      </c>
      <c r="E5302">
        <v>-1.4325493271229058E-2</v>
      </c>
    </row>
    <row r="5303" spans="2:5" x14ac:dyDescent="0.2">
      <c r="B5303" s="176">
        <v>38540</v>
      </c>
      <c r="C5303" s="146">
        <v>72.075301999999994</v>
      </c>
      <c r="D5303">
        <f t="shared" si="85"/>
        <v>-0.53671485782553663</v>
      </c>
      <c r="E5303">
        <v>-1.4330986199597761E-2</v>
      </c>
    </row>
    <row r="5304" spans="2:5" x14ac:dyDescent="0.2">
      <c r="B5304" s="176">
        <v>40302</v>
      </c>
      <c r="C5304" s="146">
        <v>155.574387</v>
      </c>
      <c r="D5304">
        <f t="shared" si="85"/>
        <v>2.3896530408722847</v>
      </c>
      <c r="E5304">
        <v>-1.4336585497944001E-2</v>
      </c>
    </row>
    <row r="5305" spans="2:5" x14ac:dyDescent="0.2">
      <c r="B5305" s="176">
        <v>37889</v>
      </c>
      <c r="C5305" s="146">
        <v>45.896847000000001</v>
      </c>
      <c r="D5305">
        <f t="shared" si="85"/>
        <v>-0.27836772168325202</v>
      </c>
      <c r="E5305">
        <v>-1.4362921385039336E-2</v>
      </c>
    </row>
    <row r="5306" spans="2:5" x14ac:dyDescent="0.2">
      <c r="B5306" s="176">
        <v>35600</v>
      </c>
      <c r="C5306" s="146">
        <v>63.601433</v>
      </c>
      <c r="D5306">
        <f t="shared" si="85"/>
        <v>-0.5027002494379017</v>
      </c>
      <c r="E5306">
        <v>-1.4381981448948223E-2</v>
      </c>
    </row>
    <row r="5307" spans="2:5" x14ac:dyDescent="0.2">
      <c r="B5307" s="176">
        <v>39387</v>
      </c>
      <c r="C5307" s="146">
        <v>127.89355500000001</v>
      </c>
      <c r="D5307">
        <f t="shared" si="85"/>
        <v>6.9731104727753929E-2</v>
      </c>
      <c r="E5307">
        <v>-1.4382851734009071E-2</v>
      </c>
    </row>
    <row r="5308" spans="2:5" x14ac:dyDescent="0.2">
      <c r="B5308" s="176">
        <v>39184</v>
      </c>
      <c r="C5308" s="146">
        <v>119.556732</v>
      </c>
      <c r="D5308">
        <f t="shared" si="85"/>
        <v>3.804712283263616</v>
      </c>
      <c r="E5308">
        <v>-1.4388304344007796E-2</v>
      </c>
    </row>
    <row r="5309" spans="2:5" x14ac:dyDescent="0.2">
      <c r="B5309" s="176">
        <v>39881</v>
      </c>
      <c r="C5309" s="146">
        <v>24.883223999999998</v>
      </c>
      <c r="D5309">
        <f t="shared" si="85"/>
        <v>-0.94153700272649909</v>
      </c>
      <c r="E5309">
        <v>-1.4424843669137785E-2</v>
      </c>
    </row>
    <row r="5310" spans="2:5" x14ac:dyDescent="0.2">
      <c r="B5310" s="176">
        <v>43027</v>
      </c>
      <c r="C5310" s="146">
        <v>425.62347399999999</v>
      </c>
      <c r="D5310">
        <f t="shared" si="85"/>
        <v>0.20316323568416553</v>
      </c>
      <c r="E5310">
        <v>-1.4427538154584706E-2</v>
      </c>
    </row>
    <row r="5311" spans="2:5" x14ac:dyDescent="0.2">
      <c r="B5311" s="176">
        <v>42381</v>
      </c>
      <c r="C5311" s="146">
        <v>353.75372299999998</v>
      </c>
      <c r="D5311">
        <f t="shared" si="85"/>
        <v>1.6993325916039683</v>
      </c>
      <c r="E5311">
        <v>-1.4436556899540773E-2</v>
      </c>
    </row>
    <row r="5312" spans="2:5" x14ac:dyDescent="0.2">
      <c r="B5312" s="176">
        <v>40211</v>
      </c>
      <c r="C5312" s="146">
        <v>131.05229199999999</v>
      </c>
      <c r="D5312">
        <f t="shared" si="85"/>
        <v>-0.70799480791985969</v>
      </c>
      <c r="E5312">
        <v>-1.4447681097241739E-2</v>
      </c>
    </row>
    <row r="5313" spans="2:5" x14ac:dyDescent="0.2">
      <c r="B5313" s="176">
        <v>44818</v>
      </c>
      <c r="C5313" s="146">
        <v>448.80123900000001</v>
      </c>
      <c r="D5313">
        <f t="shared" si="85"/>
        <v>2.8134991549443455</v>
      </c>
      <c r="E5313">
        <v>-1.4448280084909183E-2</v>
      </c>
    </row>
    <row r="5314" spans="2:5" x14ac:dyDescent="0.2">
      <c r="B5314" s="176">
        <v>40136</v>
      </c>
      <c r="C5314" s="146">
        <v>117.687515</v>
      </c>
      <c r="D5314">
        <f t="shared" si="85"/>
        <v>2.4344043946129639</v>
      </c>
      <c r="E5314">
        <v>-1.4463722287581769E-2</v>
      </c>
    </row>
    <row r="5315" spans="2:5" x14ac:dyDescent="0.2">
      <c r="B5315" s="176">
        <v>37819</v>
      </c>
      <c r="C5315" s="146">
        <v>34.267226999999998</v>
      </c>
      <c r="D5315">
        <f t="shared" ref="D5315:D5378" si="86">(C5315-C5316)/C5316</f>
        <v>-0.17451215791214991</v>
      </c>
      <c r="E5315">
        <v>-1.4482895695639453E-2</v>
      </c>
    </row>
    <row r="5316" spans="2:5" x14ac:dyDescent="0.2">
      <c r="B5316" s="176">
        <v>35402</v>
      </c>
      <c r="C5316" s="146">
        <v>41.511485999999998</v>
      </c>
      <c r="D5316">
        <f t="shared" si="86"/>
        <v>-0.76891860662785405</v>
      </c>
      <c r="E5316">
        <v>-1.4485406371333873E-2</v>
      </c>
    </row>
    <row r="5317" spans="2:5" x14ac:dyDescent="0.2">
      <c r="B5317" s="176">
        <v>43544</v>
      </c>
      <c r="C5317" s="146">
        <v>179.640106</v>
      </c>
      <c r="D5317">
        <f t="shared" si="86"/>
        <v>-0.20211741497103464</v>
      </c>
      <c r="E5317">
        <v>-1.4492854915576878E-2</v>
      </c>
    </row>
    <row r="5318" spans="2:5" x14ac:dyDescent="0.2">
      <c r="B5318" s="176">
        <v>41155</v>
      </c>
      <c r="C5318" s="146">
        <v>225.14604199999999</v>
      </c>
      <c r="D5318">
        <f t="shared" si="86"/>
        <v>1.8948512028681423</v>
      </c>
      <c r="E5318">
        <v>-1.4511327407682562E-2</v>
      </c>
    </row>
    <row r="5319" spans="2:5" x14ac:dyDescent="0.2">
      <c r="B5319" s="176">
        <v>38385</v>
      </c>
      <c r="C5319" s="146">
        <v>77.774651000000006</v>
      </c>
      <c r="D5319">
        <f t="shared" si="86"/>
        <v>2.8077269665143736</v>
      </c>
      <c r="E5319">
        <v>-1.4511910996373008E-2</v>
      </c>
    </row>
    <row r="5320" spans="2:5" x14ac:dyDescent="0.2">
      <c r="B5320" s="176">
        <v>37529</v>
      </c>
      <c r="C5320" s="146">
        <v>20.42548</v>
      </c>
      <c r="D5320">
        <f t="shared" si="86"/>
        <v>-0.95088669458335195</v>
      </c>
      <c r="E5320">
        <v>-1.4514259583243566E-2</v>
      </c>
    </row>
    <row r="5321" spans="2:5" x14ac:dyDescent="0.2">
      <c r="B5321" s="176">
        <v>42339</v>
      </c>
      <c r="C5321" s="146">
        <v>415.88485700000001</v>
      </c>
      <c r="D5321">
        <f t="shared" si="86"/>
        <v>-0.25463453942952025</v>
      </c>
      <c r="E5321">
        <v>-1.4521790660859407E-2</v>
      </c>
    </row>
    <row r="5322" spans="2:5" x14ac:dyDescent="0.2">
      <c r="B5322" s="176">
        <v>45085</v>
      </c>
      <c r="C5322" s="146">
        <v>557.96099900000002</v>
      </c>
      <c r="D5322">
        <f t="shared" si="86"/>
        <v>34.563013907130198</v>
      </c>
      <c r="E5322">
        <v>-1.4525922997896557E-2</v>
      </c>
    </row>
    <row r="5323" spans="2:5" x14ac:dyDescent="0.2">
      <c r="B5323" s="176">
        <v>37221</v>
      </c>
      <c r="C5323" s="146">
        <v>15.689361999999999</v>
      </c>
      <c r="D5323">
        <f t="shared" si="86"/>
        <v>-0.94948884365686848</v>
      </c>
      <c r="E5323">
        <v>-1.4534727788851445E-2</v>
      </c>
    </row>
    <row r="5324" spans="2:5" x14ac:dyDescent="0.2">
      <c r="B5324" s="176">
        <v>41296</v>
      </c>
      <c r="C5324" s="146">
        <v>310.61181599999998</v>
      </c>
      <c r="D5324">
        <f t="shared" si="86"/>
        <v>0.80521371452727242</v>
      </c>
      <c r="E5324">
        <v>-1.4539857335546301E-2</v>
      </c>
    </row>
    <row r="5325" spans="2:5" x14ac:dyDescent="0.2">
      <c r="B5325" s="176">
        <v>43616</v>
      </c>
      <c r="C5325" s="146">
        <v>172.06373600000001</v>
      </c>
      <c r="D5325">
        <f t="shared" si="86"/>
        <v>1.0467493523872846</v>
      </c>
      <c r="E5325">
        <v>-1.4558897480864957E-2</v>
      </c>
    </row>
    <row r="5326" spans="2:5" x14ac:dyDescent="0.2">
      <c r="B5326" s="176">
        <v>38027</v>
      </c>
      <c r="C5326" s="146">
        <v>84.066833000000003</v>
      </c>
      <c r="D5326">
        <f t="shared" si="86"/>
        <v>-0.81239411679171536</v>
      </c>
      <c r="E5326">
        <v>-1.4572844606349462E-2</v>
      </c>
    </row>
    <row r="5327" spans="2:5" x14ac:dyDescent="0.2">
      <c r="B5327" s="176">
        <v>44658</v>
      </c>
      <c r="C5327" s="146">
        <v>448.10339399999998</v>
      </c>
      <c r="D5327">
        <f t="shared" si="86"/>
        <v>4.0546207247648551</v>
      </c>
      <c r="E5327">
        <v>-1.4578526255929741E-2</v>
      </c>
    </row>
    <row r="5328" spans="2:5" x14ac:dyDescent="0.2">
      <c r="B5328" s="176">
        <v>38678</v>
      </c>
      <c r="C5328" s="146">
        <v>88.652229000000005</v>
      </c>
      <c r="D5328">
        <f t="shared" si="86"/>
        <v>6.0900995028257725</v>
      </c>
      <c r="E5328">
        <v>-1.4583037382211381E-2</v>
      </c>
    </row>
    <row r="5329" spans="2:5" x14ac:dyDescent="0.2">
      <c r="B5329" s="176">
        <v>37033</v>
      </c>
      <c r="C5329" s="146">
        <v>12.503665</v>
      </c>
      <c r="D5329">
        <f t="shared" si="86"/>
        <v>-0.95529644140772751</v>
      </c>
      <c r="E5329">
        <v>-1.4589649604099314E-2</v>
      </c>
    </row>
    <row r="5330" spans="2:5" x14ac:dyDescent="0.2">
      <c r="B5330" s="176">
        <v>41351</v>
      </c>
      <c r="C5330" s="146">
        <v>279.70178199999998</v>
      </c>
      <c r="D5330">
        <f t="shared" si="86"/>
        <v>-0.15958211624251992</v>
      </c>
      <c r="E5330">
        <v>-1.4599734019016453E-2</v>
      </c>
    </row>
    <row r="5331" spans="2:5" x14ac:dyDescent="0.2">
      <c r="B5331" s="176">
        <v>43180</v>
      </c>
      <c r="C5331" s="146">
        <v>332.81274400000001</v>
      </c>
      <c r="D5331">
        <f t="shared" si="86"/>
        <v>0.1380603669212333</v>
      </c>
      <c r="E5331">
        <v>-1.4610332466121936E-2</v>
      </c>
    </row>
    <row r="5332" spans="2:5" x14ac:dyDescent="0.2">
      <c r="B5332" s="176">
        <v>44426</v>
      </c>
      <c r="C5332" s="146">
        <v>292.43856799999998</v>
      </c>
      <c r="D5332">
        <f t="shared" si="86"/>
        <v>0.35156500731146906</v>
      </c>
      <c r="E5332">
        <v>-1.4612033346266363E-2</v>
      </c>
    </row>
    <row r="5333" spans="2:5" x14ac:dyDescent="0.2">
      <c r="B5333" s="176">
        <v>41107</v>
      </c>
      <c r="C5333" s="146">
        <v>216.37033099999999</v>
      </c>
      <c r="D5333">
        <f t="shared" si="86"/>
        <v>2.7527801698383216</v>
      </c>
      <c r="E5333">
        <v>-1.4612800281739148E-2</v>
      </c>
    </row>
    <row r="5334" spans="2:5" x14ac:dyDescent="0.2">
      <c r="B5334" s="176">
        <v>35590</v>
      </c>
      <c r="C5334" s="146">
        <v>57.656010000000002</v>
      </c>
      <c r="D5334">
        <f t="shared" si="86"/>
        <v>-0.77205283654291912</v>
      </c>
      <c r="E5334">
        <v>-1.4622065345366685E-2</v>
      </c>
    </row>
    <row r="5335" spans="2:5" x14ac:dyDescent="0.2">
      <c r="B5335" s="176">
        <v>41165</v>
      </c>
      <c r="C5335" s="146">
        <v>252.93585200000001</v>
      </c>
      <c r="D5335">
        <f t="shared" si="86"/>
        <v>-0.3554574226318985</v>
      </c>
      <c r="E5335">
        <v>-1.4624879432834366E-2</v>
      </c>
    </row>
    <row r="5336" spans="2:5" x14ac:dyDescent="0.2">
      <c r="B5336" s="176">
        <v>43132</v>
      </c>
      <c r="C5336" s="146">
        <v>392.42691000000002</v>
      </c>
      <c r="D5336">
        <f t="shared" si="86"/>
        <v>-0.28615470310125751</v>
      </c>
      <c r="E5336">
        <v>-1.4643366575648816E-2</v>
      </c>
    </row>
    <row r="5337" spans="2:5" x14ac:dyDescent="0.2">
      <c r="B5337" s="176">
        <v>42649</v>
      </c>
      <c r="C5337" s="146">
        <v>549.73663299999998</v>
      </c>
      <c r="D5337">
        <f t="shared" si="86"/>
        <v>0.69078654125300998</v>
      </c>
      <c r="E5337">
        <v>-1.4652082782909782E-2</v>
      </c>
    </row>
    <row r="5338" spans="2:5" x14ac:dyDescent="0.2">
      <c r="B5338" s="176">
        <v>44231</v>
      </c>
      <c r="C5338" s="146">
        <v>325.13662699999998</v>
      </c>
      <c r="D5338">
        <f t="shared" si="86"/>
        <v>-0.25933923481053689</v>
      </c>
      <c r="E5338">
        <v>-1.4652658519193541E-2</v>
      </c>
    </row>
    <row r="5339" spans="2:5" x14ac:dyDescent="0.2">
      <c r="B5339" s="176">
        <v>42949</v>
      </c>
      <c r="C5339" s="146">
        <v>438.98184199999997</v>
      </c>
      <c r="D5339">
        <f t="shared" si="86"/>
        <v>41.344112912016094</v>
      </c>
      <c r="E5339">
        <v>-1.4656486681964918E-2</v>
      </c>
    </row>
    <row r="5340" spans="2:5" x14ac:dyDescent="0.2">
      <c r="B5340" s="176">
        <v>36976</v>
      </c>
      <c r="C5340" s="146">
        <v>10.367010000000001</v>
      </c>
      <c r="D5340">
        <f t="shared" si="86"/>
        <v>-0.97617566877012996</v>
      </c>
      <c r="E5340">
        <v>-1.4662945574223207E-2</v>
      </c>
    </row>
    <row r="5341" spans="2:5" x14ac:dyDescent="0.2">
      <c r="B5341" s="176">
        <v>44978</v>
      </c>
      <c r="C5341" s="146">
        <v>435.143799</v>
      </c>
      <c r="D5341">
        <f t="shared" si="86"/>
        <v>-0.31779600944909336</v>
      </c>
      <c r="E5341">
        <v>-1.4672669347133387E-2</v>
      </c>
    </row>
    <row r="5342" spans="2:5" x14ac:dyDescent="0.2">
      <c r="B5342" s="176">
        <v>45224</v>
      </c>
      <c r="C5342" s="146">
        <v>637.84997599999997</v>
      </c>
      <c r="D5342">
        <f t="shared" si="86"/>
        <v>43.008583278200426</v>
      </c>
      <c r="E5342">
        <v>-1.4675214879439496E-2</v>
      </c>
    </row>
    <row r="5343" spans="2:5" x14ac:dyDescent="0.2">
      <c r="B5343" s="176">
        <v>36922</v>
      </c>
      <c r="C5343" s="146">
        <v>14.493763</v>
      </c>
      <c r="D5343">
        <f t="shared" si="86"/>
        <v>-0.96765891203698096</v>
      </c>
      <c r="E5343">
        <v>-1.4682718432451147E-2</v>
      </c>
    </row>
    <row r="5344" spans="2:5" x14ac:dyDescent="0.2">
      <c r="B5344" s="176">
        <v>42899</v>
      </c>
      <c r="C5344" s="146">
        <v>448.15322900000001</v>
      </c>
      <c r="D5344">
        <f t="shared" si="86"/>
        <v>20.662744649729742</v>
      </c>
      <c r="E5344">
        <v>-1.4684966569709895E-2</v>
      </c>
    </row>
    <row r="5345" spans="2:5" x14ac:dyDescent="0.2">
      <c r="B5345" s="176">
        <v>37361</v>
      </c>
      <c r="C5345" s="146">
        <v>20.687740000000002</v>
      </c>
      <c r="D5345">
        <f t="shared" si="86"/>
        <v>-0.95234016794081755</v>
      </c>
      <c r="E5345">
        <v>-1.4695171774205269E-2</v>
      </c>
    </row>
    <row r="5346" spans="2:5" x14ac:dyDescent="0.2">
      <c r="B5346" s="176">
        <v>42163</v>
      </c>
      <c r="C5346" s="146">
        <v>434.07076999999998</v>
      </c>
      <c r="D5346">
        <f t="shared" si="86"/>
        <v>4.8823657673941581</v>
      </c>
      <c r="E5346">
        <v>-1.4702607621116942E-2</v>
      </c>
    </row>
    <row r="5347" spans="2:5" x14ac:dyDescent="0.2">
      <c r="B5347" s="176">
        <v>38110</v>
      </c>
      <c r="C5347" s="146">
        <v>73.791870000000003</v>
      </c>
      <c r="D5347">
        <f t="shared" si="86"/>
        <v>0.14698194094021175</v>
      </c>
      <c r="E5347">
        <v>-1.471201044968976E-2</v>
      </c>
    </row>
    <row r="5348" spans="2:5" x14ac:dyDescent="0.2">
      <c r="B5348" s="176">
        <v>38188</v>
      </c>
      <c r="C5348" s="146">
        <v>64.335685999999995</v>
      </c>
      <c r="D5348">
        <f t="shared" si="86"/>
        <v>-0.66515830510005436</v>
      </c>
      <c r="E5348">
        <v>-1.4718329374611335E-2</v>
      </c>
    </row>
    <row r="5349" spans="2:5" x14ac:dyDescent="0.2">
      <c r="B5349" s="176">
        <v>40917</v>
      </c>
      <c r="C5349" s="146">
        <v>192.137619</v>
      </c>
      <c r="D5349">
        <f t="shared" si="86"/>
        <v>1.9425298152304529</v>
      </c>
      <c r="E5349">
        <v>-1.4734774303548134E-2</v>
      </c>
    </row>
    <row r="5350" spans="2:5" x14ac:dyDescent="0.2">
      <c r="B5350" s="176">
        <v>38187</v>
      </c>
      <c r="C5350" s="146">
        <v>65.296745000000001</v>
      </c>
      <c r="D5350">
        <f t="shared" si="86"/>
        <v>-0.43739867232392082</v>
      </c>
      <c r="E5350">
        <v>-1.4743432209588387E-2</v>
      </c>
    </row>
    <row r="5351" spans="2:5" x14ac:dyDescent="0.2">
      <c r="B5351" s="176">
        <v>39240</v>
      </c>
      <c r="C5351" s="146">
        <v>116.062195</v>
      </c>
      <c r="D5351">
        <f t="shared" si="86"/>
        <v>9.2636662650653552</v>
      </c>
      <c r="E5351">
        <v>-1.4752825420431119E-2</v>
      </c>
    </row>
    <row r="5352" spans="2:5" x14ac:dyDescent="0.2">
      <c r="B5352" s="176">
        <v>37055</v>
      </c>
      <c r="C5352" s="146">
        <v>11.308064</v>
      </c>
      <c r="D5352">
        <f t="shared" si="86"/>
        <v>-0.82391051241439428</v>
      </c>
      <c r="E5352">
        <v>-1.4784852202446045E-2</v>
      </c>
    </row>
    <row r="5353" spans="2:5" x14ac:dyDescent="0.2">
      <c r="B5353" s="176">
        <v>35608</v>
      </c>
      <c r="C5353" s="146">
        <v>64.217712000000006</v>
      </c>
      <c r="D5353">
        <f t="shared" si="86"/>
        <v>-0.85206601115184655</v>
      </c>
      <c r="E5353">
        <v>-1.4794230863935836E-2</v>
      </c>
    </row>
    <row r="5354" spans="2:5" x14ac:dyDescent="0.2">
      <c r="B5354" s="176">
        <v>44964</v>
      </c>
      <c r="C5354" s="146">
        <v>434.09707600000002</v>
      </c>
      <c r="D5354">
        <f t="shared" si="86"/>
        <v>1.622402921626632</v>
      </c>
      <c r="E5354">
        <v>-1.4818967771651785E-2</v>
      </c>
    </row>
    <row r="5355" spans="2:5" x14ac:dyDescent="0.2">
      <c r="B5355" s="176">
        <v>43468</v>
      </c>
      <c r="C5355" s="146">
        <v>165.534088</v>
      </c>
      <c r="D5355">
        <f t="shared" si="86"/>
        <v>1.1276402771881915</v>
      </c>
      <c r="E5355">
        <v>-1.4832396407703284E-2</v>
      </c>
    </row>
    <row r="5356" spans="2:5" x14ac:dyDescent="0.2">
      <c r="B5356" s="176">
        <v>38573</v>
      </c>
      <c r="C5356" s="146">
        <v>77.801727</v>
      </c>
      <c r="D5356">
        <f t="shared" si="86"/>
        <v>-0.48197688440408309</v>
      </c>
      <c r="E5356">
        <v>-1.4836536328761545E-2</v>
      </c>
    </row>
    <row r="5357" spans="2:5" x14ac:dyDescent="0.2">
      <c r="B5357" s="176">
        <v>40379</v>
      </c>
      <c r="C5357" s="146">
        <v>150.189682</v>
      </c>
      <c r="D5357">
        <f t="shared" si="86"/>
        <v>1.0328235581076448</v>
      </c>
      <c r="E5357">
        <v>-1.4842967840546766E-2</v>
      </c>
    </row>
    <row r="5358" spans="2:5" x14ac:dyDescent="0.2">
      <c r="B5358" s="176">
        <v>38371</v>
      </c>
      <c r="C5358" s="146">
        <v>73.882300999999998</v>
      </c>
      <c r="D5358">
        <f t="shared" si="86"/>
        <v>1.1007646084392546</v>
      </c>
      <c r="E5358">
        <v>-1.4844424071092042E-2</v>
      </c>
    </row>
    <row r="5359" spans="2:5" x14ac:dyDescent="0.2">
      <c r="B5359" s="176">
        <v>36546</v>
      </c>
      <c r="C5359" s="146">
        <v>35.169243000000002</v>
      </c>
      <c r="D5359">
        <f t="shared" si="86"/>
        <v>0.89242085009460415</v>
      </c>
      <c r="E5359">
        <v>-1.4849261129445599E-2</v>
      </c>
    </row>
    <row r="5360" spans="2:5" x14ac:dyDescent="0.2">
      <c r="B5360" s="176">
        <v>36636</v>
      </c>
      <c r="C5360" s="146">
        <v>18.584261000000001</v>
      </c>
      <c r="D5360">
        <f t="shared" si="86"/>
        <v>-0.95670146646560061</v>
      </c>
      <c r="E5360">
        <v>-1.4853483247655496E-2</v>
      </c>
    </row>
    <row r="5361" spans="2:5" x14ac:dyDescent="0.2">
      <c r="B5361" s="176">
        <v>44754</v>
      </c>
      <c r="C5361" s="146">
        <v>429.21224999999998</v>
      </c>
      <c r="D5361">
        <f t="shared" si="86"/>
        <v>3.7031386780027629</v>
      </c>
      <c r="E5361">
        <v>-1.487249442254031E-2</v>
      </c>
    </row>
    <row r="5362" spans="2:5" x14ac:dyDescent="0.2">
      <c r="B5362" s="176">
        <v>39604</v>
      </c>
      <c r="C5362" s="146">
        <v>91.260811000000004</v>
      </c>
      <c r="D5362">
        <f t="shared" si="86"/>
        <v>-0.49466855421733241</v>
      </c>
      <c r="E5362">
        <v>-1.4878611854320272E-2</v>
      </c>
    </row>
    <row r="5363" spans="2:5" x14ac:dyDescent="0.2">
      <c r="B5363" s="176">
        <v>40885</v>
      </c>
      <c r="C5363" s="146">
        <v>180.595947</v>
      </c>
      <c r="D5363">
        <f t="shared" si="86"/>
        <v>6.3834174534414183</v>
      </c>
      <c r="E5363">
        <v>-1.4890337624131309E-2</v>
      </c>
    </row>
    <row r="5364" spans="2:5" x14ac:dyDescent="0.2">
      <c r="B5364" s="176">
        <v>37704</v>
      </c>
      <c r="C5364" s="146">
        <v>24.459669000000002</v>
      </c>
      <c r="D5364">
        <f t="shared" si="86"/>
        <v>-0.85983489209338271</v>
      </c>
      <c r="E5364">
        <v>-1.4911327126519441E-2</v>
      </c>
    </row>
    <row r="5365" spans="2:5" x14ac:dyDescent="0.2">
      <c r="B5365" s="176">
        <v>43770</v>
      </c>
      <c r="C5365" s="146">
        <v>174.50611900000001</v>
      </c>
      <c r="D5365">
        <f t="shared" si="86"/>
        <v>8.0348741680311697</v>
      </c>
      <c r="E5365">
        <v>-1.4912788573578604E-2</v>
      </c>
    </row>
    <row r="5366" spans="2:5" x14ac:dyDescent="0.2">
      <c r="B5366" s="176">
        <v>37469</v>
      </c>
      <c r="C5366" s="146">
        <v>19.314726</v>
      </c>
      <c r="D5366">
        <f t="shared" si="86"/>
        <v>-0.75573269911039409</v>
      </c>
      <c r="E5366">
        <v>-1.494906757983862E-2</v>
      </c>
    </row>
    <row r="5367" spans="2:5" x14ac:dyDescent="0.2">
      <c r="B5367" s="176">
        <v>38338</v>
      </c>
      <c r="C5367" s="146">
        <v>79.072090000000003</v>
      </c>
      <c r="D5367">
        <f t="shared" si="86"/>
        <v>-0.8038847973605987</v>
      </c>
      <c r="E5367">
        <v>-1.4965697619678328E-2</v>
      </c>
    </row>
    <row r="5368" spans="2:5" x14ac:dyDescent="0.2">
      <c r="B5368" s="176">
        <v>41701</v>
      </c>
      <c r="C5368" s="146">
        <v>403.192047</v>
      </c>
      <c r="D5368">
        <f t="shared" si="86"/>
        <v>7.9969750929152525E-2</v>
      </c>
      <c r="E5368">
        <v>-1.4989875352229839E-2</v>
      </c>
    </row>
    <row r="5369" spans="2:5" x14ac:dyDescent="0.2">
      <c r="B5369" s="176">
        <v>42958</v>
      </c>
      <c r="C5369" s="146">
        <v>373.33642600000002</v>
      </c>
      <c r="D5369">
        <f t="shared" si="86"/>
        <v>1.1182126002152832</v>
      </c>
      <c r="E5369">
        <v>-1.4992166429512959E-2</v>
      </c>
    </row>
    <row r="5370" spans="2:5" x14ac:dyDescent="0.2">
      <c r="B5370" s="176">
        <v>43418</v>
      </c>
      <c r="C5370" s="146">
        <v>176.250687</v>
      </c>
      <c r="D5370">
        <f t="shared" si="86"/>
        <v>7.0299444001982945</v>
      </c>
      <c r="E5370">
        <v>-1.5041743262357203E-2</v>
      </c>
    </row>
    <row r="5371" spans="2:5" x14ac:dyDescent="0.2">
      <c r="B5371" s="176">
        <v>36066</v>
      </c>
      <c r="C5371" s="146">
        <v>21.949179000000001</v>
      </c>
      <c r="D5371">
        <f t="shared" si="86"/>
        <v>-0.95491999221349799</v>
      </c>
      <c r="E5371">
        <v>-1.5050059541216838E-2</v>
      </c>
    </row>
    <row r="5372" spans="2:5" x14ac:dyDescent="0.2">
      <c r="B5372" s="176">
        <v>42011</v>
      </c>
      <c r="C5372" s="146">
        <v>486.89386000000002</v>
      </c>
      <c r="D5372">
        <f t="shared" si="86"/>
        <v>0.12238627799750836</v>
      </c>
      <c r="E5372">
        <v>-1.5057919279468845E-2</v>
      </c>
    </row>
    <row r="5373" spans="2:5" x14ac:dyDescent="0.2">
      <c r="B5373" s="176">
        <v>41852</v>
      </c>
      <c r="C5373" s="146">
        <v>433.80239899999998</v>
      </c>
      <c r="D5373">
        <f t="shared" si="86"/>
        <v>18.858350909951941</v>
      </c>
      <c r="E5373">
        <v>-1.510908528328518E-2</v>
      </c>
    </row>
    <row r="5374" spans="2:5" x14ac:dyDescent="0.2">
      <c r="B5374" s="176">
        <v>36059</v>
      </c>
      <c r="C5374" s="146">
        <v>21.844835</v>
      </c>
      <c r="D5374">
        <f t="shared" si="86"/>
        <v>-0.95802122638466924</v>
      </c>
      <c r="E5374">
        <v>-1.5121038233024157E-2</v>
      </c>
    </row>
    <row r="5375" spans="2:5" x14ac:dyDescent="0.2">
      <c r="B5375" s="176">
        <v>42670</v>
      </c>
      <c r="C5375" s="146">
        <v>520.37811299999998</v>
      </c>
      <c r="D5375">
        <f t="shared" si="86"/>
        <v>19.997320792192347</v>
      </c>
      <c r="E5375">
        <v>-1.5187313318315954E-2</v>
      </c>
    </row>
    <row r="5376" spans="2:5" x14ac:dyDescent="0.2">
      <c r="B5376" s="176">
        <v>39855</v>
      </c>
      <c r="C5376" s="146">
        <v>24.783072000000001</v>
      </c>
      <c r="D5376">
        <f t="shared" si="86"/>
        <v>-0.56525854910974827</v>
      </c>
      <c r="E5376">
        <v>-1.519542331651878E-2</v>
      </c>
    </row>
    <row r="5377" spans="2:5" x14ac:dyDescent="0.2">
      <c r="B5377" s="176">
        <v>35388</v>
      </c>
      <c r="C5377" s="146">
        <v>57.006461999999999</v>
      </c>
      <c r="D5377">
        <f t="shared" si="86"/>
        <v>-0.86628286348608785</v>
      </c>
      <c r="E5377">
        <v>-1.5197902657681358E-2</v>
      </c>
    </row>
    <row r="5378" spans="2:5" x14ac:dyDescent="0.2">
      <c r="B5378" s="176">
        <v>44825</v>
      </c>
      <c r="C5378" s="146">
        <v>426.32128899999998</v>
      </c>
      <c r="D5378">
        <f t="shared" si="86"/>
        <v>0.11980947504884243</v>
      </c>
      <c r="E5378">
        <v>-1.5198627947978301E-2</v>
      </c>
    </row>
    <row r="5379" spans="2:5" x14ac:dyDescent="0.2">
      <c r="B5379" s="176">
        <v>42311</v>
      </c>
      <c r="C5379" s="146">
        <v>380.70877100000001</v>
      </c>
      <c r="D5379">
        <f t="shared" ref="D5379:D5442" si="87">(C5379-C5380)/C5380</f>
        <v>-0.23221467531710677</v>
      </c>
      <c r="E5379">
        <v>-1.5208261555818527E-2</v>
      </c>
    </row>
    <row r="5380" spans="2:5" x14ac:dyDescent="0.2">
      <c r="B5380" s="176">
        <v>42150</v>
      </c>
      <c r="C5380" s="146">
        <v>495.85314899999997</v>
      </c>
      <c r="D5380">
        <f t="shared" si="87"/>
        <v>7.0713440262675036</v>
      </c>
      <c r="E5380">
        <v>-1.5238423801008519E-2</v>
      </c>
    </row>
    <row r="5381" spans="2:5" x14ac:dyDescent="0.2">
      <c r="B5381" s="176">
        <v>38152</v>
      </c>
      <c r="C5381" s="146">
        <v>61.433776999999999</v>
      </c>
      <c r="D5381">
        <f t="shared" si="87"/>
        <v>7.5667797965692868E-2</v>
      </c>
      <c r="E5381">
        <v>-1.5247544702055426E-2</v>
      </c>
    </row>
    <row r="5382" spans="2:5" x14ac:dyDescent="0.2">
      <c r="B5382" s="176">
        <v>35571</v>
      </c>
      <c r="C5382" s="146">
        <v>57.112220999999998</v>
      </c>
      <c r="D5382">
        <f t="shared" si="87"/>
        <v>1.1261653015647721</v>
      </c>
      <c r="E5382">
        <v>-1.5251745127267674E-2</v>
      </c>
    </row>
    <row r="5383" spans="2:5" x14ac:dyDescent="0.2">
      <c r="B5383" s="176">
        <v>36559</v>
      </c>
      <c r="C5383" s="146">
        <v>26.861609000000001</v>
      </c>
      <c r="D5383">
        <f t="shared" si="87"/>
        <v>-6.8878999199859223E-2</v>
      </c>
      <c r="E5383">
        <v>-1.5269050799688535E-2</v>
      </c>
    </row>
    <row r="5384" spans="2:5" x14ac:dyDescent="0.2">
      <c r="B5384" s="176">
        <v>37796</v>
      </c>
      <c r="C5384" s="146">
        <v>28.848676999999999</v>
      </c>
      <c r="D5384">
        <f t="shared" si="87"/>
        <v>-0.93250474874264555</v>
      </c>
      <c r="E5384">
        <v>-1.5271299566296756E-2</v>
      </c>
    </row>
    <row r="5385" spans="2:5" x14ac:dyDescent="0.2">
      <c r="B5385" s="176">
        <v>44900</v>
      </c>
      <c r="C5385" s="146">
        <v>427.41787699999998</v>
      </c>
      <c r="D5385">
        <f t="shared" si="87"/>
        <v>1.4412867227075987</v>
      </c>
      <c r="E5385">
        <v>-1.5273301686990978E-2</v>
      </c>
    </row>
    <row r="5386" spans="2:5" x14ac:dyDescent="0.2">
      <c r="B5386" s="176">
        <v>40759</v>
      </c>
      <c r="C5386" s="146">
        <v>175.078934</v>
      </c>
      <c r="D5386">
        <f t="shared" si="87"/>
        <v>5.9284437935083236</v>
      </c>
      <c r="E5386">
        <v>-1.5299281577486702E-2</v>
      </c>
    </row>
    <row r="5387" spans="2:5" x14ac:dyDescent="0.2">
      <c r="B5387" s="176">
        <v>37641</v>
      </c>
      <c r="C5387" s="146">
        <v>25.269590000000001</v>
      </c>
      <c r="D5387">
        <f t="shared" si="87"/>
        <v>-0.8638460733278972</v>
      </c>
      <c r="E5387">
        <v>-1.5329276777428588E-2</v>
      </c>
    </row>
    <row r="5388" spans="2:5" x14ac:dyDescent="0.2">
      <c r="B5388" s="176">
        <v>40744</v>
      </c>
      <c r="C5388" s="146">
        <v>185.59574900000001</v>
      </c>
      <c r="D5388">
        <f t="shared" si="87"/>
        <v>-0.29130493449520073</v>
      </c>
      <c r="E5388">
        <v>-1.5346353645884023E-2</v>
      </c>
    </row>
    <row r="5389" spans="2:5" x14ac:dyDescent="0.2">
      <c r="B5389" s="176">
        <v>44225</v>
      </c>
      <c r="C5389" s="146">
        <v>261.88378899999998</v>
      </c>
      <c r="D5389">
        <f t="shared" si="87"/>
        <v>0.84595872805302708</v>
      </c>
      <c r="E5389">
        <v>-1.5367274630227841E-2</v>
      </c>
    </row>
    <row r="5390" spans="2:5" x14ac:dyDescent="0.2">
      <c r="B5390" s="176">
        <v>38951</v>
      </c>
      <c r="C5390" s="146">
        <v>141.86871300000001</v>
      </c>
      <c r="D5390">
        <f t="shared" si="87"/>
        <v>-0.74009519724928197</v>
      </c>
      <c r="E5390">
        <v>-1.537465441849265E-2</v>
      </c>
    </row>
    <row r="5391" spans="2:5" x14ac:dyDescent="0.2">
      <c r="B5391" s="176">
        <v>42660</v>
      </c>
      <c r="C5391" s="146">
        <v>545.84875499999998</v>
      </c>
      <c r="D5391">
        <f t="shared" si="87"/>
        <v>4.3046324673343559</v>
      </c>
      <c r="E5391">
        <v>-1.5374936050183516E-2</v>
      </c>
    </row>
    <row r="5392" spans="2:5" x14ac:dyDescent="0.2">
      <c r="B5392" s="176">
        <v>40065</v>
      </c>
      <c r="C5392" s="146">
        <v>102.900391</v>
      </c>
      <c r="D5392">
        <f t="shared" si="87"/>
        <v>5.72389718213583</v>
      </c>
      <c r="E5392">
        <v>-1.5377929813649683E-2</v>
      </c>
    </row>
    <row r="5393" spans="2:5" x14ac:dyDescent="0.2">
      <c r="B5393" s="176">
        <v>37258</v>
      </c>
      <c r="C5393" s="146">
        <v>15.303682999999999</v>
      </c>
      <c r="D5393">
        <f t="shared" si="87"/>
        <v>-0.96271222008136292</v>
      </c>
      <c r="E5393">
        <v>-1.5384612415148014E-2</v>
      </c>
    </row>
    <row r="5394" spans="2:5" x14ac:dyDescent="0.2">
      <c r="B5394" s="176">
        <v>44634</v>
      </c>
      <c r="C5394" s="146">
        <v>410.42086799999998</v>
      </c>
      <c r="D5394">
        <f t="shared" si="87"/>
        <v>1.6794338887972035E-2</v>
      </c>
      <c r="E5394">
        <v>-1.5425020175084247E-2</v>
      </c>
    </row>
    <row r="5395" spans="2:5" x14ac:dyDescent="0.2">
      <c r="B5395" s="176">
        <v>43005</v>
      </c>
      <c r="C5395" s="146">
        <v>403.64196800000002</v>
      </c>
      <c r="D5395">
        <f t="shared" si="87"/>
        <v>29.406126513848832</v>
      </c>
      <c r="E5395">
        <v>-1.5440706838706401E-2</v>
      </c>
    </row>
    <row r="5396" spans="2:5" x14ac:dyDescent="0.2">
      <c r="B5396" s="176">
        <v>36838</v>
      </c>
      <c r="C5396" s="146">
        <v>13.275021000000001</v>
      </c>
      <c r="D5396">
        <f t="shared" si="87"/>
        <v>-0.83917397217489997</v>
      </c>
      <c r="E5396">
        <v>-1.5446087507606624E-2</v>
      </c>
    </row>
    <row r="5397" spans="2:5" x14ac:dyDescent="0.2">
      <c r="B5397" s="176">
        <v>43973</v>
      </c>
      <c r="C5397" s="146">
        <v>82.542739999999995</v>
      </c>
      <c r="D5397">
        <f t="shared" si="87"/>
        <v>-0.40899361992773564</v>
      </c>
      <c r="E5397">
        <v>-1.5457766108703697E-2</v>
      </c>
    </row>
    <row r="5398" spans="2:5" x14ac:dyDescent="0.2">
      <c r="B5398" s="176">
        <v>44083</v>
      </c>
      <c r="C5398" s="146">
        <v>139.66471899999999</v>
      </c>
      <c r="D5398">
        <f t="shared" si="87"/>
        <v>-0.38082366626737663</v>
      </c>
      <c r="E5398">
        <v>-1.5460269108772833E-2</v>
      </c>
    </row>
    <row r="5399" spans="2:5" x14ac:dyDescent="0.2">
      <c r="B5399" s="176">
        <v>41071</v>
      </c>
      <c r="C5399" s="146">
        <v>225.565338</v>
      </c>
      <c r="D5399">
        <f t="shared" si="87"/>
        <v>-0.63644881354277416</v>
      </c>
      <c r="E5399">
        <v>-1.5468296114498473E-2</v>
      </c>
    </row>
    <row r="5400" spans="2:5" x14ac:dyDescent="0.2">
      <c r="B5400" s="176">
        <v>45202</v>
      </c>
      <c r="C5400" s="146">
        <v>620.45001200000002</v>
      </c>
      <c r="D5400">
        <f t="shared" si="87"/>
        <v>16.709719366103663</v>
      </c>
      <c r="E5400">
        <v>-1.5471278664463116E-2</v>
      </c>
    </row>
    <row r="5401" spans="2:5" x14ac:dyDescent="0.2">
      <c r="B5401" s="176">
        <v>35866</v>
      </c>
      <c r="C5401" s="146">
        <v>35.034435000000002</v>
      </c>
      <c r="D5401">
        <f t="shared" si="87"/>
        <v>-0.79112258020758452</v>
      </c>
      <c r="E5401">
        <v>-1.5485107971003761E-2</v>
      </c>
    </row>
    <row r="5402" spans="2:5" x14ac:dyDescent="0.2">
      <c r="B5402" s="176">
        <v>43461</v>
      </c>
      <c r="C5402" s="146">
        <v>167.727249</v>
      </c>
      <c r="D5402">
        <f t="shared" si="87"/>
        <v>1.2363660632757041</v>
      </c>
      <c r="E5402">
        <v>-1.5506071841014366E-2</v>
      </c>
    </row>
    <row r="5403" spans="2:5" x14ac:dyDescent="0.2">
      <c r="B5403" s="176">
        <v>39678</v>
      </c>
      <c r="C5403" s="146">
        <v>74.999908000000005</v>
      </c>
      <c r="D5403">
        <f t="shared" si="87"/>
        <v>-0.85620477593913824</v>
      </c>
      <c r="E5403">
        <v>-1.5509175537935311E-2</v>
      </c>
    </row>
    <row r="5404" spans="2:5" x14ac:dyDescent="0.2">
      <c r="B5404" s="176">
        <v>42755</v>
      </c>
      <c r="C5404" s="146">
        <v>521.57440199999996</v>
      </c>
      <c r="D5404">
        <f t="shared" si="87"/>
        <v>9.746289633600913</v>
      </c>
      <c r="E5404">
        <v>-1.552356387420591E-2</v>
      </c>
    </row>
    <row r="5405" spans="2:5" x14ac:dyDescent="0.2">
      <c r="B5405" s="176">
        <v>35417</v>
      </c>
      <c r="C5405" s="146">
        <v>48.535300999999997</v>
      </c>
      <c r="D5405">
        <f t="shared" si="87"/>
        <v>-0.79024147777715914</v>
      </c>
      <c r="E5405">
        <v>-1.5541967610588481E-2</v>
      </c>
    </row>
    <row r="5406" spans="2:5" x14ac:dyDescent="0.2">
      <c r="B5406" s="176">
        <v>41149</v>
      </c>
      <c r="C5406" s="146">
        <v>231.386551</v>
      </c>
      <c r="D5406">
        <f t="shared" si="87"/>
        <v>0.26523690778249037</v>
      </c>
      <c r="E5406">
        <v>-1.5556954901710657E-2</v>
      </c>
    </row>
    <row r="5407" spans="2:5" x14ac:dyDescent="0.2">
      <c r="B5407" s="176">
        <v>44194</v>
      </c>
      <c r="C5407" s="146">
        <v>182.88002</v>
      </c>
      <c r="D5407">
        <f t="shared" si="87"/>
        <v>-0.57885674273424681</v>
      </c>
      <c r="E5407">
        <v>-1.5562121261212201E-2</v>
      </c>
    </row>
    <row r="5408" spans="2:5" x14ac:dyDescent="0.2">
      <c r="B5408" s="176">
        <v>42915</v>
      </c>
      <c r="C5408" s="146">
        <v>434.24658199999999</v>
      </c>
      <c r="D5408">
        <f t="shared" si="87"/>
        <v>2.2813753239736614</v>
      </c>
      <c r="E5408">
        <v>-1.5593241403761036E-2</v>
      </c>
    </row>
    <row r="5409" spans="2:5" x14ac:dyDescent="0.2">
      <c r="B5409" s="176">
        <v>39377</v>
      </c>
      <c r="C5409" s="146">
        <v>132.336761</v>
      </c>
      <c r="D5409">
        <f t="shared" si="87"/>
        <v>-0.53663763440502932</v>
      </c>
      <c r="E5409">
        <v>-1.5602004085210328E-2</v>
      </c>
    </row>
    <row r="5410" spans="2:5" x14ac:dyDescent="0.2">
      <c r="B5410" s="176">
        <v>41327</v>
      </c>
      <c r="C5410" s="146">
        <v>285.60101300000002</v>
      </c>
      <c r="D5410">
        <f t="shared" si="87"/>
        <v>0.32382233245589476</v>
      </c>
      <c r="E5410">
        <v>-1.5627611067797111E-2</v>
      </c>
    </row>
    <row r="5411" spans="2:5" x14ac:dyDescent="0.2">
      <c r="B5411" s="176">
        <v>40473</v>
      </c>
      <c r="C5411" s="146">
        <v>215.73968500000001</v>
      </c>
      <c r="D5411">
        <f t="shared" si="87"/>
        <v>-0.26713074200793768</v>
      </c>
      <c r="E5411">
        <v>-1.5637196758414726E-2</v>
      </c>
    </row>
    <row r="5412" spans="2:5" x14ac:dyDescent="0.2">
      <c r="B5412" s="176">
        <v>41432</v>
      </c>
      <c r="C5412" s="146">
        <v>294.37677000000002</v>
      </c>
      <c r="D5412">
        <f t="shared" si="87"/>
        <v>0.10383928349657663</v>
      </c>
      <c r="E5412">
        <v>-1.5650384311687662E-2</v>
      </c>
    </row>
    <row r="5413" spans="2:5" x14ac:dyDescent="0.2">
      <c r="B5413" s="176">
        <v>41170</v>
      </c>
      <c r="C5413" s="146">
        <v>266.68444799999997</v>
      </c>
      <c r="D5413">
        <f t="shared" si="87"/>
        <v>13.391066333895445</v>
      </c>
      <c r="E5413">
        <v>-1.5655849230431101E-2</v>
      </c>
    </row>
    <row r="5414" spans="2:5" x14ac:dyDescent="0.2">
      <c r="B5414" s="176">
        <v>36678</v>
      </c>
      <c r="C5414" s="146">
        <v>18.53125</v>
      </c>
      <c r="D5414">
        <f t="shared" si="87"/>
        <v>-0.55712068326052766</v>
      </c>
      <c r="E5414">
        <v>-1.5687857376682938E-2</v>
      </c>
    </row>
    <row r="5415" spans="2:5" x14ac:dyDescent="0.2">
      <c r="B5415" s="176">
        <v>35803</v>
      </c>
      <c r="C5415" s="146">
        <v>41.842663000000002</v>
      </c>
      <c r="D5415">
        <f t="shared" si="87"/>
        <v>-0.71558884679235801</v>
      </c>
      <c r="E5415">
        <v>-1.5691522676997995E-2</v>
      </c>
    </row>
    <row r="5416" spans="2:5" x14ac:dyDescent="0.2">
      <c r="B5416" s="176">
        <v>40819</v>
      </c>
      <c r="C5416" s="146">
        <v>147.12033099999999</v>
      </c>
      <c r="D5416">
        <f t="shared" si="87"/>
        <v>-0.71630361761824624</v>
      </c>
      <c r="E5416">
        <v>-1.5700116507338366E-2</v>
      </c>
    </row>
    <row r="5417" spans="2:5" x14ac:dyDescent="0.2">
      <c r="B5417" s="176">
        <v>45070</v>
      </c>
      <c r="C5417" s="146">
        <v>518.58374000000003</v>
      </c>
      <c r="D5417">
        <f t="shared" si="87"/>
        <v>0.15895691733324835</v>
      </c>
      <c r="E5417">
        <v>-1.5704860617929202E-2</v>
      </c>
    </row>
    <row r="5418" spans="2:5" x14ac:dyDescent="0.2">
      <c r="B5418" s="176">
        <v>41848</v>
      </c>
      <c r="C5418" s="146">
        <v>447.45730600000002</v>
      </c>
      <c r="D5418">
        <f t="shared" si="87"/>
        <v>5.3413665493352314</v>
      </c>
      <c r="E5418">
        <v>-1.5723222184955175E-2</v>
      </c>
    </row>
    <row r="5419" spans="2:5" x14ac:dyDescent="0.2">
      <c r="B5419" s="176">
        <v>39715</v>
      </c>
      <c r="C5419" s="146">
        <v>70.561653000000007</v>
      </c>
      <c r="D5419">
        <f t="shared" si="87"/>
        <v>-0.89238729341368384</v>
      </c>
      <c r="E5419">
        <v>-1.5748080262022304E-2</v>
      </c>
    </row>
    <row r="5420" spans="2:5" x14ac:dyDescent="0.2">
      <c r="B5420" s="176">
        <v>45216</v>
      </c>
      <c r="C5420" s="146">
        <v>655.70001200000002</v>
      </c>
      <c r="D5420">
        <f t="shared" si="87"/>
        <v>26.228139037497552</v>
      </c>
      <c r="E5420">
        <v>-1.5761032439008723E-2</v>
      </c>
    </row>
    <row r="5421" spans="2:5" x14ac:dyDescent="0.2">
      <c r="B5421" s="176">
        <v>37580</v>
      </c>
      <c r="C5421" s="146">
        <v>24.081704999999999</v>
      </c>
      <c r="D5421">
        <f t="shared" si="87"/>
        <v>-0.93028352208104836</v>
      </c>
      <c r="E5421">
        <v>-1.5762864035182192E-2</v>
      </c>
    </row>
    <row r="5422" spans="2:5" x14ac:dyDescent="0.2">
      <c r="B5422" s="176">
        <v>43165</v>
      </c>
      <c r="C5422" s="146">
        <v>345.42343099999999</v>
      </c>
      <c r="D5422">
        <f t="shared" si="87"/>
        <v>0.34365509547951262</v>
      </c>
      <c r="E5422">
        <v>-1.5764777378458938E-2</v>
      </c>
    </row>
    <row r="5423" spans="2:5" x14ac:dyDescent="0.2">
      <c r="B5423" s="176">
        <v>40994</v>
      </c>
      <c r="C5423" s="146">
        <v>257.07745399999999</v>
      </c>
      <c r="D5423">
        <f t="shared" si="87"/>
        <v>0.40127385056250786</v>
      </c>
      <c r="E5423">
        <v>-1.5768198174670053E-2</v>
      </c>
    </row>
    <row r="5424" spans="2:5" x14ac:dyDescent="0.2">
      <c r="B5424" s="176">
        <v>40751</v>
      </c>
      <c r="C5424" s="146">
        <v>183.459824</v>
      </c>
      <c r="D5424">
        <f t="shared" si="87"/>
        <v>5.7323589348169346</v>
      </c>
      <c r="E5424">
        <v>-1.5775055167695801E-2</v>
      </c>
    </row>
    <row r="5425" spans="2:5" x14ac:dyDescent="0.2">
      <c r="B5425" s="176">
        <v>39843</v>
      </c>
      <c r="C5425" s="146">
        <v>27.250451999999999</v>
      </c>
      <c r="D5425">
        <f t="shared" si="87"/>
        <v>-0.55977340386298002</v>
      </c>
      <c r="E5425">
        <v>-1.5784282852187463E-2</v>
      </c>
    </row>
    <row r="5426" spans="2:5" x14ac:dyDescent="0.2">
      <c r="B5426" s="176">
        <v>38232</v>
      </c>
      <c r="C5426" s="146">
        <v>61.900967000000001</v>
      </c>
      <c r="D5426">
        <f t="shared" si="87"/>
        <v>3.0265757000017697</v>
      </c>
      <c r="E5426">
        <v>-1.5790261725900701E-2</v>
      </c>
    </row>
    <row r="5427" spans="2:5" x14ac:dyDescent="0.2">
      <c r="B5427" s="176">
        <v>37263</v>
      </c>
      <c r="C5427" s="146">
        <v>15.373104</v>
      </c>
      <c r="D5427">
        <f t="shared" si="87"/>
        <v>-0.6207012471721487</v>
      </c>
      <c r="E5427">
        <v>-1.5802558511912295E-2</v>
      </c>
    </row>
    <row r="5428" spans="2:5" x14ac:dyDescent="0.2">
      <c r="B5428" s="176">
        <v>35921</v>
      </c>
      <c r="C5428" s="146">
        <v>40.530330999999997</v>
      </c>
      <c r="D5428">
        <f t="shared" si="87"/>
        <v>-0.84413782117321079</v>
      </c>
      <c r="E5428">
        <v>-1.5844793702429465E-2</v>
      </c>
    </row>
    <row r="5429" spans="2:5" x14ac:dyDescent="0.2">
      <c r="B5429" s="176">
        <v>43314</v>
      </c>
      <c r="C5429" s="146">
        <v>260.03955100000002</v>
      </c>
      <c r="D5429">
        <f t="shared" si="87"/>
        <v>-0.3730320456016829</v>
      </c>
      <c r="E5429">
        <v>-1.584595208857778E-2</v>
      </c>
    </row>
    <row r="5430" spans="2:5" x14ac:dyDescent="0.2">
      <c r="B5430" s="176">
        <v>43032</v>
      </c>
      <c r="C5430" s="146">
        <v>414.75732399999998</v>
      </c>
      <c r="D5430">
        <f t="shared" si="87"/>
        <v>0.90721643051528988</v>
      </c>
      <c r="E5430">
        <v>-1.5848647745226485E-2</v>
      </c>
    </row>
    <row r="5431" spans="2:5" x14ac:dyDescent="0.2">
      <c r="B5431" s="176">
        <v>40554</v>
      </c>
      <c r="C5431" s="146">
        <v>217.46736100000001</v>
      </c>
      <c r="D5431">
        <f t="shared" si="87"/>
        <v>0.51380594268938351</v>
      </c>
      <c r="E5431">
        <v>-1.5849433300337511E-2</v>
      </c>
    </row>
    <row r="5432" spans="2:5" x14ac:dyDescent="0.2">
      <c r="B5432" s="176">
        <v>39133</v>
      </c>
      <c r="C5432" s="146">
        <v>143.656036</v>
      </c>
      <c r="D5432">
        <f t="shared" si="87"/>
        <v>1.6986761356506346</v>
      </c>
      <c r="E5432">
        <v>-1.5865607623162165E-2</v>
      </c>
    </row>
    <row r="5433" spans="2:5" x14ac:dyDescent="0.2">
      <c r="B5433" s="176">
        <v>35556</v>
      </c>
      <c r="C5433" s="146">
        <v>53.232039999999998</v>
      </c>
      <c r="D5433">
        <f t="shared" si="87"/>
        <v>-0.90268279842130528</v>
      </c>
      <c r="E5433">
        <v>-1.5870736330463743E-2</v>
      </c>
    </row>
    <row r="5434" spans="2:5" x14ac:dyDescent="0.2">
      <c r="B5434" s="176">
        <v>42629</v>
      </c>
      <c r="C5434" s="146">
        <v>546.99517800000001</v>
      </c>
      <c r="D5434">
        <f t="shared" si="87"/>
        <v>0.24410804285207136</v>
      </c>
      <c r="E5434">
        <v>-1.5873028495631405E-2</v>
      </c>
    </row>
    <row r="5435" spans="2:5" x14ac:dyDescent="0.2">
      <c r="B5435" s="176">
        <v>41831</v>
      </c>
      <c r="C5435" s="146">
        <v>439.66854899999998</v>
      </c>
      <c r="D5435">
        <f t="shared" si="87"/>
        <v>0.17814575158307405</v>
      </c>
      <c r="E5435">
        <v>-1.5888818110532991E-2</v>
      </c>
    </row>
    <row r="5436" spans="2:5" x14ac:dyDescent="0.2">
      <c r="B5436" s="176">
        <v>42968</v>
      </c>
      <c r="C5436" s="146">
        <v>373.18689000000001</v>
      </c>
      <c r="D5436">
        <f t="shared" si="87"/>
        <v>-0.10331232565230486</v>
      </c>
      <c r="E5436">
        <v>-1.5904276019498488E-2</v>
      </c>
    </row>
    <row r="5437" spans="2:5" x14ac:dyDescent="0.2">
      <c r="B5437" s="176">
        <v>42335</v>
      </c>
      <c r="C5437" s="146">
        <v>416.183807</v>
      </c>
      <c r="D5437">
        <f t="shared" si="87"/>
        <v>0.45311846380031257</v>
      </c>
      <c r="E5437">
        <v>-1.5904842628431153E-2</v>
      </c>
    </row>
    <row r="5438" spans="2:5" x14ac:dyDescent="0.2">
      <c r="B5438" s="176">
        <v>44439</v>
      </c>
      <c r="C5438" s="146">
        <v>286.40734900000001</v>
      </c>
      <c r="D5438">
        <f t="shared" si="87"/>
        <v>-0.19815794000212272</v>
      </c>
      <c r="E5438">
        <v>-1.5927407514770984E-2</v>
      </c>
    </row>
    <row r="5439" spans="2:5" x14ac:dyDescent="0.2">
      <c r="B5439" s="176">
        <v>43199</v>
      </c>
      <c r="C5439" s="146">
        <v>357.18673699999999</v>
      </c>
      <c r="D5439">
        <f t="shared" si="87"/>
        <v>0.60488570239651263</v>
      </c>
      <c r="E5439">
        <v>-1.5929781833835574E-2</v>
      </c>
    </row>
    <row r="5440" spans="2:5" x14ac:dyDescent="0.2">
      <c r="B5440" s="176">
        <v>41134</v>
      </c>
      <c r="C5440" s="146">
        <v>222.56210300000001</v>
      </c>
      <c r="D5440">
        <f t="shared" si="87"/>
        <v>7.8120663272770354</v>
      </c>
      <c r="E5440">
        <v>-1.5951541836955851E-2</v>
      </c>
    </row>
    <row r="5441" spans="2:5" x14ac:dyDescent="0.2">
      <c r="B5441" s="176">
        <v>39770</v>
      </c>
      <c r="C5441" s="146">
        <v>25.256516999999999</v>
      </c>
      <c r="D5441">
        <f t="shared" si="87"/>
        <v>-0.61197375978637725</v>
      </c>
      <c r="E5441">
        <v>-1.5963154075875067E-2</v>
      </c>
    </row>
    <row r="5442" spans="2:5" x14ac:dyDescent="0.2">
      <c r="B5442" s="176">
        <v>39954</v>
      </c>
      <c r="C5442" s="146">
        <v>65.089714000000001</v>
      </c>
      <c r="D5442">
        <f t="shared" si="87"/>
        <v>-0.766007540672905</v>
      </c>
      <c r="E5442">
        <v>-1.5966910339768974E-2</v>
      </c>
    </row>
    <row r="5443" spans="2:5" x14ac:dyDescent="0.2">
      <c r="B5443" s="176">
        <v>41507</v>
      </c>
      <c r="C5443" s="146">
        <v>278.17013500000002</v>
      </c>
      <c r="D5443">
        <f t="shared" ref="D5443:D5506" si="88">(C5443-C5444)/C5444</f>
        <v>-0.27484059235440073</v>
      </c>
      <c r="E5443">
        <v>-1.5974966715281806E-2</v>
      </c>
    </row>
    <row r="5444" spans="2:5" x14ac:dyDescent="0.2">
      <c r="B5444" s="176">
        <v>42307</v>
      </c>
      <c r="C5444" s="146">
        <v>383.59860200000003</v>
      </c>
      <c r="D5444">
        <f t="shared" si="88"/>
        <v>-0.14385547184963987</v>
      </c>
      <c r="E5444">
        <v>-1.5976558670273183E-2</v>
      </c>
    </row>
    <row r="5445" spans="2:5" x14ac:dyDescent="0.2">
      <c r="B5445" s="176">
        <v>42795</v>
      </c>
      <c r="C5445" s="146">
        <v>448.05355800000001</v>
      </c>
      <c r="D5445">
        <f t="shared" si="88"/>
        <v>5.1654088236296607</v>
      </c>
      <c r="E5445">
        <v>-1.5982474388426687E-2</v>
      </c>
    </row>
    <row r="5446" spans="2:5" x14ac:dyDescent="0.2">
      <c r="B5446" s="176">
        <v>39651</v>
      </c>
      <c r="C5446" s="146">
        <v>72.672156999999999</v>
      </c>
      <c r="D5446">
        <f t="shared" si="88"/>
        <v>1.4332027326730858</v>
      </c>
      <c r="E5446">
        <v>-1.5997693817278776E-2</v>
      </c>
    </row>
    <row r="5447" spans="2:5" x14ac:dyDescent="0.2">
      <c r="B5447" s="176">
        <v>37791</v>
      </c>
      <c r="C5447" s="146">
        <v>29.866872999999998</v>
      </c>
      <c r="D5447">
        <f t="shared" si="88"/>
        <v>-0.73918271039227845</v>
      </c>
      <c r="E5447">
        <v>-1.6009816024977797E-2</v>
      </c>
    </row>
    <row r="5448" spans="2:5" x14ac:dyDescent="0.2">
      <c r="B5448" s="176">
        <v>39576</v>
      </c>
      <c r="C5448" s="146">
        <v>114.51262699999999</v>
      </c>
      <c r="D5448">
        <f t="shared" si="88"/>
        <v>9.0049699452653509E-2</v>
      </c>
      <c r="E5448">
        <v>-1.6036552110319967E-2</v>
      </c>
    </row>
    <row r="5449" spans="2:5" x14ac:dyDescent="0.2">
      <c r="B5449" s="176">
        <v>39554</v>
      </c>
      <c r="C5449" s="146">
        <v>105.052666</v>
      </c>
      <c r="D5449">
        <f t="shared" si="88"/>
        <v>0.81459064513045509</v>
      </c>
      <c r="E5449">
        <v>-1.603714779964608E-2</v>
      </c>
    </row>
    <row r="5450" spans="2:5" x14ac:dyDescent="0.2">
      <c r="B5450" s="176">
        <v>35373</v>
      </c>
      <c r="C5450" s="146">
        <v>57.893313999999997</v>
      </c>
      <c r="D5450">
        <f t="shared" si="88"/>
        <v>-0.84981188841944866</v>
      </c>
      <c r="E5450">
        <v>-1.6037483953525201E-2</v>
      </c>
    </row>
    <row r="5451" spans="2:5" x14ac:dyDescent="0.2">
      <c r="B5451" s="176">
        <v>41612</v>
      </c>
      <c r="C5451" s="146">
        <v>385.472015</v>
      </c>
      <c r="D5451">
        <f t="shared" si="88"/>
        <v>-5.7149680471367564E-2</v>
      </c>
      <c r="E5451">
        <v>-1.6038134647076128E-2</v>
      </c>
    </row>
    <row r="5452" spans="2:5" x14ac:dyDescent="0.2">
      <c r="B5452" s="176">
        <v>41757</v>
      </c>
      <c r="C5452" s="146">
        <v>408.83691399999998</v>
      </c>
      <c r="D5452">
        <f t="shared" si="88"/>
        <v>7.162561800715353E-2</v>
      </c>
      <c r="E5452">
        <v>-1.6066155239902256E-2</v>
      </c>
    </row>
    <row r="5453" spans="2:5" x14ac:dyDescent="0.2">
      <c r="B5453" s="176">
        <v>44732</v>
      </c>
      <c r="C5453" s="146">
        <v>381.51095600000002</v>
      </c>
      <c r="D5453">
        <f t="shared" si="88"/>
        <v>3.6585306676248353</v>
      </c>
      <c r="E5453">
        <v>-1.6068927996514142E-2</v>
      </c>
    </row>
    <row r="5454" spans="2:5" x14ac:dyDescent="0.2">
      <c r="B5454" s="176">
        <v>38016</v>
      </c>
      <c r="C5454" s="146">
        <v>81.895126000000005</v>
      </c>
      <c r="D5454">
        <f t="shared" si="88"/>
        <v>-0.83220922222057381</v>
      </c>
      <c r="E5454">
        <v>-1.6071157451404267E-2</v>
      </c>
    </row>
    <row r="5455" spans="2:5" x14ac:dyDescent="0.2">
      <c r="B5455" s="176">
        <v>44565</v>
      </c>
      <c r="C5455" s="146">
        <v>488.07882699999999</v>
      </c>
      <c r="D5455">
        <f t="shared" si="88"/>
        <v>14.96864457754952</v>
      </c>
      <c r="E5455">
        <v>-1.6077138221788766E-2</v>
      </c>
    </row>
    <row r="5456" spans="2:5" x14ac:dyDescent="0.2">
      <c r="B5456" s="176">
        <v>36515</v>
      </c>
      <c r="C5456" s="146">
        <v>30.564824999999999</v>
      </c>
      <c r="D5456">
        <f t="shared" si="88"/>
        <v>-0.74879077798720994</v>
      </c>
      <c r="E5456">
        <v>-1.6089641973685655E-2</v>
      </c>
    </row>
    <row r="5457" spans="2:5" x14ac:dyDescent="0.2">
      <c r="B5457" s="176">
        <v>43686</v>
      </c>
      <c r="C5457" s="146">
        <v>121.67079200000001</v>
      </c>
      <c r="D5457">
        <f t="shared" si="88"/>
        <v>0.89167211968014026</v>
      </c>
      <c r="E5457">
        <v>-1.6122554929450597E-2</v>
      </c>
    </row>
    <row r="5458" spans="2:5" x14ac:dyDescent="0.2">
      <c r="B5458" s="176">
        <v>38148</v>
      </c>
      <c r="C5458" s="146">
        <v>64.319175999999999</v>
      </c>
      <c r="D5458">
        <f t="shared" si="88"/>
        <v>-0.7959382705614132</v>
      </c>
      <c r="E5458">
        <v>-1.6126959551209925E-2</v>
      </c>
    </row>
    <row r="5459" spans="2:5" x14ac:dyDescent="0.2">
      <c r="B5459" s="176">
        <v>41295</v>
      </c>
      <c r="C5459" s="146">
        <v>315.19470200000001</v>
      </c>
      <c r="D5459">
        <f t="shared" si="88"/>
        <v>2.2659750151977121E-2</v>
      </c>
      <c r="E5459">
        <v>-1.6131525199068131E-2</v>
      </c>
    </row>
    <row r="5460" spans="2:5" x14ac:dyDescent="0.2">
      <c r="B5460" s="176">
        <v>41502</v>
      </c>
      <c r="C5460" s="146">
        <v>308.21072400000003</v>
      </c>
      <c r="D5460">
        <f t="shared" si="88"/>
        <v>-0.28007608747029994</v>
      </c>
      <c r="E5460">
        <v>-1.6139120697943769E-2</v>
      </c>
    </row>
    <row r="5461" spans="2:5" x14ac:dyDescent="0.2">
      <c r="B5461" s="176">
        <v>44979</v>
      </c>
      <c r="C5461" s="146">
        <v>428.11569200000002</v>
      </c>
      <c r="D5461">
        <f t="shared" si="88"/>
        <v>25.799501939402798</v>
      </c>
      <c r="E5461">
        <v>-1.615122866544624E-2</v>
      </c>
    </row>
    <row r="5462" spans="2:5" x14ac:dyDescent="0.2">
      <c r="B5462" s="176">
        <v>36896</v>
      </c>
      <c r="C5462" s="146">
        <v>15.974762999999999</v>
      </c>
      <c r="D5462">
        <f t="shared" si="88"/>
        <v>-0.7415020177300693</v>
      </c>
      <c r="E5462">
        <v>-1.6152036235211716E-2</v>
      </c>
    </row>
    <row r="5463" spans="2:5" x14ac:dyDescent="0.2">
      <c r="B5463" s="176">
        <v>38154</v>
      </c>
      <c r="C5463" s="146">
        <v>61.798405000000002</v>
      </c>
      <c r="D5463">
        <f t="shared" si="88"/>
        <v>-0.85656869003962466</v>
      </c>
      <c r="E5463">
        <v>-1.6153395132912543E-2</v>
      </c>
    </row>
    <row r="5464" spans="2:5" x14ac:dyDescent="0.2">
      <c r="B5464" s="176">
        <v>44994</v>
      </c>
      <c r="C5464" s="146">
        <v>430.857147</v>
      </c>
      <c r="D5464">
        <f t="shared" si="88"/>
        <v>8.442901027612109</v>
      </c>
      <c r="E5464">
        <v>-1.6162080129642244E-2</v>
      </c>
    </row>
    <row r="5465" spans="2:5" x14ac:dyDescent="0.2">
      <c r="B5465" s="176">
        <v>36412</v>
      </c>
      <c r="C5465" s="146">
        <v>45.627625000000002</v>
      </c>
      <c r="D5465">
        <f t="shared" si="88"/>
        <v>-0.16493787486069905</v>
      </c>
      <c r="E5465">
        <v>-1.6165842492868288E-2</v>
      </c>
    </row>
    <row r="5466" spans="2:5" x14ac:dyDescent="0.2">
      <c r="B5466" s="176">
        <v>35650</v>
      </c>
      <c r="C5466" s="146">
        <v>54.639797000000002</v>
      </c>
      <c r="D5466">
        <f t="shared" si="88"/>
        <v>-0.17241357948950906</v>
      </c>
      <c r="E5466">
        <v>-1.6188140528899497E-2</v>
      </c>
    </row>
    <row r="5467" spans="2:5" x14ac:dyDescent="0.2">
      <c r="B5467" s="176">
        <v>35191</v>
      </c>
      <c r="C5467" s="146">
        <v>66.023071000000002</v>
      </c>
      <c r="D5467">
        <f t="shared" si="88"/>
        <v>-0.5946826843009273</v>
      </c>
      <c r="E5467">
        <v>-1.6199821651671879E-2</v>
      </c>
    </row>
    <row r="5468" spans="2:5" x14ac:dyDescent="0.2">
      <c r="B5468" s="176">
        <v>43795</v>
      </c>
      <c r="C5468" s="146">
        <v>162.892303</v>
      </c>
      <c r="D5468">
        <f t="shared" si="88"/>
        <v>-0.55688137406039284</v>
      </c>
      <c r="E5468">
        <v>-1.6255417139218971E-2</v>
      </c>
    </row>
    <row r="5469" spans="2:5" x14ac:dyDescent="0.2">
      <c r="B5469" s="176">
        <v>43140</v>
      </c>
      <c r="C5469" s="146">
        <v>367.60427900000002</v>
      </c>
      <c r="D5469">
        <f t="shared" si="88"/>
        <v>1.1414054014038963</v>
      </c>
      <c r="E5469">
        <v>-1.6273194217124906E-2</v>
      </c>
    </row>
    <row r="5470" spans="2:5" x14ac:dyDescent="0.2">
      <c r="B5470" s="176">
        <v>43773</v>
      </c>
      <c r="C5470" s="146">
        <v>171.664963</v>
      </c>
      <c r="D5470">
        <f t="shared" si="88"/>
        <v>-0.59525212878882228</v>
      </c>
      <c r="E5470">
        <v>-1.6281125362715861E-2</v>
      </c>
    </row>
    <row r="5471" spans="2:5" x14ac:dyDescent="0.2">
      <c r="B5471" s="176">
        <v>44823</v>
      </c>
      <c r="C5471" s="146">
        <v>424.12814300000002</v>
      </c>
      <c r="D5471">
        <f t="shared" si="88"/>
        <v>4.6113963907210209</v>
      </c>
      <c r="E5471">
        <v>-1.6300532591877095E-2</v>
      </c>
    </row>
    <row r="5472" spans="2:5" x14ac:dyDescent="0.2">
      <c r="B5472" s="176">
        <v>38114</v>
      </c>
      <c r="C5472" s="146">
        <v>75.583350999999993</v>
      </c>
      <c r="D5472">
        <f t="shared" si="88"/>
        <v>-0.83679060840390307</v>
      </c>
      <c r="E5472">
        <v>-1.6300625816164049E-2</v>
      </c>
    </row>
    <row r="5473" spans="2:5" x14ac:dyDescent="0.2">
      <c r="B5473" s="176">
        <v>42837</v>
      </c>
      <c r="C5473" s="146">
        <v>463.106628</v>
      </c>
      <c r="D5473">
        <f t="shared" si="88"/>
        <v>33.346720995662402</v>
      </c>
      <c r="E5473">
        <v>-1.6304946539934022E-2</v>
      </c>
    </row>
    <row r="5474" spans="2:5" x14ac:dyDescent="0.2">
      <c r="B5474" s="176">
        <v>36837</v>
      </c>
      <c r="C5474" s="146">
        <v>13.483285</v>
      </c>
      <c r="D5474">
        <f t="shared" si="88"/>
        <v>-0.96227250156447719</v>
      </c>
      <c r="E5474">
        <v>-1.6319787436765744E-2</v>
      </c>
    </row>
    <row r="5475" spans="2:5" x14ac:dyDescent="0.2">
      <c r="B5475" s="176">
        <v>43153</v>
      </c>
      <c r="C5475" s="146">
        <v>357.38613900000001</v>
      </c>
      <c r="D5475">
        <f t="shared" si="88"/>
        <v>2.6460291894236591E-2</v>
      </c>
      <c r="E5475">
        <v>-1.6325983297860974E-2</v>
      </c>
    </row>
    <row r="5476" spans="2:5" x14ac:dyDescent="0.2">
      <c r="B5476" s="176">
        <v>42229</v>
      </c>
      <c r="C5476" s="146">
        <v>348.17336999999998</v>
      </c>
      <c r="D5476">
        <f t="shared" si="88"/>
        <v>0.69982741526418912</v>
      </c>
      <c r="E5476">
        <v>-1.6328984229389259E-2</v>
      </c>
    </row>
    <row r="5477" spans="2:5" x14ac:dyDescent="0.2">
      <c r="B5477" s="176">
        <v>40926</v>
      </c>
      <c r="C5477" s="146">
        <v>204.82865899999999</v>
      </c>
      <c r="D5477">
        <f t="shared" si="88"/>
        <v>0.73035665491982515</v>
      </c>
      <c r="E5477">
        <v>-1.6329328200782825E-2</v>
      </c>
    </row>
    <row r="5478" spans="2:5" x14ac:dyDescent="0.2">
      <c r="B5478" s="176">
        <v>39329</v>
      </c>
      <c r="C5478" s="146">
        <v>118.373665</v>
      </c>
      <c r="D5478">
        <f t="shared" si="88"/>
        <v>3.0065760712765992</v>
      </c>
      <c r="E5478">
        <v>-1.6361939014084757E-2</v>
      </c>
    </row>
    <row r="5479" spans="2:5" x14ac:dyDescent="0.2">
      <c r="B5479" s="176">
        <v>39799</v>
      </c>
      <c r="C5479" s="146">
        <v>29.544844000000001</v>
      </c>
      <c r="D5479">
        <f t="shared" si="88"/>
        <v>-0.49606294216467467</v>
      </c>
      <c r="E5479">
        <v>-1.6368650929081255E-2</v>
      </c>
    </row>
    <row r="5480" spans="2:5" x14ac:dyDescent="0.2">
      <c r="B5480" s="176">
        <v>37932</v>
      </c>
      <c r="C5480" s="146">
        <v>58.628044000000003</v>
      </c>
      <c r="D5480">
        <f t="shared" si="88"/>
        <v>-0.50425446808420682</v>
      </c>
      <c r="E5480">
        <v>-1.6369413977200868E-2</v>
      </c>
    </row>
    <row r="5481" spans="2:5" x14ac:dyDescent="0.2">
      <c r="B5481" s="176">
        <v>39435</v>
      </c>
      <c r="C5481" s="146">
        <v>118.26237500000001</v>
      </c>
      <c r="D5481">
        <f t="shared" si="88"/>
        <v>-0.71761255816539748</v>
      </c>
      <c r="E5481">
        <v>-1.6377141409838678E-2</v>
      </c>
    </row>
    <row r="5482" spans="2:5" x14ac:dyDescent="0.2">
      <c r="B5482" s="176">
        <v>44902</v>
      </c>
      <c r="C5482" s="146">
        <v>418.79473899999999</v>
      </c>
      <c r="D5482">
        <f t="shared" si="88"/>
        <v>-1.960326722485993E-2</v>
      </c>
      <c r="E5482">
        <v>-1.6389650908121223E-2</v>
      </c>
    </row>
    <row r="5483" spans="2:5" x14ac:dyDescent="0.2">
      <c r="B5483" s="176">
        <v>44721</v>
      </c>
      <c r="C5483" s="146">
        <v>427.16863999999998</v>
      </c>
      <c r="D5483">
        <f t="shared" si="88"/>
        <v>34.567749839113226</v>
      </c>
      <c r="E5483">
        <v>-1.6412239937959323E-2</v>
      </c>
    </row>
    <row r="5484" spans="2:5" x14ac:dyDescent="0.2">
      <c r="B5484" s="176">
        <v>36810</v>
      </c>
      <c r="C5484" s="146">
        <v>12.009999000000001</v>
      </c>
      <c r="D5484">
        <f t="shared" si="88"/>
        <v>-0.94722822025861775</v>
      </c>
      <c r="E5484">
        <v>-1.6424403487148329E-2</v>
      </c>
    </row>
    <row r="5485" spans="2:5" x14ac:dyDescent="0.2">
      <c r="B5485" s="176">
        <v>41150</v>
      </c>
      <c r="C5485" s="146">
        <v>227.58374000000001</v>
      </c>
      <c r="D5485">
        <f t="shared" si="88"/>
        <v>-0.5639517864826662</v>
      </c>
      <c r="E5485">
        <v>-1.6434883460447931E-2</v>
      </c>
    </row>
    <row r="5486" spans="2:5" x14ac:dyDescent="0.2">
      <c r="B5486" s="176">
        <v>42766</v>
      </c>
      <c r="C5486" s="146">
        <v>521.92334000000005</v>
      </c>
      <c r="D5486">
        <f t="shared" si="88"/>
        <v>0.8637251079334789</v>
      </c>
      <c r="E5486">
        <v>-1.6438032248075257E-2</v>
      </c>
    </row>
    <row r="5487" spans="2:5" x14ac:dyDescent="0.2">
      <c r="B5487" s="176">
        <v>41310</v>
      </c>
      <c r="C5487" s="146">
        <v>280.043091</v>
      </c>
      <c r="D5487">
        <f t="shared" si="88"/>
        <v>8.6841194677389488</v>
      </c>
      <c r="E5487">
        <v>-1.6438263163782295E-2</v>
      </c>
    </row>
    <row r="5488" spans="2:5" x14ac:dyDescent="0.2">
      <c r="B5488" s="176">
        <v>36195</v>
      </c>
      <c r="C5488" s="146">
        <v>28.917764999999999</v>
      </c>
      <c r="D5488">
        <f t="shared" si="88"/>
        <v>-0.5475213543163</v>
      </c>
      <c r="E5488">
        <v>-1.6476482550121262E-2</v>
      </c>
    </row>
    <row r="5489" spans="2:5" x14ac:dyDescent="0.2">
      <c r="B5489" s="176">
        <v>35335</v>
      </c>
      <c r="C5489" s="146">
        <v>63.909678999999997</v>
      </c>
      <c r="D5489">
        <f t="shared" si="88"/>
        <v>-0.16689422826349845</v>
      </c>
      <c r="E5489">
        <v>-1.648637801399741E-2</v>
      </c>
    </row>
    <row r="5490" spans="2:5" x14ac:dyDescent="0.2">
      <c r="B5490" s="176">
        <v>38593</v>
      </c>
      <c r="C5490" s="146">
        <v>76.712563000000003</v>
      </c>
      <c r="D5490">
        <f t="shared" si="88"/>
        <v>-0.82182992851777315</v>
      </c>
      <c r="E5490">
        <v>-1.6502715116945569E-2</v>
      </c>
    </row>
    <row r="5491" spans="2:5" x14ac:dyDescent="0.2">
      <c r="B5491" s="176">
        <v>44715</v>
      </c>
      <c r="C5491" s="146">
        <v>430.55807499999997</v>
      </c>
      <c r="D5491">
        <f t="shared" si="88"/>
        <v>0.1988760648140647</v>
      </c>
      <c r="E5491">
        <v>-1.6509174298860473E-2</v>
      </c>
    </row>
    <row r="5492" spans="2:5" x14ac:dyDescent="0.2">
      <c r="B5492" s="176">
        <v>42444</v>
      </c>
      <c r="C5492" s="146">
        <v>359.13476600000001</v>
      </c>
      <c r="D5492">
        <f t="shared" si="88"/>
        <v>0.11080278878846078</v>
      </c>
      <c r="E5492">
        <v>-1.6509883321494629E-2</v>
      </c>
    </row>
    <row r="5493" spans="2:5" x14ac:dyDescent="0.2">
      <c r="B5493" s="176">
        <v>42249</v>
      </c>
      <c r="C5493" s="146">
        <v>323.31100500000002</v>
      </c>
      <c r="D5493">
        <f t="shared" si="88"/>
        <v>0.28926550651581512</v>
      </c>
      <c r="E5493">
        <v>-1.652009613914316E-2</v>
      </c>
    </row>
    <row r="5494" spans="2:5" x14ac:dyDescent="0.2">
      <c r="B5494" s="176">
        <v>40519</v>
      </c>
      <c r="C5494" s="146">
        <v>250.771469</v>
      </c>
      <c r="D5494">
        <f t="shared" si="88"/>
        <v>-0.46541790524454107</v>
      </c>
      <c r="E5494">
        <v>-1.6533686867211239E-2</v>
      </c>
    </row>
    <row r="5495" spans="2:5" x14ac:dyDescent="0.2">
      <c r="B5495" s="176">
        <v>41929</v>
      </c>
      <c r="C5495" s="146">
        <v>469.09814499999999</v>
      </c>
      <c r="D5495">
        <f t="shared" si="88"/>
        <v>9.1660316580788798E-2</v>
      </c>
      <c r="E5495">
        <v>-1.6535720567053002E-2</v>
      </c>
    </row>
    <row r="5496" spans="2:5" x14ac:dyDescent="0.2">
      <c r="B5496" s="176">
        <v>44664</v>
      </c>
      <c r="C5496" s="146">
        <v>429.71072400000003</v>
      </c>
      <c r="D5496">
        <f t="shared" si="88"/>
        <v>3.7664090156156842</v>
      </c>
      <c r="E5496">
        <v>-1.6541120642902092E-2</v>
      </c>
    </row>
    <row r="5497" spans="2:5" x14ac:dyDescent="0.2">
      <c r="B5497" s="176">
        <v>38632</v>
      </c>
      <c r="C5497" s="146">
        <v>90.153976</v>
      </c>
      <c r="D5497">
        <f t="shared" si="88"/>
        <v>1.0054886346085448</v>
      </c>
      <c r="E5497">
        <v>-1.6561722849404735E-2</v>
      </c>
    </row>
    <row r="5498" spans="2:5" x14ac:dyDescent="0.2">
      <c r="B5498" s="176">
        <v>36406</v>
      </c>
      <c r="C5498" s="146">
        <v>44.953620999999998</v>
      </c>
      <c r="D5498">
        <f t="shared" si="88"/>
        <v>0.10762421423841564</v>
      </c>
      <c r="E5498">
        <v>-1.6567264465392854E-2</v>
      </c>
    </row>
    <row r="5499" spans="2:5" x14ac:dyDescent="0.2">
      <c r="B5499" s="176">
        <v>37858</v>
      </c>
      <c r="C5499" s="146">
        <v>40.585625</v>
      </c>
      <c r="D5499">
        <f t="shared" si="88"/>
        <v>-0.86088619411736489</v>
      </c>
      <c r="E5499">
        <v>-1.6587062773853908E-2</v>
      </c>
    </row>
    <row r="5500" spans="2:5" x14ac:dyDescent="0.2">
      <c r="B5500" s="176">
        <v>41304</v>
      </c>
      <c r="C5500" s="146">
        <v>291.74404900000002</v>
      </c>
      <c r="D5500">
        <f t="shared" si="88"/>
        <v>-0.4628569482744348</v>
      </c>
      <c r="E5500">
        <v>-1.6598116342655119E-2</v>
      </c>
    </row>
    <row r="5501" spans="2:5" x14ac:dyDescent="0.2">
      <c r="B5501" s="176">
        <v>42074</v>
      </c>
      <c r="C5501" s="146">
        <v>543.14031999999997</v>
      </c>
      <c r="D5501">
        <f t="shared" si="88"/>
        <v>10.195740171169767</v>
      </c>
      <c r="E5501">
        <v>-1.6601106628185945E-2</v>
      </c>
    </row>
    <row r="5502" spans="2:5" x14ac:dyDescent="0.2">
      <c r="B5502" s="176">
        <v>35724</v>
      </c>
      <c r="C5502" s="146">
        <v>48.513123</v>
      </c>
      <c r="D5502">
        <f t="shared" si="88"/>
        <v>-0.8808415212609253</v>
      </c>
      <c r="E5502">
        <v>-1.660775882409514E-2</v>
      </c>
    </row>
    <row r="5503" spans="2:5" x14ac:dyDescent="0.2">
      <c r="B5503" s="176">
        <v>44944</v>
      </c>
      <c r="C5503" s="146">
        <v>407.13110399999999</v>
      </c>
      <c r="D5503">
        <f t="shared" si="88"/>
        <v>-0.15379575127845543</v>
      </c>
      <c r="E5503">
        <v>-1.6614443889621053E-2</v>
      </c>
    </row>
    <row r="5504" spans="2:5" x14ac:dyDescent="0.2">
      <c r="B5504" s="176">
        <v>41926</v>
      </c>
      <c r="C5504" s="146">
        <v>481.126282</v>
      </c>
      <c r="D5504">
        <f t="shared" si="88"/>
        <v>8.3632043910893561</v>
      </c>
      <c r="E5504">
        <v>-1.6624673628843869E-2</v>
      </c>
    </row>
    <row r="5505" spans="2:5" x14ac:dyDescent="0.2">
      <c r="B5505" s="176">
        <v>35073</v>
      </c>
      <c r="C5505" s="146">
        <v>51.384788999999998</v>
      </c>
      <c r="D5505">
        <f t="shared" si="88"/>
        <v>-0.22903844292522729</v>
      </c>
      <c r="E5505">
        <v>-1.6644355364239024E-2</v>
      </c>
    </row>
    <row r="5506" spans="2:5" x14ac:dyDescent="0.2">
      <c r="B5506" s="176">
        <v>38435</v>
      </c>
      <c r="C5506" s="146">
        <v>66.650261</v>
      </c>
      <c r="D5506">
        <f t="shared" si="88"/>
        <v>-0.85183825030163918</v>
      </c>
      <c r="E5506">
        <v>-1.6660625017796696E-2</v>
      </c>
    </row>
    <row r="5507" spans="2:5" x14ac:dyDescent="0.2">
      <c r="B5507" s="176">
        <v>42857</v>
      </c>
      <c r="C5507" s="146">
        <v>449.847961</v>
      </c>
      <c r="D5507">
        <f t="shared" ref="D5507:D5570" si="89">(C5507-C5508)/C5508</f>
        <v>40.244123224447804</v>
      </c>
      <c r="E5507">
        <v>-1.6670276269273678E-2</v>
      </c>
    </row>
    <row r="5508" spans="2:5" x14ac:dyDescent="0.2">
      <c r="B5508" s="176">
        <v>36829</v>
      </c>
      <c r="C5508" s="146">
        <v>10.906959000000001</v>
      </c>
      <c r="D5508">
        <f t="shared" si="89"/>
        <v>-0.24946935556789582</v>
      </c>
      <c r="E5508">
        <v>-1.6690007632468733E-2</v>
      </c>
    </row>
    <row r="5509" spans="2:5" x14ac:dyDescent="0.2">
      <c r="B5509" s="176">
        <v>36762</v>
      </c>
      <c r="C5509" s="146">
        <v>14.53233</v>
      </c>
      <c r="D5509">
        <f t="shared" si="89"/>
        <v>-0.4476333153016237</v>
      </c>
      <c r="E5509">
        <v>-1.6701552489602815E-2</v>
      </c>
    </row>
    <row r="5510" spans="2:5" x14ac:dyDescent="0.2">
      <c r="B5510" s="176">
        <v>36236</v>
      </c>
      <c r="C5510" s="146">
        <v>26.309208000000002</v>
      </c>
      <c r="D5510">
        <f t="shared" si="89"/>
        <v>-0.93673484734503143</v>
      </c>
      <c r="E5510">
        <v>-1.6712871216080578E-2</v>
      </c>
    </row>
    <row r="5511" spans="2:5" x14ac:dyDescent="0.2">
      <c r="B5511" s="176">
        <v>41740</v>
      </c>
      <c r="C5511" s="146">
        <v>415.85623199999998</v>
      </c>
      <c r="D5511">
        <f t="shared" si="89"/>
        <v>5.7128774320720579</v>
      </c>
      <c r="E5511">
        <v>-1.6712978275101896E-2</v>
      </c>
    </row>
    <row r="5512" spans="2:5" x14ac:dyDescent="0.2">
      <c r="B5512" s="176">
        <v>38159</v>
      </c>
      <c r="C5512" s="146">
        <v>61.949027999999998</v>
      </c>
      <c r="D5512">
        <f t="shared" si="89"/>
        <v>-0.88109049660587513</v>
      </c>
      <c r="E5512">
        <v>-1.6733708914676512E-2</v>
      </c>
    </row>
    <row r="5513" spans="2:5" x14ac:dyDescent="0.2">
      <c r="B5513" s="176">
        <v>42769</v>
      </c>
      <c r="C5513" s="146">
        <v>520.97625700000003</v>
      </c>
      <c r="D5513">
        <f t="shared" si="89"/>
        <v>0.14142180884559408</v>
      </c>
      <c r="E5513">
        <v>-1.6745114448563497E-2</v>
      </c>
    </row>
    <row r="5514" spans="2:5" x14ac:dyDescent="0.2">
      <c r="B5514" s="176">
        <v>42730</v>
      </c>
      <c r="C5514" s="146">
        <v>456.42746</v>
      </c>
      <c r="D5514">
        <f t="shared" si="89"/>
        <v>16.397875109297175</v>
      </c>
      <c r="E5514">
        <v>-1.6750760691087583E-2</v>
      </c>
    </row>
    <row r="5515" spans="2:5" x14ac:dyDescent="0.2">
      <c r="B5515" s="176">
        <v>36304</v>
      </c>
      <c r="C5515" s="146">
        <v>26.234667000000002</v>
      </c>
      <c r="D5515">
        <f t="shared" si="89"/>
        <v>-0.60791864929809669</v>
      </c>
      <c r="E5515">
        <v>-1.6759967279635048E-2</v>
      </c>
    </row>
    <row r="5516" spans="2:5" x14ac:dyDescent="0.2">
      <c r="B5516" s="176">
        <v>38133</v>
      </c>
      <c r="C5516" s="146">
        <v>66.911285000000007</v>
      </c>
      <c r="D5516">
        <f t="shared" si="89"/>
        <v>-0.63060083345804652</v>
      </c>
      <c r="E5516">
        <v>-1.6773238406971012E-2</v>
      </c>
    </row>
    <row r="5517" spans="2:5" x14ac:dyDescent="0.2">
      <c r="B5517" s="176">
        <v>43537</v>
      </c>
      <c r="C5517" s="146">
        <v>181.13545199999999</v>
      </c>
      <c r="D5517">
        <f t="shared" si="89"/>
        <v>-0.57739708803697842</v>
      </c>
      <c r="E5517">
        <v>-1.6774944099858392E-2</v>
      </c>
    </row>
    <row r="5518" spans="2:5" x14ac:dyDescent="0.2">
      <c r="B5518" s="176">
        <v>41786</v>
      </c>
      <c r="C5518" s="146">
        <v>428.618561</v>
      </c>
      <c r="D5518">
        <f t="shared" si="89"/>
        <v>28.635708901991983</v>
      </c>
      <c r="E5518">
        <v>-1.6777470389652473E-2</v>
      </c>
    </row>
    <row r="5519" spans="2:5" x14ac:dyDescent="0.2">
      <c r="B5519" s="176">
        <v>36916</v>
      </c>
      <c r="C5519" s="146">
        <v>14.462909</v>
      </c>
      <c r="D5519">
        <f t="shared" si="89"/>
        <v>-0.96094224711703258</v>
      </c>
      <c r="E5519">
        <v>-1.6780239925350188E-2</v>
      </c>
    </row>
    <row r="5520" spans="2:5" x14ac:dyDescent="0.2">
      <c r="B5520" s="176">
        <v>42352</v>
      </c>
      <c r="C5520" s="146">
        <v>370.29547100000002</v>
      </c>
      <c r="D5520">
        <f t="shared" si="89"/>
        <v>8.1053101131233678</v>
      </c>
      <c r="E5520">
        <v>-1.6801216751387581E-2</v>
      </c>
    </row>
    <row r="5521" spans="2:5" x14ac:dyDescent="0.2">
      <c r="B5521" s="176">
        <v>35782</v>
      </c>
      <c r="C5521" s="146">
        <v>40.668078999999999</v>
      </c>
      <c r="D5521">
        <f t="shared" si="89"/>
        <v>1.0061990878885954</v>
      </c>
      <c r="E5521">
        <v>-1.6827548386360667E-2</v>
      </c>
    </row>
    <row r="5522" spans="2:5" x14ac:dyDescent="0.2">
      <c r="B5522" s="176">
        <v>36692</v>
      </c>
      <c r="C5522" s="146">
        <v>20.271208000000001</v>
      </c>
      <c r="D5522">
        <f t="shared" si="89"/>
        <v>-0.93153541709721865</v>
      </c>
      <c r="E5522">
        <v>-1.683512526723803E-2</v>
      </c>
    </row>
    <row r="5523" spans="2:5" x14ac:dyDescent="0.2">
      <c r="B5523" s="176">
        <v>41410</v>
      </c>
      <c r="C5523" s="146">
        <v>296.08312999999998</v>
      </c>
      <c r="D5523">
        <f t="shared" si="89"/>
        <v>-0.40194525107828438</v>
      </c>
      <c r="E5523">
        <v>-1.6836608000754847E-2</v>
      </c>
    </row>
    <row r="5524" spans="2:5" x14ac:dyDescent="0.2">
      <c r="B5524" s="176">
        <v>41912</v>
      </c>
      <c r="C5524" s="146">
        <v>495.07696499999997</v>
      </c>
      <c r="D5524">
        <f t="shared" si="89"/>
        <v>2.3505356138916218</v>
      </c>
      <c r="E5524">
        <v>-1.6837958601121705E-2</v>
      </c>
    </row>
    <row r="5525" spans="2:5" x14ac:dyDescent="0.2">
      <c r="B5525" s="176">
        <v>40309</v>
      </c>
      <c r="C5525" s="146">
        <v>147.76054400000001</v>
      </c>
      <c r="D5525">
        <f t="shared" si="89"/>
        <v>0.66767499535736619</v>
      </c>
      <c r="E5525">
        <v>-1.6838841775745149E-2</v>
      </c>
    </row>
    <row r="5526" spans="2:5" x14ac:dyDescent="0.2">
      <c r="B5526" s="176">
        <v>38623</v>
      </c>
      <c r="C5526" s="146">
        <v>88.602722</v>
      </c>
      <c r="D5526">
        <f t="shared" si="89"/>
        <v>-0.79752638222172823</v>
      </c>
      <c r="E5526">
        <v>-1.6846712824776271E-2</v>
      </c>
    </row>
    <row r="5527" spans="2:5" x14ac:dyDescent="0.2">
      <c r="B5527" s="176">
        <v>41801</v>
      </c>
      <c r="C5527" s="146">
        <v>437.60131799999999</v>
      </c>
      <c r="D5527">
        <f t="shared" si="89"/>
        <v>2.1671960051414381</v>
      </c>
      <c r="E5527">
        <v>-1.6872543891987439E-2</v>
      </c>
    </row>
    <row r="5528" spans="2:5" x14ac:dyDescent="0.2">
      <c r="B5528" s="176">
        <v>39372</v>
      </c>
      <c r="C5528" s="146">
        <v>138.16679400000001</v>
      </c>
      <c r="D5528">
        <f t="shared" si="89"/>
        <v>-0.69289293052484091</v>
      </c>
      <c r="E5528">
        <v>-1.6873907677059343E-2</v>
      </c>
    </row>
    <row r="5529" spans="2:5" x14ac:dyDescent="0.2">
      <c r="B5529" s="176">
        <v>42930</v>
      </c>
      <c r="C5529" s="146">
        <v>449.89779700000003</v>
      </c>
      <c r="D5529">
        <f t="shared" si="89"/>
        <v>6.3654320308628942E-2</v>
      </c>
      <c r="E5529">
        <v>-1.6882693567032231E-2</v>
      </c>
    </row>
    <row r="5530" spans="2:5" x14ac:dyDescent="0.2">
      <c r="B5530" s="176">
        <v>41806</v>
      </c>
      <c r="C5530" s="146">
        <v>422.97369400000002</v>
      </c>
      <c r="D5530">
        <f t="shared" si="89"/>
        <v>4.3289755896446698</v>
      </c>
      <c r="E5530">
        <v>-1.6885310444962724E-2</v>
      </c>
    </row>
    <row r="5531" spans="2:5" x14ac:dyDescent="0.2">
      <c r="B5531" s="176">
        <v>38083</v>
      </c>
      <c r="C5531" s="146">
        <v>79.372421000000003</v>
      </c>
      <c r="D5531">
        <f t="shared" si="89"/>
        <v>-0.84708764796978286</v>
      </c>
      <c r="E5531">
        <v>-1.688768719794315E-2</v>
      </c>
    </row>
    <row r="5532" spans="2:5" x14ac:dyDescent="0.2">
      <c r="B5532" s="176">
        <v>42123</v>
      </c>
      <c r="C5532" s="146">
        <v>519.07135000000005</v>
      </c>
      <c r="D5532">
        <f t="shared" si="89"/>
        <v>34.103516794216716</v>
      </c>
      <c r="E5532">
        <v>-1.6891570293568817E-2</v>
      </c>
    </row>
    <row r="5533" spans="2:5" x14ac:dyDescent="0.2">
      <c r="B5533" s="176">
        <v>37249</v>
      </c>
      <c r="C5533" s="146">
        <v>14.786875999999999</v>
      </c>
      <c r="D5533">
        <f t="shared" si="89"/>
        <v>-0.579369695549801</v>
      </c>
      <c r="E5533">
        <v>-1.6923197103997846E-2</v>
      </c>
    </row>
    <row r="5534" spans="2:5" x14ac:dyDescent="0.2">
      <c r="B5534" s="176">
        <v>36475</v>
      </c>
      <c r="C5534" s="146">
        <v>35.154091000000001</v>
      </c>
      <c r="D5534">
        <f t="shared" si="89"/>
        <v>-0.92931010372914102</v>
      </c>
      <c r="E5534">
        <v>-1.6942032084676203E-2</v>
      </c>
    </row>
    <row r="5535" spans="2:5" x14ac:dyDescent="0.2">
      <c r="B5535" s="176">
        <v>44603</v>
      </c>
      <c r="C5535" s="146">
        <v>497.30007899999998</v>
      </c>
      <c r="D5535">
        <f t="shared" si="89"/>
        <v>3.1727364519374426</v>
      </c>
      <c r="E5535">
        <v>-1.6947469096968818E-2</v>
      </c>
    </row>
    <row r="5536" spans="2:5" x14ac:dyDescent="0.2">
      <c r="B5536" s="176">
        <v>39500</v>
      </c>
      <c r="C5536" s="146">
        <v>119.178406</v>
      </c>
      <c r="D5536">
        <f t="shared" si="89"/>
        <v>4.1245522352922457</v>
      </c>
      <c r="E5536">
        <v>-1.6947992149633356E-2</v>
      </c>
    </row>
    <row r="5537" spans="2:5" x14ac:dyDescent="0.2">
      <c r="B5537" s="176">
        <v>37741</v>
      </c>
      <c r="C5537" s="146">
        <v>23.256354999999999</v>
      </c>
      <c r="D5537">
        <f t="shared" si="89"/>
        <v>-0.4572672258374943</v>
      </c>
      <c r="E5537">
        <v>-1.6954652653101931E-2</v>
      </c>
    </row>
    <row r="5538" spans="2:5" x14ac:dyDescent="0.2">
      <c r="B5538" s="176">
        <v>35794</v>
      </c>
      <c r="C5538" s="146">
        <v>42.850470999999999</v>
      </c>
      <c r="D5538">
        <f t="shared" si="89"/>
        <v>-0.42151875806397027</v>
      </c>
      <c r="E5538">
        <v>-1.6966264603023667E-2</v>
      </c>
    </row>
    <row r="5539" spans="2:5" x14ac:dyDescent="0.2">
      <c r="B5539" s="176">
        <v>39696</v>
      </c>
      <c r="C5539" s="146">
        <v>74.074089000000001</v>
      </c>
      <c r="D5539">
        <f t="shared" si="89"/>
        <v>-0.68718722851439595</v>
      </c>
      <c r="E5539">
        <v>-1.6967045596303177E-2</v>
      </c>
    </row>
    <row r="5540" spans="2:5" x14ac:dyDescent="0.2">
      <c r="B5540" s="176">
        <v>40549</v>
      </c>
      <c r="C5540" s="146">
        <v>236.80007900000001</v>
      </c>
      <c r="D5540">
        <f t="shared" si="89"/>
        <v>-6.4994644687540917E-2</v>
      </c>
      <c r="E5540">
        <v>-1.6994127621185441E-2</v>
      </c>
    </row>
    <row r="5541" spans="2:5" x14ac:dyDescent="0.2">
      <c r="B5541" s="176">
        <v>43318</v>
      </c>
      <c r="C5541" s="146">
        <v>253.26066599999999</v>
      </c>
      <c r="D5541">
        <f t="shared" si="89"/>
        <v>-0.44299495218307006</v>
      </c>
      <c r="E5541">
        <v>-1.7024599350763642E-2</v>
      </c>
    </row>
    <row r="5542" spans="2:5" x14ac:dyDescent="0.2">
      <c r="B5542" s="176">
        <v>42941</v>
      </c>
      <c r="C5542" s="146">
        <v>454.68289199999998</v>
      </c>
      <c r="D5542">
        <f t="shared" si="89"/>
        <v>-0.18502640404092704</v>
      </c>
      <c r="E5542">
        <v>-1.7025869276816725E-2</v>
      </c>
    </row>
    <row r="5543" spans="2:5" x14ac:dyDescent="0.2">
      <c r="B5543" s="176">
        <v>45100</v>
      </c>
      <c r="C5543" s="146">
        <v>557.91119400000002</v>
      </c>
      <c r="D5543">
        <f t="shared" si="89"/>
        <v>2.7093892458566047</v>
      </c>
      <c r="E5543">
        <v>-1.7036863640997831E-2</v>
      </c>
    </row>
    <row r="5544" spans="2:5" x14ac:dyDescent="0.2">
      <c r="B5544" s="176">
        <v>38783</v>
      </c>
      <c r="C5544" s="146">
        <v>150.405136</v>
      </c>
      <c r="D5544">
        <f t="shared" si="89"/>
        <v>0.58078222904943622</v>
      </c>
      <c r="E5544">
        <v>-1.7040575192527749E-2</v>
      </c>
    </row>
    <row r="5545" spans="2:5" x14ac:dyDescent="0.2">
      <c r="B5545" s="176">
        <v>38685</v>
      </c>
      <c r="C5545" s="146">
        <v>95.146018999999995</v>
      </c>
      <c r="D5545">
        <f t="shared" si="89"/>
        <v>0.46868242128455151</v>
      </c>
      <c r="E5545">
        <v>-1.7048958330481607E-2</v>
      </c>
    </row>
    <row r="5546" spans="2:5" x14ac:dyDescent="0.2">
      <c r="B5546" s="176">
        <v>35614</v>
      </c>
      <c r="C5546" s="146">
        <v>64.783248999999998</v>
      </c>
      <c r="D5546">
        <f t="shared" si="89"/>
        <v>-0.88357761991301809</v>
      </c>
      <c r="E5546">
        <v>-1.705188344762126E-2</v>
      </c>
    </row>
    <row r="5547" spans="2:5" x14ac:dyDescent="0.2">
      <c r="B5547" s="176">
        <v>42059</v>
      </c>
      <c r="C5547" s="146">
        <v>556.45013400000005</v>
      </c>
      <c r="D5547">
        <f t="shared" si="89"/>
        <v>3.7561949499094029</v>
      </c>
      <c r="E5547">
        <v>-1.706726922904497E-2</v>
      </c>
    </row>
    <row r="5548" spans="2:5" x14ac:dyDescent="0.2">
      <c r="B5548" s="176">
        <v>40143</v>
      </c>
      <c r="C5548" s="146">
        <v>116.994812</v>
      </c>
      <c r="D5548">
        <f t="shared" si="89"/>
        <v>2.9993446253398228</v>
      </c>
      <c r="E5548">
        <v>-1.7071511277306838E-2</v>
      </c>
    </row>
    <row r="5549" spans="2:5" x14ac:dyDescent="0.2">
      <c r="B5549" s="176">
        <v>39793</v>
      </c>
      <c r="C5549" s="146">
        <v>29.253495999999998</v>
      </c>
      <c r="D5549">
        <f t="shared" si="89"/>
        <v>1.7541629493833106</v>
      </c>
      <c r="E5549">
        <v>-1.7130493714133149E-2</v>
      </c>
    </row>
    <row r="5550" spans="2:5" x14ac:dyDescent="0.2">
      <c r="B5550" s="176">
        <v>37088</v>
      </c>
      <c r="C5550" s="146">
        <v>10.621556</v>
      </c>
      <c r="D5550">
        <f t="shared" si="89"/>
        <v>-0.97489772771595962</v>
      </c>
      <c r="E5550">
        <v>-1.7130879370582188E-2</v>
      </c>
    </row>
    <row r="5551" spans="2:5" x14ac:dyDescent="0.2">
      <c r="B5551" s="176">
        <v>43101</v>
      </c>
      <c r="C5551" s="146">
        <v>423.13125600000001</v>
      </c>
      <c r="D5551">
        <f t="shared" si="89"/>
        <v>7.7499856745336348</v>
      </c>
      <c r="E5551">
        <v>-1.7135523352584361E-2</v>
      </c>
    </row>
    <row r="5552" spans="2:5" x14ac:dyDescent="0.2">
      <c r="B5552" s="176">
        <v>35479</v>
      </c>
      <c r="C5552" s="146">
        <v>48.357937</v>
      </c>
      <c r="D5552">
        <f t="shared" si="89"/>
        <v>-0.64661589371751993</v>
      </c>
      <c r="E5552">
        <v>-1.7159229578493185E-2</v>
      </c>
    </row>
    <row r="5553" spans="2:5" x14ac:dyDescent="0.2">
      <c r="B5553" s="176">
        <v>39024</v>
      </c>
      <c r="C5553" s="146">
        <v>136.842422</v>
      </c>
      <c r="D5553">
        <f t="shared" si="89"/>
        <v>-0.65479964670312629</v>
      </c>
      <c r="E5553">
        <v>-1.7175989221360766E-2</v>
      </c>
    </row>
    <row r="5554" spans="2:5" x14ac:dyDescent="0.2">
      <c r="B5554" s="176">
        <v>44837</v>
      </c>
      <c r="C5554" s="146">
        <v>396.41449</v>
      </c>
      <c r="D5554">
        <f t="shared" si="89"/>
        <v>1.3186588454993704</v>
      </c>
      <c r="E5554">
        <v>-1.7177458853768916E-2</v>
      </c>
    </row>
    <row r="5555" spans="2:5" x14ac:dyDescent="0.2">
      <c r="B5555" s="176">
        <v>43776</v>
      </c>
      <c r="C5555" s="146">
        <v>170.96714800000001</v>
      </c>
      <c r="D5555">
        <f t="shared" si="89"/>
        <v>-0.58291124338352429</v>
      </c>
      <c r="E5555">
        <v>-1.7191965926223813E-2</v>
      </c>
    </row>
    <row r="5556" spans="2:5" x14ac:dyDescent="0.2">
      <c r="B5556" s="176">
        <v>42488</v>
      </c>
      <c r="C5556" s="146">
        <v>409.905914</v>
      </c>
      <c r="D5556">
        <f t="shared" si="89"/>
        <v>5.7879521697883618</v>
      </c>
      <c r="E5556">
        <v>-1.7202220711152804E-2</v>
      </c>
    </row>
    <row r="5557" spans="2:5" x14ac:dyDescent="0.2">
      <c r="B5557" s="176">
        <v>38226</v>
      </c>
      <c r="C5557" s="146">
        <v>60.387272000000003</v>
      </c>
      <c r="D5557">
        <f t="shared" si="89"/>
        <v>2.9163209331005877</v>
      </c>
      <c r="E5557">
        <v>-1.7205730917781957E-2</v>
      </c>
    </row>
    <row r="5558" spans="2:5" x14ac:dyDescent="0.2">
      <c r="B5558" s="176">
        <v>37222</v>
      </c>
      <c r="C5558" s="146">
        <v>15.419388</v>
      </c>
      <c r="D5558">
        <f t="shared" si="89"/>
        <v>-0.52427871450564167</v>
      </c>
      <c r="E5558">
        <v>-1.7207455599532951E-2</v>
      </c>
    </row>
    <row r="5559" spans="2:5" x14ac:dyDescent="0.2">
      <c r="B5559" s="176">
        <v>36510</v>
      </c>
      <c r="C5559" s="146">
        <v>32.412650999999997</v>
      </c>
      <c r="D5559">
        <f t="shared" si="89"/>
        <v>-0.87053162687815699</v>
      </c>
      <c r="E5559">
        <v>-1.7221444408649218E-2</v>
      </c>
    </row>
    <row r="5560" spans="2:5" x14ac:dyDescent="0.2">
      <c r="B5560" s="176">
        <v>41211</v>
      </c>
      <c r="C5560" s="146">
        <v>250.35188299999999</v>
      </c>
      <c r="D5560">
        <f t="shared" si="89"/>
        <v>2.2629562729741961</v>
      </c>
      <c r="E5560">
        <v>-1.7224827798848621E-2</v>
      </c>
    </row>
    <row r="5561" spans="2:5" x14ac:dyDescent="0.2">
      <c r="B5561" s="176">
        <v>38418</v>
      </c>
      <c r="C5561" s="146">
        <v>76.725479000000007</v>
      </c>
      <c r="D5561">
        <f t="shared" si="89"/>
        <v>-0.38129181672111223</v>
      </c>
      <c r="E5561">
        <v>-1.7234379933010562E-2</v>
      </c>
    </row>
    <row r="5562" spans="2:5" x14ac:dyDescent="0.2">
      <c r="B5562" s="176">
        <v>38756</v>
      </c>
      <c r="C5562" s="146">
        <v>124.00915500000001</v>
      </c>
      <c r="D5562">
        <f t="shared" si="89"/>
        <v>-0.59374409938440031</v>
      </c>
      <c r="E5562">
        <v>-1.72625846224027E-2</v>
      </c>
    </row>
    <row r="5563" spans="2:5" x14ac:dyDescent="0.2">
      <c r="B5563" s="176">
        <v>41297</v>
      </c>
      <c r="C5563" s="146">
        <v>305.24887100000001</v>
      </c>
      <c r="D5563">
        <f t="shared" si="89"/>
        <v>3.7857362082411421</v>
      </c>
      <c r="E5563">
        <v>-1.7265746902558169E-2</v>
      </c>
    </row>
    <row r="5564" spans="2:5" x14ac:dyDescent="0.2">
      <c r="B5564" s="176">
        <v>38182</v>
      </c>
      <c r="C5564" s="146">
        <v>63.783054</v>
      </c>
      <c r="D5564">
        <f t="shared" si="89"/>
        <v>0.2959716513984485</v>
      </c>
      <c r="E5564">
        <v>-1.7275554819840083E-2</v>
      </c>
    </row>
    <row r="5565" spans="2:5" x14ac:dyDescent="0.2">
      <c r="B5565" s="176">
        <v>35459</v>
      </c>
      <c r="C5565" s="146">
        <v>49.216396000000003</v>
      </c>
      <c r="D5565">
        <f t="shared" si="89"/>
        <v>-0.62178914411862451</v>
      </c>
      <c r="E5565">
        <v>-1.7282851677814844E-2</v>
      </c>
    </row>
    <row r="5566" spans="2:5" x14ac:dyDescent="0.2">
      <c r="B5566" s="176">
        <v>39143</v>
      </c>
      <c r="C5566" s="146">
        <v>130.12951699999999</v>
      </c>
      <c r="D5566">
        <f t="shared" si="89"/>
        <v>8.0263503402252354</v>
      </c>
      <c r="E5566">
        <v>-1.7299475014857905E-2</v>
      </c>
    </row>
    <row r="5567" spans="2:5" x14ac:dyDescent="0.2">
      <c r="B5567" s="176">
        <v>36742</v>
      </c>
      <c r="C5567" s="146">
        <v>14.416626000000001</v>
      </c>
      <c r="D5567">
        <f t="shared" si="89"/>
        <v>-0.9533760339780295</v>
      </c>
      <c r="E5567">
        <v>-1.7350012483665991E-2</v>
      </c>
    </row>
    <row r="5568" spans="2:5" x14ac:dyDescent="0.2">
      <c r="B5568" s="176">
        <v>42270</v>
      </c>
      <c r="C5568" s="146">
        <v>309.21063199999998</v>
      </c>
      <c r="D5568">
        <f t="shared" si="89"/>
        <v>3.8603670532390884</v>
      </c>
      <c r="E5568">
        <v>-1.7416154232014348E-2</v>
      </c>
    </row>
    <row r="5569" spans="2:5" x14ac:dyDescent="0.2">
      <c r="B5569" s="176">
        <v>35324</v>
      </c>
      <c r="C5569" s="146">
        <v>63.618782000000003</v>
      </c>
      <c r="D5569">
        <f t="shared" si="89"/>
        <v>-0.57588885019239422</v>
      </c>
      <c r="E5569">
        <v>-1.7422732031330119E-2</v>
      </c>
    </row>
    <row r="5570" spans="2:5" x14ac:dyDescent="0.2">
      <c r="B5570" s="176">
        <v>40183</v>
      </c>
      <c r="C5570" s="146">
        <v>150.004974</v>
      </c>
      <c r="D5570">
        <f t="shared" si="89"/>
        <v>-0.42556792570177354</v>
      </c>
      <c r="E5570">
        <v>-1.7423799713906792E-2</v>
      </c>
    </row>
    <row r="5571" spans="2:5" x14ac:dyDescent="0.2">
      <c r="B5571" s="176">
        <v>43347</v>
      </c>
      <c r="C5571" s="146">
        <v>261.13613900000001</v>
      </c>
      <c r="D5571">
        <f t="shared" ref="D5571:D5634" si="90">(C5571-C5572)/C5572</f>
        <v>-5.7173550234329386E-2</v>
      </c>
      <c r="E5571">
        <v>-1.7441768915119029E-2</v>
      </c>
    </row>
    <row r="5572" spans="2:5" x14ac:dyDescent="0.2">
      <c r="B5572" s="176">
        <v>41465</v>
      </c>
      <c r="C5572" s="146">
        <v>276.971588</v>
      </c>
      <c r="D5572">
        <f t="shared" si="90"/>
        <v>3.3920337587631448</v>
      </c>
      <c r="E5572">
        <v>-1.7467923892324651E-2</v>
      </c>
    </row>
    <row r="5573" spans="2:5" x14ac:dyDescent="0.2">
      <c r="B5573" s="176">
        <v>38215</v>
      </c>
      <c r="C5573" s="146">
        <v>63.062263000000002</v>
      </c>
      <c r="D5573">
        <f t="shared" si="90"/>
        <v>-0.66909681132644439</v>
      </c>
      <c r="E5573">
        <v>-1.746950077540926E-2</v>
      </c>
    </row>
    <row r="5574" spans="2:5" x14ac:dyDescent="0.2">
      <c r="B5574" s="176">
        <v>40430</v>
      </c>
      <c r="C5574" s="146">
        <v>190.57617200000001</v>
      </c>
      <c r="D5574">
        <f t="shared" si="90"/>
        <v>6.9930995743037441</v>
      </c>
      <c r="E5574">
        <v>-1.7475182307821545E-2</v>
      </c>
    </row>
    <row r="5575" spans="2:5" x14ac:dyDescent="0.2">
      <c r="B5575" s="176">
        <v>37728</v>
      </c>
      <c r="C5575" s="146">
        <v>23.842587000000002</v>
      </c>
      <c r="D5575">
        <f t="shared" si="90"/>
        <v>-0.67456118231542228</v>
      </c>
      <c r="E5575">
        <v>-1.7482383050541936E-2</v>
      </c>
    </row>
    <row r="5576" spans="2:5" x14ac:dyDescent="0.2">
      <c r="B5576" s="176">
        <v>39688</v>
      </c>
      <c r="C5576" s="146">
        <v>73.262885999999995</v>
      </c>
      <c r="D5576">
        <f t="shared" si="90"/>
        <v>-0.11502804022127298</v>
      </c>
      <c r="E5576">
        <v>-1.7500436112847489E-2</v>
      </c>
    </row>
    <row r="5577" spans="2:5" x14ac:dyDescent="0.2">
      <c r="B5577" s="176">
        <v>38568</v>
      </c>
      <c r="C5577" s="146">
        <v>82.785544999999999</v>
      </c>
      <c r="D5577">
        <f t="shared" si="90"/>
        <v>-0.68426453128555387</v>
      </c>
      <c r="E5577">
        <v>-1.7528162464465834E-2</v>
      </c>
    </row>
    <row r="5578" spans="2:5" x14ac:dyDescent="0.2">
      <c r="B5578" s="176">
        <v>41177</v>
      </c>
      <c r="C5578" s="146">
        <v>262.19906600000002</v>
      </c>
      <c r="D5578">
        <f t="shared" si="90"/>
        <v>1.3917961610276026</v>
      </c>
      <c r="E5578">
        <v>-1.7537468301793858E-2</v>
      </c>
    </row>
    <row r="5579" spans="2:5" x14ac:dyDescent="0.2">
      <c r="B5579" s="176">
        <v>40081</v>
      </c>
      <c r="C5579" s="146">
        <v>109.624336</v>
      </c>
      <c r="D5579">
        <f t="shared" si="90"/>
        <v>-0.27295556319932313</v>
      </c>
      <c r="E5579">
        <v>-1.7548258254640927E-2</v>
      </c>
    </row>
    <row r="5580" spans="2:5" x14ac:dyDescent="0.2">
      <c r="B5580" s="176">
        <v>40312</v>
      </c>
      <c r="C5580" s="146">
        <v>150.78079199999999</v>
      </c>
      <c r="D5580">
        <f t="shared" si="90"/>
        <v>0.86614094525396468</v>
      </c>
      <c r="E5580">
        <v>-1.7572325286779614E-2</v>
      </c>
    </row>
    <row r="5581" spans="2:5" x14ac:dyDescent="0.2">
      <c r="B5581" s="176">
        <v>43959</v>
      </c>
      <c r="C5581" s="146">
        <v>80.798180000000002</v>
      </c>
      <c r="D5581">
        <f t="shared" si="90"/>
        <v>-0.8099902058327223</v>
      </c>
      <c r="E5581">
        <v>-1.7575758865347322E-2</v>
      </c>
    </row>
    <row r="5582" spans="2:5" x14ac:dyDescent="0.2">
      <c r="B5582" s="176">
        <v>41808</v>
      </c>
      <c r="C5582" s="146">
        <v>425.23165899999998</v>
      </c>
      <c r="D5582">
        <f t="shared" si="90"/>
        <v>38.48988100705072</v>
      </c>
      <c r="E5582">
        <v>-1.7577644389705049E-2</v>
      </c>
    </row>
    <row r="5583" spans="2:5" x14ac:dyDescent="0.2">
      <c r="B5583" s="176">
        <v>37160</v>
      </c>
      <c r="C5583" s="146">
        <v>10.768117</v>
      </c>
      <c r="D5583">
        <f t="shared" si="90"/>
        <v>-0.84673390773333468</v>
      </c>
      <c r="E5583">
        <v>-1.7593085419389504E-2</v>
      </c>
    </row>
    <row r="5584" spans="2:5" x14ac:dyDescent="0.2">
      <c r="B5584" s="176">
        <v>37993</v>
      </c>
      <c r="C5584" s="146">
        <v>70.257660000000001</v>
      </c>
      <c r="D5584">
        <f t="shared" si="90"/>
        <v>-0.38340655441530624</v>
      </c>
      <c r="E5584">
        <v>-1.7603699011657602E-2</v>
      </c>
    </row>
    <row r="5585" spans="2:5" x14ac:dyDescent="0.2">
      <c r="B5585" s="176">
        <v>43706</v>
      </c>
      <c r="C5585" s="146">
        <v>113.94486999999999</v>
      </c>
      <c r="D5585">
        <f t="shared" si="90"/>
        <v>-0.77084807838322722</v>
      </c>
      <c r="E5585">
        <v>-1.7619204387469688E-2</v>
      </c>
    </row>
    <row r="5586" spans="2:5" x14ac:dyDescent="0.2">
      <c r="B5586" s="176">
        <v>41907</v>
      </c>
      <c r="C5586" s="146">
        <v>497.24597199999999</v>
      </c>
      <c r="D5586">
        <f t="shared" si="90"/>
        <v>0.25439358095634035</v>
      </c>
      <c r="E5586">
        <v>-1.7627619424564867E-2</v>
      </c>
    </row>
    <row r="5587" spans="2:5" x14ac:dyDescent="0.2">
      <c r="B5587" s="176">
        <v>42194</v>
      </c>
      <c r="C5587" s="146">
        <v>396.40347300000002</v>
      </c>
      <c r="D5587">
        <f t="shared" si="90"/>
        <v>1.0801286832733403</v>
      </c>
      <c r="E5587">
        <v>-1.7656598118300487E-2</v>
      </c>
    </row>
    <row r="5588" spans="2:5" x14ac:dyDescent="0.2">
      <c r="B5588" s="176">
        <v>40742</v>
      </c>
      <c r="C5588" s="146">
        <v>190.56680299999999</v>
      </c>
      <c r="D5588">
        <f t="shared" si="90"/>
        <v>2.5553815138365841</v>
      </c>
      <c r="E5588">
        <v>-1.7666140651918554E-2</v>
      </c>
    </row>
    <row r="5589" spans="2:5" x14ac:dyDescent="0.2">
      <c r="B5589" s="176">
        <v>39996</v>
      </c>
      <c r="C5589" s="146">
        <v>53.599536999999998</v>
      </c>
      <c r="D5589">
        <f t="shared" si="90"/>
        <v>-0.66013532209488357</v>
      </c>
      <c r="E5589">
        <v>-1.7687333775133478E-2</v>
      </c>
    </row>
    <row r="5590" spans="2:5" x14ac:dyDescent="0.2">
      <c r="B5590" s="176">
        <v>43802</v>
      </c>
      <c r="C5590" s="146">
        <v>157.70846599999999</v>
      </c>
      <c r="D5590">
        <f t="shared" si="90"/>
        <v>-0.12742727626787587</v>
      </c>
      <c r="E5590">
        <v>-1.7696435311445408E-2</v>
      </c>
    </row>
    <row r="5591" spans="2:5" x14ac:dyDescent="0.2">
      <c r="B5591" s="176">
        <v>40850</v>
      </c>
      <c r="C5591" s="146">
        <v>180.73962399999999</v>
      </c>
      <c r="D5591">
        <f t="shared" si="90"/>
        <v>0.49189784452174984</v>
      </c>
      <c r="E5591">
        <v>-1.7699153473282967E-2</v>
      </c>
    </row>
    <row r="5592" spans="2:5" x14ac:dyDescent="0.2">
      <c r="B5592" s="176">
        <v>39394</v>
      </c>
      <c r="C5592" s="146">
        <v>121.147453</v>
      </c>
      <c r="D5592">
        <f t="shared" si="90"/>
        <v>-0.80664359537103691</v>
      </c>
      <c r="E5592">
        <v>-1.7700954980965383E-2</v>
      </c>
    </row>
    <row r="5593" spans="2:5" x14ac:dyDescent="0.2">
      <c r="B5593" s="176">
        <v>45225</v>
      </c>
      <c r="C5593" s="146">
        <v>626.54998799999998</v>
      </c>
      <c r="D5593">
        <f t="shared" si="90"/>
        <v>3.9674950600756125</v>
      </c>
      <c r="E5593">
        <v>-1.7715745747711661E-2</v>
      </c>
    </row>
    <row r="5594" spans="2:5" x14ac:dyDescent="0.2">
      <c r="B5594" s="176">
        <v>39464</v>
      </c>
      <c r="C5594" s="146">
        <v>126.12996699999999</v>
      </c>
      <c r="D5594">
        <f t="shared" si="90"/>
        <v>-8.6146088450648528E-2</v>
      </c>
      <c r="E5594">
        <v>-1.7734549191322255E-2</v>
      </c>
    </row>
    <row r="5595" spans="2:5" x14ac:dyDescent="0.2">
      <c r="B5595" s="176">
        <v>44113</v>
      </c>
      <c r="C5595" s="146">
        <v>138.019836</v>
      </c>
      <c r="D5595">
        <f t="shared" si="90"/>
        <v>5.1935177279446769</v>
      </c>
      <c r="E5595">
        <v>-1.7736796561320295E-2</v>
      </c>
    </row>
    <row r="5596" spans="2:5" x14ac:dyDescent="0.2">
      <c r="B5596" s="176">
        <v>36063</v>
      </c>
      <c r="C5596" s="146">
        <v>22.284562999999999</v>
      </c>
      <c r="D5596">
        <f t="shared" si="90"/>
        <v>-0.95221458355580291</v>
      </c>
      <c r="E5596">
        <v>-1.7739829903671466E-2</v>
      </c>
    </row>
    <row r="5597" spans="2:5" x14ac:dyDescent="0.2">
      <c r="B5597" s="176">
        <v>44776</v>
      </c>
      <c r="C5597" s="146">
        <v>466.34652699999998</v>
      </c>
      <c r="D5597">
        <f t="shared" si="90"/>
        <v>9.2831259250968294</v>
      </c>
      <c r="E5597">
        <v>-1.7742826597318656E-2</v>
      </c>
    </row>
    <row r="5598" spans="2:5" x14ac:dyDescent="0.2">
      <c r="B5598" s="176">
        <v>39930</v>
      </c>
      <c r="C5598" s="146">
        <v>45.350658000000003</v>
      </c>
      <c r="D5598">
        <f t="shared" si="90"/>
        <v>1.3621330204841624</v>
      </c>
      <c r="E5598">
        <v>-1.7747858255729911E-2</v>
      </c>
    </row>
    <row r="5599" spans="2:5" x14ac:dyDescent="0.2">
      <c r="B5599" s="176">
        <v>36725</v>
      </c>
      <c r="C5599" s="146">
        <v>19.199027999999998</v>
      </c>
      <c r="D5599">
        <f t="shared" si="90"/>
        <v>-0.71391807614470792</v>
      </c>
      <c r="E5599">
        <v>-1.7758344552516452E-2</v>
      </c>
    </row>
    <row r="5600" spans="2:5" x14ac:dyDescent="0.2">
      <c r="B5600" s="176">
        <v>35188</v>
      </c>
      <c r="C5600" s="146">
        <v>67.110245000000006</v>
      </c>
      <c r="D5600">
        <f t="shared" si="90"/>
        <v>0.26051230744622544</v>
      </c>
      <c r="E5600">
        <v>-1.7760051175231644E-2</v>
      </c>
    </row>
    <row r="5601" spans="2:5" x14ac:dyDescent="0.2">
      <c r="B5601" s="176">
        <v>35662</v>
      </c>
      <c r="C5601" s="146">
        <v>53.240451999999998</v>
      </c>
      <c r="D5601">
        <f t="shared" si="90"/>
        <v>-0.89478647455962501</v>
      </c>
      <c r="E5601">
        <v>-1.7790333703639073E-2</v>
      </c>
    </row>
    <row r="5602" spans="2:5" x14ac:dyDescent="0.2">
      <c r="B5602" s="176">
        <v>42598</v>
      </c>
      <c r="C5602" s="146">
        <v>506.02288800000002</v>
      </c>
      <c r="D5602">
        <f t="shared" si="90"/>
        <v>-4.6402355854038263E-2</v>
      </c>
      <c r="E5602">
        <v>-1.7801803018870747E-2</v>
      </c>
    </row>
    <row r="5603" spans="2:5" x14ac:dyDescent="0.2">
      <c r="B5603" s="176">
        <v>42765</v>
      </c>
      <c r="C5603" s="146">
        <v>530.646118</v>
      </c>
      <c r="D5603">
        <f t="shared" si="90"/>
        <v>2.0532798498437019</v>
      </c>
      <c r="E5603">
        <v>-1.7806141607525437E-2</v>
      </c>
    </row>
    <row r="5604" spans="2:5" x14ac:dyDescent="0.2">
      <c r="B5604" s="176">
        <v>40858</v>
      </c>
      <c r="C5604" s="146">
        <v>173.79544100000001</v>
      </c>
      <c r="D5604">
        <f t="shared" si="90"/>
        <v>-9.1667535141295893E-3</v>
      </c>
      <c r="E5604">
        <v>-1.7862026429381946E-2</v>
      </c>
    </row>
    <row r="5605" spans="2:5" x14ac:dyDescent="0.2">
      <c r="B5605" s="176">
        <v>43819</v>
      </c>
      <c r="C5605" s="146">
        <v>175.40332000000001</v>
      </c>
      <c r="D5605">
        <f t="shared" si="90"/>
        <v>1.461215921206211</v>
      </c>
      <c r="E5605">
        <v>-1.7862079750564468E-2</v>
      </c>
    </row>
    <row r="5606" spans="2:5" x14ac:dyDescent="0.2">
      <c r="B5606" s="176">
        <v>35276</v>
      </c>
      <c r="C5606" s="146">
        <v>71.266936999999999</v>
      </c>
      <c r="D5606">
        <f t="shared" si="90"/>
        <v>0.75276614839339051</v>
      </c>
      <c r="E5606">
        <v>-1.7892028442198272E-2</v>
      </c>
    </row>
    <row r="5607" spans="2:5" x14ac:dyDescent="0.2">
      <c r="B5607" s="176">
        <v>36364</v>
      </c>
      <c r="C5607" s="146">
        <v>40.659694999999999</v>
      </c>
      <c r="D5607">
        <f t="shared" si="90"/>
        <v>-0.93515717123337216</v>
      </c>
      <c r="E5607">
        <v>-1.792576685271707E-2</v>
      </c>
    </row>
    <row r="5608" spans="2:5" x14ac:dyDescent="0.2">
      <c r="B5608" s="176">
        <v>45190</v>
      </c>
      <c r="C5608" s="146">
        <v>627.04998799999998</v>
      </c>
      <c r="D5608">
        <f t="shared" si="90"/>
        <v>0.53228818643368925</v>
      </c>
      <c r="E5608">
        <v>-1.7932673453406444E-2</v>
      </c>
    </row>
    <row r="5609" spans="2:5" x14ac:dyDescent="0.2">
      <c r="B5609" s="176">
        <v>44915</v>
      </c>
      <c r="C5609" s="146">
        <v>409.22457900000001</v>
      </c>
      <c r="D5609">
        <f t="shared" si="90"/>
        <v>0.53477050582738794</v>
      </c>
      <c r="E5609">
        <v>-1.7942551808392233E-2</v>
      </c>
    </row>
    <row r="5610" spans="2:5" x14ac:dyDescent="0.2">
      <c r="B5610" s="176">
        <v>41243</v>
      </c>
      <c r="C5610" s="146">
        <v>266.63568099999998</v>
      </c>
      <c r="D5610">
        <f t="shared" si="90"/>
        <v>1.2763123698904286</v>
      </c>
      <c r="E5610">
        <v>-1.7956530672387595E-2</v>
      </c>
    </row>
    <row r="5611" spans="2:5" x14ac:dyDescent="0.2">
      <c r="B5611" s="176">
        <v>43745</v>
      </c>
      <c r="C5611" s="146">
        <v>117.13492599999999</v>
      </c>
      <c r="D5611">
        <f t="shared" si="90"/>
        <v>-3.9403688068909822E-2</v>
      </c>
      <c r="E5611">
        <v>-1.7969060644454221E-2</v>
      </c>
    </row>
    <row r="5612" spans="2:5" x14ac:dyDescent="0.2">
      <c r="B5612" s="176">
        <v>39147</v>
      </c>
      <c r="C5612" s="146">
        <v>121.939804</v>
      </c>
      <c r="D5612">
        <f t="shared" si="90"/>
        <v>-0.67767840320239214</v>
      </c>
      <c r="E5612">
        <v>-1.7975174301633402E-2</v>
      </c>
    </row>
    <row r="5613" spans="2:5" x14ac:dyDescent="0.2">
      <c r="B5613" s="176">
        <v>42461</v>
      </c>
      <c r="C5613" s="146">
        <v>378.31720000000001</v>
      </c>
      <c r="D5613">
        <f t="shared" si="90"/>
        <v>29.963253044786072</v>
      </c>
      <c r="E5613">
        <v>-1.7977228999359461E-2</v>
      </c>
    </row>
    <row r="5614" spans="2:5" x14ac:dyDescent="0.2">
      <c r="B5614" s="176">
        <v>37046</v>
      </c>
      <c r="C5614" s="146">
        <v>12.218264</v>
      </c>
      <c r="D5614">
        <f t="shared" si="90"/>
        <v>-0.97097193307203722</v>
      </c>
      <c r="E5614">
        <v>-1.7978924055114545E-2</v>
      </c>
    </row>
    <row r="5615" spans="2:5" x14ac:dyDescent="0.2">
      <c r="B5615" s="176">
        <v>41787</v>
      </c>
      <c r="C5615" s="146">
        <v>420.91207900000001</v>
      </c>
      <c r="D5615">
        <f t="shared" si="90"/>
        <v>15.941284657496821</v>
      </c>
      <c r="E5615">
        <v>-1.7979813991303082E-2</v>
      </c>
    </row>
    <row r="5616" spans="2:5" x14ac:dyDescent="0.2">
      <c r="B5616" s="176">
        <v>37662</v>
      </c>
      <c r="C5616" s="146">
        <v>24.845345999999999</v>
      </c>
      <c r="D5616">
        <f t="shared" si="90"/>
        <v>0</v>
      </c>
      <c r="E5616">
        <v>-1.7987825194860266E-2</v>
      </c>
    </row>
    <row r="5617" spans="2:5" x14ac:dyDescent="0.2">
      <c r="B5617" s="176">
        <v>37606</v>
      </c>
      <c r="C5617" s="146">
        <v>24.845345999999999</v>
      </c>
      <c r="D5617">
        <f t="shared" si="90"/>
        <v>-0.93811468224122774</v>
      </c>
      <c r="E5617">
        <v>-1.7987825194860266E-2</v>
      </c>
    </row>
    <row r="5618" spans="2:5" x14ac:dyDescent="0.2">
      <c r="B5618" s="176">
        <v>41758</v>
      </c>
      <c r="C5618" s="146">
        <v>401.47399899999999</v>
      </c>
      <c r="D5618">
        <f t="shared" si="90"/>
        <v>6.0528431650010166</v>
      </c>
      <c r="E5618">
        <v>-1.8009418298270363E-2</v>
      </c>
    </row>
    <row r="5619" spans="2:5" x14ac:dyDescent="0.2">
      <c r="B5619" s="176">
        <v>35577</v>
      </c>
      <c r="C5619" s="146">
        <v>56.92371</v>
      </c>
      <c r="D5619">
        <f t="shared" si="90"/>
        <v>1.3338720049757598</v>
      </c>
      <c r="E5619">
        <v>-1.8011229375849359E-2</v>
      </c>
    </row>
    <row r="5620" spans="2:5" x14ac:dyDescent="0.2">
      <c r="B5620" s="176">
        <v>37749</v>
      </c>
      <c r="C5620" s="146">
        <v>24.390245</v>
      </c>
      <c r="D5620">
        <f t="shared" si="90"/>
        <v>-0.76517964068051347</v>
      </c>
      <c r="E5620">
        <v>-1.8012584531498215E-2</v>
      </c>
    </row>
    <row r="5621" spans="2:5" x14ac:dyDescent="0.2">
      <c r="B5621" s="176">
        <v>38734</v>
      </c>
      <c r="C5621" s="146">
        <v>103.867676</v>
      </c>
      <c r="D5621">
        <f t="shared" si="90"/>
        <v>0.65736542125428921</v>
      </c>
      <c r="E5621">
        <v>-1.8020079787866329E-2</v>
      </c>
    </row>
    <row r="5622" spans="2:5" x14ac:dyDescent="0.2">
      <c r="B5622" s="176">
        <v>35157</v>
      </c>
      <c r="C5622" s="146">
        <v>62.670352999999999</v>
      </c>
      <c r="D5622">
        <f t="shared" si="90"/>
        <v>-0.70395255036591653</v>
      </c>
      <c r="E5622">
        <v>-1.8024345996068135E-2</v>
      </c>
    </row>
    <row r="5623" spans="2:5" x14ac:dyDescent="0.2">
      <c r="B5623" s="176">
        <v>43381</v>
      </c>
      <c r="C5623" s="146">
        <v>211.69023100000001</v>
      </c>
      <c r="D5623">
        <f t="shared" si="90"/>
        <v>-0.27488203992295296</v>
      </c>
      <c r="E5623">
        <v>-1.8034665022343865E-2</v>
      </c>
    </row>
    <row r="5624" spans="2:5" x14ac:dyDescent="0.2">
      <c r="B5624" s="176">
        <v>41264</v>
      </c>
      <c r="C5624" s="146">
        <v>291.93902600000001</v>
      </c>
      <c r="D5624">
        <f t="shared" si="90"/>
        <v>4.0733960227876427</v>
      </c>
      <c r="E5624">
        <v>-1.8038713238130426E-2</v>
      </c>
    </row>
    <row r="5625" spans="2:5" x14ac:dyDescent="0.2">
      <c r="B5625" s="176">
        <v>35114</v>
      </c>
      <c r="C5625" s="146">
        <v>57.543118</v>
      </c>
      <c r="D5625">
        <f t="shared" si="90"/>
        <v>-0.15541598315796398</v>
      </c>
      <c r="E5625">
        <v>-1.8072711546980813E-2</v>
      </c>
    </row>
    <row r="5626" spans="2:5" x14ac:dyDescent="0.2">
      <c r="B5626" s="176">
        <v>38446</v>
      </c>
      <c r="C5626" s="146">
        <v>68.131905000000003</v>
      </c>
      <c r="D5626">
        <f t="shared" si="90"/>
        <v>1.4065814380063244E-2</v>
      </c>
      <c r="E5626">
        <v>-1.8121061380158038E-2</v>
      </c>
    </row>
    <row r="5627" spans="2:5" x14ac:dyDescent="0.2">
      <c r="B5627" s="176">
        <v>38520</v>
      </c>
      <c r="C5627" s="146">
        <v>67.186867000000007</v>
      </c>
      <c r="D5627">
        <f t="shared" si="90"/>
        <v>-0.11355329908719691</v>
      </c>
      <c r="E5627">
        <v>-1.8141639943305244E-2</v>
      </c>
    </row>
    <row r="5628" spans="2:5" x14ac:dyDescent="0.2">
      <c r="B5628" s="176">
        <v>39693</v>
      </c>
      <c r="C5628" s="146">
        <v>75.793464999999998</v>
      </c>
      <c r="D5628">
        <f t="shared" si="90"/>
        <v>-0.84947460309668599</v>
      </c>
      <c r="E5628">
        <v>-1.8160811041114482E-2</v>
      </c>
    </row>
    <row r="5629" spans="2:5" x14ac:dyDescent="0.2">
      <c r="B5629" s="176">
        <v>42149</v>
      </c>
      <c r="C5629" s="146">
        <v>503.526093</v>
      </c>
      <c r="D5629">
        <f t="shared" si="90"/>
        <v>5.887670123988463</v>
      </c>
      <c r="E5629">
        <v>-1.8167790399408301E-2</v>
      </c>
    </row>
    <row r="5630" spans="2:5" x14ac:dyDescent="0.2">
      <c r="B5630" s="176">
        <v>38426</v>
      </c>
      <c r="C5630" s="146">
        <v>73.105430999999996</v>
      </c>
      <c r="D5630">
        <f t="shared" si="90"/>
        <v>5.943445685153345E-3</v>
      </c>
      <c r="E5630">
        <v>-1.8178109243919941E-2</v>
      </c>
    </row>
    <row r="5631" spans="2:5" x14ac:dyDescent="0.2">
      <c r="B5631" s="176">
        <v>43936</v>
      </c>
      <c r="C5631" s="146">
        <v>72.673500000000004</v>
      </c>
      <c r="D5631">
        <f t="shared" si="90"/>
        <v>4.458596545018259</v>
      </c>
      <c r="E5631">
        <v>-1.8181771019672572E-2</v>
      </c>
    </row>
    <row r="5632" spans="2:5" x14ac:dyDescent="0.2">
      <c r="B5632" s="176">
        <v>36861</v>
      </c>
      <c r="C5632" s="146">
        <v>13.313587</v>
      </c>
      <c r="D5632">
        <f t="shared" si="90"/>
        <v>-0.72515655249664435</v>
      </c>
      <c r="E5632">
        <v>-1.8202749412555192E-2</v>
      </c>
    </row>
    <row r="5633" spans="2:5" x14ac:dyDescent="0.2">
      <c r="B5633" s="176">
        <v>35739</v>
      </c>
      <c r="C5633" s="146">
        <v>48.440620000000003</v>
      </c>
      <c r="D5633">
        <f t="shared" si="90"/>
        <v>-0.8886084464333095</v>
      </c>
      <c r="E5633">
        <v>-1.8221765380056296E-2</v>
      </c>
    </row>
    <row r="5634" spans="2:5" x14ac:dyDescent="0.2">
      <c r="B5634" s="176">
        <v>42187</v>
      </c>
      <c r="C5634" s="146">
        <v>434.86798099999999</v>
      </c>
      <c r="D5634">
        <f t="shared" si="90"/>
        <v>-0.16296019071807807</v>
      </c>
      <c r="E5634">
        <v>-1.8222721568019001E-2</v>
      </c>
    </row>
    <row r="5635" spans="2:5" x14ac:dyDescent="0.2">
      <c r="B5635" s="176">
        <v>45062</v>
      </c>
      <c r="C5635" s="146">
        <v>519.53082300000005</v>
      </c>
      <c r="D5635">
        <f t="shared" ref="D5635:D5698" si="91">(C5635-C5636)/C5636</f>
        <v>0.28540703210328505</v>
      </c>
      <c r="E5635">
        <v>-1.8272465261251019E-2</v>
      </c>
    </row>
    <row r="5636" spans="2:5" x14ac:dyDescent="0.2">
      <c r="B5636" s="176">
        <v>42341</v>
      </c>
      <c r="C5636" s="146">
        <v>404.17611699999998</v>
      </c>
      <c r="D5636">
        <f t="shared" si="91"/>
        <v>0.35983842509589392</v>
      </c>
      <c r="E5636">
        <v>-1.8274169501531164E-2</v>
      </c>
    </row>
    <row r="5637" spans="2:5" x14ac:dyDescent="0.2">
      <c r="B5637" s="176">
        <v>44412</v>
      </c>
      <c r="C5637" s="146">
        <v>297.22363300000001</v>
      </c>
      <c r="D5637">
        <f t="shared" si="91"/>
        <v>1.6180617433273494</v>
      </c>
      <c r="E5637">
        <v>-1.8274678373530358E-2</v>
      </c>
    </row>
    <row r="5638" spans="2:5" x14ac:dyDescent="0.2">
      <c r="B5638" s="176">
        <v>39322</v>
      </c>
      <c r="C5638" s="146">
        <v>113.528122</v>
      </c>
      <c r="D5638">
        <f t="shared" si="91"/>
        <v>0.70415991069591999</v>
      </c>
      <c r="E5638">
        <v>-1.8285383582341844E-2</v>
      </c>
    </row>
    <row r="5639" spans="2:5" x14ac:dyDescent="0.2">
      <c r="B5639" s="176">
        <v>38271</v>
      </c>
      <c r="C5639" s="146">
        <v>66.618233000000004</v>
      </c>
      <c r="D5639">
        <f t="shared" si="91"/>
        <v>2.353988432007585</v>
      </c>
      <c r="E5639">
        <v>-1.8293224935412248E-2</v>
      </c>
    </row>
    <row r="5640" spans="2:5" x14ac:dyDescent="0.2">
      <c r="B5640" s="176">
        <v>37335</v>
      </c>
      <c r="C5640" s="146">
        <v>19.862392</v>
      </c>
      <c r="D5640">
        <f t="shared" si="91"/>
        <v>-0.92766332107570948</v>
      </c>
      <c r="E5640">
        <v>-1.8299685315457781E-2</v>
      </c>
    </row>
    <row r="5641" spans="2:5" x14ac:dyDescent="0.2">
      <c r="B5641" s="176">
        <v>41352</v>
      </c>
      <c r="C5641" s="146">
        <v>274.582581</v>
      </c>
      <c r="D5641">
        <f t="shared" si="91"/>
        <v>1.3888843276419149</v>
      </c>
      <c r="E5641">
        <v>-1.8302353897766643E-2</v>
      </c>
    </row>
    <row r="5642" spans="2:5" x14ac:dyDescent="0.2">
      <c r="B5642" s="176">
        <v>43739</v>
      </c>
      <c r="C5642" s="146">
        <v>114.941765</v>
      </c>
      <c r="D5642">
        <f t="shared" si="91"/>
        <v>-0.74973595850751229</v>
      </c>
      <c r="E5642">
        <v>-1.83055782301886E-2</v>
      </c>
    </row>
    <row r="5643" spans="2:5" x14ac:dyDescent="0.2">
      <c r="B5643" s="176">
        <v>42556</v>
      </c>
      <c r="C5643" s="146">
        <v>459.28198200000003</v>
      </c>
      <c r="D5643">
        <f t="shared" si="91"/>
        <v>9.8861779959691827</v>
      </c>
      <c r="E5643">
        <v>-1.8317327067280269E-2</v>
      </c>
    </row>
    <row r="5644" spans="2:5" x14ac:dyDescent="0.2">
      <c r="B5644" s="176">
        <v>36360</v>
      </c>
      <c r="C5644" s="146">
        <v>42.189461000000001</v>
      </c>
      <c r="D5644">
        <f t="shared" si="91"/>
        <v>-0.83871587956723026</v>
      </c>
      <c r="E5644">
        <v>-1.8325735595560985E-2</v>
      </c>
    </row>
    <row r="5645" spans="2:5" x14ac:dyDescent="0.2">
      <c r="B5645" s="176">
        <v>43355</v>
      </c>
      <c r="C5645" s="146">
        <v>261.58471700000001</v>
      </c>
      <c r="D5645">
        <f t="shared" si="91"/>
        <v>-0.32819897638611129</v>
      </c>
      <c r="E5645">
        <v>-1.8331423783831333E-2</v>
      </c>
    </row>
    <row r="5646" spans="2:5" x14ac:dyDescent="0.2">
      <c r="B5646" s="176">
        <v>42205</v>
      </c>
      <c r="C5646" s="146">
        <v>389.378265</v>
      </c>
      <c r="D5646">
        <f t="shared" si="91"/>
        <v>-0.2150485626104926</v>
      </c>
      <c r="E5646">
        <v>-1.8339280317515493E-2</v>
      </c>
    </row>
    <row r="5647" spans="2:5" x14ac:dyDescent="0.2">
      <c r="B5647" s="176">
        <v>44483</v>
      </c>
      <c r="C5647" s="146">
        <v>496.05395499999997</v>
      </c>
      <c r="D5647">
        <f t="shared" si="91"/>
        <v>0.33993926181142575</v>
      </c>
      <c r="E5647">
        <v>-1.8346781202371598E-2</v>
      </c>
    </row>
    <row r="5648" spans="2:5" x14ac:dyDescent="0.2">
      <c r="B5648" s="176">
        <v>41589</v>
      </c>
      <c r="C5648" s="146">
        <v>370.206299</v>
      </c>
      <c r="D5648">
        <f t="shared" si="91"/>
        <v>-0.27187250883147368</v>
      </c>
      <c r="E5648">
        <v>-1.8352263048394761E-2</v>
      </c>
    </row>
    <row r="5649" spans="2:5" x14ac:dyDescent="0.2">
      <c r="B5649" s="176">
        <v>41981</v>
      </c>
      <c r="C5649" s="146">
        <v>508.43609600000002</v>
      </c>
      <c r="D5649">
        <f t="shared" si="91"/>
        <v>5.2631338669532676E-3</v>
      </c>
      <c r="E5649">
        <v>-1.8368752617227969E-2</v>
      </c>
    </row>
    <row r="5650" spans="2:5" x14ac:dyDescent="0.2">
      <c r="B5650" s="176">
        <v>41886</v>
      </c>
      <c r="C5650" s="146">
        <v>505.77413899999999</v>
      </c>
      <c r="D5650">
        <f t="shared" si="91"/>
        <v>3.606870057961542</v>
      </c>
      <c r="E5650">
        <v>-1.8369640077558379E-2</v>
      </c>
    </row>
    <row r="5651" spans="2:5" x14ac:dyDescent="0.2">
      <c r="B5651" s="176">
        <v>39245</v>
      </c>
      <c r="C5651" s="146">
        <v>109.786934</v>
      </c>
      <c r="D5651">
        <f t="shared" si="91"/>
        <v>1.2525993329871004</v>
      </c>
      <c r="E5651">
        <v>-1.8371065080507648E-2</v>
      </c>
    </row>
    <row r="5652" spans="2:5" x14ac:dyDescent="0.2">
      <c r="B5652" s="176">
        <v>35716</v>
      </c>
      <c r="C5652" s="146">
        <v>48.737887999999998</v>
      </c>
      <c r="D5652">
        <f t="shared" si="91"/>
        <v>-8.7223400649914917E-3</v>
      </c>
      <c r="E5652">
        <v>-1.8399680863355989E-2</v>
      </c>
    </row>
    <row r="5653" spans="2:5" x14ac:dyDescent="0.2">
      <c r="B5653" s="176">
        <v>35444</v>
      </c>
      <c r="C5653" s="146">
        <v>49.166736999999998</v>
      </c>
      <c r="D5653">
        <f t="shared" si="91"/>
        <v>-0.63708626758815523</v>
      </c>
      <c r="E5653">
        <v>-1.8413700779623319E-2</v>
      </c>
    </row>
    <row r="5654" spans="2:5" x14ac:dyDescent="0.2">
      <c r="B5654" s="176">
        <v>44116</v>
      </c>
      <c r="C5654" s="146">
        <v>135.47775300000001</v>
      </c>
      <c r="D5654">
        <f t="shared" si="91"/>
        <v>0.26875136612175399</v>
      </c>
      <c r="E5654">
        <v>-1.8418243881988029E-2</v>
      </c>
    </row>
    <row r="5655" spans="2:5" x14ac:dyDescent="0.2">
      <c r="B5655" s="176">
        <v>38722</v>
      </c>
      <c r="C5655" s="146">
        <v>106.78037999999999</v>
      </c>
      <c r="D5655">
        <f t="shared" si="91"/>
        <v>-0.44036998592381971</v>
      </c>
      <c r="E5655">
        <v>-1.8431453161008159E-2</v>
      </c>
    </row>
    <row r="5656" spans="2:5" x14ac:dyDescent="0.2">
      <c r="B5656" s="176">
        <v>43851</v>
      </c>
      <c r="C5656" s="146">
        <v>190.80531300000001</v>
      </c>
      <c r="D5656">
        <f t="shared" si="91"/>
        <v>1.9001838768736601</v>
      </c>
      <c r="E5656">
        <v>-1.8461575499692896E-2</v>
      </c>
    </row>
    <row r="5657" spans="2:5" x14ac:dyDescent="0.2">
      <c r="B5657" s="176">
        <v>39974</v>
      </c>
      <c r="C5657" s="146">
        <v>65.790763999999996</v>
      </c>
      <c r="D5657">
        <f t="shared" si="91"/>
        <v>-0.769010123214798</v>
      </c>
      <c r="E5657">
        <v>-1.8473358141992767E-2</v>
      </c>
    </row>
    <row r="5658" spans="2:5" x14ac:dyDescent="0.2">
      <c r="B5658" s="176">
        <v>41444</v>
      </c>
      <c r="C5658" s="146">
        <v>284.82098400000001</v>
      </c>
      <c r="D5658">
        <f t="shared" si="91"/>
        <v>-0.38271332679807546</v>
      </c>
      <c r="E5658">
        <v>-1.84811923199233E-2</v>
      </c>
    </row>
    <row r="5659" spans="2:5" x14ac:dyDescent="0.2">
      <c r="B5659" s="176">
        <v>41828</v>
      </c>
      <c r="C5659" s="146">
        <v>461.40795900000001</v>
      </c>
      <c r="D5659">
        <f t="shared" si="91"/>
        <v>37.842754966213953</v>
      </c>
      <c r="E5659">
        <v>-1.8481882204958468E-2</v>
      </c>
    </row>
    <row r="5660" spans="2:5" x14ac:dyDescent="0.2">
      <c r="B5660" s="176">
        <v>37048</v>
      </c>
      <c r="C5660" s="146">
        <v>11.878868000000001</v>
      </c>
      <c r="D5660">
        <f t="shared" si="91"/>
        <v>-0.83913203407703219</v>
      </c>
      <c r="E5660">
        <v>-1.8483112789102987E-2</v>
      </c>
    </row>
    <row r="5661" spans="2:5" x14ac:dyDescent="0.2">
      <c r="B5661" s="176">
        <v>35228</v>
      </c>
      <c r="C5661" s="146">
        <v>73.842346000000006</v>
      </c>
      <c r="D5661">
        <f t="shared" si="91"/>
        <v>-0.28224331030999061</v>
      </c>
      <c r="E5661">
        <v>-1.8483453584342245E-2</v>
      </c>
    </row>
    <row r="5662" spans="2:5" x14ac:dyDescent="0.2">
      <c r="B5662" s="176">
        <v>44027</v>
      </c>
      <c r="C5662" s="146">
        <v>102.879356</v>
      </c>
      <c r="D5662">
        <f t="shared" si="91"/>
        <v>-0.54860047457270034</v>
      </c>
      <c r="E5662">
        <v>-1.8544923449077558E-2</v>
      </c>
    </row>
    <row r="5663" spans="2:5" x14ac:dyDescent="0.2">
      <c r="B5663" s="176">
        <v>41092</v>
      </c>
      <c r="C5663" s="146">
        <v>227.91197199999999</v>
      </c>
      <c r="D5663">
        <f t="shared" si="91"/>
        <v>18.977664759085435</v>
      </c>
      <c r="E5663">
        <v>-1.8560593570932916E-2</v>
      </c>
    </row>
    <row r="5664" spans="2:5" x14ac:dyDescent="0.2">
      <c r="B5664" s="176">
        <v>36818</v>
      </c>
      <c r="C5664" s="146">
        <v>11.408339</v>
      </c>
      <c r="D5664">
        <f t="shared" si="91"/>
        <v>-0.54096832526095184</v>
      </c>
      <c r="E5664">
        <v>-1.8580182016652874E-2</v>
      </c>
    </row>
    <row r="5665" spans="2:5" x14ac:dyDescent="0.2">
      <c r="B5665" s="176">
        <v>37634</v>
      </c>
      <c r="C5665" s="146">
        <v>24.853054</v>
      </c>
      <c r="D5665">
        <f t="shared" si="91"/>
        <v>-0.95609105704546193</v>
      </c>
      <c r="E5665">
        <v>-1.8580703268542088E-2</v>
      </c>
    </row>
    <row r="5666" spans="2:5" x14ac:dyDescent="0.2">
      <c r="B5666" s="176">
        <v>42066</v>
      </c>
      <c r="C5666" s="146">
        <v>566.01348900000005</v>
      </c>
      <c r="D5666">
        <f t="shared" si="91"/>
        <v>19.708519966251039</v>
      </c>
      <c r="E5666">
        <v>-1.8632465757430664E-2</v>
      </c>
    </row>
    <row r="5667" spans="2:5" x14ac:dyDescent="0.2">
      <c r="B5667" s="176">
        <v>39832</v>
      </c>
      <c r="C5667" s="146">
        <v>27.332397</v>
      </c>
      <c r="D5667">
        <f t="shared" si="91"/>
        <v>-0.53506123538348305</v>
      </c>
      <c r="E5667">
        <v>-1.8633520524630586E-2</v>
      </c>
    </row>
    <row r="5668" spans="2:5" x14ac:dyDescent="0.2">
      <c r="B5668" s="176">
        <v>35627</v>
      </c>
      <c r="C5668" s="146">
        <v>58.787089999999999</v>
      </c>
      <c r="D5668">
        <f t="shared" si="91"/>
        <v>-0.16575958575351663</v>
      </c>
      <c r="E5668">
        <v>-1.8639494238616189E-2</v>
      </c>
    </row>
    <row r="5669" spans="2:5" x14ac:dyDescent="0.2">
      <c r="B5669" s="176">
        <v>39639</v>
      </c>
      <c r="C5669" s="146">
        <v>70.467804000000001</v>
      </c>
      <c r="D5669">
        <f t="shared" si="91"/>
        <v>-0.83499665378380517</v>
      </c>
      <c r="E5669">
        <v>-1.866420424987477E-2</v>
      </c>
    </row>
    <row r="5670" spans="2:5" x14ac:dyDescent="0.2">
      <c r="B5670" s="176">
        <v>43039</v>
      </c>
      <c r="C5670" s="146">
        <v>427.068939</v>
      </c>
      <c r="D5670">
        <f t="shared" si="91"/>
        <v>-2.8901740531337032E-2</v>
      </c>
      <c r="E5670">
        <v>-1.8669149466464793E-2</v>
      </c>
    </row>
    <row r="5671" spans="2:5" x14ac:dyDescent="0.2">
      <c r="B5671" s="176">
        <v>44768</v>
      </c>
      <c r="C5671" s="146">
        <v>439.77932700000002</v>
      </c>
      <c r="D5671">
        <f t="shared" si="91"/>
        <v>4.2596121149127866</v>
      </c>
      <c r="E5671">
        <v>-1.8685354602231342E-2</v>
      </c>
    </row>
    <row r="5672" spans="2:5" x14ac:dyDescent="0.2">
      <c r="B5672" s="176">
        <v>39624</v>
      </c>
      <c r="C5672" s="146">
        <v>83.614402999999996</v>
      </c>
      <c r="D5672">
        <f t="shared" si="91"/>
        <v>-0.79070491238990015</v>
      </c>
      <c r="E5672">
        <v>-1.872923219740737E-2</v>
      </c>
    </row>
    <row r="5673" spans="2:5" x14ac:dyDescent="0.2">
      <c r="B5673" s="176">
        <v>44945</v>
      </c>
      <c r="C5673" s="146">
        <v>399.50485200000003</v>
      </c>
      <c r="D5673">
        <f t="shared" si="91"/>
        <v>1.6127990478147209</v>
      </c>
      <c r="E5673">
        <v>-1.873168599763865E-2</v>
      </c>
    </row>
    <row r="5674" spans="2:5" x14ac:dyDescent="0.2">
      <c r="B5674" s="176">
        <v>39091</v>
      </c>
      <c r="C5674" s="146">
        <v>152.90301500000001</v>
      </c>
      <c r="D5674">
        <f t="shared" si="91"/>
        <v>-0.73243862234589752</v>
      </c>
      <c r="E5674">
        <v>-1.873996438333754E-2</v>
      </c>
    </row>
    <row r="5675" spans="2:5" x14ac:dyDescent="0.2">
      <c r="B5675" s="176">
        <v>42622</v>
      </c>
      <c r="C5675" s="146">
        <v>571.46893299999999</v>
      </c>
      <c r="D5675">
        <f t="shared" si="91"/>
        <v>1.6099205316602603</v>
      </c>
      <c r="E5675">
        <v>-1.8743540955341639E-2</v>
      </c>
    </row>
    <row r="5676" spans="2:5" x14ac:dyDescent="0.2">
      <c r="B5676" s="176">
        <v>40568</v>
      </c>
      <c r="C5676" s="146">
        <v>218.96028100000001</v>
      </c>
      <c r="D5676">
        <f t="shared" si="91"/>
        <v>0.29315692953604849</v>
      </c>
      <c r="E5676">
        <v>-1.8766329777021619E-2</v>
      </c>
    </row>
    <row r="5677" spans="2:5" x14ac:dyDescent="0.2">
      <c r="B5677" s="176">
        <v>43551</v>
      </c>
      <c r="C5677" s="146">
        <v>169.322281</v>
      </c>
      <c r="D5677">
        <f t="shared" si="91"/>
        <v>1.2244572601690136</v>
      </c>
      <c r="E5677">
        <v>-1.877525538910095E-2</v>
      </c>
    </row>
    <row r="5678" spans="2:5" x14ac:dyDescent="0.2">
      <c r="B5678" s="176">
        <v>38554</v>
      </c>
      <c r="C5678" s="146">
        <v>76.118469000000005</v>
      </c>
      <c r="D5678">
        <f t="shared" si="91"/>
        <v>-0.75775473881694599</v>
      </c>
      <c r="E5678">
        <v>-1.8825725519947299E-2</v>
      </c>
    </row>
    <row r="5679" spans="2:5" x14ac:dyDescent="0.2">
      <c r="B5679" s="176">
        <v>44264</v>
      </c>
      <c r="C5679" s="146">
        <v>314.22067299999998</v>
      </c>
      <c r="D5679">
        <f t="shared" si="91"/>
        <v>1.7321357963705346</v>
      </c>
      <c r="E5679">
        <v>-1.883264304018329E-2</v>
      </c>
    </row>
    <row r="5680" spans="2:5" x14ac:dyDescent="0.2">
      <c r="B5680" s="176">
        <v>39260</v>
      </c>
      <c r="C5680" s="146">
        <v>115.00917099999999</v>
      </c>
      <c r="D5680">
        <f t="shared" si="91"/>
        <v>3.4962688635691381</v>
      </c>
      <c r="E5680">
        <v>-1.8843150321564389E-2</v>
      </c>
    </row>
    <row r="5681" spans="2:5" x14ac:dyDescent="0.2">
      <c r="B5681" s="176">
        <v>36238</v>
      </c>
      <c r="C5681" s="146">
        <v>25.578802</v>
      </c>
      <c r="D5681">
        <f t="shared" si="91"/>
        <v>-0.80455217172077187</v>
      </c>
      <c r="E5681">
        <v>-1.8868035981382193E-2</v>
      </c>
    </row>
    <row r="5682" spans="2:5" x14ac:dyDescent="0.2">
      <c r="B5682" s="176">
        <v>39363</v>
      </c>
      <c r="C5682" s="146">
        <v>130.87278699999999</v>
      </c>
      <c r="D5682">
        <f t="shared" si="91"/>
        <v>0.73057492502566423</v>
      </c>
      <c r="E5682">
        <v>-1.8869392916193013E-2</v>
      </c>
    </row>
    <row r="5683" spans="2:5" x14ac:dyDescent="0.2">
      <c r="B5683" s="176">
        <v>39713</v>
      </c>
      <c r="C5683" s="146">
        <v>75.623878000000005</v>
      </c>
      <c r="D5683">
        <f t="shared" si="91"/>
        <v>-0.19774841742720184</v>
      </c>
      <c r="E5683">
        <v>-1.8899232586837532E-2</v>
      </c>
    </row>
    <row r="5684" spans="2:5" x14ac:dyDescent="0.2">
      <c r="B5684" s="176">
        <v>40059</v>
      </c>
      <c r="C5684" s="146">
        <v>94.264542000000006</v>
      </c>
      <c r="D5684">
        <f t="shared" si="91"/>
        <v>0.42714531231924507</v>
      </c>
      <c r="E5684">
        <v>-1.8936894392365185E-2</v>
      </c>
    </row>
    <row r="5685" spans="2:5" x14ac:dyDescent="0.2">
      <c r="B5685" s="176">
        <v>35184</v>
      </c>
      <c r="C5685" s="146">
        <v>66.051117000000005</v>
      </c>
      <c r="D5685">
        <f t="shared" si="91"/>
        <v>-0.51584232061024382</v>
      </c>
      <c r="E5685">
        <v>-1.8960594073552783E-2</v>
      </c>
    </row>
    <row r="5686" spans="2:5" x14ac:dyDescent="0.2">
      <c r="B5686" s="176">
        <v>43756</v>
      </c>
      <c r="C5686" s="146">
        <v>136.42480499999999</v>
      </c>
      <c r="D5686">
        <f t="shared" si="91"/>
        <v>1.4007394657671746</v>
      </c>
      <c r="E5686">
        <v>-1.8996434038851137E-2</v>
      </c>
    </row>
    <row r="5687" spans="2:5" x14ac:dyDescent="0.2">
      <c r="B5687" s="176">
        <v>37917</v>
      </c>
      <c r="C5687" s="146">
        <v>56.826160000000002</v>
      </c>
      <c r="D5687">
        <f t="shared" si="91"/>
        <v>-0.46951592180567586</v>
      </c>
      <c r="E5687">
        <v>-1.9016738383293489E-2</v>
      </c>
    </row>
    <row r="5688" spans="2:5" x14ac:dyDescent="0.2">
      <c r="B5688" s="176">
        <v>40087</v>
      </c>
      <c r="C5688" s="146">
        <v>107.12133</v>
      </c>
      <c r="D5688">
        <f t="shared" si="91"/>
        <v>-0.75590664796647389</v>
      </c>
      <c r="E5688">
        <v>-1.9030687428879596E-2</v>
      </c>
    </row>
    <row r="5689" spans="2:5" x14ac:dyDescent="0.2">
      <c r="B5689" s="176">
        <v>42549</v>
      </c>
      <c r="C5689" s="146">
        <v>438.85394300000002</v>
      </c>
      <c r="D5689">
        <f t="shared" si="91"/>
        <v>0.14820479355247448</v>
      </c>
      <c r="E5689">
        <v>-1.9044446693420682E-2</v>
      </c>
    </row>
    <row r="5690" spans="2:5" x14ac:dyDescent="0.2">
      <c r="B5690" s="176">
        <v>42982</v>
      </c>
      <c r="C5690" s="146">
        <v>382.20877100000001</v>
      </c>
      <c r="D5690">
        <f t="shared" si="91"/>
        <v>1.8531203813747621</v>
      </c>
      <c r="E5690">
        <v>-1.9061011413689551E-2</v>
      </c>
    </row>
    <row r="5691" spans="2:5" x14ac:dyDescent="0.2">
      <c r="B5691" s="176">
        <v>40262</v>
      </c>
      <c r="C5691" s="146">
        <v>133.96167</v>
      </c>
      <c r="D5691">
        <f t="shared" si="91"/>
        <v>-0.58505733907347546</v>
      </c>
      <c r="E5691">
        <v>-1.9072267602419164E-2</v>
      </c>
    </row>
    <row r="5692" spans="2:5" x14ac:dyDescent="0.2">
      <c r="B5692" s="176">
        <v>44245</v>
      </c>
      <c r="C5692" s="146">
        <v>322.84381100000002</v>
      </c>
      <c r="D5692">
        <f t="shared" si="91"/>
        <v>15.972471999484377</v>
      </c>
      <c r="E5692">
        <v>-1.9082145483148846E-2</v>
      </c>
    </row>
    <row r="5693" spans="2:5" x14ac:dyDescent="0.2">
      <c r="B5693" s="176">
        <v>36711</v>
      </c>
      <c r="C5693" s="146">
        <v>19.021614</v>
      </c>
      <c r="D5693">
        <f t="shared" si="91"/>
        <v>-0.86668584863222875</v>
      </c>
      <c r="E5693">
        <v>-1.9093210571215328E-2</v>
      </c>
    </row>
    <row r="5694" spans="2:5" x14ac:dyDescent="0.2">
      <c r="B5694" s="176">
        <v>39127</v>
      </c>
      <c r="C5694" s="146">
        <v>142.68263200000001</v>
      </c>
      <c r="D5694">
        <f t="shared" si="91"/>
        <v>-0.52771047430465667</v>
      </c>
      <c r="E5694">
        <v>-1.9094457742553344E-2</v>
      </c>
    </row>
    <row r="5695" spans="2:5" x14ac:dyDescent="0.2">
      <c r="B5695" s="176">
        <v>44277</v>
      </c>
      <c r="C5695" s="146">
        <v>302.10839800000002</v>
      </c>
      <c r="D5695">
        <f t="shared" si="91"/>
        <v>0.41474531899379347</v>
      </c>
      <c r="E5695">
        <v>-1.9097087116874675E-2</v>
      </c>
    </row>
    <row r="5696" spans="2:5" x14ac:dyDescent="0.2">
      <c r="B5696" s="176">
        <v>40668</v>
      </c>
      <c r="C5696" s="146">
        <v>213.54260300000001</v>
      </c>
      <c r="D5696">
        <f t="shared" si="91"/>
        <v>-4.0501034241365995E-2</v>
      </c>
      <c r="E5696">
        <v>-1.9106312012525592E-2</v>
      </c>
    </row>
    <row r="5697" spans="2:5" x14ac:dyDescent="0.2">
      <c r="B5697" s="176">
        <v>43377</v>
      </c>
      <c r="C5697" s="146">
        <v>222.556366</v>
      </c>
      <c r="D5697">
        <f t="shared" si="91"/>
        <v>0.35962253095288715</v>
      </c>
      <c r="E5697">
        <v>-1.9112488307421502E-2</v>
      </c>
    </row>
    <row r="5698" spans="2:5" x14ac:dyDescent="0.2">
      <c r="B5698" s="176">
        <v>43630</v>
      </c>
      <c r="C5698" s="146">
        <v>163.689819</v>
      </c>
      <c r="D5698">
        <f t="shared" si="91"/>
        <v>-0.60481350908211096</v>
      </c>
      <c r="E5698">
        <v>-1.9115929030223532E-2</v>
      </c>
    </row>
    <row r="5699" spans="2:5" x14ac:dyDescent="0.2">
      <c r="B5699" s="176">
        <v>43019</v>
      </c>
      <c r="C5699" s="146">
        <v>414.209045</v>
      </c>
      <c r="D5699">
        <f t="shared" ref="D5699:D5762" si="92">(C5699-C5700)/C5700</f>
        <v>18.778596530550839</v>
      </c>
      <c r="E5699">
        <v>-1.9121805207456759E-2</v>
      </c>
    </row>
    <row r="5700" spans="2:5" x14ac:dyDescent="0.2">
      <c r="B5700" s="176">
        <v>37393</v>
      </c>
      <c r="C5700" s="146">
        <v>20.942287</v>
      </c>
      <c r="D5700">
        <f t="shared" si="92"/>
        <v>-0.86738850059900419</v>
      </c>
      <c r="E5700">
        <v>-1.91474849524195E-2</v>
      </c>
    </row>
    <row r="5701" spans="2:5" x14ac:dyDescent="0.2">
      <c r="B5701" s="176">
        <v>38848</v>
      </c>
      <c r="C5701" s="146">
        <v>157.92210399999999</v>
      </c>
      <c r="D5701">
        <f t="shared" si="92"/>
        <v>1.1349635917309657</v>
      </c>
      <c r="E5701">
        <v>-1.9166724914253183E-2</v>
      </c>
    </row>
    <row r="5702" spans="2:5" x14ac:dyDescent="0.2">
      <c r="B5702" s="176">
        <v>43945</v>
      </c>
      <c r="C5702" s="146">
        <v>73.969459999999998</v>
      </c>
      <c r="D5702">
        <f t="shared" si="92"/>
        <v>4.0711512324043237</v>
      </c>
      <c r="E5702">
        <v>-1.9167219552143313E-2</v>
      </c>
    </row>
    <row r="5703" spans="2:5" x14ac:dyDescent="0.2">
      <c r="B5703" s="176">
        <v>37252</v>
      </c>
      <c r="C5703" s="146">
        <v>14.586325</v>
      </c>
      <c r="D5703">
        <f t="shared" si="92"/>
        <v>-0.96155558422730403</v>
      </c>
      <c r="E5703">
        <v>-1.9190779818749958E-2</v>
      </c>
    </row>
    <row r="5704" spans="2:5" x14ac:dyDescent="0.2">
      <c r="B5704" s="176">
        <v>42220</v>
      </c>
      <c r="C5704" s="146">
        <v>379.41336100000001</v>
      </c>
      <c r="D5704">
        <f t="shared" si="92"/>
        <v>1.036117679336046</v>
      </c>
      <c r="E5704">
        <v>-1.9191091785128275E-2</v>
      </c>
    </row>
    <row r="5705" spans="2:5" x14ac:dyDescent="0.2">
      <c r="B5705" s="176">
        <v>40415</v>
      </c>
      <c r="C5705" s="146">
        <v>186.341568</v>
      </c>
      <c r="D5705">
        <f t="shared" si="92"/>
        <v>0.87956099618355688</v>
      </c>
      <c r="E5705">
        <v>-1.9224186332278202E-2</v>
      </c>
    </row>
    <row r="5706" spans="2:5" x14ac:dyDescent="0.2">
      <c r="B5706" s="176">
        <v>44011</v>
      </c>
      <c r="C5706" s="146">
        <v>99.141006000000004</v>
      </c>
      <c r="D5706">
        <f t="shared" si="92"/>
        <v>0.13589705087041673</v>
      </c>
      <c r="E5706">
        <v>-1.9230824591667906E-2</v>
      </c>
    </row>
    <row r="5707" spans="2:5" x14ac:dyDescent="0.2">
      <c r="B5707" s="176">
        <v>39609</v>
      </c>
      <c r="C5707" s="146">
        <v>87.279921999999999</v>
      </c>
      <c r="D5707">
        <f t="shared" si="92"/>
        <v>-0.78253366599499796</v>
      </c>
      <c r="E5707">
        <v>-1.9240202863288522E-2</v>
      </c>
    </row>
    <row r="5708" spans="2:5" x14ac:dyDescent="0.2">
      <c r="B5708" s="176">
        <v>44916</v>
      </c>
      <c r="C5708" s="146">
        <v>401.34912100000003</v>
      </c>
      <c r="D5708">
        <f t="shared" si="92"/>
        <v>7.2915887406775202</v>
      </c>
      <c r="E5708">
        <v>-1.9244831332577362E-2</v>
      </c>
    </row>
    <row r="5709" spans="2:5" x14ac:dyDescent="0.2">
      <c r="B5709" s="176">
        <v>35746</v>
      </c>
      <c r="C5709" s="146">
        <v>48.404369000000003</v>
      </c>
      <c r="D5709">
        <f t="shared" si="92"/>
        <v>-0.78097348291186497</v>
      </c>
      <c r="E5709">
        <v>-1.9244853065443233E-2</v>
      </c>
    </row>
    <row r="5710" spans="2:5" x14ac:dyDescent="0.2">
      <c r="B5710" s="176">
        <v>40672</v>
      </c>
      <c r="C5710" s="146">
        <v>220.99775700000001</v>
      </c>
      <c r="D5710">
        <f t="shared" si="92"/>
        <v>-2.5628196112489433E-2</v>
      </c>
      <c r="E5710">
        <v>-1.9250928386049877E-2</v>
      </c>
    </row>
    <row r="5711" spans="2:5" x14ac:dyDescent="0.2">
      <c r="B5711" s="176">
        <v>41102</v>
      </c>
      <c r="C5711" s="146">
        <v>226.81050099999999</v>
      </c>
      <c r="D5711">
        <f t="shared" si="92"/>
        <v>15.041551423452031</v>
      </c>
      <c r="E5711">
        <v>-1.9258794266340459E-2</v>
      </c>
    </row>
    <row r="5712" spans="2:5" x14ac:dyDescent="0.2">
      <c r="B5712" s="176">
        <v>36745</v>
      </c>
      <c r="C5712" s="146">
        <v>14.138938</v>
      </c>
      <c r="D5712">
        <f t="shared" si="92"/>
        <v>-0.57431503378729287</v>
      </c>
      <c r="E5712">
        <v>-1.9261649709162273E-2</v>
      </c>
    </row>
    <row r="5713" spans="2:5" x14ac:dyDescent="0.2">
      <c r="B5713" s="176">
        <v>35836</v>
      </c>
      <c r="C5713" s="146">
        <v>33.214557999999997</v>
      </c>
      <c r="D5713">
        <f t="shared" si="92"/>
        <v>-0.71851350508223999</v>
      </c>
      <c r="E5713">
        <v>-1.926772590508204E-2</v>
      </c>
    </row>
    <row r="5714" spans="2:5" x14ac:dyDescent="0.2">
      <c r="B5714" s="176">
        <v>39336</v>
      </c>
      <c r="C5714" s="146">
        <v>117.99698600000001</v>
      </c>
      <c r="D5714">
        <f t="shared" si="92"/>
        <v>3.8532250998103579</v>
      </c>
      <c r="E5714">
        <v>-1.9282895132889985E-2</v>
      </c>
    </row>
    <row r="5715" spans="2:5" x14ac:dyDescent="0.2">
      <c r="B5715" s="176">
        <v>37602</v>
      </c>
      <c r="C5715" s="146">
        <v>24.313108</v>
      </c>
      <c r="D5715">
        <f t="shared" si="92"/>
        <v>-0.83943925062808145</v>
      </c>
      <c r="E5715">
        <v>-1.9290640456878751E-2</v>
      </c>
    </row>
    <row r="5716" spans="2:5" x14ac:dyDescent="0.2">
      <c r="B5716" s="176">
        <v>39120</v>
      </c>
      <c r="C5716" s="146">
        <v>151.42622399999999</v>
      </c>
      <c r="D5716">
        <f t="shared" si="92"/>
        <v>9.5888899294250901E-2</v>
      </c>
      <c r="E5716">
        <v>-1.9292150128089561E-2</v>
      </c>
    </row>
    <row r="5717" spans="2:5" x14ac:dyDescent="0.2">
      <c r="B5717" s="176">
        <v>39140</v>
      </c>
      <c r="C5717" s="146">
        <v>138.17662000000001</v>
      </c>
      <c r="D5717">
        <f t="shared" si="92"/>
        <v>4.280927343509118E-2</v>
      </c>
      <c r="E5717">
        <v>-1.9295920570820923E-2</v>
      </c>
    </row>
    <row r="5718" spans="2:5" x14ac:dyDescent="0.2">
      <c r="B5718" s="176">
        <v>39164</v>
      </c>
      <c r="C5718" s="146">
        <v>132.504211</v>
      </c>
      <c r="D5718">
        <f t="shared" si="92"/>
        <v>2.3336689791027356</v>
      </c>
      <c r="E5718">
        <v>-1.9314450646925233E-2</v>
      </c>
    </row>
    <row r="5719" spans="2:5" x14ac:dyDescent="0.2">
      <c r="B5719" s="176">
        <v>35923</v>
      </c>
      <c r="C5719" s="146">
        <v>39.747261000000002</v>
      </c>
      <c r="D5719">
        <f t="shared" si="92"/>
        <v>-0.70665312931939206</v>
      </c>
      <c r="E5719">
        <v>-1.9320592274462183E-2</v>
      </c>
    </row>
    <row r="5720" spans="2:5" x14ac:dyDescent="0.2">
      <c r="B5720" s="176">
        <v>39373</v>
      </c>
      <c r="C5720" s="146">
        <v>135.49577300000001</v>
      </c>
      <c r="D5720">
        <f t="shared" si="92"/>
        <v>1.0865936747782616</v>
      </c>
      <c r="E5720">
        <v>-1.9331859144100832E-2</v>
      </c>
    </row>
    <row r="5721" spans="2:5" x14ac:dyDescent="0.2">
      <c r="B5721" s="176">
        <v>38197</v>
      </c>
      <c r="C5721" s="146">
        <v>64.936347999999995</v>
      </c>
      <c r="D5721">
        <f t="shared" si="92"/>
        <v>-6.1827227891587247E-2</v>
      </c>
      <c r="E5721">
        <v>-1.9351677683270906E-2</v>
      </c>
    </row>
    <row r="5722" spans="2:5" x14ac:dyDescent="0.2">
      <c r="B5722" s="176">
        <v>39636</v>
      </c>
      <c r="C5722" s="146">
        <v>69.215767</v>
      </c>
      <c r="D5722">
        <f t="shared" si="92"/>
        <v>-0.85010472542589011</v>
      </c>
      <c r="E5722">
        <v>-1.9362734944427275E-2</v>
      </c>
    </row>
    <row r="5723" spans="2:5" x14ac:dyDescent="0.2">
      <c r="B5723" s="176">
        <v>42719</v>
      </c>
      <c r="C5723" s="146">
        <v>461.76083399999999</v>
      </c>
      <c r="D5723">
        <f t="shared" si="92"/>
        <v>0.59960079473577643</v>
      </c>
      <c r="E5723">
        <v>-1.9371252121676147E-2</v>
      </c>
    </row>
    <row r="5724" spans="2:5" x14ac:dyDescent="0.2">
      <c r="B5724" s="176">
        <v>41435</v>
      </c>
      <c r="C5724" s="146">
        <v>288.67254600000001</v>
      </c>
      <c r="D5724">
        <f t="shared" si="92"/>
        <v>1.8341698889556566</v>
      </c>
      <c r="E5724">
        <v>-1.9377289858843176E-2</v>
      </c>
    </row>
    <row r="5725" spans="2:5" x14ac:dyDescent="0.2">
      <c r="B5725" s="176">
        <v>38735</v>
      </c>
      <c r="C5725" s="146">
        <v>101.854355</v>
      </c>
      <c r="D5725">
        <f t="shared" si="92"/>
        <v>-0.19628375763738454</v>
      </c>
      <c r="E5725">
        <v>-1.93835183142059E-2</v>
      </c>
    </row>
    <row r="5726" spans="2:5" x14ac:dyDescent="0.2">
      <c r="B5726" s="176">
        <v>39391</v>
      </c>
      <c r="C5726" s="146">
        <v>126.729248</v>
      </c>
      <c r="D5726">
        <f t="shared" si="92"/>
        <v>-0.22556061848551637</v>
      </c>
      <c r="E5726">
        <v>-1.9409144270972456E-2</v>
      </c>
    </row>
    <row r="5727" spans="2:5" x14ac:dyDescent="0.2">
      <c r="B5727" s="176">
        <v>43790</v>
      </c>
      <c r="C5727" s="146">
        <v>163.639984</v>
      </c>
      <c r="D5727">
        <f t="shared" si="92"/>
        <v>10.675626186140351</v>
      </c>
      <c r="E5727">
        <v>-1.9414556996064099E-2</v>
      </c>
    </row>
    <row r="5728" spans="2:5" x14ac:dyDescent="0.2">
      <c r="B5728" s="176">
        <v>36749</v>
      </c>
      <c r="C5728" s="146">
        <v>14.015521</v>
      </c>
      <c r="D5728">
        <f t="shared" si="92"/>
        <v>-0.96449603133709261</v>
      </c>
      <c r="E5728">
        <v>-1.9427967505407602E-2</v>
      </c>
    </row>
    <row r="5729" spans="2:5" x14ac:dyDescent="0.2">
      <c r="B5729" s="176">
        <v>42314</v>
      </c>
      <c r="C5729" s="146">
        <v>394.759277</v>
      </c>
      <c r="D5729">
        <f t="shared" si="92"/>
        <v>30.728069547258521</v>
      </c>
      <c r="E5729">
        <v>-1.9430710573286197E-2</v>
      </c>
    </row>
    <row r="5730" spans="2:5" x14ac:dyDescent="0.2">
      <c r="B5730" s="176">
        <v>37043</v>
      </c>
      <c r="C5730" s="146">
        <v>12.441957</v>
      </c>
      <c r="D5730">
        <f t="shared" si="92"/>
        <v>-0.97050517582851881</v>
      </c>
      <c r="E5730">
        <v>-1.9452839868892052E-2</v>
      </c>
    </row>
    <row r="5731" spans="2:5" x14ac:dyDescent="0.2">
      <c r="B5731" s="176">
        <v>44882</v>
      </c>
      <c r="C5731" s="146">
        <v>421.83526599999999</v>
      </c>
      <c r="D5731">
        <f t="shared" si="92"/>
        <v>1.5460289557067775</v>
      </c>
      <c r="E5731">
        <v>-1.9464720053257233E-2</v>
      </c>
    </row>
    <row r="5732" spans="2:5" x14ac:dyDescent="0.2">
      <c r="B5732" s="176">
        <v>43626</v>
      </c>
      <c r="C5732" s="146">
        <v>165.68360899999999</v>
      </c>
      <c r="D5732">
        <f t="shared" si="92"/>
        <v>-0.55075034811954604</v>
      </c>
      <c r="E5732">
        <v>-1.9469039610374557E-2</v>
      </c>
    </row>
    <row r="5733" spans="2:5" x14ac:dyDescent="0.2">
      <c r="B5733" s="176">
        <v>42213</v>
      </c>
      <c r="C5733" s="146">
        <v>368.80075099999999</v>
      </c>
      <c r="D5733">
        <f t="shared" si="92"/>
        <v>1.2272736910794231</v>
      </c>
      <c r="E5733">
        <v>-1.9472752908841262E-2</v>
      </c>
    </row>
    <row r="5734" spans="2:5" x14ac:dyDescent="0.2">
      <c r="B5734" s="176">
        <v>43804</v>
      </c>
      <c r="C5734" s="146">
        <v>165.58393899999999</v>
      </c>
      <c r="D5734">
        <f t="shared" si="92"/>
        <v>-0.42506051859710337</v>
      </c>
      <c r="E5734">
        <v>-1.9480437424254104E-2</v>
      </c>
    </row>
    <row r="5735" spans="2:5" x14ac:dyDescent="0.2">
      <c r="B5735" s="176">
        <v>43250</v>
      </c>
      <c r="C5735" s="146">
        <v>288.00238000000002</v>
      </c>
      <c r="D5735">
        <f t="shared" si="92"/>
        <v>-0.31480082183442598</v>
      </c>
      <c r="E5735">
        <v>-1.9514723172074599E-2</v>
      </c>
    </row>
    <row r="5736" spans="2:5" x14ac:dyDescent="0.2">
      <c r="B5736" s="176">
        <v>42167</v>
      </c>
      <c r="C5736" s="146">
        <v>420.31921399999999</v>
      </c>
      <c r="D5736">
        <f t="shared" si="92"/>
        <v>3.3490721539549591</v>
      </c>
      <c r="E5736">
        <v>-1.9525878199310738E-2</v>
      </c>
    </row>
    <row r="5737" spans="2:5" x14ac:dyDescent="0.2">
      <c r="B5737" s="176">
        <v>39601</v>
      </c>
      <c r="C5737" s="146">
        <v>96.645720999999995</v>
      </c>
      <c r="D5737">
        <f t="shared" si="92"/>
        <v>0.33184527084489734</v>
      </c>
      <c r="E5737">
        <v>-1.9541449718561033E-2</v>
      </c>
    </row>
    <row r="5738" spans="2:5" x14ac:dyDescent="0.2">
      <c r="B5738" s="176">
        <v>35275</v>
      </c>
      <c r="C5738" s="146">
        <v>72.565276999999995</v>
      </c>
      <c r="D5738">
        <f t="shared" si="92"/>
        <v>0.54151270540235841</v>
      </c>
      <c r="E5738">
        <v>-1.9555446937452987E-2</v>
      </c>
    </row>
    <row r="5739" spans="2:5" x14ac:dyDescent="0.2">
      <c r="B5739" s="176">
        <v>36403</v>
      </c>
      <c r="C5739" s="146">
        <v>47.074069999999999</v>
      </c>
      <c r="D5739">
        <f t="shared" si="92"/>
        <v>1.2979672241647728</v>
      </c>
      <c r="E5739">
        <v>-1.9558399962676831E-2</v>
      </c>
    </row>
    <row r="5740" spans="2:5" x14ac:dyDescent="0.2">
      <c r="B5740" s="176">
        <v>36628</v>
      </c>
      <c r="C5740" s="146">
        <v>20.485092000000002</v>
      </c>
      <c r="D5740">
        <f t="shared" si="92"/>
        <v>-0.94670142743109431</v>
      </c>
      <c r="E5740">
        <v>-1.9572612155531521E-2</v>
      </c>
    </row>
    <row r="5741" spans="2:5" x14ac:dyDescent="0.2">
      <c r="B5741" s="176">
        <v>42226</v>
      </c>
      <c r="C5741" s="146">
        <v>384.345978</v>
      </c>
      <c r="D5741">
        <f t="shared" si="92"/>
        <v>-0.38847099761336518</v>
      </c>
      <c r="E5741">
        <v>-1.9572964471301829E-2</v>
      </c>
    </row>
    <row r="5742" spans="2:5" x14ac:dyDescent="0.2">
      <c r="B5742" s="176">
        <v>45229</v>
      </c>
      <c r="C5742" s="146">
        <v>628.5</v>
      </c>
      <c r="D5742">
        <f t="shared" si="92"/>
        <v>0.29218231242963733</v>
      </c>
      <c r="E5742">
        <v>-1.9577237711452831E-2</v>
      </c>
    </row>
    <row r="5743" spans="2:5" x14ac:dyDescent="0.2">
      <c r="B5743" s="176">
        <v>42131</v>
      </c>
      <c r="C5743" s="146">
        <v>486.38647500000002</v>
      </c>
      <c r="D5743">
        <f t="shared" si="92"/>
        <v>7.0384621194457457</v>
      </c>
      <c r="E5743">
        <v>-1.9584246444801494E-2</v>
      </c>
    </row>
    <row r="5744" spans="2:5" x14ac:dyDescent="0.2">
      <c r="B5744" s="176">
        <v>38173</v>
      </c>
      <c r="C5744" s="146">
        <v>60.507404000000001</v>
      </c>
      <c r="D5744">
        <f t="shared" si="92"/>
        <v>-0.78355000694969856</v>
      </c>
      <c r="E5744">
        <v>-1.9595117701513499E-2</v>
      </c>
    </row>
    <row r="5745" spans="2:5" x14ac:dyDescent="0.2">
      <c r="B5745" s="176">
        <v>41491</v>
      </c>
      <c r="C5745" s="146">
        <v>279.54449499999998</v>
      </c>
      <c r="D5745">
        <f t="shared" si="92"/>
        <v>7.7972062568989635</v>
      </c>
      <c r="E5745">
        <v>-1.9624914537700568E-2</v>
      </c>
    </row>
    <row r="5746" spans="2:5" x14ac:dyDescent="0.2">
      <c r="B5746" s="176">
        <v>36511</v>
      </c>
      <c r="C5746" s="146">
        <v>31.776508</v>
      </c>
      <c r="D5746">
        <f t="shared" si="92"/>
        <v>1.9467595205026769</v>
      </c>
      <c r="E5746">
        <v>-1.9626379835453664E-2</v>
      </c>
    </row>
    <row r="5747" spans="2:5" x14ac:dyDescent="0.2">
      <c r="B5747" s="176">
        <v>37095</v>
      </c>
      <c r="C5747" s="146">
        <v>10.783543</v>
      </c>
      <c r="D5747">
        <f t="shared" si="92"/>
        <v>-0.97366487576243732</v>
      </c>
      <c r="E5747">
        <v>-1.9635396916757215E-2</v>
      </c>
    </row>
    <row r="5748" spans="2:5" x14ac:dyDescent="0.2">
      <c r="B5748" s="176">
        <v>45005</v>
      </c>
      <c r="C5748" s="146">
        <v>409.47378500000002</v>
      </c>
      <c r="D5748">
        <f t="shared" si="92"/>
        <v>-0.29772770233432627</v>
      </c>
      <c r="E5748">
        <v>-1.9689735231794157E-2</v>
      </c>
    </row>
    <row r="5749" spans="2:5" x14ac:dyDescent="0.2">
      <c r="B5749" s="176">
        <v>42039</v>
      </c>
      <c r="C5749" s="146">
        <v>583.06982400000004</v>
      </c>
      <c r="D5749">
        <f t="shared" si="92"/>
        <v>40.126405809766958</v>
      </c>
      <c r="E5749">
        <v>-1.9724912067665475E-2</v>
      </c>
    </row>
    <row r="5750" spans="2:5" x14ac:dyDescent="0.2">
      <c r="B5750" s="176">
        <v>36903</v>
      </c>
      <c r="C5750" s="146">
        <v>14.177505</v>
      </c>
      <c r="D5750">
        <f t="shared" si="92"/>
        <v>-0.93243762517709594</v>
      </c>
      <c r="E5750">
        <v>-1.9733512808522806E-2</v>
      </c>
    </row>
    <row r="5751" spans="2:5" x14ac:dyDescent="0.2">
      <c r="B5751" s="176">
        <v>40620</v>
      </c>
      <c r="C5751" s="146">
        <v>209.84320099999999</v>
      </c>
      <c r="D5751">
        <f t="shared" si="92"/>
        <v>3.9431054741890859</v>
      </c>
      <c r="E5751">
        <v>-1.9737703487511186E-2</v>
      </c>
    </row>
    <row r="5752" spans="2:5" x14ac:dyDescent="0.2">
      <c r="B5752" s="176">
        <v>35801</v>
      </c>
      <c r="C5752" s="146">
        <v>42.451694000000003</v>
      </c>
      <c r="D5752">
        <f t="shared" si="92"/>
        <v>-0.8569566636926409</v>
      </c>
      <c r="E5752">
        <v>-1.9755694997921677E-2</v>
      </c>
    </row>
    <row r="5753" spans="2:5" x14ac:dyDescent="0.2">
      <c r="B5753" s="176">
        <v>44425</v>
      </c>
      <c r="C5753" s="146">
        <v>296.77505500000001</v>
      </c>
      <c r="D5753">
        <f t="shared" si="92"/>
        <v>1.9272372931392239</v>
      </c>
      <c r="E5753">
        <v>-1.9756324960242246E-2</v>
      </c>
    </row>
    <row r="5754" spans="2:5" x14ac:dyDescent="0.2">
      <c r="B5754" s="176">
        <v>44039</v>
      </c>
      <c r="C5754" s="146">
        <v>101.38401</v>
      </c>
      <c r="D5754">
        <f t="shared" si="92"/>
        <v>0.30908803131935753</v>
      </c>
      <c r="E5754">
        <v>-1.9759126307133501E-2</v>
      </c>
    </row>
    <row r="5755" spans="2:5" x14ac:dyDescent="0.2">
      <c r="B5755" s="176">
        <v>38329</v>
      </c>
      <c r="C5755" s="146">
        <v>77.446288999999993</v>
      </c>
      <c r="D5755">
        <f t="shared" si="92"/>
        <v>2.1181023877675953</v>
      </c>
      <c r="E5755">
        <v>-1.9766814576534387E-2</v>
      </c>
    </row>
    <row r="5756" spans="2:5" x14ac:dyDescent="0.2">
      <c r="B5756" s="176">
        <v>37600</v>
      </c>
      <c r="C5756" s="146">
        <v>24.837634999999999</v>
      </c>
      <c r="D5756">
        <f t="shared" si="92"/>
        <v>-0.84314021484675117</v>
      </c>
      <c r="E5756">
        <v>-1.9786684641586214E-2</v>
      </c>
    </row>
    <row r="5757" spans="2:5" x14ac:dyDescent="0.2">
      <c r="B5757" s="176">
        <v>38831</v>
      </c>
      <c r="C5757" s="146">
        <v>158.34291099999999</v>
      </c>
      <c r="D5757">
        <f t="shared" si="92"/>
        <v>-0.70115444083820078</v>
      </c>
      <c r="E5757">
        <v>-1.9818122096920864E-2</v>
      </c>
    </row>
    <row r="5758" spans="2:5" x14ac:dyDescent="0.2">
      <c r="B5758" s="176">
        <v>42768</v>
      </c>
      <c r="C5758" s="146">
        <v>529.84863299999995</v>
      </c>
      <c r="D5758">
        <f t="shared" si="92"/>
        <v>14.729116660503839</v>
      </c>
      <c r="E5758">
        <v>-1.9824829767497151E-2</v>
      </c>
    </row>
    <row r="5759" spans="2:5" x14ac:dyDescent="0.2">
      <c r="B5759" s="176">
        <v>35828</v>
      </c>
      <c r="C5759" s="146">
        <v>33.685848</v>
      </c>
      <c r="D5759">
        <f t="shared" si="92"/>
        <v>0.76948970168210507</v>
      </c>
      <c r="E5759">
        <v>-1.9830952519926982E-2</v>
      </c>
    </row>
    <row r="5760" spans="2:5" x14ac:dyDescent="0.2">
      <c r="B5760" s="176">
        <v>37348</v>
      </c>
      <c r="C5760" s="146">
        <v>19.037040999999999</v>
      </c>
      <c r="D5760">
        <f t="shared" si="92"/>
        <v>-0.81576098519009721</v>
      </c>
      <c r="E5760">
        <v>-1.9857004565478484E-2</v>
      </c>
    </row>
    <row r="5761" spans="2:5" x14ac:dyDescent="0.2">
      <c r="B5761" s="176">
        <v>44042</v>
      </c>
      <c r="C5761" s="146">
        <v>103.327957</v>
      </c>
      <c r="D5761">
        <f t="shared" si="92"/>
        <v>-0.81291648801147676</v>
      </c>
      <c r="E5761">
        <v>-1.9858153700663048E-2</v>
      </c>
    </row>
    <row r="5762" spans="2:5" x14ac:dyDescent="0.2">
      <c r="B5762" s="176">
        <v>42081</v>
      </c>
      <c r="C5762" s="146">
        <v>552.30926499999998</v>
      </c>
      <c r="D5762">
        <f t="shared" si="92"/>
        <v>2.4083706908685438</v>
      </c>
      <c r="E5762">
        <v>-1.9858379595830412E-2</v>
      </c>
    </row>
    <row r="5763" spans="2:5" x14ac:dyDescent="0.2">
      <c r="B5763" s="176">
        <v>43644</v>
      </c>
      <c r="C5763" s="146">
        <v>162.04495199999999</v>
      </c>
      <c r="D5763">
        <f t="shared" ref="D5763:D5826" si="93">(C5763-C5764)/C5764</f>
        <v>3.7266588245341916</v>
      </c>
      <c r="E5763">
        <v>-1.9897516735476368E-2</v>
      </c>
    </row>
    <row r="5764" spans="2:5" x14ac:dyDescent="0.2">
      <c r="B5764" s="176">
        <v>36497</v>
      </c>
      <c r="C5764" s="146">
        <v>34.283192</v>
      </c>
      <c r="D5764">
        <f t="shared" si="93"/>
        <v>-0.92711794784474511</v>
      </c>
      <c r="E5764">
        <v>-1.99178294196019E-2</v>
      </c>
    </row>
    <row r="5765" spans="2:5" x14ac:dyDescent="0.2">
      <c r="B5765" s="176">
        <v>42156</v>
      </c>
      <c r="C5765" s="146">
        <v>470.39279199999999</v>
      </c>
      <c r="D5765">
        <f t="shared" si="93"/>
        <v>12.190501123340928</v>
      </c>
      <c r="E5765">
        <v>-1.9931518915697024E-2</v>
      </c>
    </row>
    <row r="5766" spans="2:5" x14ac:dyDescent="0.2">
      <c r="B5766" s="176">
        <v>36538</v>
      </c>
      <c r="C5766" s="146">
        <v>35.661479999999997</v>
      </c>
      <c r="D5766">
        <f t="shared" si="93"/>
        <v>0.77953246346782945</v>
      </c>
      <c r="E5766">
        <v>-1.9979389092707946E-2</v>
      </c>
    </row>
    <row r="5767" spans="2:5" x14ac:dyDescent="0.2">
      <c r="B5767" s="176">
        <v>37397</v>
      </c>
      <c r="C5767" s="146">
        <v>20.039802999999999</v>
      </c>
      <c r="D5767">
        <f t="shared" si="93"/>
        <v>-5.355182962178591E-2</v>
      </c>
      <c r="E5767">
        <v>-1.9992400465165823E-2</v>
      </c>
    </row>
    <row r="5768" spans="2:5" x14ac:dyDescent="0.2">
      <c r="B5768" s="176">
        <v>37511</v>
      </c>
      <c r="C5768" s="146">
        <v>21.173693</v>
      </c>
      <c r="D5768">
        <f t="shared" si="93"/>
        <v>-0.71671479712891761</v>
      </c>
      <c r="E5768">
        <v>-1.9993051819393943E-2</v>
      </c>
    </row>
    <row r="5769" spans="2:5" x14ac:dyDescent="0.2">
      <c r="B5769" s="176">
        <v>35235</v>
      </c>
      <c r="C5769" s="146">
        <v>74.743378000000007</v>
      </c>
      <c r="D5769">
        <f t="shared" si="93"/>
        <v>-0.7940900628920089</v>
      </c>
      <c r="E5769">
        <v>-1.9999896418906444E-2</v>
      </c>
    </row>
    <row r="5770" spans="2:5" x14ac:dyDescent="0.2">
      <c r="B5770" s="176">
        <v>41655</v>
      </c>
      <c r="C5770" s="146">
        <v>362.99063100000001</v>
      </c>
      <c r="D5770">
        <f t="shared" si="93"/>
        <v>1.2546251894780327</v>
      </c>
      <c r="E5770">
        <v>-2.0010622603104846E-2</v>
      </c>
    </row>
    <row r="5771" spans="2:5" x14ac:dyDescent="0.2">
      <c r="B5771" s="176">
        <v>43798</v>
      </c>
      <c r="C5771" s="146">
        <v>160.99821499999999</v>
      </c>
      <c r="D5771">
        <f t="shared" si="93"/>
        <v>6.2532807493181615</v>
      </c>
      <c r="E5771">
        <v>-2.002428491961834E-2</v>
      </c>
    </row>
    <row r="5772" spans="2:5" x14ac:dyDescent="0.2">
      <c r="B5772" s="176">
        <v>36607</v>
      </c>
      <c r="C5772" s="146">
        <v>22.196605999999999</v>
      </c>
      <c r="D5772">
        <f t="shared" si="93"/>
        <v>-0.67930056374289305</v>
      </c>
      <c r="E5772">
        <v>-2.0060053897874488E-2</v>
      </c>
    </row>
    <row r="5773" spans="2:5" x14ac:dyDescent="0.2">
      <c r="B5773" s="176">
        <v>38502</v>
      </c>
      <c r="C5773" s="146">
        <v>69.213111999999995</v>
      </c>
      <c r="D5773">
        <f t="shared" si="93"/>
        <v>-0.48592249689400407</v>
      </c>
      <c r="E5773">
        <v>-2.0070200651037259E-2</v>
      </c>
    </row>
    <row r="5774" spans="2:5" x14ac:dyDescent="0.2">
      <c r="B5774" s="176">
        <v>39029</v>
      </c>
      <c r="C5774" s="146">
        <v>134.635559</v>
      </c>
      <c r="D5774">
        <f t="shared" si="93"/>
        <v>-0.20941879742443584</v>
      </c>
      <c r="E5774">
        <v>-2.0092949403897477E-2</v>
      </c>
    </row>
    <row r="5775" spans="2:5" x14ac:dyDescent="0.2">
      <c r="B5775" s="176">
        <v>40861</v>
      </c>
      <c r="C5775" s="146">
        <v>170.29946899999999</v>
      </c>
      <c r="D5775">
        <f t="shared" si="93"/>
        <v>-0.66068081989644289</v>
      </c>
      <c r="E5775">
        <v>-2.0115441348084746E-2</v>
      </c>
    </row>
    <row r="5776" spans="2:5" x14ac:dyDescent="0.2">
      <c r="B5776" s="176">
        <v>42592</v>
      </c>
      <c r="C5776" s="146">
        <v>501.88577299999997</v>
      </c>
      <c r="D5776">
        <f t="shared" si="93"/>
        <v>0.13923069136620286</v>
      </c>
      <c r="E5776">
        <v>-2.0144020342941327E-2</v>
      </c>
    </row>
    <row r="5777" spans="2:5" x14ac:dyDescent="0.2">
      <c r="B5777" s="176">
        <v>42160</v>
      </c>
      <c r="C5777" s="146">
        <v>440.54797400000001</v>
      </c>
      <c r="D5777">
        <f t="shared" si="93"/>
        <v>19.633495677765094</v>
      </c>
      <c r="E5777">
        <v>-2.0168440258539932E-2</v>
      </c>
    </row>
    <row r="5778" spans="2:5" x14ac:dyDescent="0.2">
      <c r="B5778" s="176">
        <v>37392</v>
      </c>
      <c r="C5778" s="146">
        <v>21.351106999999999</v>
      </c>
      <c r="D5778">
        <f t="shared" si="93"/>
        <v>1.876049185401258E-2</v>
      </c>
      <c r="E5778">
        <v>-2.0176884927049624E-2</v>
      </c>
    </row>
    <row r="5779" spans="2:5" x14ac:dyDescent="0.2">
      <c r="B5779" s="176">
        <v>36263</v>
      </c>
      <c r="C5779" s="146">
        <v>20.957926</v>
      </c>
      <c r="D5779">
        <f t="shared" si="93"/>
        <v>-0.95127304524503442</v>
      </c>
      <c r="E5779">
        <v>-2.0209065814338647E-2</v>
      </c>
    </row>
    <row r="5780" spans="2:5" x14ac:dyDescent="0.2">
      <c r="B5780" s="176">
        <v>42950</v>
      </c>
      <c r="C5780" s="146">
        <v>430.10949699999998</v>
      </c>
      <c r="D5780">
        <f t="shared" si="93"/>
        <v>5.7272971910533519</v>
      </c>
      <c r="E5780">
        <v>-2.0211189054147701E-2</v>
      </c>
    </row>
    <row r="5781" spans="2:5" x14ac:dyDescent="0.2">
      <c r="B5781" s="176">
        <v>35622</v>
      </c>
      <c r="C5781" s="146">
        <v>63.934963000000003</v>
      </c>
      <c r="D5781">
        <f t="shared" si="93"/>
        <v>-0.54623246895613653</v>
      </c>
      <c r="E5781">
        <v>-2.0222100384820675E-2</v>
      </c>
    </row>
    <row r="5782" spans="2:5" x14ac:dyDescent="0.2">
      <c r="B5782" s="176">
        <v>40360</v>
      </c>
      <c r="C5782" s="146">
        <v>140.898056</v>
      </c>
      <c r="D5782">
        <f t="shared" si="93"/>
        <v>1.0181982978661719</v>
      </c>
      <c r="E5782">
        <v>-2.0231279370650269E-2</v>
      </c>
    </row>
    <row r="5783" spans="2:5" x14ac:dyDescent="0.2">
      <c r="B5783" s="176">
        <v>38310</v>
      </c>
      <c r="C5783" s="146">
        <v>69.813782000000003</v>
      </c>
      <c r="D5783">
        <f t="shared" si="93"/>
        <v>-0.82245818957288308</v>
      </c>
      <c r="E5783">
        <v>-2.0231509236368433E-2</v>
      </c>
    </row>
    <row r="5784" spans="2:5" x14ac:dyDescent="0.2">
      <c r="B5784" s="176">
        <v>44917</v>
      </c>
      <c r="C5784" s="146">
        <v>393.22445699999997</v>
      </c>
      <c r="D5784">
        <f t="shared" si="93"/>
        <v>23.497064677884566</v>
      </c>
      <c r="E5784">
        <v>-2.024338306698335E-2</v>
      </c>
    </row>
    <row r="5785" spans="2:5" x14ac:dyDescent="0.2">
      <c r="B5785" s="176">
        <v>36735</v>
      </c>
      <c r="C5785" s="146">
        <v>16.051901000000001</v>
      </c>
      <c r="D5785">
        <f t="shared" si="93"/>
        <v>-0.96362142449508248</v>
      </c>
      <c r="E5785">
        <v>-2.0244538754322246E-2</v>
      </c>
    </row>
    <row r="5786" spans="2:5" x14ac:dyDescent="0.2">
      <c r="B5786" s="176">
        <v>41857</v>
      </c>
      <c r="C5786" s="146">
        <v>441.24600199999998</v>
      </c>
      <c r="D5786">
        <f t="shared" si="93"/>
        <v>27.861759846135502</v>
      </c>
      <c r="E5786">
        <v>-2.0249589465315562E-2</v>
      </c>
    </row>
    <row r="5787" spans="2:5" x14ac:dyDescent="0.2">
      <c r="B5787" s="176">
        <v>37215</v>
      </c>
      <c r="C5787" s="146">
        <v>15.288257</v>
      </c>
      <c r="D5787">
        <f t="shared" si="93"/>
        <v>-0.65266807119267001</v>
      </c>
      <c r="E5787">
        <v>-2.0267020171214574E-2</v>
      </c>
    </row>
    <row r="5788" spans="2:5" x14ac:dyDescent="0.2">
      <c r="B5788" s="176">
        <v>37876</v>
      </c>
      <c r="C5788" s="146">
        <v>44.016272999999998</v>
      </c>
      <c r="D5788">
        <f t="shared" si="93"/>
        <v>-0.81273106133987194</v>
      </c>
      <c r="E5788">
        <v>-2.0315310683384661E-2</v>
      </c>
    </row>
    <row r="5789" spans="2:5" x14ac:dyDescent="0.2">
      <c r="B5789" s="176">
        <v>41148</v>
      </c>
      <c r="C5789" s="146">
        <v>235.04310599999999</v>
      </c>
      <c r="D5789">
        <f t="shared" si="93"/>
        <v>-0.29082641539177934</v>
      </c>
      <c r="E5789">
        <v>-2.0321115854842066E-2</v>
      </c>
    </row>
    <row r="5790" spans="2:5" x14ac:dyDescent="0.2">
      <c r="B5790" s="176">
        <v>42394</v>
      </c>
      <c r="C5790" s="146">
        <v>331.43240400000002</v>
      </c>
      <c r="D5790">
        <f t="shared" si="93"/>
        <v>12.111857340482196</v>
      </c>
      <c r="E5790">
        <v>-2.0323874209161708E-2</v>
      </c>
    </row>
    <row r="5791" spans="2:5" x14ac:dyDescent="0.2">
      <c r="B5791" s="176">
        <v>37719</v>
      </c>
      <c r="C5791" s="146">
        <v>25.277304000000001</v>
      </c>
      <c r="D5791">
        <f t="shared" si="93"/>
        <v>-0.88659995352973386</v>
      </c>
      <c r="E5791">
        <v>-2.0328757390514537E-2</v>
      </c>
    </row>
    <row r="5792" spans="2:5" x14ac:dyDescent="0.2">
      <c r="B5792" s="176">
        <v>40675</v>
      </c>
      <c r="C5792" s="146">
        <v>222.90382399999999</v>
      </c>
      <c r="D5792">
        <f t="shared" si="93"/>
        <v>-6.9712709717912824E-2</v>
      </c>
      <c r="E5792">
        <v>-2.03441107754956E-2</v>
      </c>
    </row>
    <row r="5793" spans="2:5" x14ac:dyDescent="0.2">
      <c r="B5793" s="176">
        <v>40493</v>
      </c>
      <c r="C5793" s="146">
        <v>239.60751300000001</v>
      </c>
      <c r="D5793">
        <f t="shared" si="93"/>
        <v>-0.43439396954462822</v>
      </c>
      <c r="E5793">
        <v>-2.0383896324345778E-2</v>
      </c>
    </row>
    <row r="5794" spans="2:5" x14ac:dyDescent="0.2">
      <c r="B5794" s="176">
        <v>44670</v>
      </c>
      <c r="C5794" s="146">
        <v>423.62970000000001</v>
      </c>
      <c r="D5794">
        <f t="shared" si="93"/>
        <v>18.729231095950411</v>
      </c>
      <c r="E5794">
        <v>-2.0401051095177824E-2</v>
      </c>
    </row>
    <row r="5795" spans="2:5" x14ac:dyDescent="0.2">
      <c r="B5795" s="176">
        <v>36270</v>
      </c>
      <c r="C5795" s="146">
        <v>21.472185</v>
      </c>
      <c r="D5795">
        <f t="shared" si="93"/>
        <v>-0.8297845666064011</v>
      </c>
      <c r="E5795">
        <v>-2.0401227827427749E-2</v>
      </c>
    </row>
    <row r="5796" spans="2:5" x14ac:dyDescent="0.2">
      <c r="B5796" s="176">
        <v>39443</v>
      </c>
      <c r="C5796" s="146">
        <v>126.14711</v>
      </c>
      <c r="D5796">
        <f t="shared" si="93"/>
        <v>0.96541286448980368</v>
      </c>
      <c r="E5796">
        <v>-2.0409572141751407E-2</v>
      </c>
    </row>
    <row r="5797" spans="2:5" x14ac:dyDescent="0.2">
      <c r="B5797" s="176">
        <v>38212</v>
      </c>
      <c r="C5797" s="146">
        <v>64.183516999999995</v>
      </c>
      <c r="D5797">
        <f t="shared" si="93"/>
        <v>-0.45182153233450129</v>
      </c>
      <c r="E5797">
        <v>-2.0412863737647054E-2</v>
      </c>
    </row>
    <row r="5798" spans="2:5" x14ac:dyDescent="0.2">
      <c r="B5798" s="176">
        <v>43738</v>
      </c>
      <c r="C5798" s="146">
        <v>117.085075</v>
      </c>
      <c r="D5798">
        <f t="shared" si="93"/>
        <v>0.67982624164524252</v>
      </c>
      <c r="E5798">
        <v>-2.0433779270143167E-2</v>
      </c>
    </row>
    <row r="5799" spans="2:5" x14ac:dyDescent="0.2">
      <c r="B5799" s="176">
        <v>39661</v>
      </c>
      <c r="C5799" s="146">
        <v>69.700705999999997</v>
      </c>
      <c r="D5799">
        <f t="shared" si="93"/>
        <v>-0.67902104307056033</v>
      </c>
      <c r="E5799">
        <v>-2.0446145581056032E-2</v>
      </c>
    </row>
    <row r="5800" spans="2:5" x14ac:dyDescent="0.2">
      <c r="B5800" s="176">
        <v>41123</v>
      </c>
      <c r="C5800" s="146">
        <v>217.15039100000001</v>
      </c>
      <c r="D5800">
        <f t="shared" si="93"/>
        <v>1.8325904367927464</v>
      </c>
      <c r="E5800">
        <v>-2.0453021370112866E-2</v>
      </c>
    </row>
    <row r="5801" spans="2:5" x14ac:dyDescent="0.2">
      <c r="B5801" s="176">
        <v>38401</v>
      </c>
      <c r="C5801" s="146">
        <v>76.661415000000005</v>
      </c>
      <c r="D5801">
        <f t="shared" si="93"/>
        <v>0.11783237667788601</v>
      </c>
      <c r="E5801">
        <v>-2.0466630810733855E-2</v>
      </c>
    </row>
    <row r="5802" spans="2:5" x14ac:dyDescent="0.2">
      <c r="B5802" s="176">
        <v>38482</v>
      </c>
      <c r="C5802" s="146">
        <v>68.580421000000001</v>
      </c>
      <c r="D5802">
        <f t="shared" si="93"/>
        <v>-0.70345444992751027</v>
      </c>
      <c r="E5802">
        <v>-2.0475716802271952E-2</v>
      </c>
    </row>
    <row r="5803" spans="2:5" x14ac:dyDescent="0.2">
      <c r="B5803" s="176">
        <v>41101</v>
      </c>
      <c r="C5803" s="146">
        <v>231.264374</v>
      </c>
      <c r="D5803">
        <f t="shared" si="93"/>
        <v>8.5028747645385359</v>
      </c>
      <c r="E5803">
        <v>-2.0486667962184003E-2</v>
      </c>
    </row>
    <row r="5804" spans="2:5" x14ac:dyDescent="0.2">
      <c r="B5804" s="176">
        <v>37607</v>
      </c>
      <c r="C5804" s="146">
        <v>24.336254</v>
      </c>
      <c r="D5804">
        <f t="shared" si="93"/>
        <v>-0.85614553928293824</v>
      </c>
      <c r="E5804">
        <v>-2.0490437122509746E-2</v>
      </c>
    </row>
    <row r="5805" spans="2:5" x14ac:dyDescent="0.2">
      <c r="B5805" s="176">
        <v>43622</v>
      </c>
      <c r="C5805" s="146">
        <v>169.17274499999999</v>
      </c>
      <c r="D5805">
        <f t="shared" si="93"/>
        <v>0.11521506864011979</v>
      </c>
      <c r="E5805">
        <v>-2.0490624967214172E-2</v>
      </c>
    </row>
    <row r="5806" spans="2:5" x14ac:dyDescent="0.2">
      <c r="B5806" s="176">
        <v>40385</v>
      </c>
      <c r="C5806" s="146">
        <v>151.69517500000001</v>
      </c>
      <c r="D5806">
        <f t="shared" si="93"/>
        <v>-0.65325745688585057</v>
      </c>
      <c r="E5806">
        <v>-2.0515152324811211E-2</v>
      </c>
    </row>
    <row r="5807" spans="2:5" x14ac:dyDescent="0.2">
      <c r="B5807" s="176">
        <v>44673</v>
      </c>
      <c r="C5807" s="146">
        <v>437.48648100000003</v>
      </c>
      <c r="D5807">
        <f t="shared" si="93"/>
        <v>5.1940003440997407</v>
      </c>
      <c r="E5807">
        <v>-2.0533426233067444E-2</v>
      </c>
    </row>
    <row r="5808" spans="2:5" x14ac:dyDescent="0.2">
      <c r="B5808" s="176">
        <v>38499</v>
      </c>
      <c r="C5808" s="146">
        <v>70.630684000000002</v>
      </c>
      <c r="D5808">
        <f t="shared" si="93"/>
        <v>-0.83009396081026587</v>
      </c>
      <c r="E5808">
        <v>-2.0546538059372076E-2</v>
      </c>
    </row>
    <row r="5809" spans="2:5" x14ac:dyDescent="0.2">
      <c r="B5809" s="176">
        <v>44706</v>
      </c>
      <c r="C5809" s="146">
        <v>415.70437600000002</v>
      </c>
      <c r="D5809">
        <f t="shared" si="93"/>
        <v>0.2698914968716094</v>
      </c>
      <c r="E5809">
        <v>-2.0551956397420641E-2</v>
      </c>
    </row>
    <row r="5810" spans="2:5" x14ac:dyDescent="0.2">
      <c r="B5810" s="176">
        <v>41529</v>
      </c>
      <c r="C5810" s="146">
        <v>327.35424799999998</v>
      </c>
      <c r="D5810">
        <f t="shared" si="93"/>
        <v>-0.23300747894812091</v>
      </c>
      <c r="E5810">
        <v>-2.0561039770755633E-2</v>
      </c>
    </row>
    <row r="5811" spans="2:5" x14ac:dyDescent="0.2">
      <c r="B5811" s="176">
        <v>41859</v>
      </c>
      <c r="C5811" s="146">
        <v>426.80239899999998</v>
      </c>
      <c r="D5811">
        <f t="shared" si="93"/>
        <v>1.4336440237662362</v>
      </c>
      <c r="E5811">
        <v>-2.058818764396797E-2</v>
      </c>
    </row>
    <row r="5812" spans="2:5" x14ac:dyDescent="0.2">
      <c r="B5812" s="176">
        <v>40836</v>
      </c>
      <c r="C5812" s="146">
        <v>175.375854</v>
      </c>
      <c r="D5812">
        <f t="shared" si="93"/>
        <v>-0.32738495620506353</v>
      </c>
      <c r="E5812">
        <v>-2.0593773226055278E-2</v>
      </c>
    </row>
    <row r="5813" spans="2:5" x14ac:dyDescent="0.2">
      <c r="B5813" s="176">
        <v>43286</v>
      </c>
      <c r="C5813" s="146">
        <v>260.73733499999997</v>
      </c>
      <c r="D5813">
        <f t="shared" si="93"/>
        <v>0.1129126517219587</v>
      </c>
      <c r="E5813">
        <v>-2.0595390857671265E-2</v>
      </c>
    </row>
    <row r="5814" spans="2:5" x14ac:dyDescent="0.2">
      <c r="B5814" s="176">
        <v>40522</v>
      </c>
      <c r="C5814" s="146">
        <v>234.283737</v>
      </c>
      <c r="D5814">
        <f t="shared" si="93"/>
        <v>1.5542883869661193</v>
      </c>
      <c r="E5814">
        <v>-2.0606781023534911E-2</v>
      </c>
    </row>
    <row r="5815" spans="2:5" x14ac:dyDescent="0.2">
      <c r="B5815" s="176">
        <v>38691</v>
      </c>
      <c r="C5815" s="146">
        <v>91.721725000000006</v>
      </c>
      <c r="D5815">
        <f t="shared" si="93"/>
        <v>0.48044392468116881</v>
      </c>
      <c r="E5815">
        <v>-2.0616729922118247E-2</v>
      </c>
    </row>
    <row r="5816" spans="2:5" x14ac:dyDescent="0.2">
      <c r="B5816" s="176">
        <v>35619</v>
      </c>
      <c r="C5816" s="146">
        <v>61.955554999999997</v>
      </c>
      <c r="D5816">
        <f t="shared" si="93"/>
        <v>0.75861117087739882</v>
      </c>
      <c r="E5816">
        <v>-2.0630207079015313E-2</v>
      </c>
    </row>
    <row r="5817" spans="2:5" x14ac:dyDescent="0.2">
      <c r="B5817" s="176">
        <v>36490</v>
      </c>
      <c r="C5817" s="146">
        <v>35.229819999999997</v>
      </c>
      <c r="D5817">
        <f t="shared" si="93"/>
        <v>0.48432368381780599</v>
      </c>
      <c r="E5817">
        <v>-2.0631749957640649E-2</v>
      </c>
    </row>
    <row r="5818" spans="2:5" x14ac:dyDescent="0.2">
      <c r="B5818" s="176">
        <v>37421</v>
      </c>
      <c r="C5818" s="146">
        <v>23.734594000000001</v>
      </c>
      <c r="D5818">
        <f t="shared" si="93"/>
        <v>-0.95390831859165648</v>
      </c>
      <c r="E5818">
        <v>-2.0687469763440443E-2</v>
      </c>
    </row>
    <row r="5819" spans="2:5" x14ac:dyDescent="0.2">
      <c r="B5819" s="176">
        <v>41953</v>
      </c>
      <c r="C5819" s="146">
        <v>514.94311500000003</v>
      </c>
      <c r="D5819">
        <f t="shared" si="93"/>
        <v>1.0681782229331704</v>
      </c>
      <c r="E5819">
        <v>-2.0718203822974023E-2</v>
      </c>
    </row>
    <row r="5820" spans="2:5" x14ac:dyDescent="0.2">
      <c r="B5820" s="176">
        <v>40966</v>
      </c>
      <c r="C5820" s="146">
        <v>248.98391699999999</v>
      </c>
      <c r="D5820">
        <f t="shared" si="93"/>
        <v>-0.56132442835110152</v>
      </c>
      <c r="E5820">
        <v>-2.0719569273476474E-2</v>
      </c>
    </row>
    <row r="5821" spans="2:5" x14ac:dyDescent="0.2">
      <c r="B5821" s="176">
        <v>45099</v>
      </c>
      <c r="C5821" s="146">
        <v>567.58099400000003</v>
      </c>
      <c r="D5821">
        <f t="shared" si="93"/>
        <v>6.077462540969699</v>
      </c>
      <c r="E5821">
        <v>-2.0725959395812985E-2</v>
      </c>
    </row>
    <row r="5822" spans="2:5" x14ac:dyDescent="0.2">
      <c r="B5822" s="176">
        <v>38020</v>
      </c>
      <c r="C5822" s="146">
        <v>80.195549</v>
      </c>
      <c r="D5822">
        <f t="shared" si="93"/>
        <v>-0.43537827696174891</v>
      </c>
      <c r="E5822">
        <v>-2.0753090971494505E-2</v>
      </c>
    </row>
    <row r="5823" spans="2:5" x14ac:dyDescent="0.2">
      <c r="B5823" s="176">
        <v>40354</v>
      </c>
      <c r="C5823" s="146">
        <v>142.034119</v>
      </c>
      <c r="D5823">
        <f t="shared" si="93"/>
        <v>0.10018131047786301</v>
      </c>
      <c r="E5823">
        <v>-2.0759064489725632E-2</v>
      </c>
    </row>
    <row r="5824" spans="2:5" x14ac:dyDescent="0.2">
      <c r="B5824" s="176">
        <v>39483</v>
      </c>
      <c r="C5824" s="146">
        <v>129.10064700000001</v>
      </c>
      <c r="D5824">
        <f t="shared" si="93"/>
        <v>-0.18206468950159116</v>
      </c>
      <c r="E5824">
        <v>-2.0779307858274823E-2</v>
      </c>
    </row>
    <row r="5825" spans="2:5" x14ac:dyDescent="0.2">
      <c r="B5825" s="176">
        <v>40301</v>
      </c>
      <c r="C5825" s="146">
        <v>157.837234</v>
      </c>
      <c r="D5825">
        <f t="shared" si="93"/>
        <v>1.867688115093654E-2</v>
      </c>
      <c r="E5825">
        <v>-2.08000078813829E-2</v>
      </c>
    </row>
    <row r="5826" spans="2:5" x14ac:dyDescent="0.2">
      <c r="B5826" s="176">
        <v>38834</v>
      </c>
      <c r="C5826" s="146">
        <v>154.943375</v>
      </c>
      <c r="D5826">
        <f t="shared" si="93"/>
        <v>-6.9582250389154374E-2</v>
      </c>
      <c r="E5826">
        <v>-2.0806096396449546E-2</v>
      </c>
    </row>
    <row r="5827" spans="2:5" x14ac:dyDescent="0.2">
      <c r="B5827" s="176">
        <v>43783</v>
      </c>
      <c r="C5827" s="146">
        <v>166.53097500000001</v>
      </c>
      <c r="D5827">
        <f t="shared" ref="D5827:D5890" si="94">(C5827-C5828)/C5828</f>
        <v>-0.55870701185411009</v>
      </c>
      <c r="E5827">
        <v>-2.0808914703835887E-2</v>
      </c>
    </row>
    <row r="5828" spans="2:5" x14ac:dyDescent="0.2">
      <c r="B5828" s="176">
        <v>42296</v>
      </c>
      <c r="C5828" s="146">
        <v>377.370544</v>
      </c>
      <c r="D5828">
        <f t="shared" si="94"/>
        <v>3.7768400313934021</v>
      </c>
      <c r="E5828">
        <v>-2.0814452084253369E-2</v>
      </c>
    </row>
    <row r="5829" spans="2:5" x14ac:dyDescent="0.2">
      <c r="B5829" s="176">
        <v>38358</v>
      </c>
      <c r="C5829" s="146">
        <v>79.000038000000004</v>
      </c>
      <c r="D5829">
        <f t="shared" si="94"/>
        <v>0.60138163898048058</v>
      </c>
      <c r="E5829">
        <v>-2.084568946981278E-2</v>
      </c>
    </row>
    <row r="5830" spans="2:5" x14ac:dyDescent="0.2">
      <c r="B5830" s="176">
        <v>35723</v>
      </c>
      <c r="C5830" s="146">
        <v>49.332424000000003</v>
      </c>
      <c r="D5830">
        <f t="shared" si="94"/>
        <v>-0.2201718493657232</v>
      </c>
      <c r="E5830">
        <v>-2.0866467773193911E-2</v>
      </c>
    </row>
    <row r="5831" spans="2:5" x14ac:dyDescent="0.2">
      <c r="B5831" s="176">
        <v>35618</v>
      </c>
      <c r="C5831" s="146">
        <v>63.260635000000001</v>
      </c>
      <c r="D5831">
        <f t="shared" si="94"/>
        <v>0.15867906564149564</v>
      </c>
      <c r="E5831">
        <v>-2.0873328577048079E-2</v>
      </c>
    </row>
    <row r="5832" spans="2:5" x14ac:dyDescent="0.2">
      <c r="B5832" s="176">
        <v>35101</v>
      </c>
      <c r="C5832" s="146">
        <v>54.597202000000003</v>
      </c>
      <c r="D5832">
        <f t="shared" si="94"/>
        <v>-0.86796681202347126</v>
      </c>
      <c r="E5832">
        <v>-2.0880787256494109E-2</v>
      </c>
    </row>
    <row r="5833" spans="2:5" x14ac:dyDescent="0.2">
      <c r="B5833" s="176">
        <v>42998</v>
      </c>
      <c r="C5833" s="146">
        <v>413.51119999999997</v>
      </c>
      <c r="D5833">
        <f t="shared" si="94"/>
        <v>-8.7147882821369774E-2</v>
      </c>
      <c r="E5833">
        <v>-2.0889902442312792E-2</v>
      </c>
    </row>
    <row r="5834" spans="2:5" x14ac:dyDescent="0.2">
      <c r="B5834" s="176">
        <v>42716</v>
      </c>
      <c r="C5834" s="146">
        <v>452.988159</v>
      </c>
      <c r="D5834">
        <f t="shared" si="94"/>
        <v>20.997483917379373</v>
      </c>
      <c r="E5834">
        <v>-2.0900732147855792E-2</v>
      </c>
    </row>
    <row r="5835" spans="2:5" x14ac:dyDescent="0.2">
      <c r="B5835" s="176">
        <v>36115</v>
      </c>
      <c r="C5835" s="146">
        <v>20.592725999999999</v>
      </c>
      <c r="D5835">
        <f t="shared" si="94"/>
        <v>-0.95946395841073162</v>
      </c>
      <c r="E5835">
        <v>-2.0907164665275636E-2</v>
      </c>
    </row>
    <row r="5836" spans="2:5" x14ac:dyDescent="0.2">
      <c r="B5836" s="176">
        <v>42143</v>
      </c>
      <c r="C5836" s="146">
        <v>508.01028400000001</v>
      </c>
      <c r="D5836">
        <f t="shared" si="94"/>
        <v>0.88007243683634995</v>
      </c>
      <c r="E5836">
        <v>-2.0933456680372092E-2</v>
      </c>
    </row>
    <row r="5837" spans="2:5" x14ac:dyDescent="0.2">
      <c r="B5837" s="176">
        <v>43278</v>
      </c>
      <c r="C5837" s="146">
        <v>270.20782500000001</v>
      </c>
      <c r="D5837">
        <f t="shared" si="94"/>
        <v>16.872592412583263</v>
      </c>
      <c r="E5837">
        <v>-2.0950093821932698E-2</v>
      </c>
    </row>
    <row r="5838" spans="2:5" x14ac:dyDescent="0.2">
      <c r="B5838" s="176">
        <v>36773</v>
      </c>
      <c r="C5838" s="146">
        <v>15.118558</v>
      </c>
      <c r="D5838">
        <f t="shared" si="94"/>
        <v>-0.96148795659009734</v>
      </c>
      <c r="E5838">
        <v>-2.0979141434670463E-2</v>
      </c>
    </row>
    <row r="5839" spans="2:5" x14ac:dyDescent="0.2">
      <c r="B5839" s="176">
        <v>42347</v>
      </c>
      <c r="C5839" s="146">
        <v>392.56701700000002</v>
      </c>
      <c r="D5839">
        <f t="shared" si="94"/>
        <v>18.16744098046329</v>
      </c>
      <c r="E5839">
        <v>-2.0998889229173905E-2</v>
      </c>
    </row>
    <row r="5840" spans="2:5" x14ac:dyDescent="0.2">
      <c r="B5840" s="176">
        <v>36031</v>
      </c>
      <c r="C5840" s="146">
        <v>20.480930000000001</v>
      </c>
      <c r="D5840">
        <f t="shared" si="94"/>
        <v>-0.95144230100256832</v>
      </c>
      <c r="E5840">
        <v>-2.1018841759183615E-2</v>
      </c>
    </row>
    <row r="5841" spans="2:5" x14ac:dyDescent="0.2">
      <c r="B5841" s="176">
        <v>44827</v>
      </c>
      <c r="C5841" s="146">
        <v>421.78543100000002</v>
      </c>
      <c r="D5841">
        <f t="shared" si="94"/>
        <v>0.45375511091155973</v>
      </c>
      <c r="E5841">
        <v>-2.1055043564125863E-2</v>
      </c>
    </row>
    <row r="5842" spans="2:5" x14ac:dyDescent="0.2">
      <c r="B5842" s="176">
        <v>41326</v>
      </c>
      <c r="C5842" s="146">
        <v>290.135132</v>
      </c>
      <c r="D5842">
        <f t="shared" si="94"/>
        <v>-0.1647812531186468</v>
      </c>
      <c r="E5842">
        <v>-2.1056178393266334E-2</v>
      </c>
    </row>
    <row r="5843" spans="2:5" x14ac:dyDescent="0.2">
      <c r="B5843" s="176">
        <v>42234</v>
      </c>
      <c r="C5843" s="146">
        <v>347.37622099999999</v>
      </c>
      <c r="D5843">
        <f t="shared" si="94"/>
        <v>-9.6320339397240412E-2</v>
      </c>
      <c r="E5843">
        <v>-2.1061477929072644E-2</v>
      </c>
    </row>
    <row r="5844" spans="2:5" x14ac:dyDescent="0.2">
      <c r="B5844" s="176">
        <v>44930</v>
      </c>
      <c r="C5844" s="146">
        <v>384.40194700000001</v>
      </c>
      <c r="D5844">
        <f t="shared" si="94"/>
        <v>8.930187493080032</v>
      </c>
      <c r="E5844">
        <v>-2.1071307904016914E-2</v>
      </c>
    </row>
    <row r="5845" spans="2:5" x14ac:dyDescent="0.2">
      <c r="B5845" s="176">
        <v>35930</v>
      </c>
      <c r="C5845" s="146">
        <v>38.710442</v>
      </c>
      <c r="D5845">
        <f t="shared" si="94"/>
        <v>-0.9123748385857019</v>
      </c>
      <c r="E5845">
        <v>-2.108526897328648E-2</v>
      </c>
    </row>
    <row r="5846" spans="2:5" x14ac:dyDescent="0.2">
      <c r="B5846" s="176">
        <v>42909</v>
      </c>
      <c r="C5846" s="146">
        <v>441.77313199999998</v>
      </c>
      <c r="D5846">
        <f t="shared" si="94"/>
        <v>-0.1099618457650708</v>
      </c>
      <c r="E5846">
        <v>-2.1095641543945571E-2</v>
      </c>
    </row>
    <row r="5847" spans="2:5" x14ac:dyDescent="0.2">
      <c r="B5847" s="176">
        <v>44496</v>
      </c>
      <c r="C5847" s="146">
        <v>496.353027</v>
      </c>
      <c r="D5847">
        <f t="shared" si="94"/>
        <v>5.7700686607760581</v>
      </c>
      <c r="E5847">
        <v>-2.113434480695001E-2</v>
      </c>
    </row>
    <row r="5848" spans="2:5" x14ac:dyDescent="0.2">
      <c r="B5848" s="176">
        <v>39681</v>
      </c>
      <c r="C5848" s="146">
        <v>73.315804</v>
      </c>
      <c r="D5848">
        <f t="shared" si="94"/>
        <v>-0.30534453140599438</v>
      </c>
      <c r="E5848">
        <v>-2.1189025945101941E-2</v>
      </c>
    </row>
    <row r="5849" spans="2:5" x14ac:dyDescent="0.2">
      <c r="B5849" s="176">
        <v>38719</v>
      </c>
      <c r="C5849" s="146">
        <v>105.542686</v>
      </c>
      <c r="D5849">
        <f t="shared" si="94"/>
        <v>7.4722993206278305</v>
      </c>
      <c r="E5849">
        <v>-2.1196791565850481E-2</v>
      </c>
    </row>
    <row r="5850" spans="2:5" x14ac:dyDescent="0.2">
      <c r="B5850" s="176">
        <v>36805</v>
      </c>
      <c r="C5850" s="146">
        <v>12.457383999999999</v>
      </c>
      <c r="D5850">
        <f t="shared" si="94"/>
        <v>-0.79971992844094819</v>
      </c>
      <c r="E5850">
        <v>-2.1212100736068024E-2</v>
      </c>
    </row>
    <row r="5851" spans="2:5" x14ac:dyDescent="0.2">
      <c r="B5851" s="176">
        <v>35339</v>
      </c>
      <c r="C5851" s="146">
        <v>62.199818</v>
      </c>
      <c r="D5851">
        <f t="shared" si="94"/>
        <v>-0.17877607358937839</v>
      </c>
      <c r="E5851">
        <v>-2.1212542131061624E-2</v>
      </c>
    </row>
    <row r="5852" spans="2:5" x14ac:dyDescent="0.2">
      <c r="B5852" s="176">
        <v>38369</v>
      </c>
      <c r="C5852" s="146">
        <v>75.740386999999998</v>
      </c>
      <c r="D5852">
        <f t="shared" si="94"/>
        <v>-0.81699036529751834</v>
      </c>
      <c r="E5852">
        <v>-2.1217060096887931E-2</v>
      </c>
    </row>
    <row r="5853" spans="2:5" x14ac:dyDescent="0.2">
      <c r="B5853" s="176">
        <v>44699</v>
      </c>
      <c r="C5853" s="146">
        <v>413.86010700000003</v>
      </c>
      <c r="D5853">
        <f t="shared" si="94"/>
        <v>7.1578082116067012</v>
      </c>
      <c r="E5853">
        <v>-2.1218930339954485E-2</v>
      </c>
    </row>
    <row r="5854" spans="2:5" x14ac:dyDescent="0.2">
      <c r="B5854" s="176">
        <v>35683</v>
      </c>
      <c r="C5854" s="146">
        <v>50.731777000000001</v>
      </c>
      <c r="D5854">
        <f t="shared" si="94"/>
        <v>-0.70498612108049219</v>
      </c>
      <c r="E5854">
        <v>-2.1261740999198281E-2</v>
      </c>
    </row>
    <row r="5855" spans="2:5" x14ac:dyDescent="0.2">
      <c r="B5855" s="176">
        <v>43458</v>
      </c>
      <c r="C5855" s="146">
        <v>171.964035</v>
      </c>
      <c r="D5855">
        <f t="shared" si="94"/>
        <v>1.7805692860504494</v>
      </c>
      <c r="E5855">
        <v>-2.1276648178605088E-2</v>
      </c>
    </row>
    <row r="5856" spans="2:5" x14ac:dyDescent="0.2">
      <c r="B5856" s="176">
        <v>38217</v>
      </c>
      <c r="C5856" s="146">
        <v>61.844901999999998</v>
      </c>
      <c r="D5856">
        <f t="shared" si="94"/>
        <v>2.291337268539646</v>
      </c>
      <c r="E5856">
        <v>-2.1292806124373124E-2</v>
      </c>
    </row>
    <row r="5857" spans="2:5" x14ac:dyDescent="0.2">
      <c r="B5857" s="176">
        <v>36727</v>
      </c>
      <c r="C5857" s="146">
        <v>18.790205</v>
      </c>
      <c r="D5857">
        <f t="shared" si="94"/>
        <v>-0.86295621644022891</v>
      </c>
      <c r="E5857">
        <v>-2.1293942589176815E-2</v>
      </c>
    </row>
    <row r="5858" spans="2:5" x14ac:dyDescent="0.2">
      <c r="B5858" s="176">
        <v>39136</v>
      </c>
      <c r="C5858" s="146">
        <v>137.110962</v>
      </c>
      <c r="D5858">
        <f t="shared" si="94"/>
        <v>3.3594006344694129</v>
      </c>
      <c r="E5858">
        <v>-2.1322388247842373E-2</v>
      </c>
    </row>
    <row r="5859" spans="2:5" x14ac:dyDescent="0.2">
      <c r="B5859" s="176">
        <v>36188</v>
      </c>
      <c r="C5859" s="146">
        <v>31.451792000000001</v>
      </c>
      <c r="D5859">
        <f t="shared" si="94"/>
        <v>-0.7795508774314398</v>
      </c>
      <c r="E5859">
        <v>-2.1335780321226263E-2</v>
      </c>
    </row>
    <row r="5860" spans="2:5" x14ac:dyDescent="0.2">
      <c r="B5860" s="176">
        <v>40316</v>
      </c>
      <c r="C5860" s="146">
        <v>142.67143200000001</v>
      </c>
      <c r="D5860">
        <f t="shared" si="94"/>
        <v>10.209823122756505</v>
      </c>
      <c r="E5860">
        <v>-2.1350727264517113E-2</v>
      </c>
    </row>
    <row r="5861" spans="2:5" x14ac:dyDescent="0.2">
      <c r="B5861" s="176">
        <v>36804</v>
      </c>
      <c r="C5861" s="146">
        <v>12.727358000000001</v>
      </c>
      <c r="D5861">
        <f t="shared" si="94"/>
        <v>-0.9701758429656242</v>
      </c>
      <c r="E5861">
        <v>-2.1352252145225199E-2</v>
      </c>
    </row>
    <row r="5862" spans="2:5" x14ac:dyDescent="0.2">
      <c r="B5862" s="176">
        <v>42184</v>
      </c>
      <c r="C5862" s="146">
        <v>426.74661300000002</v>
      </c>
      <c r="D5862">
        <f t="shared" si="94"/>
        <v>7.9441593934581523</v>
      </c>
      <c r="E5862">
        <v>-2.1366527981908801E-2</v>
      </c>
    </row>
    <row r="5863" spans="2:5" x14ac:dyDescent="0.2">
      <c r="B5863" s="176">
        <v>35485</v>
      </c>
      <c r="C5863" s="146">
        <v>47.712322</v>
      </c>
      <c r="D5863">
        <f t="shared" si="94"/>
        <v>-0.77650869059240402</v>
      </c>
      <c r="E5863">
        <v>-2.1390990856470966E-2</v>
      </c>
    </row>
    <row r="5864" spans="2:5" x14ac:dyDescent="0.2">
      <c r="B5864" s="176">
        <v>40596</v>
      </c>
      <c r="C5864" s="146">
        <v>213.48625200000001</v>
      </c>
      <c r="D5864">
        <f t="shared" si="94"/>
        <v>9.2962671337180556</v>
      </c>
      <c r="E5864">
        <v>-2.1433220984188029E-2</v>
      </c>
    </row>
    <row r="5865" spans="2:5" x14ac:dyDescent="0.2">
      <c r="B5865" s="176">
        <v>36119</v>
      </c>
      <c r="C5865" s="146">
        <v>20.734335000000002</v>
      </c>
      <c r="D5865">
        <f t="shared" si="94"/>
        <v>-0.93240508107366726</v>
      </c>
      <c r="E5865">
        <v>-2.1456256653520227E-2</v>
      </c>
    </row>
    <row r="5866" spans="2:5" x14ac:dyDescent="0.2">
      <c r="B5866" s="176">
        <v>44336</v>
      </c>
      <c r="C5866" s="146">
        <v>306.743988</v>
      </c>
      <c r="D5866">
        <f t="shared" si="94"/>
        <v>9.8880800216977871</v>
      </c>
      <c r="E5866">
        <v>-2.1466070531581543E-2</v>
      </c>
    </row>
    <row r="5867" spans="2:5" x14ac:dyDescent="0.2">
      <c r="B5867" s="176">
        <v>36300</v>
      </c>
      <c r="C5867" s="146">
        <v>28.172459</v>
      </c>
      <c r="D5867">
        <f t="shared" si="94"/>
        <v>1.6737429095528096</v>
      </c>
      <c r="E5867">
        <v>-2.1486312788689774E-2</v>
      </c>
    </row>
    <row r="5868" spans="2:5" x14ac:dyDescent="0.2">
      <c r="B5868" s="176">
        <v>37174</v>
      </c>
      <c r="C5868" s="146">
        <v>10.536712</v>
      </c>
      <c r="D5868">
        <f t="shared" si="94"/>
        <v>-0.91986692419972715</v>
      </c>
      <c r="E5868">
        <v>-2.1489829651739532E-2</v>
      </c>
    </row>
    <row r="5869" spans="2:5" x14ac:dyDescent="0.2">
      <c r="B5869" s="176">
        <v>44133</v>
      </c>
      <c r="C5869" s="146">
        <v>131.490173</v>
      </c>
      <c r="D5869">
        <f t="shared" si="94"/>
        <v>1.0171961565660024</v>
      </c>
      <c r="E5869">
        <v>-2.1513481277661069E-2</v>
      </c>
    </row>
    <row r="5870" spans="2:5" x14ac:dyDescent="0.2">
      <c r="B5870" s="176">
        <v>38272</v>
      </c>
      <c r="C5870" s="146">
        <v>65.184623999999999</v>
      </c>
      <c r="D5870">
        <f t="shared" si="94"/>
        <v>-0.7459121121746124</v>
      </c>
      <c r="E5870">
        <v>-2.1519769219937191E-2</v>
      </c>
    </row>
    <row r="5871" spans="2:5" x14ac:dyDescent="0.2">
      <c r="B5871" s="176">
        <v>41178</v>
      </c>
      <c r="C5871" s="146">
        <v>256.54361</v>
      </c>
      <c r="D5871">
        <f t="shared" si="94"/>
        <v>-0.39234195453285747</v>
      </c>
      <c r="E5871">
        <v>-2.156932168476914E-2</v>
      </c>
    </row>
    <row r="5872" spans="2:5" x14ac:dyDescent="0.2">
      <c r="B5872" s="176">
        <v>44685</v>
      </c>
      <c r="C5872" s="146">
        <v>422.18417399999998</v>
      </c>
      <c r="D5872">
        <f t="shared" si="94"/>
        <v>0.51787463066976769</v>
      </c>
      <c r="E5872">
        <v>-2.1601024916675048E-2</v>
      </c>
    </row>
    <row r="5873" spans="2:5" x14ac:dyDescent="0.2">
      <c r="B5873" s="176">
        <v>41472</v>
      </c>
      <c r="C5873" s="146">
        <v>278.14166299999999</v>
      </c>
      <c r="D5873">
        <f t="shared" si="94"/>
        <v>-0.38987851714648497</v>
      </c>
      <c r="E5873">
        <v>-2.1608639829989059E-2</v>
      </c>
    </row>
    <row r="5874" spans="2:5" x14ac:dyDescent="0.2">
      <c r="B5874" s="176">
        <v>42907</v>
      </c>
      <c r="C5874" s="146">
        <v>455.87914999999998</v>
      </c>
      <c r="D5874">
        <f t="shared" si="94"/>
        <v>1.3903795811050145E-3</v>
      </c>
      <c r="E5874">
        <v>-2.1608932042908979E-2</v>
      </c>
    </row>
    <row r="5875" spans="2:5" x14ac:dyDescent="0.2">
      <c r="B5875" s="176">
        <v>42158</v>
      </c>
      <c r="C5875" s="146">
        <v>455.24618500000003</v>
      </c>
      <c r="D5875">
        <f t="shared" si="94"/>
        <v>1.5895381339007839</v>
      </c>
      <c r="E5875">
        <v>-2.162979209851066E-2</v>
      </c>
    </row>
    <row r="5876" spans="2:5" x14ac:dyDescent="0.2">
      <c r="B5876" s="176">
        <v>43614</v>
      </c>
      <c r="C5876" s="146">
        <v>175.80207799999999</v>
      </c>
      <c r="D5876">
        <f t="shared" si="94"/>
        <v>0.6997589909468116</v>
      </c>
      <c r="E5876">
        <v>-2.1636595972917942E-2</v>
      </c>
    </row>
    <row r="5877" spans="2:5" x14ac:dyDescent="0.2">
      <c r="B5877" s="176">
        <v>44036</v>
      </c>
      <c r="C5877" s="146">
        <v>103.42765</v>
      </c>
      <c r="D5877">
        <f t="shared" si="94"/>
        <v>-0.65662748968321938</v>
      </c>
      <c r="E5877">
        <v>-2.1687892996727579E-2</v>
      </c>
    </row>
    <row r="5878" spans="2:5" x14ac:dyDescent="0.2">
      <c r="B5878" s="176">
        <v>44397</v>
      </c>
      <c r="C5878" s="146">
        <v>301.21121199999999</v>
      </c>
      <c r="D5878">
        <f t="shared" si="94"/>
        <v>9.0991035339444665E-2</v>
      </c>
      <c r="E5878">
        <v>-2.1693429744390393E-2</v>
      </c>
    </row>
    <row r="5879" spans="2:5" x14ac:dyDescent="0.2">
      <c r="B5879" s="176">
        <v>44431</v>
      </c>
      <c r="C5879" s="146">
        <v>276.089539</v>
      </c>
      <c r="D5879">
        <f t="shared" si="94"/>
        <v>17.068047394395261</v>
      </c>
      <c r="E5879">
        <v>-2.1723656558658766E-2</v>
      </c>
    </row>
    <row r="5880" spans="2:5" x14ac:dyDescent="0.2">
      <c r="B5880" s="176">
        <v>36900</v>
      </c>
      <c r="C5880" s="146">
        <v>15.280540999999999</v>
      </c>
      <c r="D5880">
        <f t="shared" si="94"/>
        <v>-0.94093466805434356</v>
      </c>
      <c r="E5880">
        <v>-2.1728509951287323E-2</v>
      </c>
    </row>
    <row r="5881" spans="2:5" x14ac:dyDescent="0.2">
      <c r="B5881" s="176">
        <v>40990</v>
      </c>
      <c r="C5881" s="146">
        <v>258.70575000000002</v>
      </c>
      <c r="D5881">
        <f t="shared" si="94"/>
        <v>-0.21562021571559431</v>
      </c>
      <c r="E5881">
        <v>-2.1731137714710136E-2</v>
      </c>
    </row>
    <row r="5882" spans="2:5" x14ac:dyDescent="0.2">
      <c r="B5882" s="176">
        <v>43182</v>
      </c>
      <c r="C5882" s="146">
        <v>329.82205199999999</v>
      </c>
      <c r="D5882">
        <f t="shared" si="94"/>
        <v>8.8735176194882168</v>
      </c>
      <c r="E5882">
        <v>-2.1732747182211434E-2</v>
      </c>
    </row>
    <row r="5883" spans="2:5" x14ac:dyDescent="0.2">
      <c r="B5883" s="176">
        <v>36503</v>
      </c>
      <c r="C5883" s="146">
        <v>33.404716000000001</v>
      </c>
      <c r="D5883">
        <f t="shared" si="94"/>
        <v>-0.76757789476870131</v>
      </c>
      <c r="E5883">
        <v>-2.1734173586041686E-2</v>
      </c>
    </row>
    <row r="5884" spans="2:5" x14ac:dyDescent="0.2">
      <c r="B5884" s="176">
        <v>40276</v>
      </c>
      <c r="C5884" s="146">
        <v>143.72434999999999</v>
      </c>
      <c r="D5884">
        <f t="shared" si="94"/>
        <v>0.80556674857760324</v>
      </c>
      <c r="E5884">
        <v>-2.1751445619337305E-2</v>
      </c>
    </row>
    <row r="5885" spans="2:5" x14ac:dyDescent="0.2">
      <c r="B5885" s="176">
        <v>38351</v>
      </c>
      <c r="C5885" s="146">
        <v>79.600684999999999</v>
      </c>
      <c r="D5885">
        <f t="shared" si="94"/>
        <v>3.2502430253097661</v>
      </c>
      <c r="E5885">
        <v>-2.1751896761892646E-2</v>
      </c>
    </row>
    <row r="5886" spans="2:5" x14ac:dyDescent="0.2">
      <c r="B5886" s="176">
        <v>37280</v>
      </c>
      <c r="C5886" s="146">
        <v>18.728501999999999</v>
      </c>
      <c r="D5886">
        <f t="shared" si="94"/>
        <v>-0.3248052503997596</v>
      </c>
      <c r="E5886">
        <v>-2.1756711335341052E-2</v>
      </c>
    </row>
    <row r="5887" spans="2:5" x14ac:dyDescent="0.2">
      <c r="B5887" s="176">
        <v>37782</v>
      </c>
      <c r="C5887" s="146">
        <v>27.737926000000002</v>
      </c>
      <c r="D5887">
        <f t="shared" si="94"/>
        <v>-0.91401614213139237</v>
      </c>
      <c r="E5887">
        <v>-2.1762819982683111E-2</v>
      </c>
    </row>
    <row r="5888" spans="2:5" x14ac:dyDescent="0.2">
      <c r="B5888" s="176">
        <v>43234</v>
      </c>
      <c r="C5888" s="146">
        <v>322.59457400000002</v>
      </c>
      <c r="D5888">
        <f t="shared" si="94"/>
        <v>8.7337300922878905E-2</v>
      </c>
      <c r="E5888">
        <v>-2.1765365014743705E-2</v>
      </c>
    </row>
    <row r="5889" spans="2:5" x14ac:dyDescent="0.2">
      <c r="B5889" s="176">
        <v>41022</v>
      </c>
      <c r="C5889" s="146">
        <v>296.68307499999997</v>
      </c>
      <c r="D5889">
        <f t="shared" si="94"/>
        <v>1.3465413977085756</v>
      </c>
      <c r="E5889">
        <v>-2.1790708290405643E-2</v>
      </c>
    </row>
    <row r="5890" spans="2:5" x14ac:dyDescent="0.2">
      <c r="B5890" s="176">
        <v>40233</v>
      </c>
      <c r="C5890" s="146">
        <v>126.434196</v>
      </c>
      <c r="D5890">
        <f t="shared" si="94"/>
        <v>0.70758943684008102</v>
      </c>
      <c r="E5890">
        <v>-2.1794958517258316E-2</v>
      </c>
    </row>
    <row r="5891" spans="2:5" x14ac:dyDescent="0.2">
      <c r="B5891" s="176">
        <v>38376</v>
      </c>
      <c r="C5891" s="146">
        <v>74.042502999999996</v>
      </c>
      <c r="D5891">
        <f t="shared" ref="D5891:D5954" si="95">(C5891-C5892)/C5892</f>
        <v>-0.81828389449627026</v>
      </c>
      <c r="E5891">
        <v>-2.1796475571520656E-2</v>
      </c>
    </row>
    <row r="5892" spans="2:5" x14ac:dyDescent="0.2">
      <c r="B5892" s="176">
        <v>41789</v>
      </c>
      <c r="C5892" s="146">
        <v>407.46252399999997</v>
      </c>
      <c r="D5892">
        <f t="shared" si="95"/>
        <v>-0.10515815916418497</v>
      </c>
      <c r="E5892">
        <v>-2.1800542481773016E-2</v>
      </c>
    </row>
    <row r="5893" spans="2:5" x14ac:dyDescent="0.2">
      <c r="B5893" s="176">
        <v>42531</v>
      </c>
      <c r="C5893" s="146">
        <v>455.34585600000003</v>
      </c>
      <c r="D5893">
        <f t="shared" si="95"/>
        <v>8.432555927735379</v>
      </c>
      <c r="E5893">
        <v>-2.1834447770521619E-2</v>
      </c>
    </row>
    <row r="5894" spans="2:5" x14ac:dyDescent="0.2">
      <c r="B5894" s="176">
        <v>35671</v>
      </c>
      <c r="C5894" s="146">
        <v>48.273857</v>
      </c>
      <c r="D5894">
        <f t="shared" si="95"/>
        <v>-0.64505381049142252</v>
      </c>
      <c r="E5894">
        <v>-2.1889248982198722E-2</v>
      </c>
    </row>
    <row r="5895" spans="2:5" x14ac:dyDescent="0.2">
      <c r="B5895" s="176">
        <v>39049</v>
      </c>
      <c r="C5895" s="146">
        <v>136.003311</v>
      </c>
      <c r="D5895">
        <f t="shared" si="95"/>
        <v>4.1100688035226751</v>
      </c>
      <c r="E5895">
        <v>-2.1905616463102549E-2</v>
      </c>
    </row>
    <row r="5896" spans="2:5" x14ac:dyDescent="0.2">
      <c r="B5896" s="176">
        <v>36325</v>
      </c>
      <c r="C5896" s="146">
        <v>26.614771000000001</v>
      </c>
      <c r="D5896">
        <f t="shared" si="95"/>
        <v>-0.7381814492636829</v>
      </c>
      <c r="E5896">
        <v>-2.1912077463024919E-2</v>
      </c>
    </row>
    <row r="5897" spans="2:5" x14ac:dyDescent="0.2">
      <c r="B5897" s="176">
        <v>40067</v>
      </c>
      <c r="C5897" s="146">
        <v>101.653496</v>
      </c>
      <c r="D5897">
        <f t="shared" si="95"/>
        <v>-0.80075855987054045</v>
      </c>
      <c r="E5897">
        <v>-2.1949724133400985E-2</v>
      </c>
    </row>
    <row r="5898" spans="2:5" x14ac:dyDescent="0.2">
      <c r="B5898" s="176">
        <v>42117</v>
      </c>
      <c r="C5898" s="146">
        <v>510.20257600000002</v>
      </c>
      <c r="D5898">
        <f t="shared" si="95"/>
        <v>2.2381695371214883</v>
      </c>
      <c r="E5898">
        <v>-2.196757656392417E-2</v>
      </c>
    </row>
    <row r="5899" spans="2:5" x14ac:dyDescent="0.2">
      <c r="B5899" s="176">
        <v>43880</v>
      </c>
      <c r="C5899" s="146">
        <v>157.55894499999999</v>
      </c>
      <c r="D5899">
        <f t="shared" si="95"/>
        <v>2.644799320484196</v>
      </c>
      <c r="E5899">
        <v>-2.1967826076657652E-2</v>
      </c>
    </row>
    <row r="5900" spans="2:5" x14ac:dyDescent="0.2">
      <c r="B5900" s="176">
        <v>35408</v>
      </c>
      <c r="C5900" s="146">
        <v>43.228428000000001</v>
      </c>
      <c r="D5900">
        <f t="shared" si="95"/>
        <v>-0.80639310960490451</v>
      </c>
      <c r="E5900">
        <v>-2.1990139863210707E-2</v>
      </c>
    </row>
    <row r="5901" spans="2:5" x14ac:dyDescent="0.2">
      <c r="B5901" s="176">
        <v>40680</v>
      </c>
      <c r="C5901" s="146">
        <v>223.27938800000001</v>
      </c>
      <c r="D5901">
        <f t="shared" si="95"/>
        <v>0.83396498163717836</v>
      </c>
      <c r="E5901">
        <v>-2.2002875620781057E-2</v>
      </c>
    </row>
    <row r="5902" spans="2:5" x14ac:dyDescent="0.2">
      <c r="B5902" s="176">
        <v>39223</v>
      </c>
      <c r="C5902" s="146">
        <v>121.74681099999999</v>
      </c>
      <c r="D5902">
        <f t="shared" si="95"/>
        <v>-9.012919995591856E-2</v>
      </c>
      <c r="E5902">
        <v>-2.2041096186741632E-2</v>
      </c>
    </row>
    <row r="5903" spans="2:5" x14ac:dyDescent="0.2">
      <c r="B5903" s="176">
        <v>40781</v>
      </c>
      <c r="C5903" s="146">
        <v>133.806702</v>
      </c>
      <c r="D5903">
        <f t="shared" si="95"/>
        <v>0.91245436816573</v>
      </c>
      <c r="E5903">
        <v>-2.2051023620472621E-2</v>
      </c>
    </row>
    <row r="5904" spans="2:5" x14ac:dyDescent="0.2">
      <c r="B5904" s="176">
        <v>38490</v>
      </c>
      <c r="C5904" s="146">
        <v>69.965958000000001</v>
      </c>
      <c r="D5904">
        <f t="shared" si="95"/>
        <v>-0.59929191128148296</v>
      </c>
      <c r="E5904">
        <v>-2.2052856896514175E-2</v>
      </c>
    </row>
    <row r="5905" spans="2:5" x14ac:dyDescent="0.2">
      <c r="B5905" s="176">
        <v>43608</v>
      </c>
      <c r="C5905" s="146">
        <v>174.60580400000001</v>
      </c>
      <c r="D5905">
        <f t="shared" si="95"/>
        <v>3.6028070126416143</v>
      </c>
      <c r="E5905">
        <v>-2.2054727683695999E-2</v>
      </c>
    </row>
    <row r="5906" spans="2:5" x14ac:dyDescent="0.2">
      <c r="B5906" s="176">
        <v>35941</v>
      </c>
      <c r="C5906" s="146">
        <v>37.934635</v>
      </c>
      <c r="D5906">
        <f t="shared" si="95"/>
        <v>-0.87087377579945335</v>
      </c>
      <c r="E5906">
        <v>-2.2056190018514756E-2</v>
      </c>
    </row>
    <row r="5907" spans="2:5" x14ac:dyDescent="0.2">
      <c r="B5907" s="176">
        <v>41516</v>
      </c>
      <c r="C5907" s="146">
        <v>293.77947999999998</v>
      </c>
      <c r="D5907">
        <f t="shared" si="95"/>
        <v>1.1178128590323797</v>
      </c>
      <c r="E5907">
        <v>-2.2058765544172677E-2</v>
      </c>
    </row>
    <row r="5908" spans="2:5" x14ac:dyDescent="0.2">
      <c r="B5908" s="176">
        <v>40366</v>
      </c>
      <c r="C5908" s="146">
        <v>138.71833799999999</v>
      </c>
      <c r="D5908">
        <f t="shared" si="95"/>
        <v>-0.77654906462401541</v>
      </c>
      <c r="E5908">
        <v>-2.2073114784359207E-2</v>
      </c>
    </row>
    <row r="5909" spans="2:5" x14ac:dyDescent="0.2">
      <c r="B5909" s="176">
        <v>45181</v>
      </c>
      <c r="C5909" s="146">
        <v>620.79998799999998</v>
      </c>
      <c r="D5909">
        <f t="shared" si="95"/>
        <v>1.2043709722913831</v>
      </c>
      <c r="E5909">
        <v>-2.213119403189516E-2</v>
      </c>
    </row>
    <row r="5910" spans="2:5" x14ac:dyDescent="0.2">
      <c r="B5910" s="176">
        <v>43251</v>
      </c>
      <c r="C5910" s="146">
        <v>281.62228399999998</v>
      </c>
      <c r="D5910">
        <f t="shared" si="95"/>
        <v>3.046905033695722</v>
      </c>
      <c r="E5910">
        <v>-2.2152928041775339E-2</v>
      </c>
    </row>
    <row r="5911" spans="2:5" x14ac:dyDescent="0.2">
      <c r="B5911" s="176">
        <v>38468</v>
      </c>
      <c r="C5911" s="146">
        <v>69.589545999999999</v>
      </c>
      <c r="D5911">
        <f t="shared" si="95"/>
        <v>3.4551739926769236</v>
      </c>
      <c r="E5911">
        <v>-2.216960691931304E-2</v>
      </c>
    </row>
    <row r="5912" spans="2:5" x14ac:dyDescent="0.2">
      <c r="B5912" s="176">
        <v>36899</v>
      </c>
      <c r="C5912" s="146">
        <v>15.619939</v>
      </c>
      <c r="D5912">
        <f t="shared" si="95"/>
        <v>-0.94833564037760776</v>
      </c>
      <c r="E5912">
        <v>-2.2211534531059954E-2</v>
      </c>
    </row>
    <row r="5913" spans="2:5" x14ac:dyDescent="0.2">
      <c r="B5913" s="176">
        <v>42271</v>
      </c>
      <c r="C5913" s="146">
        <v>302.3349</v>
      </c>
      <c r="D5913">
        <f t="shared" si="95"/>
        <v>9.3721216653858814</v>
      </c>
      <c r="E5913">
        <v>-2.2236402272221907E-2</v>
      </c>
    </row>
    <row r="5914" spans="2:5" x14ac:dyDescent="0.2">
      <c r="B5914" s="176">
        <v>36318</v>
      </c>
      <c r="C5914" s="146">
        <v>29.148800000000001</v>
      </c>
      <c r="D5914">
        <f t="shared" si="95"/>
        <v>-1.4619524033861417E-2</v>
      </c>
      <c r="E5914">
        <v>-2.2249978272258934E-2</v>
      </c>
    </row>
    <row r="5915" spans="2:5" x14ac:dyDescent="0.2">
      <c r="B5915" s="176">
        <v>39896</v>
      </c>
      <c r="C5915" s="146">
        <v>29.581264000000001</v>
      </c>
      <c r="D5915">
        <f t="shared" si="95"/>
        <v>-0.60314405414922989</v>
      </c>
      <c r="E5915">
        <v>-2.2269100766629916E-2</v>
      </c>
    </row>
    <row r="5916" spans="2:5" x14ac:dyDescent="0.2">
      <c r="B5916" s="176">
        <v>38412</v>
      </c>
      <c r="C5916" s="146">
        <v>74.539046999999997</v>
      </c>
      <c r="D5916">
        <f t="shared" si="95"/>
        <v>3.4084810347134171</v>
      </c>
      <c r="E5916">
        <v>-2.2271238123440878E-2</v>
      </c>
    </row>
    <row r="5917" spans="2:5" x14ac:dyDescent="0.2">
      <c r="B5917" s="176">
        <v>36942</v>
      </c>
      <c r="C5917" s="146">
        <v>16.908102</v>
      </c>
      <c r="D5917">
        <f t="shared" si="95"/>
        <v>-0.96761159032821265</v>
      </c>
      <c r="E5917">
        <v>-2.2301600789324191E-2</v>
      </c>
    </row>
    <row r="5918" spans="2:5" x14ac:dyDescent="0.2">
      <c r="B5918" s="176">
        <v>41962</v>
      </c>
      <c r="C5918" s="146">
        <v>522.04174799999998</v>
      </c>
      <c r="D5918">
        <f t="shared" si="95"/>
        <v>6.2320544237010216</v>
      </c>
      <c r="E5918">
        <v>-2.2341097868692122E-2</v>
      </c>
    </row>
    <row r="5919" spans="2:5" x14ac:dyDescent="0.2">
      <c r="B5919" s="176">
        <v>38432</v>
      </c>
      <c r="C5919" s="146">
        <v>72.184432999999999</v>
      </c>
      <c r="D5919">
        <f t="shared" si="95"/>
        <v>-0.77886136779948867</v>
      </c>
      <c r="E5919">
        <v>-2.2344887063322365E-2</v>
      </c>
    </row>
    <row r="5920" spans="2:5" x14ac:dyDescent="0.2">
      <c r="B5920" s="176">
        <v>41547</v>
      </c>
      <c r="C5920" s="146">
        <v>326.42163099999999</v>
      </c>
      <c r="D5920">
        <f t="shared" si="95"/>
        <v>0.24447511870634742</v>
      </c>
      <c r="E5920">
        <v>-2.2346348653175262E-2</v>
      </c>
    </row>
    <row r="5921" spans="2:5" x14ac:dyDescent="0.2">
      <c r="B5921" s="176">
        <v>41379</v>
      </c>
      <c r="C5921" s="146">
        <v>262.29663099999999</v>
      </c>
      <c r="D5921">
        <f t="shared" si="95"/>
        <v>7.4435743412993887</v>
      </c>
      <c r="E5921">
        <v>-2.2351296948916088E-2</v>
      </c>
    </row>
    <row r="5922" spans="2:5" x14ac:dyDescent="0.2">
      <c r="B5922" s="176">
        <v>36514</v>
      </c>
      <c r="C5922" s="146">
        <v>31.064644000000001</v>
      </c>
      <c r="D5922">
        <f t="shared" si="95"/>
        <v>-0.93506675636175829</v>
      </c>
      <c r="E5922">
        <v>-2.2402209833755127E-2</v>
      </c>
    </row>
    <row r="5923" spans="2:5" x14ac:dyDescent="0.2">
      <c r="B5923" s="176">
        <v>44494</v>
      </c>
      <c r="C5923" s="146">
        <v>478.40893599999998</v>
      </c>
      <c r="D5923">
        <f t="shared" si="95"/>
        <v>1.3929193518460834</v>
      </c>
      <c r="E5923">
        <v>-2.2407817047269206E-2</v>
      </c>
    </row>
    <row r="5924" spans="2:5" x14ac:dyDescent="0.2">
      <c r="B5924" s="176">
        <v>43563</v>
      </c>
      <c r="C5924" s="146">
        <v>199.926895</v>
      </c>
      <c r="D5924">
        <f t="shared" si="95"/>
        <v>13.520404851995316</v>
      </c>
      <c r="E5924">
        <v>-2.2422551210282658E-2</v>
      </c>
    </row>
    <row r="5925" spans="2:5" x14ac:dyDescent="0.2">
      <c r="B5925" s="176">
        <v>36790</v>
      </c>
      <c r="C5925" s="146">
        <v>13.768686000000001</v>
      </c>
      <c r="D5925">
        <f t="shared" si="95"/>
        <v>-0.88456666079021085</v>
      </c>
      <c r="E5925">
        <v>-2.2453551995205108E-2</v>
      </c>
    </row>
    <row r="5926" spans="2:5" x14ac:dyDescent="0.2">
      <c r="B5926" s="176">
        <v>43742</v>
      </c>
      <c r="C5926" s="146">
        <v>119.278244</v>
      </c>
      <c r="D5926">
        <f t="shared" si="95"/>
        <v>-0.79324560399760735</v>
      </c>
      <c r="E5926">
        <v>-2.2467378978380893E-2</v>
      </c>
    </row>
    <row r="5927" spans="2:5" x14ac:dyDescent="0.2">
      <c r="B5927" s="176">
        <v>42034</v>
      </c>
      <c r="C5927" s="146">
        <v>576.90789800000005</v>
      </c>
      <c r="D5927">
        <f t="shared" si="95"/>
        <v>3.5874525784844029</v>
      </c>
      <c r="E5927">
        <v>-2.2469007303467979E-2</v>
      </c>
    </row>
    <row r="5928" spans="2:5" x14ac:dyDescent="0.2">
      <c r="B5928" s="176">
        <v>39199</v>
      </c>
      <c r="C5928" s="146">
        <v>125.75779</v>
      </c>
      <c r="D5928">
        <f t="shared" si="95"/>
        <v>2.1206718714181187</v>
      </c>
      <c r="E5928">
        <v>-2.250170507504716E-2</v>
      </c>
    </row>
    <row r="5929" spans="2:5" x14ac:dyDescent="0.2">
      <c r="B5929" s="176">
        <v>35908</v>
      </c>
      <c r="C5929" s="146">
        <v>40.298305999999997</v>
      </c>
      <c r="D5929">
        <f t="shared" si="95"/>
        <v>1.1473268839415878</v>
      </c>
      <c r="E5929">
        <v>-2.2511464263699973E-2</v>
      </c>
    </row>
    <row r="5930" spans="2:5" x14ac:dyDescent="0.2">
      <c r="B5930" s="176">
        <v>36039</v>
      </c>
      <c r="C5930" s="146">
        <v>18.766731</v>
      </c>
      <c r="D5930">
        <f t="shared" si="95"/>
        <v>-0.80806069693160665</v>
      </c>
      <c r="E5930">
        <v>-2.2515539475557334E-2</v>
      </c>
    </row>
    <row r="5931" spans="2:5" x14ac:dyDescent="0.2">
      <c r="B5931" s="176">
        <v>40109</v>
      </c>
      <c r="C5931" s="146">
        <v>97.774299999999997</v>
      </c>
      <c r="D5931">
        <f t="shared" si="95"/>
        <v>3.2393490984050692</v>
      </c>
      <c r="E5931">
        <v>-2.2530017140912358E-2</v>
      </c>
    </row>
    <row r="5932" spans="2:5" x14ac:dyDescent="0.2">
      <c r="B5932" s="176">
        <v>37735</v>
      </c>
      <c r="C5932" s="146">
        <v>23.063517000000001</v>
      </c>
      <c r="D5932">
        <f t="shared" si="95"/>
        <v>0.21052641523783625</v>
      </c>
      <c r="E5932">
        <v>-2.2556349234232848E-2</v>
      </c>
    </row>
    <row r="5933" spans="2:5" x14ac:dyDescent="0.2">
      <c r="B5933" s="176">
        <v>36707</v>
      </c>
      <c r="C5933" s="146">
        <v>19.052468999999999</v>
      </c>
      <c r="D5933">
        <f t="shared" si="95"/>
        <v>-0.88807116097321925</v>
      </c>
      <c r="E5933">
        <v>-2.2556422993430001E-2</v>
      </c>
    </row>
    <row r="5934" spans="2:5" x14ac:dyDescent="0.2">
      <c r="B5934" s="176">
        <v>43395</v>
      </c>
      <c r="C5934" s="146">
        <v>170.219482</v>
      </c>
      <c r="D5934">
        <f t="shared" si="95"/>
        <v>-0.60882015924119826</v>
      </c>
      <c r="E5934">
        <v>-2.2610113681435246E-2</v>
      </c>
    </row>
    <row r="5935" spans="2:5" x14ac:dyDescent="0.2">
      <c r="B5935" s="176">
        <v>42859</v>
      </c>
      <c r="C5935" s="146">
        <v>435.143799</v>
      </c>
      <c r="D5935">
        <f t="shared" si="95"/>
        <v>7.8746993898753521</v>
      </c>
      <c r="E5935">
        <v>-2.2615279706426499E-2</v>
      </c>
    </row>
    <row r="5936" spans="2:5" x14ac:dyDescent="0.2">
      <c r="B5936" s="176">
        <v>35447</v>
      </c>
      <c r="C5936" s="146">
        <v>49.031948</v>
      </c>
      <c r="D5936">
        <f t="shared" si="95"/>
        <v>0.8366251430323165</v>
      </c>
      <c r="E5936">
        <v>-2.2627477612171418E-2</v>
      </c>
    </row>
    <row r="5937" spans="2:5" x14ac:dyDescent="0.2">
      <c r="B5937" s="176">
        <v>36228</v>
      </c>
      <c r="C5937" s="146">
        <v>26.696764000000002</v>
      </c>
      <c r="D5937">
        <f t="shared" si="95"/>
        <v>-0.34715317557386871</v>
      </c>
      <c r="E5937">
        <v>-2.2646416618577084E-2</v>
      </c>
    </row>
    <row r="5938" spans="2:5" x14ac:dyDescent="0.2">
      <c r="B5938" s="176">
        <v>35804</v>
      </c>
      <c r="C5938" s="146">
        <v>40.892845000000001</v>
      </c>
      <c r="D5938">
        <f t="shared" si="95"/>
        <v>2.6236697520214136</v>
      </c>
      <c r="E5938">
        <v>-2.2699750252511426E-2</v>
      </c>
    </row>
    <row r="5939" spans="2:5" x14ac:dyDescent="0.2">
      <c r="B5939" s="176">
        <v>36970</v>
      </c>
      <c r="C5939" s="146">
        <v>11.284926</v>
      </c>
      <c r="D5939">
        <f t="shared" si="95"/>
        <v>-0.97478922204897855</v>
      </c>
      <c r="E5939">
        <v>-2.271194234785363E-2</v>
      </c>
    </row>
    <row r="5940" spans="2:5" x14ac:dyDescent="0.2">
      <c r="B5940" s="176">
        <v>42522</v>
      </c>
      <c r="C5940" s="146">
        <v>447.62307700000002</v>
      </c>
      <c r="D5940">
        <f t="shared" si="95"/>
        <v>20.495776148880637</v>
      </c>
      <c r="E5940">
        <v>-2.273459102304505E-2</v>
      </c>
    </row>
    <row r="5941" spans="2:5" x14ac:dyDescent="0.2">
      <c r="B5941" s="176">
        <v>36143</v>
      </c>
      <c r="C5941" s="146">
        <v>20.823768999999999</v>
      </c>
      <c r="D5941">
        <f t="shared" si="95"/>
        <v>-0.48400817696535314</v>
      </c>
      <c r="E5941">
        <v>-2.2735404458936504E-2</v>
      </c>
    </row>
    <row r="5942" spans="2:5" x14ac:dyDescent="0.2">
      <c r="B5942" s="176">
        <v>36434</v>
      </c>
      <c r="C5942" s="146">
        <v>40.356780999999998</v>
      </c>
      <c r="D5942">
        <f t="shared" si="95"/>
        <v>-0.81147718565867866</v>
      </c>
      <c r="E5942">
        <v>-2.2739654561765268E-2</v>
      </c>
    </row>
    <row r="5943" spans="2:5" x14ac:dyDescent="0.2">
      <c r="B5943" s="176">
        <v>40619</v>
      </c>
      <c r="C5943" s="146">
        <v>214.06842</v>
      </c>
      <c r="D5943">
        <f t="shared" si="95"/>
        <v>2.1287300464524912</v>
      </c>
      <c r="E5943">
        <v>-2.2760209168018509E-2</v>
      </c>
    </row>
    <row r="5944" spans="2:5" x14ac:dyDescent="0.2">
      <c r="B5944" s="176">
        <v>38266</v>
      </c>
      <c r="C5944" s="146">
        <v>68.420226999999997</v>
      </c>
      <c r="D5944">
        <f t="shared" si="95"/>
        <v>0.98739570636810925</v>
      </c>
      <c r="E5944">
        <v>-2.276374464949938E-2</v>
      </c>
    </row>
    <row r="5945" spans="2:5" x14ac:dyDescent="0.2">
      <c r="B5945" s="176">
        <v>36493</v>
      </c>
      <c r="C5945" s="146">
        <v>34.427078000000002</v>
      </c>
      <c r="D5945">
        <f t="shared" si="95"/>
        <v>-0.83378217644623898</v>
      </c>
      <c r="E5945">
        <v>-2.2785867200002585E-2</v>
      </c>
    </row>
    <row r="5946" spans="2:5" x14ac:dyDescent="0.2">
      <c r="B5946" s="176">
        <v>40459</v>
      </c>
      <c r="C5946" s="146">
        <v>207.12025499999999</v>
      </c>
      <c r="D5946">
        <f t="shared" si="95"/>
        <v>3.3900913310406899</v>
      </c>
      <c r="E5946">
        <v>-2.2813838811095496E-2</v>
      </c>
    </row>
    <row r="5947" spans="2:5" x14ac:dyDescent="0.2">
      <c r="B5947" s="176">
        <v>35730</v>
      </c>
      <c r="C5947" s="146">
        <v>47.179031000000002</v>
      </c>
      <c r="D5947">
        <f t="shared" si="95"/>
        <v>2.0225753046624807E-2</v>
      </c>
      <c r="E5947">
        <v>-2.2826358621848584E-2</v>
      </c>
    </row>
    <row r="5948" spans="2:5" x14ac:dyDescent="0.2">
      <c r="B5948" s="176">
        <v>35733</v>
      </c>
      <c r="C5948" s="146">
        <v>46.243716999999997</v>
      </c>
      <c r="D5948">
        <f t="shared" si="95"/>
        <v>-0.87317127312633924</v>
      </c>
      <c r="E5948">
        <v>-2.2828186748810736E-2</v>
      </c>
    </row>
    <row r="5949" spans="2:5" x14ac:dyDescent="0.2">
      <c r="B5949" s="176">
        <v>42375</v>
      </c>
      <c r="C5949" s="146">
        <v>364.61547899999999</v>
      </c>
      <c r="D5949">
        <f t="shared" si="95"/>
        <v>0.60351450389860006</v>
      </c>
      <c r="E5949">
        <v>-2.2833500781008601E-2</v>
      </c>
    </row>
    <row r="5950" spans="2:5" x14ac:dyDescent="0.2">
      <c r="B5950" s="176">
        <v>41073</v>
      </c>
      <c r="C5950" s="146">
        <v>227.38520800000001</v>
      </c>
      <c r="D5950">
        <f t="shared" si="95"/>
        <v>18.691830346530342</v>
      </c>
      <c r="E5950">
        <v>-2.2844145556445965E-2</v>
      </c>
    </row>
    <row r="5951" spans="2:5" x14ac:dyDescent="0.2">
      <c r="B5951" s="176">
        <v>36816</v>
      </c>
      <c r="C5951" s="146">
        <v>11.547185000000001</v>
      </c>
      <c r="D5951">
        <f t="shared" si="95"/>
        <v>-0.44268801448997597</v>
      </c>
      <c r="E5951">
        <v>-2.28457656947436E-2</v>
      </c>
    </row>
    <row r="5952" spans="2:5" x14ac:dyDescent="0.2">
      <c r="B5952" s="176">
        <v>36068</v>
      </c>
      <c r="C5952" s="146">
        <v>20.719427</v>
      </c>
      <c r="D5952">
        <f t="shared" si="95"/>
        <v>-0.94572392720617682</v>
      </c>
      <c r="E5952">
        <v>-2.2847144684639029E-2</v>
      </c>
    </row>
    <row r="5953" spans="2:5" x14ac:dyDescent="0.2">
      <c r="B5953" s="176">
        <v>41710</v>
      </c>
      <c r="C5953" s="146">
        <v>381.74145499999997</v>
      </c>
      <c r="D5953">
        <f t="shared" si="95"/>
        <v>1.7731474239549814</v>
      </c>
      <c r="E5953">
        <v>-2.2867223356000447E-2</v>
      </c>
    </row>
    <row r="5954" spans="2:5" x14ac:dyDescent="0.2">
      <c r="B5954" s="176">
        <v>39063</v>
      </c>
      <c r="C5954" s="146">
        <v>137.656387</v>
      </c>
      <c r="D5954">
        <f t="shared" si="95"/>
        <v>-0.66961258800725865</v>
      </c>
      <c r="E5954">
        <v>-2.2871955209932487E-2</v>
      </c>
    </row>
    <row r="5955" spans="2:5" x14ac:dyDescent="0.2">
      <c r="B5955" s="176">
        <v>44984</v>
      </c>
      <c r="C5955" s="146">
        <v>416.65142800000001</v>
      </c>
      <c r="D5955">
        <f t="shared" ref="D5955:D6018" si="96">(C5955-C5956)/C5956</f>
        <v>38.600819405770189</v>
      </c>
      <c r="E5955">
        <v>-2.2910602970083644E-2</v>
      </c>
    </row>
    <row r="5956" spans="2:5" x14ac:dyDescent="0.2">
      <c r="B5956" s="176">
        <v>37161</v>
      </c>
      <c r="C5956" s="146">
        <v>10.521283</v>
      </c>
      <c r="D5956">
        <f t="shared" si="96"/>
        <v>-0.97666134889067879</v>
      </c>
      <c r="E5956">
        <v>-2.2922670695349964E-2</v>
      </c>
    </row>
    <row r="5957" spans="2:5" x14ac:dyDescent="0.2">
      <c r="B5957" s="176">
        <v>41829</v>
      </c>
      <c r="C5957" s="146">
        <v>450.80938700000002</v>
      </c>
      <c r="D5957">
        <f t="shared" si="96"/>
        <v>1.0765843038683058</v>
      </c>
      <c r="E5957">
        <v>-2.2970067579610152E-2</v>
      </c>
    </row>
    <row r="5958" spans="2:5" x14ac:dyDescent="0.2">
      <c r="B5958" s="176">
        <v>40466</v>
      </c>
      <c r="C5958" s="146">
        <v>217.09178199999999</v>
      </c>
      <c r="D5958">
        <f t="shared" si="96"/>
        <v>0.19521623871350535</v>
      </c>
      <c r="E5958">
        <v>-2.2987521129651037E-2</v>
      </c>
    </row>
    <row r="5959" spans="2:5" x14ac:dyDescent="0.2">
      <c r="B5959" s="176">
        <v>43857</v>
      </c>
      <c r="C5959" s="146">
        <v>181.63389599999999</v>
      </c>
      <c r="D5959">
        <f t="shared" si="96"/>
        <v>0.17814419772212381</v>
      </c>
      <c r="E5959">
        <v>-2.305635966099006E-2</v>
      </c>
    </row>
    <row r="5960" spans="2:5" x14ac:dyDescent="0.2">
      <c r="B5960" s="176">
        <v>43635</v>
      </c>
      <c r="C5960" s="146">
        <v>154.16949500000001</v>
      </c>
      <c r="D5960">
        <f t="shared" si="96"/>
        <v>5.0796050989587102E-2</v>
      </c>
      <c r="E5960">
        <v>-2.3057564568251945E-2</v>
      </c>
    </row>
    <row r="5961" spans="2:5" x14ac:dyDescent="0.2">
      <c r="B5961" s="176">
        <v>40242</v>
      </c>
      <c r="C5961" s="146">
        <v>146.716858</v>
      </c>
      <c r="D5961">
        <f t="shared" si="96"/>
        <v>-0.55417492476396402</v>
      </c>
      <c r="E5961">
        <v>-2.3062868702284522E-2</v>
      </c>
    </row>
    <row r="5962" spans="2:5" x14ac:dyDescent="0.2">
      <c r="B5962" s="176">
        <v>42265</v>
      </c>
      <c r="C5962" s="146">
        <v>329.09063700000002</v>
      </c>
      <c r="D5962">
        <f t="shared" si="96"/>
        <v>2.1025380671322362</v>
      </c>
      <c r="E5962">
        <v>-2.307340943900019E-2</v>
      </c>
    </row>
    <row r="5963" spans="2:5" x14ac:dyDescent="0.2">
      <c r="B5963" s="176">
        <v>39316</v>
      </c>
      <c r="C5963" s="146">
        <v>106.071426</v>
      </c>
      <c r="D5963">
        <f t="shared" si="96"/>
        <v>4.9329527808159579E-2</v>
      </c>
      <c r="E5963">
        <v>-2.3101897400351283E-2</v>
      </c>
    </row>
    <row r="5964" spans="2:5" x14ac:dyDescent="0.2">
      <c r="B5964" s="176">
        <v>44008</v>
      </c>
      <c r="C5964" s="146">
        <v>101.084953</v>
      </c>
      <c r="D5964">
        <f t="shared" si="96"/>
        <v>-0.65691082053712657</v>
      </c>
      <c r="E5964">
        <v>-2.3121356448015194E-2</v>
      </c>
    </row>
    <row r="5965" spans="2:5" x14ac:dyDescent="0.2">
      <c r="B5965" s="176">
        <v>44400</v>
      </c>
      <c r="C5965" s="146">
        <v>294.63171399999999</v>
      </c>
      <c r="D5965">
        <f t="shared" si="96"/>
        <v>7.7539919150463348</v>
      </c>
      <c r="E5965">
        <v>-2.3136640168259781E-2</v>
      </c>
    </row>
    <row r="5966" spans="2:5" x14ac:dyDescent="0.2">
      <c r="B5966" s="176">
        <v>35846</v>
      </c>
      <c r="C5966" s="146">
        <v>33.656841</v>
      </c>
      <c r="D5966">
        <f t="shared" si="96"/>
        <v>0.52085728912154661</v>
      </c>
      <c r="E5966">
        <v>-2.3148106359145128E-2</v>
      </c>
    </row>
    <row r="5967" spans="2:5" x14ac:dyDescent="0.2">
      <c r="B5967" s="176">
        <v>37314</v>
      </c>
      <c r="C5967" s="146">
        <v>22.130177</v>
      </c>
      <c r="D5967">
        <f t="shared" si="96"/>
        <v>-0.84460543370638197</v>
      </c>
      <c r="E5967">
        <v>-2.3152900861759453E-2</v>
      </c>
    </row>
    <row r="5968" spans="2:5" x14ac:dyDescent="0.2">
      <c r="B5968" s="176">
        <v>40358</v>
      </c>
      <c r="C5968" s="146">
        <v>142.412811</v>
      </c>
      <c r="D5968">
        <f t="shared" si="96"/>
        <v>-0.48835113754315784</v>
      </c>
      <c r="E5968">
        <v>-2.3186586425096658E-2</v>
      </c>
    </row>
    <row r="5969" spans="2:5" x14ac:dyDescent="0.2">
      <c r="B5969" s="176">
        <v>41043</v>
      </c>
      <c r="C5969" s="146">
        <v>278.340912</v>
      </c>
      <c r="D5969">
        <f t="shared" si="96"/>
        <v>2.5268773299722898</v>
      </c>
      <c r="E5969">
        <v>-2.3193265366023501E-2</v>
      </c>
    </row>
    <row r="5970" spans="2:5" x14ac:dyDescent="0.2">
      <c r="B5970" s="176">
        <v>38384</v>
      </c>
      <c r="C5970" s="146">
        <v>78.919929999999994</v>
      </c>
      <c r="D5970">
        <f t="shared" si="96"/>
        <v>5.8363941696271744E-2</v>
      </c>
      <c r="E5970">
        <v>-2.3195924074679741E-2</v>
      </c>
    </row>
    <row r="5971" spans="2:5" x14ac:dyDescent="0.2">
      <c r="B5971" s="176">
        <v>39687</v>
      </c>
      <c r="C5971" s="146">
        <v>74.567856000000006</v>
      </c>
      <c r="D5971">
        <f t="shared" si="96"/>
        <v>-0.83605422258942363</v>
      </c>
      <c r="E5971">
        <v>-2.3215445046553786E-2</v>
      </c>
    </row>
    <row r="5972" spans="2:5" x14ac:dyDescent="0.2">
      <c r="B5972" s="176">
        <v>42898</v>
      </c>
      <c r="C5972" s="146">
        <v>454.83242799999999</v>
      </c>
      <c r="D5972">
        <f t="shared" si="96"/>
        <v>7.1108487082370333</v>
      </c>
      <c r="E5972">
        <v>-2.322842031183369E-2</v>
      </c>
    </row>
    <row r="5973" spans="2:5" x14ac:dyDescent="0.2">
      <c r="B5973" s="176">
        <v>35345</v>
      </c>
      <c r="C5973" s="146">
        <v>56.077044999999998</v>
      </c>
      <c r="D5973">
        <f t="shared" si="96"/>
        <v>-0.76038546183017008</v>
      </c>
      <c r="E5973">
        <v>-2.3232765481400738E-2</v>
      </c>
    </row>
    <row r="5974" spans="2:5" x14ac:dyDescent="0.2">
      <c r="B5974" s="176">
        <v>40494</v>
      </c>
      <c r="C5974" s="146">
        <v>234.03022799999999</v>
      </c>
      <c r="D5974">
        <f t="shared" si="96"/>
        <v>0.21727890852022935</v>
      </c>
      <c r="E5974">
        <v>-2.3276753429680719E-2</v>
      </c>
    </row>
    <row r="5975" spans="2:5" x14ac:dyDescent="0.2">
      <c r="B5975" s="176">
        <v>40697</v>
      </c>
      <c r="C5975" s="146">
        <v>192.256866</v>
      </c>
      <c r="D5975">
        <f t="shared" si="96"/>
        <v>8.4518615569277955</v>
      </c>
      <c r="E5975">
        <v>-2.3278002564554343E-2</v>
      </c>
    </row>
    <row r="5976" spans="2:5" x14ac:dyDescent="0.2">
      <c r="B5976" s="176">
        <v>37518</v>
      </c>
      <c r="C5976" s="146">
        <v>20.340634999999999</v>
      </c>
      <c r="D5976">
        <f t="shared" si="96"/>
        <v>-0.19184789097359231</v>
      </c>
      <c r="E5976">
        <v>-2.3333111181363275E-2</v>
      </c>
    </row>
    <row r="5977" spans="2:5" x14ac:dyDescent="0.2">
      <c r="B5977" s="176">
        <v>37587</v>
      </c>
      <c r="C5977" s="146">
        <v>25.169315000000001</v>
      </c>
      <c r="D5977">
        <f t="shared" si="96"/>
        <v>-0.77447229269221507</v>
      </c>
      <c r="E5977">
        <v>-2.3346268171269079E-2</v>
      </c>
    </row>
    <row r="5978" spans="2:5" x14ac:dyDescent="0.2">
      <c r="B5978" s="176">
        <v>39296</v>
      </c>
      <c r="C5978" s="146">
        <v>111.60187500000001</v>
      </c>
      <c r="D5978">
        <f t="shared" si="96"/>
        <v>-0.34646993938715925</v>
      </c>
      <c r="E5978">
        <v>-2.3374380148496052E-2</v>
      </c>
    </row>
    <row r="5979" spans="2:5" x14ac:dyDescent="0.2">
      <c r="B5979" s="176">
        <v>43549</v>
      </c>
      <c r="C5979" s="146">
        <v>170.767776</v>
      </c>
      <c r="D5979">
        <f t="shared" si="96"/>
        <v>-0.54884986126496837</v>
      </c>
      <c r="E5979">
        <v>-2.3375078735226127E-2</v>
      </c>
    </row>
    <row r="5980" spans="2:5" x14ac:dyDescent="0.2">
      <c r="B5980" s="176">
        <v>42501</v>
      </c>
      <c r="C5980" s="146">
        <v>378.51650999999998</v>
      </c>
      <c r="D5980">
        <f t="shared" si="96"/>
        <v>7.8154398500681346</v>
      </c>
      <c r="E5980">
        <v>-2.3396323905200769E-2</v>
      </c>
    </row>
    <row r="5981" spans="2:5" x14ac:dyDescent="0.2">
      <c r="B5981" s="176">
        <v>39920</v>
      </c>
      <c r="C5981" s="146">
        <v>42.937904000000003</v>
      </c>
      <c r="D5981">
        <f t="shared" si="96"/>
        <v>1.1525737973059833</v>
      </c>
      <c r="E5981">
        <v>-2.3400236032986261E-2</v>
      </c>
    </row>
    <row r="5982" spans="2:5" x14ac:dyDescent="0.2">
      <c r="B5982" s="176">
        <v>37530</v>
      </c>
      <c r="C5982" s="146">
        <v>19.947239</v>
      </c>
      <c r="D5982">
        <f t="shared" si="96"/>
        <v>-0.61635030515239186</v>
      </c>
      <c r="E5982">
        <v>-2.3413941802102108E-2</v>
      </c>
    </row>
    <row r="5983" spans="2:5" x14ac:dyDescent="0.2">
      <c r="B5983" s="176">
        <v>35663</v>
      </c>
      <c r="C5983" s="146">
        <v>51.993366000000002</v>
      </c>
      <c r="D5983">
        <f t="shared" si="96"/>
        <v>1.8907701555060272</v>
      </c>
      <c r="E5983">
        <v>-2.3423655381438084E-2</v>
      </c>
    </row>
    <row r="5984" spans="2:5" x14ac:dyDescent="0.2">
      <c r="B5984" s="176">
        <v>36672</v>
      </c>
      <c r="C5984" s="146">
        <v>17.985990999999999</v>
      </c>
      <c r="D5984">
        <f t="shared" si="96"/>
        <v>-0.840623494740391</v>
      </c>
      <c r="E5984">
        <v>-2.343735238346353E-2</v>
      </c>
    </row>
    <row r="5985" spans="2:5" x14ac:dyDescent="0.2">
      <c r="B5985" s="176">
        <v>38919</v>
      </c>
      <c r="C5985" s="146">
        <v>112.852211</v>
      </c>
      <c r="D5985">
        <f t="shared" si="96"/>
        <v>-0.74101136506842991</v>
      </c>
      <c r="E5985">
        <v>-2.3453276564183334E-2</v>
      </c>
    </row>
    <row r="5986" spans="2:5" x14ac:dyDescent="0.2">
      <c r="B5986" s="176">
        <v>44623</v>
      </c>
      <c r="C5986" s="146">
        <v>435.74194299999999</v>
      </c>
      <c r="D5986">
        <f t="shared" si="96"/>
        <v>27.273502252059348</v>
      </c>
      <c r="E5986">
        <v>-2.345844546680468E-2</v>
      </c>
    </row>
    <row r="5987" spans="2:5" x14ac:dyDescent="0.2">
      <c r="B5987" s="176">
        <v>36777</v>
      </c>
      <c r="C5987" s="146">
        <v>15.411671999999999</v>
      </c>
      <c r="D5987">
        <f t="shared" si="96"/>
        <v>-0.901422703047009</v>
      </c>
      <c r="E5987">
        <v>-2.3460510898417754E-2</v>
      </c>
    </row>
    <row r="5988" spans="2:5" x14ac:dyDescent="0.2">
      <c r="B5988" s="176">
        <v>40389</v>
      </c>
      <c r="C5988" s="146">
        <v>156.34098800000001</v>
      </c>
      <c r="D5988">
        <f t="shared" si="96"/>
        <v>-0.5743625324916436</v>
      </c>
      <c r="E5988">
        <v>-2.3479748275981645E-2</v>
      </c>
    </row>
    <row r="5989" spans="2:5" x14ac:dyDescent="0.2">
      <c r="B5989" s="176">
        <v>41600</v>
      </c>
      <c r="C5989" s="146">
        <v>367.31021099999998</v>
      </c>
      <c r="D5989">
        <f t="shared" si="96"/>
        <v>1.4919540615578173</v>
      </c>
      <c r="E5989">
        <v>-2.3489515396309613E-2</v>
      </c>
    </row>
    <row r="5990" spans="2:5" x14ac:dyDescent="0.2">
      <c r="B5990" s="176">
        <v>39113</v>
      </c>
      <c r="C5990" s="146">
        <v>147.39846800000001</v>
      </c>
      <c r="D5990">
        <f t="shared" si="96"/>
        <v>0.85696964675975773</v>
      </c>
      <c r="E5990">
        <v>-2.351413013588876E-2</v>
      </c>
    </row>
    <row r="5991" spans="2:5" x14ac:dyDescent="0.2">
      <c r="B5991" s="176">
        <v>40044</v>
      </c>
      <c r="C5991" s="146">
        <v>79.375809000000004</v>
      </c>
      <c r="D5991">
        <f t="shared" si="96"/>
        <v>4.7681824702234019</v>
      </c>
      <c r="E5991">
        <v>-2.3519920710256586E-2</v>
      </c>
    </row>
    <row r="5992" spans="2:5" x14ac:dyDescent="0.2">
      <c r="B5992" s="176">
        <v>37207</v>
      </c>
      <c r="C5992" s="146">
        <v>13.760973999999999</v>
      </c>
      <c r="D5992">
        <f t="shared" si="96"/>
        <v>-0.89271279458671438</v>
      </c>
      <c r="E5992">
        <v>-2.3535874037096179E-2</v>
      </c>
    </row>
    <row r="5993" spans="2:5" x14ac:dyDescent="0.2">
      <c r="B5993" s="176">
        <v>40207</v>
      </c>
      <c r="C5993" s="146">
        <v>128.26295500000001</v>
      </c>
      <c r="D5993">
        <f t="shared" si="96"/>
        <v>-0.57746237344814433</v>
      </c>
      <c r="E5993">
        <v>-2.3555001466194277E-2</v>
      </c>
    </row>
    <row r="5994" spans="2:5" x14ac:dyDescent="0.2">
      <c r="B5994" s="176">
        <v>44249</v>
      </c>
      <c r="C5994" s="146">
        <v>303.55392499999999</v>
      </c>
      <c r="D5994">
        <f t="shared" si="96"/>
        <v>13.844714459948888</v>
      </c>
      <c r="E5994">
        <v>-2.3568974236009607E-2</v>
      </c>
    </row>
    <row r="5995" spans="2:5" x14ac:dyDescent="0.2">
      <c r="B5995" s="176">
        <v>37396</v>
      </c>
      <c r="C5995" s="146">
        <v>20.448619999999998</v>
      </c>
      <c r="D5995">
        <f t="shared" si="96"/>
        <v>5.1149832475504607E-2</v>
      </c>
      <c r="E5995">
        <v>-2.3572735871684028E-2</v>
      </c>
    </row>
    <row r="5996" spans="2:5" x14ac:dyDescent="0.2">
      <c r="B5996" s="176">
        <v>36703</v>
      </c>
      <c r="C5996" s="146">
        <v>19.453572999999999</v>
      </c>
      <c r="D5996">
        <f t="shared" si="96"/>
        <v>-0.92251656382214808</v>
      </c>
      <c r="E5996">
        <v>-2.3615923610899522E-2</v>
      </c>
    </row>
    <row r="5997" spans="2:5" x14ac:dyDescent="0.2">
      <c r="B5997" s="176">
        <v>43299</v>
      </c>
      <c r="C5997" s="146">
        <v>251.06750500000001</v>
      </c>
      <c r="D5997">
        <f t="shared" si="96"/>
        <v>-0.37684024544135569</v>
      </c>
      <c r="E5997">
        <v>-2.3648022761628393E-2</v>
      </c>
    </row>
    <row r="5998" spans="2:5" x14ac:dyDescent="0.2">
      <c r="B5998" s="176">
        <v>43069</v>
      </c>
      <c r="C5998" s="146">
        <v>402.89428700000002</v>
      </c>
      <c r="D5998">
        <f t="shared" si="96"/>
        <v>8.9255716184244775</v>
      </c>
      <c r="E5998">
        <v>-2.36744539494817E-2</v>
      </c>
    </row>
    <row r="5999" spans="2:5" x14ac:dyDescent="0.2">
      <c r="B5999" s="176">
        <v>36426</v>
      </c>
      <c r="C5999" s="146">
        <v>40.591545000000004</v>
      </c>
      <c r="D5999">
        <f t="shared" si="96"/>
        <v>0.6383464301208881</v>
      </c>
      <c r="E5999">
        <v>-2.3679430572058721E-2</v>
      </c>
    </row>
    <row r="6000" spans="2:5" x14ac:dyDescent="0.2">
      <c r="B6000" s="176">
        <v>37446</v>
      </c>
      <c r="C6000" s="146">
        <v>24.775922999999999</v>
      </c>
      <c r="D6000">
        <f t="shared" si="96"/>
        <v>-0.79184147270767402</v>
      </c>
      <c r="E6000">
        <v>-2.3708325572218698E-2</v>
      </c>
    </row>
    <row r="6001" spans="2:5" x14ac:dyDescent="0.2">
      <c r="B6001" s="176">
        <v>39332</v>
      </c>
      <c r="C6001" s="146">
        <v>119.0243</v>
      </c>
      <c r="D6001">
        <f t="shared" si="96"/>
        <v>2.0329655802185824</v>
      </c>
      <c r="E6001">
        <v>-2.3734308892264973E-2</v>
      </c>
    </row>
    <row r="6002" spans="2:5" x14ac:dyDescent="0.2">
      <c r="B6002" s="176">
        <v>36384</v>
      </c>
      <c r="C6002" s="146">
        <v>39.243538000000001</v>
      </c>
      <c r="D6002">
        <f t="shared" si="96"/>
        <v>-0.75662636612145551</v>
      </c>
      <c r="E6002">
        <v>-2.3737751239858131E-2</v>
      </c>
    </row>
    <row r="6003" spans="2:5" x14ac:dyDescent="0.2">
      <c r="B6003" s="176">
        <v>40870</v>
      </c>
      <c r="C6003" s="146">
        <v>161.248108</v>
      </c>
      <c r="D6003">
        <f t="shared" si="96"/>
        <v>0.32354253315601184</v>
      </c>
      <c r="E6003">
        <v>-2.3774957902260575E-2</v>
      </c>
    </row>
    <row r="6004" spans="2:5" x14ac:dyDescent="0.2">
      <c r="B6004" s="176">
        <v>39156</v>
      </c>
      <c r="C6004" s="146">
        <v>121.830696</v>
      </c>
      <c r="D6004">
        <f t="shared" si="96"/>
        <v>1.1079573924776576</v>
      </c>
      <c r="E6004">
        <v>-2.3801471952817847E-2</v>
      </c>
    </row>
    <row r="6005" spans="2:5" x14ac:dyDescent="0.2">
      <c r="B6005" s="176">
        <v>35135</v>
      </c>
      <c r="C6005" s="146">
        <v>57.795616000000003</v>
      </c>
      <c r="D6005">
        <f t="shared" si="96"/>
        <v>-0.77723056280384173</v>
      </c>
      <c r="E6005">
        <v>-2.3812422915657327E-2</v>
      </c>
    </row>
    <row r="6006" spans="2:5" x14ac:dyDescent="0.2">
      <c r="B6006" s="176">
        <v>43360</v>
      </c>
      <c r="C6006" s="146">
        <v>259.44140599999997</v>
      </c>
      <c r="D6006">
        <f t="shared" si="96"/>
        <v>2.5664252029534298</v>
      </c>
      <c r="E6006">
        <v>-2.3818419289968962E-2</v>
      </c>
    </row>
    <row r="6007" spans="2:5" x14ac:dyDescent="0.2">
      <c r="B6007" s="176">
        <v>38062</v>
      </c>
      <c r="C6007" s="146">
        <v>72.745506000000006</v>
      </c>
      <c r="D6007">
        <f t="shared" si="96"/>
        <v>-0.7434620201574571</v>
      </c>
      <c r="E6007">
        <v>-2.3827370133544079E-2</v>
      </c>
    </row>
    <row r="6008" spans="2:5" x14ac:dyDescent="0.2">
      <c r="B6008" s="176">
        <v>44405</v>
      </c>
      <c r="C6008" s="146">
        <v>283.56622299999998</v>
      </c>
      <c r="D6008">
        <f t="shared" si="96"/>
        <v>-0.15693532797375462</v>
      </c>
      <c r="E6008">
        <v>-2.3850271391277357E-2</v>
      </c>
    </row>
    <row r="6009" spans="2:5" x14ac:dyDescent="0.2">
      <c r="B6009" s="176">
        <v>44365</v>
      </c>
      <c r="C6009" s="146">
        <v>336.35168499999997</v>
      </c>
      <c r="D6009">
        <f t="shared" si="96"/>
        <v>-0.25329205754084155</v>
      </c>
      <c r="E6009">
        <v>-2.3868069182405551E-2</v>
      </c>
    </row>
    <row r="6010" spans="2:5" x14ac:dyDescent="0.2">
      <c r="B6010" s="176">
        <v>43046</v>
      </c>
      <c r="C6010" s="146">
        <v>450.44610599999999</v>
      </c>
      <c r="D6010">
        <f t="shared" si="96"/>
        <v>22.09437253798248</v>
      </c>
      <c r="E6010">
        <v>-2.3871219526681513E-2</v>
      </c>
    </row>
    <row r="6011" spans="2:5" x14ac:dyDescent="0.2">
      <c r="B6011" s="176">
        <v>36018</v>
      </c>
      <c r="C6011" s="146">
        <v>19.504583</v>
      </c>
      <c r="D6011">
        <f t="shared" si="96"/>
        <v>-1.5095443104425003E-2</v>
      </c>
      <c r="E6011">
        <v>-2.3871689406697039E-2</v>
      </c>
    </row>
    <row r="6012" spans="2:5" x14ac:dyDescent="0.2">
      <c r="B6012" s="176">
        <v>36664</v>
      </c>
      <c r="C6012" s="146">
        <v>19.803526000000002</v>
      </c>
      <c r="D6012">
        <f t="shared" si="96"/>
        <v>-0.18392609104386895</v>
      </c>
      <c r="E6012">
        <v>-2.3889356758052132E-2</v>
      </c>
    </row>
    <row r="6013" spans="2:5" x14ac:dyDescent="0.2">
      <c r="B6013" s="176">
        <v>37627</v>
      </c>
      <c r="C6013" s="146">
        <v>24.266829000000001</v>
      </c>
      <c r="D6013">
        <f t="shared" si="96"/>
        <v>-2.8069433988139048E-2</v>
      </c>
      <c r="E6013">
        <v>-2.38908098312147E-2</v>
      </c>
    </row>
    <row r="6014" spans="2:5" x14ac:dyDescent="0.2">
      <c r="B6014" s="176">
        <v>36241</v>
      </c>
      <c r="C6014" s="146">
        <v>24.967656999999999</v>
      </c>
      <c r="D6014">
        <f t="shared" si="96"/>
        <v>-0.96143097563040614</v>
      </c>
      <c r="E6014">
        <v>-2.3892635784897216E-2</v>
      </c>
    </row>
    <row r="6015" spans="2:5" x14ac:dyDescent="0.2">
      <c r="B6015" s="176">
        <v>45222</v>
      </c>
      <c r="C6015" s="146">
        <v>647.34997599999997</v>
      </c>
      <c r="D6015">
        <f t="shared" si="96"/>
        <v>14.748113279380808</v>
      </c>
      <c r="E6015">
        <v>-2.3899330086260683E-2</v>
      </c>
    </row>
    <row r="6016" spans="2:5" x14ac:dyDescent="0.2">
      <c r="B6016" s="176">
        <v>36424</v>
      </c>
      <c r="C6016" s="146">
        <v>41.10651</v>
      </c>
      <c r="D6016">
        <f t="shared" si="96"/>
        <v>-0.31521819798471146</v>
      </c>
      <c r="E6016">
        <v>-2.3916248465582886E-2</v>
      </c>
    </row>
    <row r="6017" spans="2:5" x14ac:dyDescent="0.2">
      <c r="B6017" s="176">
        <v>37929</v>
      </c>
      <c r="C6017" s="146">
        <v>60.028624999999998</v>
      </c>
      <c r="D6017">
        <f t="shared" si="96"/>
        <v>-0.52362056126782652</v>
      </c>
      <c r="E6017">
        <v>-2.392533636648073E-2</v>
      </c>
    </row>
    <row r="6018" spans="2:5" x14ac:dyDescent="0.2">
      <c r="B6018" s="176">
        <v>39484</v>
      </c>
      <c r="C6018" s="146">
        <v>126.010109</v>
      </c>
      <c r="D6018">
        <f t="shared" si="96"/>
        <v>1.6128134033375681</v>
      </c>
      <c r="E6018">
        <v>-2.3938981498675287E-2</v>
      </c>
    </row>
    <row r="6019" spans="2:5" x14ac:dyDescent="0.2">
      <c r="B6019" s="176">
        <v>39939</v>
      </c>
      <c r="C6019" s="146">
        <v>48.227749000000003</v>
      </c>
      <c r="D6019">
        <f t="shared" ref="D6019:D6082" si="97">(C6019-C6020)/C6020</f>
        <v>-0.62184399856214034</v>
      </c>
      <c r="E6019">
        <v>-2.3954406120583253E-2</v>
      </c>
    </row>
    <row r="6020" spans="2:5" x14ac:dyDescent="0.2">
      <c r="B6020" s="176">
        <v>39430</v>
      </c>
      <c r="C6020" s="146">
        <v>127.534004</v>
      </c>
      <c r="D6020">
        <f t="shared" si="97"/>
        <v>4.0678168881553258</v>
      </c>
      <c r="E6020">
        <v>-2.3979511085642818E-2</v>
      </c>
    </row>
    <row r="6021" spans="2:5" x14ac:dyDescent="0.2">
      <c r="B6021" s="176">
        <v>39854</v>
      </c>
      <c r="C6021" s="146">
        <v>25.165472000000001</v>
      </c>
      <c r="D6021">
        <f t="shared" si="97"/>
        <v>-0.56407207834686068</v>
      </c>
      <c r="E6021">
        <v>-2.4011314663321723E-2</v>
      </c>
    </row>
    <row r="6022" spans="2:5" x14ac:dyDescent="0.2">
      <c r="B6022" s="176">
        <v>35635</v>
      </c>
      <c r="C6022" s="146">
        <v>57.728515999999999</v>
      </c>
      <c r="D6022">
        <f t="shared" si="97"/>
        <v>-0.11644703951794884</v>
      </c>
      <c r="E6022">
        <v>-2.4025515229042275E-2</v>
      </c>
    </row>
    <row r="6023" spans="2:5" x14ac:dyDescent="0.2">
      <c r="B6023" s="176">
        <v>38440</v>
      </c>
      <c r="C6023" s="146">
        <v>65.336792000000003</v>
      </c>
      <c r="D6023">
        <f t="shared" si="97"/>
        <v>-0.48374368178186994</v>
      </c>
      <c r="E6023">
        <v>-2.4045960699982979E-2</v>
      </c>
    </row>
    <row r="6024" spans="2:5" x14ac:dyDescent="0.2">
      <c r="B6024" s="176">
        <v>38874</v>
      </c>
      <c r="C6024" s="146">
        <v>126.558823</v>
      </c>
      <c r="D6024">
        <f t="shared" si="97"/>
        <v>0.26523483725760566</v>
      </c>
      <c r="E6024">
        <v>-2.4051704457189446E-2</v>
      </c>
    </row>
    <row r="6025" spans="2:5" x14ac:dyDescent="0.2">
      <c r="B6025" s="176">
        <v>40108</v>
      </c>
      <c r="C6025" s="146">
        <v>100.027931</v>
      </c>
      <c r="D6025">
        <f t="shared" si="97"/>
        <v>-0.24951617063133605</v>
      </c>
      <c r="E6025">
        <v>-2.4060580094857464E-2</v>
      </c>
    </row>
    <row r="6026" spans="2:5" x14ac:dyDescent="0.2">
      <c r="B6026" s="176">
        <v>44130</v>
      </c>
      <c r="C6026" s="146">
        <v>133.284592</v>
      </c>
      <c r="D6026">
        <f t="shared" si="97"/>
        <v>1.2249822982447287</v>
      </c>
      <c r="E6026">
        <v>-2.4087606617117049E-2</v>
      </c>
    </row>
    <row r="6027" spans="2:5" x14ac:dyDescent="0.2">
      <c r="B6027" s="176">
        <v>35626</v>
      </c>
      <c r="C6027" s="146">
        <v>59.903663999999999</v>
      </c>
      <c r="D6027">
        <f t="shared" si="97"/>
        <v>-0.86745259651860607</v>
      </c>
      <c r="E6027">
        <v>-2.4096452080991898E-2</v>
      </c>
    </row>
    <row r="6028" spans="2:5" x14ac:dyDescent="0.2">
      <c r="B6028" s="176">
        <v>42838</v>
      </c>
      <c r="C6028" s="146">
        <v>451.94143700000001</v>
      </c>
      <c r="D6028">
        <f t="shared" si="97"/>
        <v>0.72205664013521342</v>
      </c>
      <c r="E6028">
        <v>-2.4109331037257348E-2</v>
      </c>
    </row>
    <row r="6029" spans="2:5" x14ac:dyDescent="0.2">
      <c r="B6029" s="176">
        <v>41361</v>
      </c>
      <c r="C6029" s="146">
        <v>262.44284099999999</v>
      </c>
      <c r="D6029">
        <f t="shared" si="97"/>
        <v>0.37642375372036591</v>
      </c>
      <c r="E6029">
        <v>-2.4111785959287153E-2</v>
      </c>
    </row>
    <row r="6030" spans="2:5" x14ac:dyDescent="0.2">
      <c r="B6030" s="176">
        <v>40410</v>
      </c>
      <c r="C6030" s="146">
        <v>190.67008999999999</v>
      </c>
      <c r="D6030">
        <f t="shared" si="97"/>
        <v>-0.61570959876370412</v>
      </c>
      <c r="E6030">
        <v>-2.4124189363731528E-2</v>
      </c>
    </row>
    <row r="6031" spans="2:5" x14ac:dyDescent="0.2">
      <c r="B6031" s="176">
        <v>41982</v>
      </c>
      <c r="C6031" s="146">
        <v>496.16146900000001</v>
      </c>
      <c r="D6031">
        <f t="shared" si="97"/>
        <v>3.5695548360889804</v>
      </c>
      <c r="E6031">
        <v>-2.4141926776182328E-2</v>
      </c>
    </row>
    <row r="6032" spans="2:5" x14ac:dyDescent="0.2">
      <c r="B6032" s="176">
        <v>39315</v>
      </c>
      <c r="C6032" s="146">
        <v>108.579826</v>
      </c>
      <c r="D6032">
        <f t="shared" si="97"/>
        <v>-0.75698743976893934</v>
      </c>
      <c r="E6032">
        <v>-2.4159435312209075E-2</v>
      </c>
    </row>
    <row r="6033" spans="2:5" x14ac:dyDescent="0.2">
      <c r="B6033" s="176">
        <v>42705</v>
      </c>
      <c r="C6033" s="146">
        <v>446.80746499999998</v>
      </c>
      <c r="D6033">
        <f t="shared" si="97"/>
        <v>6.233713708186979E-2</v>
      </c>
      <c r="E6033">
        <v>-2.4167098327554593E-2</v>
      </c>
    </row>
    <row r="6034" spans="2:5" x14ac:dyDescent="0.2">
      <c r="B6034" s="176">
        <v>43116</v>
      </c>
      <c r="C6034" s="146">
        <v>420.58914199999998</v>
      </c>
      <c r="D6034">
        <f t="shared" si="97"/>
        <v>1.4745746307613996</v>
      </c>
      <c r="E6034">
        <v>-2.4170253991166138E-2</v>
      </c>
    </row>
    <row r="6035" spans="2:5" x14ac:dyDescent="0.2">
      <c r="B6035" s="176">
        <v>40876</v>
      </c>
      <c r="C6035" s="146">
        <v>169.96421799999999</v>
      </c>
      <c r="D6035">
        <f t="shared" si="97"/>
        <v>4.5662949880386243</v>
      </c>
      <c r="E6035">
        <v>-2.4195689172794941E-2</v>
      </c>
    </row>
    <row r="6036" spans="2:5" x14ac:dyDescent="0.2">
      <c r="B6036" s="176">
        <v>36524</v>
      </c>
      <c r="C6036" s="146">
        <v>30.534533</v>
      </c>
      <c r="D6036">
        <f t="shared" si="97"/>
        <v>-0.74203092095845935</v>
      </c>
      <c r="E6036">
        <v>-2.4201234098327435E-2</v>
      </c>
    </row>
    <row r="6037" spans="2:5" x14ac:dyDescent="0.2">
      <c r="B6037" s="176">
        <v>39407</v>
      </c>
      <c r="C6037" s="146">
        <v>118.365089</v>
      </c>
      <c r="D6037">
        <f t="shared" si="97"/>
        <v>0.81393314153812424</v>
      </c>
      <c r="E6037">
        <v>-2.4207959021002496E-2</v>
      </c>
    </row>
    <row r="6038" spans="2:5" x14ac:dyDescent="0.2">
      <c r="B6038" s="176">
        <v>37960</v>
      </c>
      <c r="C6038" s="146">
        <v>65.253281000000001</v>
      </c>
      <c r="D6038">
        <f t="shared" si="97"/>
        <v>-0.71183429406997067</v>
      </c>
      <c r="E6038">
        <v>-2.4238316484358983E-2</v>
      </c>
    </row>
    <row r="6039" spans="2:5" x14ac:dyDescent="0.2">
      <c r="B6039" s="176">
        <v>40651</v>
      </c>
      <c r="C6039" s="146">
        <v>226.44360399999999</v>
      </c>
      <c r="D6039">
        <f t="shared" si="97"/>
        <v>-0.55289454424894302</v>
      </c>
      <c r="E6039">
        <v>-2.4274768883504209E-2</v>
      </c>
    </row>
    <row r="6040" spans="2:5" x14ac:dyDescent="0.2">
      <c r="B6040" s="176">
        <v>42124</v>
      </c>
      <c r="C6040" s="146">
        <v>506.46575899999999</v>
      </c>
      <c r="D6040">
        <f t="shared" si="97"/>
        <v>3.7596110256207966</v>
      </c>
      <c r="E6040">
        <v>-2.4284890699515702E-2</v>
      </c>
    </row>
    <row r="6041" spans="2:5" x14ac:dyDescent="0.2">
      <c r="B6041" s="176">
        <v>38740</v>
      </c>
      <c r="C6041" s="146">
        <v>106.409065</v>
      </c>
      <c r="D6041">
        <f t="shared" si="97"/>
        <v>-0.69689484858056983</v>
      </c>
      <c r="E6041">
        <v>-2.4360889336650413E-2</v>
      </c>
    </row>
    <row r="6042" spans="2:5" x14ac:dyDescent="0.2">
      <c r="B6042" s="176">
        <v>42291</v>
      </c>
      <c r="C6042" s="146">
        <v>351.06320199999999</v>
      </c>
      <c r="D6042">
        <f t="shared" si="97"/>
        <v>4.0309949079303795</v>
      </c>
      <c r="E6042">
        <v>-2.4370055502738387E-2</v>
      </c>
    </row>
    <row r="6043" spans="2:5" x14ac:dyDescent="0.2">
      <c r="B6043" s="176">
        <v>39645</v>
      </c>
      <c r="C6043" s="146">
        <v>69.780074999999997</v>
      </c>
      <c r="D6043">
        <f t="shared" si="97"/>
        <v>-0.79017518900532879</v>
      </c>
      <c r="E6043">
        <v>-2.440820942412824E-2</v>
      </c>
    </row>
    <row r="6044" spans="2:5" x14ac:dyDescent="0.2">
      <c r="B6044" s="176">
        <v>43230</v>
      </c>
      <c r="C6044" s="146">
        <v>332.56350700000002</v>
      </c>
      <c r="D6044">
        <f t="shared" si="97"/>
        <v>10.729755125603099</v>
      </c>
      <c r="E6044">
        <v>-2.4418801561886094E-2</v>
      </c>
    </row>
    <row r="6045" spans="2:5" x14ac:dyDescent="0.2">
      <c r="B6045" s="176">
        <v>39808</v>
      </c>
      <c r="C6045" s="146">
        <v>28.352126999999999</v>
      </c>
      <c r="D6045">
        <f t="shared" si="97"/>
        <v>-0.47258781298239599</v>
      </c>
      <c r="E6045">
        <v>-2.4436161242307783E-2</v>
      </c>
    </row>
    <row r="6046" spans="2:5" x14ac:dyDescent="0.2">
      <c r="B6046" s="176">
        <v>35507</v>
      </c>
      <c r="C6046" s="146">
        <v>53.757057000000003</v>
      </c>
      <c r="D6046">
        <f t="shared" si="97"/>
        <v>1.0246638727085604</v>
      </c>
      <c r="E6046">
        <v>-2.4462488601773434E-2</v>
      </c>
    </row>
    <row r="6047" spans="2:5" x14ac:dyDescent="0.2">
      <c r="B6047" s="176">
        <v>36557</v>
      </c>
      <c r="C6047" s="146">
        <v>26.551102</v>
      </c>
      <c r="D6047">
        <f t="shared" si="97"/>
        <v>-0.38691335787379205</v>
      </c>
      <c r="E6047">
        <v>-2.4485499918673753E-2</v>
      </c>
    </row>
    <row r="6048" spans="2:5" x14ac:dyDescent="0.2">
      <c r="B6048" s="176">
        <v>35800</v>
      </c>
      <c r="C6048" s="146">
        <v>43.307259000000002</v>
      </c>
      <c r="D6048">
        <f t="shared" si="97"/>
        <v>2.9261815735021179</v>
      </c>
      <c r="E6048">
        <v>-2.4497672915915487E-2</v>
      </c>
    </row>
    <row r="6049" spans="2:5" x14ac:dyDescent="0.2">
      <c r="B6049" s="176">
        <v>37056</v>
      </c>
      <c r="C6049" s="146">
        <v>11.030376</v>
      </c>
      <c r="D6049">
        <f t="shared" si="97"/>
        <v>-0.70732490121689784</v>
      </c>
      <c r="E6049">
        <v>-2.4556634981903136E-2</v>
      </c>
    </row>
    <row r="6050" spans="2:5" x14ac:dyDescent="0.2">
      <c r="B6050" s="176">
        <v>35927</v>
      </c>
      <c r="C6050" s="146">
        <v>37.688125999999997</v>
      </c>
      <c r="D6050">
        <f t="shared" si="97"/>
        <v>-0.44741683998001452</v>
      </c>
      <c r="E6050">
        <v>-2.4582317233508705E-2</v>
      </c>
    </row>
    <row r="6051" spans="2:5" x14ac:dyDescent="0.2">
      <c r="B6051" s="176">
        <v>39717</v>
      </c>
      <c r="C6051" s="146">
        <v>68.203536999999997</v>
      </c>
      <c r="D6051">
        <f t="shared" si="97"/>
        <v>-0.7646480901558389</v>
      </c>
      <c r="E6051">
        <v>-2.4609164571592051E-2</v>
      </c>
    </row>
    <row r="6052" spans="2:5" x14ac:dyDescent="0.2">
      <c r="B6052" s="176">
        <v>41319</v>
      </c>
      <c r="C6052" s="146">
        <v>289.79385400000001</v>
      </c>
      <c r="D6052">
        <f t="shared" si="97"/>
        <v>26.891209847788531</v>
      </c>
      <c r="E6052">
        <v>-2.4614401162269609E-2</v>
      </c>
    </row>
    <row r="6053" spans="2:5" x14ac:dyDescent="0.2">
      <c r="B6053" s="176">
        <v>37165</v>
      </c>
      <c r="C6053" s="146">
        <v>10.39015</v>
      </c>
      <c r="D6053">
        <f t="shared" si="97"/>
        <v>-0.84744569938162806</v>
      </c>
      <c r="E6053">
        <v>-2.4620055568630228E-2</v>
      </c>
    </row>
    <row r="6054" spans="2:5" x14ac:dyDescent="0.2">
      <c r="B6054" s="176">
        <v>38205</v>
      </c>
      <c r="C6054" s="146">
        <v>68.107879999999994</v>
      </c>
      <c r="D6054">
        <f t="shared" si="97"/>
        <v>0.49507188246626249</v>
      </c>
      <c r="E6054">
        <v>-2.4658757416390092E-2</v>
      </c>
    </row>
    <row r="6055" spans="2:5" x14ac:dyDescent="0.2">
      <c r="B6055" s="176">
        <v>35762</v>
      </c>
      <c r="C6055" s="146">
        <v>45.554920000000003</v>
      </c>
      <c r="D6055">
        <f t="shared" si="97"/>
        <v>-0.90817433560432215</v>
      </c>
      <c r="E6055">
        <v>-2.4681729463814001E-2</v>
      </c>
    </row>
    <row r="6056" spans="2:5" x14ac:dyDescent="0.2">
      <c r="B6056" s="176">
        <v>42130</v>
      </c>
      <c r="C6056" s="146">
        <v>496.10226399999999</v>
      </c>
      <c r="D6056">
        <f t="shared" si="97"/>
        <v>6.8833691419692101E-3</v>
      </c>
      <c r="E6056">
        <v>-2.4684140898420595E-2</v>
      </c>
    </row>
    <row r="6057" spans="2:5" x14ac:dyDescent="0.2">
      <c r="B6057" s="176">
        <v>41898</v>
      </c>
      <c r="C6057" s="146">
        <v>492.71075400000001</v>
      </c>
      <c r="D6057">
        <f t="shared" si="97"/>
        <v>1.8114129278943274</v>
      </c>
      <c r="E6057">
        <v>-2.4687772937826938E-2</v>
      </c>
    </row>
    <row r="6058" spans="2:5" x14ac:dyDescent="0.2">
      <c r="B6058" s="176">
        <v>43501</v>
      </c>
      <c r="C6058" s="146">
        <v>175.253784</v>
      </c>
      <c r="D6058">
        <f t="shared" si="97"/>
        <v>1.933678878927318</v>
      </c>
      <c r="E6058">
        <v>-2.4687929554126371E-2</v>
      </c>
    </row>
    <row r="6059" spans="2:5" x14ac:dyDescent="0.2">
      <c r="B6059" s="176">
        <v>38222</v>
      </c>
      <c r="C6059" s="146">
        <v>59.738571</v>
      </c>
      <c r="D6059">
        <f t="shared" si="97"/>
        <v>-0.7492963384807011</v>
      </c>
      <c r="E6059">
        <v>-2.4712170967376868E-2</v>
      </c>
    </row>
    <row r="6060" spans="2:5" x14ac:dyDescent="0.2">
      <c r="B6060" s="176">
        <v>40540</v>
      </c>
      <c r="C6060" s="146">
        <v>238.28360000000001</v>
      </c>
      <c r="D6060">
        <f t="shared" si="97"/>
        <v>20.187625468407237</v>
      </c>
      <c r="E6060">
        <v>-2.4748267768433974E-2</v>
      </c>
    </row>
    <row r="6061" spans="2:5" x14ac:dyDescent="0.2">
      <c r="B6061" s="176">
        <v>37014</v>
      </c>
      <c r="C6061" s="146">
        <v>11.246357</v>
      </c>
      <c r="D6061">
        <f t="shared" si="97"/>
        <v>5.7288037916759356E-2</v>
      </c>
      <c r="E6061">
        <v>-2.4749131919001442E-2</v>
      </c>
    </row>
    <row r="6062" spans="2:5" x14ac:dyDescent="0.2">
      <c r="B6062" s="176">
        <v>37104</v>
      </c>
      <c r="C6062" s="146">
        <v>10.636984999999999</v>
      </c>
      <c r="D6062">
        <f t="shared" si="97"/>
        <v>-0.65025291678529606</v>
      </c>
      <c r="E6062">
        <v>-2.4752453914973115E-2</v>
      </c>
    </row>
    <row r="6063" spans="2:5" x14ac:dyDescent="0.2">
      <c r="B6063" s="176">
        <v>36342</v>
      </c>
      <c r="C6063" s="146">
        <v>30.413363</v>
      </c>
      <c r="D6063">
        <f t="shared" si="97"/>
        <v>-0.76314910383031365</v>
      </c>
      <c r="E6063">
        <v>-2.4769244424355481E-2</v>
      </c>
    </row>
    <row r="6064" spans="2:5" x14ac:dyDescent="0.2">
      <c r="B6064" s="176">
        <v>39463</v>
      </c>
      <c r="C6064" s="146">
        <v>128.40721099999999</v>
      </c>
      <c r="D6064">
        <f t="shared" si="97"/>
        <v>-0.4268375443551608</v>
      </c>
      <c r="E6064">
        <v>-2.4772464243968884E-2</v>
      </c>
    </row>
    <row r="6065" spans="2:5" x14ac:dyDescent="0.2">
      <c r="B6065" s="176">
        <v>40938</v>
      </c>
      <c r="C6065" s="146">
        <v>224.032837</v>
      </c>
      <c r="D6065">
        <f t="shared" si="97"/>
        <v>0.82095146585712098</v>
      </c>
      <c r="E6065">
        <v>-2.4807205437372498E-2</v>
      </c>
    </row>
    <row r="6066" spans="2:5" x14ac:dyDescent="0.2">
      <c r="B6066" s="176">
        <v>39205</v>
      </c>
      <c r="C6066" s="146">
        <v>123.030647</v>
      </c>
      <c r="D6066">
        <f t="shared" si="97"/>
        <v>10.599953253461935</v>
      </c>
      <c r="E6066">
        <v>-2.4808617815169839E-2</v>
      </c>
    </row>
    <row r="6067" spans="2:5" x14ac:dyDescent="0.2">
      <c r="B6067" s="176">
        <v>37168</v>
      </c>
      <c r="C6067" s="146">
        <v>10.606133</v>
      </c>
      <c r="D6067">
        <f t="shared" si="97"/>
        <v>-0.975706841313429</v>
      </c>
      <c r="E6067">
        <v>-2.4822758288167102E-2</v>
      </c>
    </row>
    <row r="6068" spans="2:5" x14ac:dyDescent="0.2">
      <c r="B6068" s="176">
        <v>42873</v>
      </c>
      <c r="C6068" s="146">
        <v>436.589294</v>
      </c>
      <c r="D6068">
        <f t="shared" si="97"/>
        <v>7.9573208279557655</v>
      </c>
      <c r="E6068">
        <v>-2.4827432494106516E-2</v>
      </c>
    </row>
    <row r="6069" spans="2:5" x14ac:dyDescent="0.2">
      <c r="B6069" s="176">
        <v>35395</v>
      </c>
      <c r="C6069" s="146">
        <v>48.741058000000002</v>
      </c>
      <c r="D6069">
        <f t="shared" si="97"/>
        <v>3.1998369164608936E-2</v>
      </c>
      <c r="E6069">
        <v>-2.4840323069750442E-2</v>
      </c>
    </row>
    <row r="6070" spans="2:5" x14ac:dyDescent="0.2">
      <c r="B6070" s="176">
        <v>35695</v>
      </c>
      <c r="C6070" s="146">
        <v>47.229782</v>
      </c>
      <c r="D6070">
        <f t="shared" si="97"/>
        <v>0.79619862831097443</v>
      </c>
      <c r="E6070">
        <v>-2.4850427511014479E-2</v>
      </c>
    </row>
    <row r="6071" spans="2:5" x14ac:dyDescent="0.2">
      <c r="B6071" s="176">
        <v>36243</v>
      </c>
      <c r="C6071" s="146">
        <v>26.294298000000001</v>
      </c>
      <c r="D6071">
        <f t="shared" si="97"/>
        <v>0.58109730420973982</v>
      </c>
      <c r="E6071">
        <v>-2.4875408236545986E-2</v>
      </c>
    </row>
    <row r="6072" spans="2:5" x14ac:dyDescent="0.2">
      <c r="B6072" s="176">
        <v>37230</v>
      </c>
      <c r="C6072" s="146">
        <v>16.630410999999999</v>
      </c>
      <c r="D6072">
        <f t="shared" si="97"/>
        <v>-0.33807128051821977</v>
      </c>
      <c r="E6072">
        <v>-2.4875783209737712E-2</v>
      </c>
    </row>
    <row r="6073" spans="2:5" x14ac:dyDescent="0.2">
      <c r="B6073" s="176">
        <v>35993</v>
      </c>
      <c r="C6073" s="146">
        <v>25.124172000000002</v>
      </c>
      <c r="D6073">
        <f t="shared" si="97"/>
        <v>-0.12190665041065711</v>
      </c>
      <c r="E6073">
        <v>-2.4876993639193944E-2</v>
      </c>
    </row>
    <row r="6074" spans="2:5" x14ac:dyDescent="0.2">
      <c r="B6074" s="176">
        <v>36297</v>
      </c>
      <c r="C6074" s="146">
        <v>28.612188</v>
      </c>
      <c r="D6074">
        <f t="shared" si="97"/>
        <v>-0.83595626243832744</v>
      </c>
      <c r="E6074">
        <v>-2.4892279455066547E-2</v>
      </c>
    </row>
    <row r="6075" spans="2:5" x14ac:dyDescent="0.2">
      <c r="B6075" s="176">
        <v>40904</v>
      </c>
      <c r="C6075" s="146">
        <v>174.41804500000001</v>
      </c>
      <c r="D6075">
        <f t="shared" si="97"/>
        <v>-0.63270026043490213</v>
      </c>
      <c r="E6075">
        <v>-2.4899538145382576E-2</v>
      </c>
    </row>
    <row r="6076" spans="2:5" x14ac:dyDescent="0.2">
      <c r="B6076" s="176">
        <v>41989</v>
      </c>
      <c r="C6076" s="146">
        <v>474.86569200000002</v>
      </c>
      <c r="D6076">
        <f t="shared" si="97"/>
        <v>2.8517822183696033</v>
      </c>
      <c r="E6076">
        <v>-2.4901350526448117E-2</v>
      </c>
    </row>
    <row r="6077" spans="2:5" x14ac:dyDescent="0.2">
      <c r="B6077" s="176">
        <v>40234</v>
      </c>
      <c r="C6077" s="146">
        <v>123.284668</v>
      </c>
      <c r="D6077">
        <f t="shared" si="97"/>
        <v>3.9454819369782199</v>
      </c>
      <c r="E6077">
        <v>-2.4910412686137567E-2</v>
      </c>
    </row>
    <row r="6078" spans="2:5" x14ac:dyDescent="0.2">
      <c r="B6078" s="176">
        <v>39780</v>
      </c>
      <c r="C6078" s="146">
        <v>24.928747000000001</v>
      </c>
      <c r="D6078">
        <f t="shared" si="97"/>
        <v>-8.0346590633244702E-2</v>
      </c>
      <c r="E6078">
        <v>-2.492877476161966E-2</v>
      </c>
    </row>
    <row r="6079" spans="2:5" x14ac:dyDescent="0.2">
      <c r="B6079" s="176">
        <v>36217</v>
      </c>
      <c r="C6079" s="146">
        <v>27.106676</v>
      </c>
      <c r="D6079">
        <f t="shared" si="97"/>
        <v>5.7267391178008976E-2</v>
      </c>
      <c r="E6079">
        <v>-2.493294287978334E-2</v>
      </c>
    </row>
    <row r="6080" spans="2:5" x14ac:dyDescent="0.2">
      <c r="B6080" s="176">
        <v>36244</v>
      </c>
      <c r="C6080" s="146">
        <v>25.63843</v>
      </c>
      <c r="D6080">
        <f t="shared" si="97"/>
        <v>-0.4240106991397149</v>
      </c>
      <c r="E6080">
        <v>-2.49433546390933E-2</v>
      </c>
    </row>
    <row r="6081" spans="2:5" x14ac:dyDescent="0.2">
      <c r="B6081" s="176">
        <v>37873</v>
      </c>
      <c r="C6081" s="146">
        <v>44.511989999999997</v>
      </c>
      <c r="D6081">
        <f t="shared" si="97"/>
        <v>1.9592934180105939</v>
      </c>
      <c r="E6081">
        <v>-2.4991541068111602E-2</v>
      </c>
    </row>
    <row r="6082" spans="2:5" x14ac:dyDescent="0.2">
      <c r="B6082" s="176">
        <v>36872</v>
      </c>
      <c r="C6082" s="146">
        <v>15.041425</v>
      </c>
      <c r="D6082">
        <f t="shared" si="97"/>
        <v>-0.21502835102213827</v>
      </c>
      <c r="E6082">
        <v>-2.4999837947507899E-2</v>
      </c>
    </row>
    <row r="6083" spans="2:5" x14ac:dyDescent="0.2">
      <c r="B6083" s="176">
        <v>36010</v>
      </c>
      <c r="C6083" s="146">
        <v>19.161743000000001</v>
      </c>
      <c r="D6083">
        <f t="shared" ref="D6083:D6146" si="98">(C6083-C6084)/C6084</f>
        <v>-0.41456390949211402</v>
      </c>
      <c r="E6083">
        <v>-2.5028438747971438E-2</v>
      </c>
    </row>
    <row r="6084" spans="2:5" x14ac:dyDescent="0.2">
      <c r="B6084" s="176">
        <v>36507</v>
      </c>
      <c r="C6084" s="146">
        <v>32.730716999999999</v>
      </c>
      <c r="D6084">
        <f t="shared" si="98"/>
        <v>-0.7776313492247412</v>
      </c>
      <c r="E6084">
        <v>-2.5039406400516329E-2</v>
      </c>
    </row>
    <row r="6085" spans="2:5" x14ac:dyDescent="0.2">
      <c r="B6085" s="176">
        <v>44091</v>
      </c>
      <c r="C6085" s="146">
        <v>147.191238</v>
      </c>
      <c r="D6085">
        <f t="shared" si="98"/>
        <v>4.5535761462120279</v>
      </c>
      <c r="E6085">
        <v>-2.509088555007678E-2</v>
      </c>
    </row>
    <row r="6086" spans="2:5" x14ac:dyDescent="0.2">
      <c r="B6086" s="176">
        <v>39874</v>
      </c>
      <c r="C6086" s="146">
        <v>26.503865999999999</v>
      </c>
      <c r="D6086">
        <f t="shared" si="98"/>
        <v>-0.83972670337937882</v>
      </c>
      <c r="E6086">
        <v>-2.5117333004153169E-2</v>
      </c>
    </row>
    <row r="6087" spans="2:5" x14ac:dyDescent="0.2">
      <c r="B6087" s="176">
        <v>40892</v>
      </c>
      <c r="C6087" s="146">
        <v>165.36669900000001</v>
      </c>
      <c r="D6087">
        <f t="shared" si="98"/>
        <v>-0.61563938075513924</v>
      </c>
      <c r="E6087">
        <v>-2.5127005578003535E-2</v>
      </c>
    </row>
    <row r="6088" spans="2:5" x14ac:dyDescent="0.2">
      <c r="B6088" s="176">
        <v>41803</v>
      </c>
      <c r="C6088" s="146">
        <v>430.23840300000001</v>
      </c>
      <c r="D6088">
        <f t="shared" si="98"/>
        <v>21.13371371593631</v>
      </c>
      <c r="E6088">
        <v>-2.5136289280441811E-2</v>
      </c>
    </row>
    <row r="6089" spans="2:5" x14ac:dyDescent="0.2">
      <c r="B6089" s="176">
        <v>37368</v>
      </c>
      <c r="C6089" s="146">
        <v>19.438148000000002</v>
      </c>
      <c r="D6089">
        <f t="shared" si="98"/>
        <v>-0.94918897432245497</v>
      </c>
      <c r="E6089">
        <v>-2.5144930727039296E-2</v>
      </c>
    </row>
    <row r="6090" spans="2:5" x14ac:dyDescent="0.2">
      <c r="B6090" s="176">
        <v>43133</v>
      </c>
      <c r="C6090" s="146">
        <v>382.55767800000001</v>
      </c>
      <c r="D6090">
        <f t="shared" si="98"/>
        <v>-0.15352378277276663</v>
      </c>
      <c r="E6090">
        <v>-2.5149223329256423E-2</v>
      </c>
    </row>
    <row r="6091" spans="2:5" x14ac:dyDescent="0.2">
      <c r="B6091" s="176">
        <v>44802</v>
      </c>
      <c r="C6091" s="146">
        <v>451.94143700000001</v>
      </c>
      <c r="D6091">
        <f t="shared" si="98"/>
        <v>-4.0546659253914964E-2</v>
      </c>
      <c r="E6091">
        <v>-2.5158557799384904E-2</v>
      </c>
    </row>
    <row r="6092" spans="2:5" x14ac:dyDescent="0.2">
      <c r="B6092" s="176">
        <v>42543</v>
      </c>
      <c r="C6092" s="146">
        <v>471.04055799999998</v>
      </c>
      <c r="D6092">
        <f t="shared" si="98"/>
        <v>1.3166654653995349</v>
      </c>
      <c r="E6092">
        <v>-2.51597538152982E-2</v>
      </c>
    </row>
    <row r="6093" spans="2:5" x14ac:dyDescent="0.2">
      <c r="B6093" s="176">
        <v>40602</v>
      </c>
      <c r="C6093" s="146">
        <v>203.326965</v>
      </c>
      <c r="D6093">
        <f t="shared" si="98"/>
        <v>9.734889060839845E-2</v>
      </c>
      <c r="E6093">
        <v>-2.5164292569319117E-2</v>
      </c>
    </row>
    <row r="6094" spans="2:5" x14ac:dyDescent="0.2">
      <c r="B6094" s="176">
        <v>40848</v>
      </c>
      <c r="C6094" s="146">
        <v>185.28926100000001</v>
      </c>
      <c r="D6094">
        <f t="shared" si="98"/>
        <v>8.2782026764333967</v>
      </c>
      <c r="E6094">
        <v>-2.5195049494683708E-2</v>
      </c>
    </row>
    <row r="6095" spans="2:5" x14ac:dyDescent="0.2">
      <c r="B6095" s="176">
        <v>37466</v>
      </c>
      <c r="C6095" s="146">
        <v>19.970383000000002</v>
      </c>
      <c r="D6095">
        <f t="shared" si="98"/>
        <v>-0.83917074482884069</v>
      </c>
      <c r="E6095">
        <v>-2.5225860647555692E-2</v>
      </c>
    </row>
    <row r="6096" spans="2:5" x14ac:dyDescent="0.2">
      <c r="B6096" s="176">
        <v>40214</v>
      </c>
      <c r="C6096" s="146">
        <v>124.171333</v>
      </c>
      <c r="D6096">
        <f t="shared" si="98"/>
        <v>-0.23933839482435648</v>
      </c>
      <c r="E6096">
        <v>-2.5232087573898481E-2</v>
      </c>
    </row>
    <row r="6097" spans="2:5" x14ac:dyDescent="0.2">
      <c r="B6097" s="176">
        <v>43648</v>
      </c>
      <c r="C6097" s="146">
        <v>163.24122600000001</v>
      </c>
      <c r="D6097">
        <f t="shared" si="98"/>
        <v>9.3638188620721561</v>
      </c>
      <c r="E6097">
        <v>-2.5297652927329897E-2</v>
      </c>
    </row>
    <row r="6098" spans="2:5" x14ac:dyDescent="0.2">
      <c r="B6098" s="176">
        <v>36767</v>
      </c>
      <c r="C6098" s="146">
        <v>15.751068999999999</v>
      </c>
      <c r="D6098">
        <f t="shared" si="98"/>
        <v>-0.94722766841324979</v>
      </c>
      <c r="E6098">
        <v>-2.5298320464740988E-2</v>
      </c>
    </row>
    <row r="6099" spans="2:5" x14ac:dyDescent="0.2">
      <c r="B6099" s="176">
        <v>41429</v>
      </c>
      <c r="C6099" s="146">
        <v>298.47210699999999</v>
      </c>
      <c r="D6099">
        <f t="shared" si="98"/>
        <v>1.1485948632885095</v>
      </c>
      <c r="E6099">
        <v>-2.5314449635934634E-2</v>
      </c>
    </row>
    <row r="6100" spans="2:5" x14ac:dyDescent="0.2">
      <c r="B6100" s="176">
        <v>39021</v>
      </c>
      <c r="C6100" s="146">
        <v>138.91502399999999</v>
      </c>
      <c r="D6100">
        <f t="shared" si="98"/>
        <v>1.6094508483348315</v>
      </c>
      <c r="E6100">
        <v>-2.5316575774345457E-2</v>
      </c>
    </row>
    <row r="6101" spans="2:5" x14ac:dyDescent="0.2">
      <c r="B6101" s="176">
        <v>39731</v>
      </c>
      <c r="C6101" s="146">
        <v>53.235348000000002</v>
      </c>
      <c r="D6101">
        <f t="shared" si="98"/>
        <v>-0.21062556436344476</v>
      </c>
      <c r="E6101">
        <v>-2.5337614362110631E-2</v>
      </c>
    </row>
    <row r="6102" spans="2:5" x14ac:dyDescent="0.2">
      <c r="B6102" s="176">
        <v>35205</v>
      </c>
      <c r="C6102" s="146">
        <v>67.439919000000003</v>
      </c>
      <c r="D6102">
        <f t="shared" si="98"/>
        <v>-0.4824016225162932</v>
      </c>
      <c r="E6102">
        <v>-2.5341920913772575E-2</v>
      </c>
    </row>
    <row r="6103" spans="2:5" x14ac:dyDescent="0.2">
      <c r="B6103" s="176">
        <v>44118</v>
      </c>
      <c r="C6103" s="146">
        <v>130.293915</v>
      </c>
      <c r="D6103">
        <f t="shared" si="98"/>
        <v>-0.67455179730556958</v>
      </c>
      <c r="E6103">
        <v>-2.5354204543796905E-2</v>
      </c>
    </row>
    <row r="6104" spans="2:5" x14ac:dyDescent="0.2">
      <c r="B6104" s="176">
        <v>45013</v>
      </c>
      <c r="C6104" s="146">
        <v>400.35223400000001</v>
      </c>
      <c r="D6104">
        <f t="shared" si="98"/>
        <v>-0.23693711143702717</v>
      </c>
      <c r="E6104">
        <v>-2.5360950086525946E-2</v>
      </c>
    </row>
    <row r="6105" spans="2:5" x14ac:dyDescent="0.2">
      <c r="B6105" s="176">
        <v>42642</v>
      </c>
      <c r="C6105" s="146">
        <v>524.66479500000003</v>
      </c>
      <c r="D6105">
        <f t="shared" si="98"/>
        <v>6.8312984671536867</v>
      </c>
      <c r="E6105">
        <v>-2.5370326308572066E-2</v>
      </c>
    </row>
    <row r="6106" spans="2:5" x14ac:dyDescent="0.2">
      <c r="B6106" s="176">
        <v>35318</v>
      </c>
      <c r="C6106" s="146">
        <v>66.995887999999994</v>
      </c>
      <c r="D6106">
        <f t="shared" si="98"/>
        <v>-0.88466897287102797</v>
      </c>
      <c r="E6106">
        <v>-2.5389436097612985E-2</v>
      </c>
    </row>
    <row r="6107" spans="2:5" x14ac:dyDescent="0.2">
      <c r="B6107" s="176">
        <v>42032</v>
      </c>
      <c r="C6107" s="146">
        <v>580.90081799999996</v>
      </c>
      <c r="D6107">
        <f t="shared" si="98"/>
        <v>9.074552065910682</v>
      </c>
      <c r="E6107">
        <v>-2.5390789095573591E-2</v>
      </c>
    </row>
    <row r="6108" spans="2:5" x14ac:dyDescent="0.2">
      <c r="B6108" s="176">
        <v>37921</v>
      </c>
      <c r="C6108" s="146">
        <v>57.660212999999999</v>
      </c>
      <c r="D6108">
        <f t="shared" si="98"/>
        <v>1.232286258412467</v>
      </c>
      <c r="E6108">
        <v>-2.5402339505773686E-2</v>
      </c>
    </row>
    <row r="6109" spans="2:5" x14ac:dyDescent="0.2">
      <c r="B6109" s="176">
        <v>39875</v>
      </c>
      <c r="C6109" s="146">
        <v>25.830116</v>
      </c>
      <c r="D6109">
        <f t="shared" si="98"/>
        <v>-0.89762224348633068</v>
      </c>
      <c r="E6109">
        <v>-2.5420819740033334E-2</v>
      </c>
    </row>
    <row r="6110" spans="2:5" x14ac:dyDescent="0.2">
      <c r="B6110" s="176">
        <v>41235</v>
      </c>
      <c r="C6110" s="146">
        <v>252.302032</v>
      </c>
      <c r="D6110">
        <f t="shared" si="98"/>
        <v>12.549684299731855</v>
      </c>
      <c r="E6110">
        <v>-2.542382616760373E-2</v>
      </c>
    </row>
    <row r="6111" spans="2:5" x14ac:dyDescent="0.2">
      <c r="B6111" s="176">
        <v>37406</v>
      </c>
      <c r="C6111" s="146">
        <v>18.620509999999999</v>
      </c>
      <c r="D6111">
        <f t="shared" si="98"/>
        <v>-0.85443542688882235</v>
      </c>
      <c r="E6111">
        <v>-2.5434214214788423E-2</v>
      </c>
    </row>
    <row r="6112" spans="2:5" x14ac:dyDescent="0.2">
      <c r="B6112" s="176">
        <v>39287</v>
      </c>
      <c r="C6112" s="146">
        <v>127.91924299999999</v>
      </c>
      <c r="D6112">
        <f t="shared" si="98"/>
        <v>7.3335190883472263</v>
      </c>
      <c r="E6112">
        <v>-2.5436902566601593E-2</v>
      </c>
    </row>
    <row r="6113" spans="2:5" x14ac:dyDescent="0.2">
      <c r="B6113" s="176">
        <v>36768</v>
      </c>
      <c r="C6113" s="146">
        <v>15.349966999999999</v>
      </c>
      <c r="D6113">
        <f t="shared" si="98"/>
        <v>-0.87764431139202304</v>
      </c>
      <c r="E6113">
        <v>-2.5465065260015043E-2</v>
      </c>
    </row>
    <row r="6114" spans="2:5" x14ac:dyDescent="0.2">
      <c r="B6114" s="176">
        <v>39496</v>
      </c>
      <c r="C6114" s="146">
        <v>125.453644</v>
      </c>
      <c r="D6114">
        <f t="shared" si="98"/>
        <v>5.5448945071383706</v>
      </c>
      <c r="E6114">
        <v>-2.547063778992819E-2</v>
      </c>
    </row>
    <row r="6115" spans="2:5" x14ac:dyDescent="0.2">
      <c r="B6115" s="176">
        <v>37292</v>
      </c>
      <c r="C6115" s="146">
        <v>19.168168999999999</v>
      </c>
      <c r="D6115">
        <f t="shared" si="98"/>
        <v>-0.85629955838217908</v>
      </c>
      <c r="E6115">
        <v>-2.5490509292634828E-2</v>
      </c>
    </row>
    <row r="6116" spans="2:5" x14ac:dyDescent="0.2">
      <c r="B6116" s="176">
        <v>39360</v>
      </c>
      <c r="C6116" s="146">
        <v>133.389771</v>
      </c>
      <c r="D6116">
        <f t="shared" si="98"/>
        <v>3.8689275091043882</v>
      </c>
      <c r="E6116">
        <v>-2.5517288915625502E-2</v>
      </c>
    </row>
    <row r="6117" spans="2:5" x14ac:dyDescent="0.2">
      <c r="B6117" s="176">
        <v>39764</v>
      </c>
      <c r="C6117" s="146">
        <v>27.396129999999999</v>
      </c>
      <c r="D6117">
        <f t="shared" si="98"/>
        <v>0.27758599881326279</v>
      </c>
      <c r="E6117">
        <v>-2.5582846014437218E-2</v>
      </c>
    </row>
    <row r="6118" spans="2:5" x14ac:dyDescent="0.2">
      <c r="B6118" s="176">
        <v>37302</v>
      </c>
      <c r="C6118" s="146">
        <v>21.443667999999999</v>
      </c>
      <c r="D6118">
        <f t="shared" si="98"/>
        <v>-0.85729296386652343</v>
      </c>
      <c r="E6118">
        <v>-2.5587140095783417E-2</v>
      </c>
    </row>
    <row r="6119" spans="2:5" x14ac:dyDescent="0.2">
      <c r="B6119" s="176">
        <v>40304</v>
      </c>
      <c r="C6119" s="146">
        <v>150.263565</v>
      </c>
      <c r="D6119">
        <f t="shared" si="98"/>
        <v>4.1095672864332471</v>
      </c>
      <c r="E6119">
        <v>-2.5633189012321179E-2</v>
      </c>
    </row>
    <row r="6120" spans="2:5" x14ac:dyDescent="0.2">
      <c r="B6120" s="176">
        <v>39825</v>
      </c>
      <c r="C6120" s="146">
        <v>29.408276000000001</v>
      </c>
      <c r="D6120">
        <f t="shared" si="98"/>
        <v>3.8302071001615383E-3</v>
      </c>
      <c r="E6120">
        <v>-2.5640993358431324E-2</v>
      </c>
    </row>
    <row r="6121" spans="2:5" x14ac:dyDescent="0.2">
      <c r="B6121" s="176">
        <v>37795</v>
      </c>
      <c r="C6121" s="146">
        <v>29.296066</v>
      </c>
      <c r="D6121">
        <f t="shared" si="98"/>
        <v>-0.19382368405620684</v>
      </c>
      <c r="E6121">
        <v>-2.5654049365131673E-2</v>
      </c>
    </row>
    <row r="6122" spans="2:5" x14ac:dyDescent="0.2">
      <c r="B6122" s="176">
        <v>35944</v>
      </c>
      <c r="C6122" s="146">
        <v>36.339526999999997</v>
      </c>
      <c r="D6122">
        <f t="shared" si="98"/>
        <v>-0.89343206211984028</v>
      </c>
      <c r="E6122">
        <v>-2.5661054277954679E-2</v>
      </c>
    </row>
    <row r="6123" spans="2:5" x14ac:dyDescent="0.2">
      <c r="B6123" s="176">
        <v>42236</v>
      </c>
      <c r="C6123" s="146">
        <v>340.99868800000002</v>
      </c>
      <c r="D6123">
        <f t="shared" si="98"/>
        <v>33.402913746317182</v>
      </c>
      <c r="E6123">
        <v>-2.5765095398663094E-2</v>
      </c>
    </row>
    <row r="6124" spans="2:5" x14ac:dyDescent="0.2">
      <c r="B6124" s="176">
        <v>37063</v>
      </c>
      <c r="C6124" s="146">
        <v>9.9119130000000002</v>
      </c>
      <c r="D6124">
        <f t="shared" si="98"/>
        <v>-0.8150551193572938</v>
      </c>
      <c r="E6124">
        <v>-2.577712942593674E-2</v>
      </c>
    </row>
    <row r="6125" spans="2:5" x14ac:dyDescent="0.2">
      <c r="B6125" s="176">
        <v>35390</v>
      </c>
      <c r="C6125" s="146">
        <v>53.593876000000002</v>
      </c>
      <c r="D6125">
        <f t="shared" si="98"/>
        <v>-0.84002109336047792</v>
      </c>
      <c r="E6125">
        <v>-2.5793058255052306E-2</v>
      </c>
    </row>
    <row r="6126" spans="2:5" x14ac:dyDescent="0.2">
      <c r="B6126" s="176">
        <v>44475</v>
      </c>
      <c r="C6126" s="146">
        <v>335.00589000000002</v>
      </c>
      <c r="D6126">
        <f t="shared" si="98"/>
        <v>15.43239905914152</v>
      </c>
      <c r="E6126">
        <v>-2.5800833251339663E-2</v>
      </c>
    </row>
    <row r="6127" spans="2:5" x14ac:dyDescent="0.2">
      <c r="B6127" s="176">
        <v>37554</v>
      </c>
      <c r="C6127" s="146">
        <v>20.386913</v>
      </c>
      <c r="D6127">
        <f t="shared" si="98"/>
        <v>0.75498000405798349</v>
      </c>
      <c r="E6127">
        <v>-2.5801951147297948E-2</v>
      </c>
    </row>
    <row r="6128" spans="2:5" x14ac:dyDescent="0.2">
      <c r="B6128" s="176">
        <v>37022</v>
      </c>
      <c r="C6128" s="146">
        <v>11.616607</v>
      </c>
      <c r="D6128">
        <f t="shared" si="98"/>
        <v>-0.91735593651779268</v>
      </c>
      <c r="E6128">
        <v>-2.58729746369562E-2</v>
      </c>
    </row>
    <row r="6129" spans="2:5" x14ac:dyDescent="0.2">
      <c r="B6129" s="176">
        <v>44111</v>
      </c>
      <c r="C6129" s="146">
        <v>140.561905</v>
      </c>
      <c r="D6129">
        <f t="shared" si="98"/>
        <v>-0.60524024286731293</v>
      </c>
      <c r="E6129">
        <v>-2.5906792878865374E-2</v>
      </c>
    </row>
    <row r="6130" spans="2:5" x14ac:dyDescent="0.2">
      <c r="B6130" s="176">
        <v>41642</v>
      </c>
      <c r="C6130" s="146">
        <v>356.06948899999998</v>
      </c>
      <c r="D6130">
        <f t="shared" si="98"/>
        <v>3.7329289320863666</v>
      </c>
      <c r="E6130">
        <v>-2.5916592204179408E-2</v>
      </c>
    </row>
    <row r="6131" spans="2:5" x14ac:dyDescent="0.2">
      <c r="B6131" s="176">
        <v>39703</v>
      </c>
      <c r="C6131" s="146">
        <v>75.232376000000002</v>
      </c>
      <c r="D6131">
        <f t="shared" si="98"/>
        <v>-0.85035325422480024</v>
      </c>
      <c r="E6131">
        <v>-2.5934266946434713E-2</v>
      </c>
    </row>
    <row r="6132" spans="2:5" x14ac:dyDescent="0.2">
      <c r="B6132" s="176">
        <v>44593</v>
      </c>
      <c r="C6132" s="146">
        <v>502.73312399999998</v>
      </c>
      <c r="D6132">
        <f t="shared" si="98"/>
        <v>0.13109784687718049</v>
      </c>
      <c r="E6132">
        <v>-2.5977831108000123E-2</v>
      </c>
    </row>
    <row r="6133" spans="2:5" x14ac:dyDescent="0.2">
      <c r="B6133" s="176">
        <v>44811</v>
      </c>
      <c r="C6133" s="146">
        <v>444.46475199999998</v>
      </c>
      <c r="D6133">
        <f t="shared" si="98"/>
        <v>1.0103416419921408E-3</v>
      </c>
      <c r="E6133">
        <v>-2.5996680600796056E-2</v>
      </c>
    </row>
    <row r="6134" spans="2:5" x14ac:dyDescent="0.2">
      <c r="B6134" s="176">
        <v>42943</v>
      </c>
      <c r="C6134" s="146">
        <v>444.016144</v>
      </c>
      <c r="D6134">
        <f t="shared" si="98"/>
        <v>1.4029065366552447</v>
      </c>
      <c r="E6134">
        <v>-2.6022260504785063E-2</v>
      </c>
    </row>
    <row r="6135" spans="2:5" x14ac:dyDescent="0.2">
      <c r="B6135" s="176">
        <v>40708</v>
      </c>
      <c r="C6135" s="146">
        <v>184.78294399999999</v>
      </c>
      <c r="D6135">
        <f t="shared" si="98"/>
        <v>1.076582952345956</v>
      </c>
      <c r="E6135">
        <v>-2.6031946539229828E-2</v>
      </c>
    </row>
    <row r="6136" spans="2:5" x14ac:dyDescent="0.2">
      <c r="B6136" s="176">
        <v>39618</v>
      </c>
      <c r="C6136" s="146">
        <v>88.984138000000002</v>
      </c>
      <c r="D6136">
        <f t="shared" si="98"/>
        <v>0.36547067248712534</v>
      </c>
      <c r="E6136">
        <v>-2.6056654489000772E-2</v>
      </c>
    </row>
    <row r="6137" spans="2:5" x14ac:dyDescent="0.2">
      <c r="B6137" s="176">
        <v>38134</v>
      </c>
      <c r="C6137" s="146">
        <v>65.167373999999995</v>
      </c>
      <c r="D6137">
        <f t="shared" si="98"/>
        <v>-0.45153759387884229</v>
      </c>
      <c r="E6137">
        <v>-2.6063032566180894E-2</v>
      </c>
    </row>
    <row r="6138" spans="2:5" x14ac:dyDescent="0.2">
      <c r="B6138" s="176">
        <v>39225</v>
      </c>
      <c r="C6138" s="146">
        <v>118.81830600000001</v>
      </c>
      <c r="D6138">
        <f t="shared" si="98"/>
        <v>-0.53538776100224661</v>
      </c>
      <c r="E6138">
        <v>-2.6067883593698351E-2</v>
      </c>
    </row>
    <row r="6139" spans="2:5" x14ac:dyDescent="0.2">
      <c r="B6139" s="176">
        <v>40974</v>
      </c>
      <c r="C6139" s="146">
        <v>255.73649599999999</v>
      </c>
      <c r="D6139">
        <f t="shared" si="98"/>
        <v>9.0926001449938259</v>
      </c>
      <c r="E6139">
        <v>-2.6080607866251566E-2</v>
      </c>
    </row>
    <row r="6140" spans="2:5" x14ac:dyDescent="0.2">
      <c r="B6140" s="176">
        <v>37599</v>
      </c>
      <c r="C6140" s="146">
        <v>25.339009999999998</v>
      </c>
      <c r="D6140">
        <f t="shared" si="98"/>
        <v>-0.85680634779317588</v>
      </c>
      <c r="E6140">
        <v>-2.6089633618208798E-2</v>
      </c>
    </row>
    <row r="6141" spans="2:5" x14ac:dyDescent="0.2">
      <c r="B6141" s="176">
        <v>40856</v>
      </c>
      <c r="C6141" s="146">
        <v>176.95623800000001</v>
      </c>
      <c r="D6141">
        <f t="shared" si="98"/>
        <v>1.6107630167288021</v>
      </c>
      <c r="E6141">
        <v>-2.6093987703701842E-2</v>
      </c>
    </row>
    <row r="6142" spans="2:5" x14ac:dyDescent="0.2">
      <c r="B6142" s="176">
        <v>38434</v>
      </c>
      <c r="C6142" s="146">
        <v>67.779510000000002</v>
      </c>
      <c r="D6142">
        <f t="shared" si="98"/>
        <v>-9.1436102724386958E-2</v>
      </c>
      <c r="E6142">
        <v>-2.6121960010824438E-2</v>
      </c>
    </row>
    <row r="6143" spans="2:5" x14ac:dyDescent="0.2">
      <c r="B6143" s="176">
        <v>40035</v>
      </c>
      <c r="C6143" s="146">
        <v>74.600707999999997</v>
      </c>
      <c r="D6143">
        <f t="shared" si="98"/>
        <v>-0.77679580967012385</v>
      </c>
      <c r="E6143">
        <v>-2.6163450151620721E-2</v>
      </c>
    </row>
    <row r="6144" spans="2:5" x14ac:dyDescent="0.2">
      <c r="B6144" s="176">
        <v>41528</v>
      </c>
      <c r="C6144" s="146">
        <v>334.22628800000001</v>
      </c>
      <c r="D6144">
        <f t="shared" si="98"/>
        <v>6.4058860153169688</v>
      </c>
      <c r="E6144">
        <v>-2.6172759477194999E-2</v>
      </c>
    </row>
    <row r="6145" spans="2:5" x14ac:dyDescent="0.2">
      <c r="B6145" s="176">
        <v>35411</v>
      </c>
      <c r="C6145" s="146">
        <v>45.129818</v>
      </c>
      <c r="D6145">
        <f t="shared" si="98"/>
        <v>-0.7976249240641976</v>
      </c>
      <c r="E6145">
        <v>-2.6178700748406166E-2</v>
      </c>
    </row>
    <row r="6146" spans="2:5" x14ac:dyDescent="0.2">
      <c r="B6146" s="176">
        <v>41157</v>
      </c>
      <c r="C6146" s="146">
        <v>223.00086999999999</v>
      </c>
      <c r="D6146">
        <f t="shared" si="98"/>
        <v>0.81876577095194292</v>
      </c>
      <c r="E6146">
        <v>-2.6186885344005623E-2</v>
      </c>
    </row>
    <row r="6147" spans="2:5" x14ac:dyDescent="0.2">
      <c r="B6147" s="176">
        <v>39189</v>
      </c>
      <c r="C6147" s="146">
        <v>122.611099</v>
      </c>
      <c r="D6147">
        <f t="shared" ref="D6147:D6210" si="99">(C6147-C6148)/C6148</f>
        <v>-0.25919381566692368</v>
      </c>
      <c r="E6147">
        <v>-2.6191233995182216E-2</v>
      </c>
    </row>
    <row r="6148" spans="2:5" x14ac:dyDescent="0.2">
      <c r="B6148" s="176">
        <v>40877</v>
      </c>
      <c r="C6148" s="146">
        <v>165.51036099999999</v>
      </c>
      <c r="D6148">
        <f t="shared" si="99"/>
        <v>5.5226061346807436</v>
      </c>
      <c r="E6148">
        <v>-2.6204674445064663E-2</v>
      </c>
    </row>
    <row r="6149" spans="2:5" x14ac:dyDescent="0.2">
      <c r="B6149" s="176">
        <v>39877</v>
      </c>
      <c r="C6149" s="146">
        <v>25.374881999999999</v>
      </c>
      <c r="D6149">
        <f t="shared" si="99"/>
        <v>-0.60719518363172631</v>
      </c>
      <c r="E6149">
        <v>-2.6205385848002579E-2</v>
      </c>
    </row>
    <row r="6150" spans="2:5" x14ac:dyDescent="0.2">
      <c r="B6150" s="176">
        <v>35195</v>
      </c>
      <c r="C6150" s="146">
        <v>64.599213000000006</v>
      </c>
      <c r="D6150">
        <f t="shared" si="99"/>
        <v>-0.38422479081141614</v>
      </c>
      <c r="E6150">
        <v>-2.6221520872087855E-2</v>
      </c>
    </row>
    <row r="6151" spans="2:5" x14ac:dyDescent="0.2">
      <c r="B6151" s="176">
        <v>39542</v>
      </c>
      <c r="C6151" s="146">
        <v>104.907135</v>
      </c>
      <c r="D6151">
        <f t="shared" si="99"/>
        <v>2.8176933706827285E-2</v>
      </c>
      <c r="E6151">
        <v>-2.6223728660260282E-2</v>
      </c>
    </row>
    <row r="6152" spans="2:5" x14ac:dyDescent="0.2">
      <c r="B6152" s="176">
        <v>40120</v>
      </c>
      <c r="C6152" s="146">
        <v>102.03218099999999</v>
      </c>
      <c r="D6152">
        <f t="shared" si="99"/>
        <v>0.96552703402993711</v>
      </c>
      <c r="E6152">
        <v>-2.6267111906525191E-2</v>
      </c>
    </row>
    <row r="6153" spans="2:5" x14ac:dyDescent="0.2">
      <c r="B6153" s="176">
        <v>35087</v>
      </c>
      <c r="C6153" s="146">
        <v>51.910851000000001</v>
      </c>
      <c r="D6153">
        <f t="shared" si="99"/>
        <v>-0.56498987467891404</v>
      </c>
      <c r="E6153">
        <v>-2.6312082513061677E-2</v>
      </c>
    </row>
    <row r="6154" spans="2:5" x14ac:dyDescent="0.2">
      <c r="B6154" s="176">
        <v>39477</v>
      </c>
      <c r="C6154" s="146">
        <v>119.33251199999999</v>
      </c>
      <c r="D6154">
        <f t="shared" si="99"/>
        <v>0.55152078210083277</v>
      </c>
      <c r="E6154">
        <v>-2.6334165001985869E-2</v>
      </c>
    </row>
    <row r="6155" spans="2:5" x14ac:dyDescent="0.2">
      <c r="B6155" s="176">
        <v>39672</v>
      </c>
      <c r="C6155" s="146">
        <v>76.913253999999995</v>
      </c>
      <c r="D6155">
        <f t="shared" si="99"/>
        <v>-0.69927982892479179</v>
      </c>
      <c r="E6155">
        <v>-2.6342381716681098E-2</v>
      </c>
    </row>
    <row r="6156" spans="2:5" x14ac:dyDescent="0.2">
      <c r="B6156" s="176">
        <v>41198</v>
      </c>
      <c r="C6156" s="146">
        <v>255.76353499999999</v>
      </c>
      <c r="D6156">
        <f t="shared" si="99"/>
        <v>11.070597246086184</v>
      </c>
      <c r="E6156">
        <v>-2.6354902018894365E-2</v>
      </c>
    </row>
    <row r="6157" spans="2:5" x14ac:dyDescent="0.2">
      <c r="B6157" s="176">
        <v>36118</v>
      </c>
      <c r="C6157" s="146">
        <v>21.188970999999999</v>
      </c>
      <c r="D6157">
        <f t="shared" si="99"/>
        <v>-0.74319977493560696</v>
      </c>
      <c r="E6157">
        <v>-2.6369572585352937E-2</v>
      </c>
    </row>
    <row r="6158" spans="2:5" x14ac:dyDescent="0.2">
      <c r="B6158" s="176">
        <v>38055</v>
      </c>
      <c r="C6158" s="146">
        <v>82.511497000000006</v>
      </c>
      <c r="D6158">
        <f t="shared" si="99"/>
        <v>-0.2128515306368538</v>
      </c>
      <c r="E6158">
        <v>-2.6377171643369036E-2</v>
      </c>
    </row>
    <row r="6159" spans="2:5" x14ac:dyDescent="0.2">
      <c r="B6159" s="176">
        <v>44026</v>
      </c>
      <c r="C6159" s="146">
        <v>104.823296</v>
      </c>
      <c r="D6159">
        <f t="shared" si="99"/>
        <v>-0.20964315417171028</v>
      </c>
      <c r="E6159">
        <v>-2.6388916288835374E-2</v>
      </c>
    </row>
    <row r="6160" spans="2:5" x14ac:dyDescent="0.2">
      <c r="B6160" s="176">
        <v>39379</v>
      </c>
      <c r="C6160" s="146">
        <v>132.62780799999999</v>
      </c>
      <c r="D6160">
        <f t="shared" si="99"/>
        <v>-0.5961309122160332</v>
      </c>
      <c r="E6160">
        <v>-2.6395283661298858E-2</v>
      </c>
    </row>
    <row r="6161" spans="2:5" x14ac:dyDescent="0.2">
      <c r="B6161" s="176">
        <v>42402</v>
      </c>
      <c r="C6161" s="146">
        <v>328.39306599999998</v>
      </c>
      <c r="D6161">
        <f t="shared" si="99"/>
        <v>0.10513073937361785</v>
      </c>
      <c r="E6161">
        <v>-2.6440264700472456E-2</v>
      </c>
    </row>
    <row r="6162" spans="2:5" x14ac:dyDescent="0.2">
      <c r="B6162" s="176">
        <v>42425</v>
      </c>
      <c r="C6162" s="146">
        <v>297.15313700000002</v>
      </c>
      <c r="D6162">
        <f t="shared" si="99"/>
        <v>1.7962527146255156</v>
      </c>
      <c r="E6162">
        <v>-2.6444562950956711E-2</v>
      </c>
    </row>
    <row r="6163" spans="2:5" x14ac:dyDescent="0.2">
      <c r="B6163" s="176">
        <v>39594</v>
      </c>
      <c r="C6163" s="146">
        <v>106.26834100000001</v>
      </c>
      <c r="D6163">
        <f t="shared" si="99"/>
        <v>-0.44785180499735422</v>
      </c>
      <c r="E6163">
        <v>-2.650768346324853E-2</v>
      </c>
    </row>
    <row r="6164" spans="2:5" x14ac:dyDescent="0.2">
      <c r="B6164" s="176">
        <v>40736</v>
      </c>
      <c r="C6164" s="146">
        <v>192.46343999999999</v>
      </c>
      <c r="D6164">
        <f t="shared" si="99"/>
        <v>-0.25516178344983353</v>
      </c>
      <c r="E6164">
        <v>-2.6547043309111985E-2</v>
      </c>
    </row>
    <row r="6165" spans="2:5" x14ac:dyDescent="0.2">
      <c r="B6165" s="176">
        <v>41229</v>
      </c>
      <c r="C6165" s="146">
        <v>258.39630099999999</v>
      </c>
      <c r="D6165">
        <f t="shared" si="99"/>
        <v>0.70920969232607689</v>
      </c>
      <c r="E6165">
        <v>-2.6629837589469674E-2</v>
      </c>
    </row>
    <row r="6166" spans="2:5" x14ac:dyDescent="0.2">
      <c r="B6166" s="176">
        <v>43656</v>
      </c>
      <c r="C6166" s="146">
        <v>151.17881800000001</v>
      </c>
      <c r="D6166">
        <f t="shared" si="99"/>
        <v>-0.13540478956549984</v>
      </c>
      <c r="E6166">
        <v>-2.6636771386487401E-2</v>
      </c>
    </row>
    <row r="6167" spans="2:5" x14ac:dyDescent="0.2">
      <c r="B6167" s="176">
        <v>43546</v>
      </c>
      <c r="C6167" s="146">
        <v>174.85502600000001</v>
      </c>
      <c r="D6167">
        <f t="shared" si="99"/>
        <v>2.6057912024949344E-2</v>
      </c>
      <c r="E6167">
        <v>-2.6637036163850814E-2</v>
      </c>
    </row>
    <row r="6168" spans="2:5" x14ac:dyDescent="0.2">
      <c r="B6168" s="176">
        <v>40760</v>
      </c>
      <c r="C6168" s="146">
        <v>170.41438299999999</v>
      </c>
      <c r="D6168">
        <f t="shared" si="99"/>
        <v>4.4505316762386204</v>
      </c>
      <c r="E6168">
        <v>-2.6642559978118312E-2</v>
      </c>
    </row>
    <row r="6169" spans="2:5" x14ac:dyDescent="0.2">
      <c r="B6169" s="176">
        <v>39891</v>
      </c>
      <c r="C6169" s="146">
        <v>31.265644000000002</v>
      </c>
      <c r="D6169">
        <f t="shared" si="99"/>
        <v>-0.90865562865496496</v>
      </c>
      <c r="E6169">
        <v>-2.6643819651788681E-2</v>
      </c>
    </row>
    <row r="6170" spans="2:5" x14ac:dyDescent="0.2">
      <c r="B6170" s="176">
        <v>44356</v>
      </c>
      <c r="C6170" s="146">
        <v>342.28320300000001</v>
      </c>
      <c r="D6170">
        <f t="shared" si="99"/>
        <v>0.16845324755343663</v>
      </c>
      <c r="E6170">
        <v>-2.6647753795441063E-2</v>
      </c>
    </row>
    <row r="6171" spans="2:5" x14ac:dyDescent="0.2">
      <c r="B6171" s="176">
        <v>44316</v>
      </c>
      <c r="C6171" s="146">
        <v>292.93701199999998</v>
      </c>
      <c r="D6171">
        <f t="shared" si="99"/>
        <v>0.64299695662753387</v>
      </c>
      <c r="E6171">
        <v>-2.6664375125794594E-2</v>
      </c>
    </row>
    <row r="6172" spans="2:5" x14ac:dyDescent="0.2">
      <c r="B6172" s="176">
        <v>43867</v>
      </c>
      <c r="C6172" s="146">
        <v>178.29431199999999</v>
      </c>
      <c r="D6172">
        <f t="shared" si="99"/>
        <v>0.21008114589313653</v>
      </c>
      <c r="E6172">
        <v>-2.6666689667836144E-2</v>
      </c>
    </row>
    <row r="6173" spans="2:5" x14ac:dyDescent="0.2">
      <c r="B6173" s="176">
        <v>44078</v>
      </c>
      <c r="C6173" s="146">
        <v>147.34079</v>
      </c>
      <c r="D6173">
        <f t="shared" si="99"/>
        <v>1.5142527452757379</v>
      </c>
      <c r="E6173">
        <v>-2.6671039114719661E-2</v>
      </c>
    </row>
    <row r="6174" spans="2:5" x14ac:dyDescent="0.2">
      <c r="B6174" s="176">
        <v>35111</v>
      </c>
      <c r="C6174" s="146">
        <v>58.602218999999998</v>
      </c>
      <c r="D6174">
        <f t="shared" si="99"/>
        <v>-0.44682928558753465</v>
      </c>
      <c r="E6174">
        <v>-2.6677784929413667E-2</v>
      </c>
    </row>
    <row r="6175" spans="2:5" x14ac:dyDescent="0.2">
      <c r="B6175" s="176">
        <v>38714</v>
      </c>
      <c r="C6175" s="146">
        <v>105.938759</v>
      </c>
      <c r="D6175">
        <f t="shared" si="99"/>
        <v>-0.68670715598751897</v>
      </c>
      <c r="E6175">
        <v>-2.6684705948762551E-2</v>
      </c>
    </row>
    <row r="6176" spans="2:5" x14ac:dyDescent="0.2">
      <c r="B6176" s="176">
        <v>44259</v>
      </c>
      <c r="C6176" s="146">
        <v>338.146118</v>
      </c>
      <c r="D6176">
        <f t="shared" si="99"/>
        <v>16.231890967837479</v>
      </c>
      <c r="E6176">
        <v>-2.6685747970697858E-2</v>
      </c>
    </row>
    <row r="6177" spans="2:5" x14ac:dyDescent="0.2">
      <c r="B6177" s="176">
        <v>37274</v>
      </c>
      <c r="C6177" s="146">
        <v>19.623273999999999</v>
      </c>
      <c r="D6177">
        <f t="shared" si="99"/>
        <v>-0.94285430793189751</v>
      </c>
      <c r="E6177">
        <v>-2.6778806818613034E-2</v>
      </c>
    </row>
    <row r="6178" spans="2:5" x14ac:dyDescent="0.2">
      <c r="B6178" s="176">
        <v>42258</v>
      </c>
      <c r="C6178" s="146">
        <v>343.39025900000001</v>
      </c>
      <c r="D6178">
        <f t="shared" si="99"/>
        <v>-0.31361860042898537</v>
      </c>
      <c r="E6178">
        <v>-2.6828563985894231E-2</v>
      </c>
    </row>
    <row r="6179" spans="2:5" x14ac:dyDescent="0.2">
      <c r="B6179" s="176">
        <v>44582</v>
      </c>
      <c r="C6179" s="146">
        <v>500.29074100000003</v>
      </c>
      <c r="D6179">
        <f t="shared" si="99"/>
        <v>7.4165208159281473E-2</v>
      </c>
      <c r="E6179">
        <v>-2.6856715257500285E-2</v>
      </c>
    </row>
    <row r="6180" spans="2:5" x14ac:dyDescent="0.2">
      <c r="B6180" s="176">
        <v>44536</v>
      </c>
      <c r="C6180" s="146">
        <v>465.74841300000003</v>
      </c>
      <c r="D6180">
        <f t="shared" si="99"/>
        <v>1.6636261116108839</v>
      </c>
      <c r="E6180">
        <v>-2.6869410759971735E-2</v>
      </c>
    </row>
    <row r="6181" spans="2:5" x14ac:dyDescent="0.2">
      <c r="B6181" s="176">
        <v>43489</v>
      </c>
      <c r="C6181" s="146">
        <v>174.85502600000001</v>
      </c>
      <c r="D6181">
        <f t="shared" si="99"/>
        <v>-0.23649521668723625</v>
      </c>
      <c r="E6181">
        <v>-2.6907074166643511E-2</v>
      </c>
    </row>
    <row r="6182" spans="2:5" x14ac:dyDescent="0.2">
      <c r="B6182" s="176">
        <v>40644</v>
      </c>
      <c r="C6182" s="146">
        <v>229.01628099999999</v>
      </c>
      <c r="D6182">
        <f t="shared" si="99"/>
        <v>2.8053784186443504</v>
      </c>
      <c r="E6182">
        <v>-2.6928973405803028E-2</v>
      </c>
    </row>
    <row r="6183" spans="2:5" x14ac:dyDescent="0.2">
      <c r="B6183" s="176">
        <v>39724</v>
      </c>
      <c r="C6183" s="146">
        <v>60.182262000000001</v>
      </c>
      <c r="D6183">
        <f t="shared" si="99"/>
        <v>0.69120276022692417</v>
      </c>
      <c r="E6183">
        <v>-2.6939488695484518E-2</v>
      </c>
    </row>
    <row r="6184" spans="2:5" x14ac:dyDescent="0.2">
      <c r="B6184" s="176">
        <v>35817</v>
      </c>
      <c r="C6184" s="146">
        <v>35.585479999999997</v>
      </c>
      <c r="D6184">
        <f t="shared" si="99"/>
        <v>-0.87502799847809087</v>
      </c>
      <c r="E6184">
        <v>-2.6962708824904077E-2</v>
      </c>
    </row>
    <row r="6185" spans="2:5" x14ac:dyDescent="0.2">
      <c r="B6185" s="176">
        <v>41513</v>
      </c>
      <c r="C6185" s="146">
        <v>284.74761999999998</v>
      </c>
      <c r="D6185">
        <f t="shared" si="99"/>
        <v>4.8344062617809627</v>
      </c>
      <c r="E6185">
        <v>-2.7004438694210067E-2</v>
      </c>
    </row>
    <row r="6186" spans="2:5" x14ac:dyDescent="0.2">
      <c r="B6186" s="176">
        <v>35437</v>
      </c>
      <c r="C6186" s="146">
        <v>48.804901000000001</v>
      </c>
      <c r="D6186">
        <f t="shared" si="99"/>
        <v>0.24292200260875363</v>
      </c>
      <c r="E6186">
        <v>-2.7015821267198592E-2</v>
      </c>
    </row>
    <row r="6187" spans="2:5" x14ac:dyDescent="0.2">
      <c r="B6187" s="176">
        <v>36437</v>
      </c>
      <c r="C6187" s="146">
        <v>39.266261999999998</v>
      </c>
      <c r="D6187">
        <f t="shared" si="99"/>
        <v>-0.76988110868955029</v>
      </c>
      <c r="E6187">
        <v>-2.7021952023378686E-2</v>
      </c>
    </row>
    <row r="6188" spans="2:5" x14ac:dyDescent="0.2">
      <c r="B6188" s="176">
        <v>40837</v>
      </c>
      <c r="C6188" s="146">
        <v>170.63467399999999</v>
      </c>
      <c r="D6188">
        <f t="shared" si="99"/>
        <v>-0.66490505844803582</v>
      </c>
      <c r="E6188">
        <v>-2.7034394369934267E-2</v>
      </c>
    </row>
    <row r="6189" spans="2:5" x14ac:dyDescent="0.2">
      <c r="B6189" s="176">
        <v>44579</v>
      </c>
      <c r="C6189" s="146">
        <v>509.21292099999999</v>
      </c>
      <c r="D6189">
        <f t="shared" si="99"/>
        <v>1.7055084134979257</v>
      </c>
      <c r="E6189">
        <v>-2.7047682348147452E-2</v>
      </c>
    </row>
    <row r="6190" spans="2:5" x14ac:dyDescent="0.2">
      <c r="B6190" s="176">
        <v>43530</v>
      </c>
      <c r="C6190" s="146">
        <v>188.21339399999999</v>
      </c>
      <c r="D6190">
        <f t="shared" si="99"/>
        <v>0.11782126079435892</v>
      </c>
      <c r="E6190">
        <v>-2.7054887149681128E-2</v>
      </c>
    </row>
    <row r="6191" spans="2:5" x14ac:dyDescent="0.2">
      <c r="B6191" s="176">
        <v>43871</v>
      </c>
      <c r="C6191" s="146">
        <v>168.375214</v>
      </c>
      <c r="D6191">
        <f t="shared" si="99"/>
        <v>0.17453403617081698</v>
      </c>
      <c r="E6191">
        <v>-2.7073801762518751E-2</v>
      </c>
    </row>
    <row r="6192" spans="2:5" x14ac:dyDescent="0.2">
      <c r="B6192" s="176">
        <v>40246</v>
      </c>
      <c r="C6192" s="146">
        <v>143.354904</v>
      </c>
      <c r="D6192">
        <f t="shared" si="99"/>
        <v>-0.1488841498896552</v>
      </c>
      <c r="E6192">
        <v>-2.7079559026594351E-2</v>
      </c>
    </row>
    <row r="6193" spans="2:5" x14ac:dyDescent="0.2">
      <c r="B6193" s="176">
        <v>40829</v>
      </c>
      <c r="C6193" s="146">
        <v>168.43171699999999</v>
      </c>
      <c r="D6193">
        <f t="shared" si="99"/>
        <v>11.191970363166162</v>
      </c>
      <c r="E6193">
        <v>-2.710913159068298E-2</v>
      </c>
    </row>
    <row r="6194" spans="2:5" x14ac:dyDescent="0.2">
      <c r="B6194" s="176">
        <v>36788</v>
      </c>
      <c r="C6194" s="146">
        <v>13.814971</v>
      </c>
      <c r="D6194">
        <f t="shared" si="99"/>
        <v>-0.84614854942779172</v>
      </c>
      <c r="E6194">
        <v>-2.715904423228041E-2</v>
      </c>
    </row>
    <row r="6195" spans="2:5" x14ac:dyDescent="0.2">
      <c r="B6195" s="176">
        <v>40052</v>
      </c>
      <c r="C6195" s="146">
        <v>89.794219999999996</v>
      </c>
      <c r="D6195">
        <f t="shared" si="99"/>
        <v>-0.46398488244560165</v>
      </c>
      <c r="E6195">
        <v>-2.7216507443464402E-2</v>
      </c>
    </row>
    <row r="6196" spans="2:5" x14ac:dyDescent="0.2">
      <c r="B6196" s="176">
        <v>40897</v>
      </c>
      <c r="C6196" s="146">
        <v>167.521805</v>
      </c>
      <c r="D6196">
        <f t="shared" si="99"/>
        <v>0.30591955371210228</v>
      </c>
      <c r="E6196">
        <v>-2.7252449564697884E-2</v>
      </c>
    </row>
    <row r="6197" spans="2:5" x14ac:dyDescent="0.2">
      <c r="B6197" s="176">
        <v>39457</v>
      </c>
      <c r="C6197" s="146">
        <v>128.278809</v>
      </c>
      <c r="D6197">
        <f t="shared" si="99"/>
        <v>11.962057639656908</v>
      </c>
      <c r="E6197">
        <v>-2.726564526134026E-2</v>
      </c>
    </row>
    <row r="6198" spans="2:5" x14ac:dyDescent="0.2">
      <c r="B6198" s="176">
        <v>36991</v>
      </c>
      <c r="C6198" s="146">
        <v>9.8964850000000002</v>
      </c>
      <c r="D6198">
        <f t="shared" si="99"/>
        <v>-0.5643463199545139</v>
      </c>
      <c r="E6198">
        <v>-2.729351788164823E-2</v>
      </c>
    </row>
    <row r="6199" spans="2:5" x14ac:dyDescent="0.2">
      <c r="B6199" s="176">
        <v>37426</v>
      </c>
      <c r="C6199" s="146">
        <v>22.716404000000001</v>
      </c>
      <c r="D6199">
        <f t="shared" si="99"/>
        <v>-0.66373600447763759</v>
      </c>
      <c r="E6199">
        <v>-2.741088932778395E-2</v>
      </c>
    </row>
    <row r="6200" spans="2:5" x14ac:dyDescent="0.2">
      <c r="B6200" s="176">
        <v>38210</v>
      </c>
      <c r="C6200" s="146">
        <v>67.555267000000001</v>
      </c>
      <c r="D6200">
        <f t="shared" si="99"/>
        <v>-0.26307814320991829</v>
      </c>
      <c r="E6200">
        <v>-2.744165705953281E-2</v>
      </c>
    </row>
    <row r="6201" spans="2:5" x14ac:dyDescent="0.2">
      <c r="B6201" s="176">
        <v>38631</v>
      </c>
      <c r="C6201" s="146">
        <v>91.672225999999995</v>
      </c>
      <c r="D6201">
        <f t="shared" si="99"/>
        <v>-0.32873463899025335</v>
      </c>
      <c r="E6201">
        <v>-2.7485796327796169E-2</v>
      </c>
    </row>
    <row r="6202" spans="2:5" x14ac:dyDescent="0.2">
      <c r="B6202" s="176">
        <v>40260</v>
      </c>
      <c r="C6202" s="146">
        <v>136.56629899999999</v>
      </c>
      <c r="D6202">
        <f t="shared" si="99"/>
        <v>-0.66231498723469329</v>
      </c>
      <c r="E6202">
        <v>-2.7492804946557658E-2</v>
      </c>
    </row>
    <row r="6203" spans="2:5" x14ac:dyDescent="0.2">
      <c r="B6203" s="176">
        <v>41744</v>
      </c>
      <c r="C6203" s="146">
        <v>404.41918900000002</v>
      </c>
      <c r="D6203">
        <f t="shared" si="99"/>
        <v>7.8341478792836456</v>
      </c>
      <c r="E6203">
        <v>-2.7502396549392003E-2</v>
      </c>
    </row>
    <row r="6204" spans="2:5" x14ac:dyDescent="0.2">
      <c r="B6204" s="176">
        <v>36404</v>
      </c>
      <c r="C6204" s="146">
        <v>45.779083</v>
      </c>
      <c r="D6204">
        <f t="shared" si="99"/>
        <v>-0.6337977571527178</v>
      </c>
      <c r="E6204">
        <v>-2.7509560996106752E-2</v>
      </c>
    </row>
    <row r="6205" spans="2:5" x14ac:dyDescent="0.2">
      <c r="B6205" s="176">
        <v>43892</v>
      </c>
      <c r="C6205" s="146">
        <v>125.010384</v>
      </c>
      <c r="D6205">
        <f t="shared" si="99"/>
        <v>2.5164869736372304</v>
      </c>
      <c r="E6205">
        <v>-2.7529995932223671E-2</v>
      </c>
    </row>
    <row r="6206" spans="2:5" x14ac:dyDescent="0.2">
      <c r="B6206" s="176">
        <v>37833</v>
      </c>
      <c r="C6206" s="146">
        <v>35.549793000000001</v>
      </c>
      <c r="D6206">
        <f t="shared" si="99"/>
        <v>-0.70697953346039977</v>
      </c>
      <c r="E6206">
        <v>-2.7550542568408963E-2</v>
      </c>
    </row>
    <row r="6207" spans="2:5" x14ac:dyDescent="0.2">
      <c r="B6207" s="176">
        <v>44063</v>
      </c>
      <c r="C6207" s="146">
        <v>121.321877</v>
      </c>
      <c r="D6207">
        <f t="shared" si="99"/>
        <v>-0.16093961137484647</v>
      </c>
      <c r="E6207">
        <v>-2.7566952286000656E-2</v>
      </c>
    </row>
    <row r="6208" spans="2:5" x14ac:dyDescent="0.2">
      <c r="B6208" s="176">
        <v>40199</v>
      </c>
      <c r="C6208" s="146">
        <v>144.592545</v>
      </c>
      <c r="D6208">
        <f t="shared" si="99"/>
        <v>10.564013031379199</v>
      </c>
      <c r="E6208">
        <v>-2.75793979316637E-2</v>
      </c>
    </row>
    <row r="6209" spans="2:5" x14ac:dyDescent="0.2">
      <c r="B6209" s="176">
        <v>36852</v>
      </c>
      <c r="C6209" s="146">
        <v>12.503665</v>
      </c>
      <c r="D6209">
        <f t="shared" si="99"/>
        <v>-0.69601207679323829</v>
      </c>
      <c r="E6209">
        <v>-2.7594457450984881E-2</v>
      </c>
    </row>
    <row r="6210" spans="2:5" x14ac:dyDescent="0.2">
      <c r="B6210" s="176">
        <v>35884</v>
      </c>
      <c r="C6210" s="146">
        <v>41.132111000000002</v>
      </c>
      <c r="D6210">
        <f t="shared" si="99"/>
        <v>0.38768984911933113</v>
      </c>
      <c r="E6210">
        <v>-2.7596749630574291E-2</v>
      </c>
    </row>
    <row r="6211" spans="2:5" x14ac:dyDescent="0.2">
      <c r="B6211" s="176">
        <v>36320</v>
      </c>
      <c r="C6211" s="146">
        <v>29.640709000000001</v>
      </c>
      <c r="D6211">
        <f t="shared" ref="D6211:D6274" si="100">(C6211-C6212)/C6212</f>
        <v>-0.92377928671636866</v>
      </c>
      <c r="E6211">
        <v>-2.7628341541377482E-2</v>
      </c>
    </row>
    <row r="6212" spans="2:5" x14ac:dyDescent="0.2">
      <c r="B6212" s="176">
        <v>42209</v>
      </c>
      <c r="C6212" s="146">
        <v>388.879974</v>
      </c>
      <c r="D6212">
        <f t="shared" si="100"/>
        <v>5.7646469105611269</v>
      </c>
      <c r="E6212">
        <v>-2.7656668667211701E-2</v>
      </c>
    </row>
    <row r="6213" spans="2:5" x14ac:dyDescent="0.2">
      <c r="B6213" s="176">
        <v>37939</v>
      </c>
      <c r="C6213" s="146">
        <v>57.487105999999997</v>
      </c>
      <c r="D6213">
        <f t="shared" si="100"/>
        <v>-0.64756884286747252</v>
      </c>
      <c r="E6213">
        <v>-2.7681832143287236E-2</v>
      </c>
    </row>
    <row r="6214" spans="2:5" x14ac:dyDescent="0.2">
      <c r="B6214" s="176">
        <v>40865</v>
      </c>
      <c r="C6214" s="146">
        <v>163.11584500000001</v>
      </c>
      <c r="D6214">
        <f t="shared" si="100"/>
        <v>1.3153127194609081E-2</v>
      </c>
      <c r="E6214">
        <v>-2.7690456251423551E-2</v>
      </c>
    </row>
    <row r="6215" spans="2:5" x14ac:dyDescent="0.2">
      <c r="B6215" s="176">
        <v>43805</v>
      </c>
      <c r="C6215" s="146">
        <v>160.99821499999999</v>
      </c>
      <c r="D6215">
        <f t="shared" si="100"/>
        <v>-0.10650066818951727</v>
      </c>
      <c r="E6215">
        <v>-2.7694256023224569E-2</v>
      </c>
    </row>
    <row r="6216" spans="2:5" x14ac:dyDescent="0.2">
      <c r="B6216" s="176">
        <v>43598</v>
      </c>
      <c r="C6216" s="146">
        <v>180.1884</v>
      </c>
      <c r="D6216">
        <f t="shared" si="100"/>
        <v>-0.4002986006311694</v>
      </c>
      <c r="E6216">
        <v>-2.7703088870480525E-2</v>
      </c>
    </row>
    <row r="6217" spans="2:5" x14ac:dyDescent="0.2">
      <c r="B6217" s="176">
        <v>44305</v>
      </c>
      <c r="C6217" s="146">
        <v>300.46353099999999</v>
      </c>
      <c r="D6217">
        <f t="shared" si="100"/>
        <v>20.79781081338918</v>
      </c>
      <c r="E6217">
        <v>-2.7742013342843118E-2</v>
      </c>
    </row>
    <row r="6218" spans="2:5" x14ac:dyDescent="0.2">
      <c r="B6218" s="176">
        <v>36906</v>
      </c>
      <c r="C6218" s="146">
        <v>13.784115</v>
      </c>
      <c r="D6218">
        <f t="shared" si="100"/>
        <v>-0.94836789869656479</v>
      </c>
      <c r="E6218">
        <v>-2.774747742991451E-2</v>
      </c>
    </row>
    <row r="6219" spans="2:5" x14ac:dyDescent="0.2">
      <c r="B6219" s="176">
        <v>43292</v>
      </c>
      <c r="C6219" s="146">
        <v>266.96792599999998</v>
      </c>
      <c r="D6219">
        <f t="shared" si="100"/>
        <v>20.03966776974006</v>
      </c>
      <c r="E6219">
        <v>-2.7772806704491861E-2</v>
      </c>
    </row>
    <row r="6220" spans="2:5" x14ac:dyDescent="0.2">
      <c r="B6220" s="176">
        <v>37042</v>
      </c>
      <c r="C6220" s="146">
        <v>12.688789999999999</v>
      </c>
      <c r="D6220">
        <f t="shared" si="100"/>
        <v>-0.97133710344721036</v>
      </c>
      <c r="E6220">
        <v>-2.7777788419522508E-2</v>
      </c>
    </row>
    <row r="6221" spans="2:5" x14ac:dyDescent="0.2">
      <c r="B6221" s="176">
        <v>42534</v>
      </c>
      <c r="C6221" s="146">
        <v>442.69042999999999</v>
      </c>
      <c r="D6221">
        <f t="shared" si="100"/>
        <v>4.6237769894410956</v>
      </c>
      <c r="E6221">
        <v>-2.7792996978542907E-2</v>
      </c>
    </row>
    <row r="6222" spans="2:5" x14ac:dyDescent="0.2">
      <c r="B6222" s="176">
        <v>38586</v>
      </c>
      <c r="C6222" s="146">
        <v>78.717635999999999</v>
      </c>
      <c r="D6222">
        <f t="shared" si="100"/>
        <v>1.4394381227637618</v>
      </c>
      <c r="E6222">
        <v>-2.782020728725727E-2</v>
      </c>
    </row>
    <row r="6223" spans="2:5" x14ac:dyDescent="0.2">
      <c r="B6223" s="176">
        <v>36518</v>
      </c>
      <c r="C6223" s="146">
        <v>32.268757000000001</v>
      </c>
      <c r="D6223">
        <f t="shared" si="100"/>
        <v>-0.9252224002071292</v>
      </c>
      <c r="E6223">
        <v>-2.7834703841948135E-2</v>
      </c>
    </row>
    <row r="6224" spans="2:5" x14ac:dyDescent="0.2">
      <c r="B6224" s="176">
        <v>42174</v>
      </c>
      <c r="C6224" s="146">
        <v>431.52972399999999</v>
      </c>
      <c r="D6224">
        <f t="shared" si="100"/>
        <v>0.15629460303509779</v>
      </c>
      <c r="E6224">
        <v>-2.7837035708701885E-2</v>
      </c>
    </row>
    <row r="6225" spans="2:5" x14ac:dyDescent="0.2">
      <c r="B6225" s="176">
        <v>41585</v>
      </c>
      <c r="C6225" s="146">
        <v>373.20049999999998</v>
      </c>
      <c r="D6225">
        <f t="shared" si="100"/>
        <v>8.6589139751150253</v>
      </c>
      <c r="E6225">
        <v>-2.7873691839681428E-2</v>
      </c>
    </row>
    <row r="6226" spans="2:5" x14ac:dyDescent="0.2">
      <c r="B6226" s="176">
        <v>35926</v>
      </c>
      <c r="C6226" s="146">
        <v>38.637936000000003</v>
      </c>
      <c r="D6226">
        <f t="shared" si="100"/>
        <v>-0.78176600866149426</v>
      </c>
      <c r="E6226">
        <v>-2.7909470290292414E-2</v>
      </c>
    </row>
    <row r="6227" spans="2:5" x14ac:dyDescent="0.2">
      <c r="B6227" s="176">
        <v>44175</v>
      </c>
      <c r="C6227" s="146">
        <v>177.048203</v>
      </c>
      <c r="D6227">
        <f t="shared" si="100"/>
        <v>0.62191788730395214</v>
      </c>
      <c r="E6227">
        <v>-2.7914515499633488E-2</v>
      </c>
    </row>
    <row r="6228" spans="2:5" x14ac:dyDescent="0.2">
      <c r="B6228" s="176">
        <v>43712</v>
      </c>
      <c r="C6228" s="146">
        <v>109.15978200000001</v>
      </c>
      <c r="D6228">
        <f t="shared" si="100"/>
        <v>-0.11385473756032331</v>
      </c>
      <c r="E6228">
        <v>-2.7962717184448573E-2</v>
      </c>
    </row>
    <row r="6229" spans="2:5" x14ac:dyDescent="0.2">
      <c r="B6229" s="176">
        <v>39392</v>
      </c>
      <c r="C6229" s="146">
        <v>123.18497499999999</v>
      </c>
      <c r="D6229">
        <f t="shared" si="100"/>
        <v>4.4747843651842132</v>
      </c>
      <c r="E6229">
        <v>-2.7967285026421082E-2</v>
      </c>
    </row>
    <row r="6230" spans="2:5" x14ac:dyDescent="0.2">
      <c r="B6230" s="176">
        <v>37433</v>
      </c>
      <c r="C6230" s="146">
        <v>22.500425</v>
      </c>
      <c r="D6230">
        <f t="shared" si="100"/>
        <v>-0.83939531981105531</v>
      </c>
      <c r="E6230">
        <v>-2.7990661801873415E-2</v>
      </c>
    </row>
    <row r="6231" spans="2:5" x14ac:dyDescent="0.2">
      <c r="B6231" s="176">
        <v>39135</v>
      </c>
      <c r="C6231" s="146">
        <v>140.09818999999999</v>
      </c>
      <c r="D6231">
        <f t="shared" si="100"/>
        <v>5.6286896042162224</v>
      </c>
      <c r="E6231">
        <v>-2.8002479465194477E-2</v>
      </c>
    </row>
    <row r="6232" spans="2:5" x14ac:dyDescent="0.2">
      <c r="B6232" s="176">
        <v>37414</v>
      </c>
      <c r="C6232" s="146">
        <v>21.135126</v>
      </c>
      <c r="D6232">
        <f t="shared" si="100"/>
        <v>1.3313376908185711E-2</v>
      </c>
      <c r="E6232">
        <v>-2.8024147902800393E-2</v>
      </c>
    </row>
    <row r="6233" spans="2:5" x14ac:dyDescent="0.2">
      <c r="B6233" s="176">
        <v>37295</v>
      </c>
      <c r="C6233" s="146">
        <v>20.857443</v>
      </c>
      <c r="D6233">
        <f t="shared" si="100"/>
        <v>-0.93465212529743469</v>
      </c>
      <c r="E6233">
        <v>-2.803715627336574E-2</v>
      </c>
    </row>
    <row r="6234" spans="2:5" x14ac:dyDescent="0.2">
      <c r="B6234" s="176">
        <v>42403</v>
      </c>
      <c r="C6234" s="146">
        <v>319.17553700000002</v>
      </c>
      <c r="D6234">
        <f t="shared" si="100"/>
        <v>7.0728324699436573</v>
      </c>
      <c r="E6234">
        <v>-2.8068585954856784E-2</v>
      </c>
    </row>
    <row r="6235" spans="2:5" x14ac:dyDescent="0.2">
      <c r="B6235" s="176">
        <v>35773</v>
      </c>
      <c r="C6235" s="146">
        <v>39.536994999999997</v>
      </c>
      <c r="D6235">
        <f t="shared" si="100"/>
        <v>-0.67854600200635384</v>
      </c>
      <c r="E6235">
        <v>-2.8159080081919082E-2</v>
      </c>
    </row>
    <row r="6236" spans="2:5" x14ac:dyDescent="0.2">
      <c r="B6236" s="176">
        <v>38875</v>
      </c>
      <c r="C6236" s="146">
        <v>122.994255</v>
      </c>
      <c r="D6236">
        <f t="shared" si="100"/>
        <v>-0.42774772899453417</v>
      </c>
      <c r="E6236">
        <v>-2.8165306183354822E-2</v>
      </c>
    </row>
    <row r="6237" spans="2:5" x14ac:dyDescent="0.2">
      <c r="B6237" s="176">
        <v>43581</v>
      </c>
      <c r="C6237" s="146">
        <v>214.93012999999999</v>
      </c>
      <c r="D6237">
        <f t="shared" si="100"/>
        <v>-1.2477325139064226E-2</v>
      </c>
      <c r="E6237">
        <v>-2.8172231361101432E-2</v>
      </c>
    </row>
    <row r="6238" spans="2:5" x14ac:dyDescent="0.2">
      <c r="B6238" s="176">
        <v>40480</v>
      </c>
      <c r="C6238" s="146">
        <v>217.64576700000001</v>
      </c>
      <c r="D6238">
        <f t="shared" si="100"/>
        <v>0.7508805113233652</v>
      </c>
      <c r="E6238">
        <v>-2.8173739873928232E-2</v>
      </c>
    </row>
    <row r="6239" spans="2:5" x14ac:dyDescent="0.2">
      <c r="B6239" s="176">
        <v>39288</v>
      </c>
      <c r="C6239" s="146">
        <v>124.306465</v>
      </c>
      <c r="D6239">
        <f t="shared" si="100"/>
        <v>-0.64791310725354667</v>
      </c>
      <c r="E6239">
        <v>-2.8242646808033345E-2</v>
      </c>
    </row>
    <row r="6240" spans="2:5" x14ac:dyDescent="0.2">
      <c r="B6240" s="176">
        <v>42383</v>
      </c>
      <c r="C6240" s="146">
        <v>353.05621300000001</v>
      </c>
      <c r="D6240">
        <f t="shared" si="100"/>
        <v>1.1011958775196895</v>
      </c>
      <c r="E6240">
        <v>-2.8250093379105053E-2</v>
      </c>
    </row>
    <row r="6241" spans="2:5" x14ac:dyDescent="0.2">
      <c r="B6241" s="176">
        <v>43467</v>
      </c>
      <c r="C6241" s="146">
        <v>168.026321</v>
      </c>
      <c r="D6241">
        <f t="shared" si="100"/>
        <v>12.47974219859786</v>
      </c>
      <c r="E6241">
        <v>-2.8250160731451611E-2</v>
      </c>
    </row>
    <row r="6242" spans="2:5" x14ac:dyDescent="0.2">
      <c r="B6242" s="176">
        <v>37200</v>
      </c>
      <c r="C6242" s="146">
        <v>12.465099</v>
      </c>
      <c r="D6242">
        <f t="shared" si="100"/>
        <v>-0.74743581511621815</v>
      </c>
      <c r="E6242">
        <v>-2.8262031797913739E-2</v>
      </c>
    </row>
    <row r="6243" spans="2:5" x14ac:dyDescent="0.2">
      <c r="B6243" s="176">
        <v>35670</v>
      </c>
      <c r="C6243" s="146">
        <v>49.354182999999999</v>
      </c>
      <c r="D6243">
        <f t="shared" si="100"/>
        <v>0.25382219498399822</v>
      </c>
      <c r="E6243">
        <v>-2.8265603870321371E-2</v>
      </c>
    </row>
    <row r="6244" spans="2:5" x14ac:dyDescent="0.2">
      <c r="B6244" s="176">
        <v>35936</v>
      </c>
      <c r="C6244" s="146">
        <v>39.362983999999997</v>
      </c>
      <c r="D6244">
        <f t="shared" si="100"/>
        <v>-0.73617086510146712</v>
      </c>
      <c r="E6244">
        <v>-2.8279945939332793E-2</v>
      </c>
    </row>
    <row r="6245" spans="2:5" x14ac:dyDescent="0.2">
      <c r="B6245" s="176">
        <v>40772</v>
      </c>
      <c r="C6245" s="146">
        <v>149.19877600000001</v>
      </c>
      <c r="D6245">
        <f t="shared" si="100"/>
        <v>0.21854448812156441</v>
      </c>
      <c r="E6245">
        <v>-2.8320242641627545E-2</v>
      </c>
    </row>
    <row r="6246" spans="2:5" x14ac:dyDescent="0.2">
      <c r="B6246" s="176">
        <v>39485</v>
      </c>
      <c r="C6246" s="146">
        <v>122.440155</v>
      </c>
      <c r="D6246">
        <f t="shared" si="100"/>
        <v>6.7167633172611758</v>
      </c>
      <c r="E6246">
        <v>-2.8330695277789145E-2</v>
      </c>
    </row>
    <row r="6247" spans="2:5" x14ac:dyDescent="0.2">
      <c r="B6247" s="176">
        <v>36944</v>
      </c>
      <c r="C6247" s="146">
        <v>15.866776</v>
      </c>
      <c r="D6247">
        <f t="shared" si="100"/>
        <v>-0.71633618600027527</v>
      </c>
      <c r="E6247">
        <v>-2.8341570531321546E-2</v>
      </c>
    </row>
    <row r="6248" spans="2:5" x14ac:dyDescent="0.2">
      <c r="B6248" s="176">
        <v>35552</v>
      </c>
      <c r="C6248" s="146">
        <v>55.935142999999997</v>
      </c>
      <c r="D6248">
        <f t="shared" si="100"/>
        <v>-0.80067878295442385</v>
      </c>
      <c r="E6248">
        <v>-2.83461460104605E-2</v>
      </c>
    </row>
    <row r="6249" spans="2:5" x14ac:dyDescent="0.2">
      <c r="B6249" s="176">
        <v>41463</v>
      </c>
      <c r="C6249" s="146">
        <v>280.62814300000002</v>
      </c>
      <c r="D6249">
        <f t="shared" si="100"/>
        <v>1.696205445469833</v>
      </c>
      <c r="E6249">
        <v>-2.8359211789168157E-2</v>
      </c>
    </row>
    <row r="6250" spans="2:5" x14ac:dyDescent="0.2">
      <c r="B6250" s="176">
        <v>40091</v>
      </c>
      <c r="C6250" s="146">
        <v>104.082626</v>
      </c>
      <c r="D6250">
        <f t="shared" si="100"/>
        <v>3.9751124462720058</v>
      </c>
      <c r="E6250">
        <v>-2.8366936818278822E-2</v>
      </c>
    </row>
    <row r="6251" spans="2:5" x14ac:dyDescent="0.2">
      <c r="B6251" s="176">
        <v>36028</v>
      </c>
      <c r="C6251" s="146">
        <v>20.920658</v>
      </c>
      <c r="D6251">
        <f t="shared" si="100"/>
        <v>-0.73821058043971477</v>
      </c>
      <c r="E6251">
        <v>-2.8383363901295238E-2</v>
      </c>
    </row>
    <row r="6252" spans="2:5" x14ac:dyDescent="0.2">
      <c r="B6252" s="176">
        <v>38652</v>
      </c>
      <c r="C6252" s="146">
        <v>79.914069999999995</v>
      </c>
      <c r="D6252">
        <f t="shared" si="100"/>
        <v>-0.63605776590789109</v>
      </c>
      <c r="E6252">
        <v>-2.8390902627513842E-2</v>
      </c>
    </row>
    <row r="6253" spans="2:5" x14ac:dyDescent="0.2">
      <c r="B6253" s="176">
        <v>41106</v>
      </c>
      <c r="C6253" s="146">
        <v>219.57899499999999</v>
      </c>
      <c r="D6253">
        <f t="shared" si="100"/>
        <v>-0.59227944450291503</v>
      </c>
      <c r="E6253">
        <v>-2.8395912097135996E-2</v>
      </c>
    </row>
    <row r="6254" spans="2:5" x14ac:dyDescent="0.2">
      <c r="B6254" s="176">
        <v>42109</v>
      </c>
      <c r="C6254" s="146">
        <v>538.55267300000003</v>
      </c>
      <c r="D6254">
        <f t="shared" si="100"/>
        <v>1.0513809625836179</v>
      </c>
      <c r="E6254">
        <v>-2.8404557763259657E-2</v>
      </c>
    </row>
    <row r="6255" spans="2:5" x14ac:dyDescent="0.2">
      <c r="B6255" s="176">
        <v>43279</v>
      </c>
      <c r="C6255" s="146">
        <v>262.531769</v>
      </c>
      <c r="D6255">
        <f t="shared" si="100"/>
        <v>-0.44087047946386781</v>
      </c>
      <c r="E6255">
        <v>-2.8407970790631308E-2</v>
      </c>
    </row>
    <row r="6256" spans="2:5" x14ac:dyDescent="0.2">
      <c r="B6256" s="176">
        <v>44792</v>
      </c>
      <c r="C6256" s="146">
        <v>469.53659099999999</v>
      </c>
      <c r="D6256">
        <f t="shared" si="100"/>
        <v>1.5370320457181743</v>
      </c>
      <c r="E6256">
        <v>-2.8465320304267759E-2</v>
      </c>
    </row>
    <row r="6257" spans="2:5" x14ac:dyDescent="0.2">
      <c r="B6257" s="176">
        <v>43836</v>
      </c>
      <c r="C6257" s="146">
        <v>185.07318100000001</v>
      </c>
      <c r="D6257">
        <f t="shared" si="100"/>
        <v>2.2347686647942724</v>
      </c>
      <c r="E6257">
        <v>-2.8519142174522616E-2</v>
      </c>
    </row>
    <row r="6258" spans="2:5" x14ac:dyDescent="0.2">
      <c r="B6258" s="176">
        <v>35632</v>
      </c>
      <c r="C6258" s="146">
        <v>57.213729999999998</v>
      </c>
      <c r="D6258">
        <f t="shared" si="100"/>
        <v>-0.80604241117249531</v>
      </c>
      <c r="E6258">
        <v>-2.8560760827929469E-2</v>
      </c>
    </row>
    <row r="6259" spans="2:5" x14ac:dyDescent="0.2">
      <c r="B6259" s="176">
        <v>43241</v>
      </c>
      <c r="C6259" s="146">
        <v>294.98062099999999</v>
      </c>
      <c r="D6259">
        <f t="shared" si="100"/>
        <v>15.386777179685925</v>
      </c>
      <c r="E6259">
        <v>-2.8562161904044425E-2</v>
      </c>
    </row>
    <row r="6260" spans="2:5" x14ac:dyDescent="0.2">
      <c r="B6260" s="176">
        <v>36679</v>
      </c>
      <c r="C6260" s="146">
        <v>18.001137</v>
      </c>
      <c r="D6260">
        <f t="shared" si="100"/>
        <v>-0.94565416617241504</v>
      </c>
      <c r="E6260">
        <v>-2.8606435075885332E-2</v>
      </c>
    </row>
    <row r="6261" spans="2:5" x14ac:dyDescent="0.2">
      <c r="B6261" s="176">
        <v>42237</v>
      </c>
      <c r="C6261" s="146">
        <v>331.23306300000002</v>
      </c>
      <c r="D6261">
        <f t="shared" si="100"/>
        <v>0.54441069890584437</v>
      </c>
      <c r="E6261">
        <v>-2.8638306667033275E-2</v>
      </c>
    </row>
    <row r="6262" spans="2:5" x14ac:dyDescent="0.2">
      <c r="B6262" s="176">
        <v>40617</v>
      </c>
      <c r="C6262" s="146">
        <v>214.472137</v>
      </c>
      <c r="D6262">
        <f t="shared" si="100"/>
        <v>8.0216071374263489</v>
      </c>
      <c r="E6262">
        <v>-2.8661364539965848E-2</v>
      </c>
    </row>
    <row r="6263" spans="2:5" x14ac:dyDescent="0.2">
      <c r="B6263" s="176">
        <v>37648</v>
      </c>
      <c r="C6263" s="146">
        <v>23.773163</v>
      </c>
      <c r="D6263">
        <f t="shared" si="100"/>
        <v>-0.81215236959354575</v>
      </c>
      <c r="E6263">
        <v>-2.8679478928295126E-2</v>
      </c>
    </row>
    <row r="6264" spans="2:5" x14ac:dyDescent="0.2">
      <c r="B6264" s="176">
        <v>44119</v>
      </c>
      <c r="C6264" s="146">
        <v>126.555565</v>
      </c>
      <c r="D6264">
        <f t="shared" si="100"/>
        <v>2.1909918944301396</v>
      </c>
      <c r="E6264">
        <v>-2.8691669906457235E-2</v>
      </c>
    </row>
    <row r="6265" spans="2:5" x14ac:dyDescent="0.2">
      <c r="B6265" s="176">
        <v>35788</v>
      </c>
      <c r="C6265" s="146">
        <v>39.660259000000003</v>
      </c>
      <c r="D6265">
        <f t="shared" si="100"/>
        <v>-0.41431000838420229</v>
      </c>
      <c r="E6265">
        <v>-2.8764258993232712E-2</v>
      </c>
    </row>
    <row r="6266" spans="2:5" x14ac:dyDescent="0.2">
      <c r="B6266" s="176">
        <v>38513</v>
      </c>
      <c r="C6266" s="146">
        <v>67.715446</v>
      </c>
      <c r="D6266">
        <f t="shared" si="100"/>
        <v>1.4112591440031226</v>
      </c>
      <c r="E6266">
        <v>-2.8830681261862091E-2</v>
      </c>
    </row>
    <row r="6267" spans="2:5" x14ac:dyDescent="0.2">
      <c r="B6267" s="176">
        <v>36196</v>
      </c>
      <c r="C6267" s="146">
        <v>28.083023000000001</v>
      </c>
      <c r="D6267">
        <f t="shared" si="100"/>
        <v>8.2264772932882049E-2</v>
      </c>
      <c r="E6267">
        <v>-2.8866062090206437E-2</v>
      </c>
    </row>
    <row r="6268" spans="2:5" x14ac:dyDescent="0.2">
      <c r="B6268" s="176">
        <v>37768</v>
      </c>
      <c r="C6268" s="146">
        <v>25.948384999999998</v>
      </c>
      <c r="D6268">
        <f t="shared" si="100"/>
        <v>-0.90232506963912551</v>
      </c>
      <c r="E6268">
        <v>-2.8868284561772324E-2</v>
      </c>
    </row>
    <row r="6269" spans="2:5" x14ac:dyDescent="0.2">
      <c r="B6269" s="176">
        <v>41190</v>
      </c>
      <c r="C6269" s="146">
        <v>265.66064499999999</v>
      </c>
      <c r="D6269">
        <f t="shared" si="100"/>
        <v>23.975182817311484</v>
      </c>
      <c r="E6269">
        <v>-2.887179160038441E-2</v>
      </c>
    </row>
    <row r="6270" spans="2:5" x14ac:dyDescent="0.2">
      <c r="B6270" s="176">
        <v>37155</v>
      </c>
      <c r="C6270" s="146">
        <v>10.636984999999999</v>
      </c>
      <c r="D6270">
        <f t="shared" si="100"/>
        <v>-0.72502268171846251</v>
      </c>
      <c r="E6270">
        <v>-2.8873191859212433E-2</v>
      </c>
    </row>
    <row r="6271" spans="2:5" x14ac:dyDescent="0.2">
      <c r="B6271" s="176">
        <v>36439</v>
      </c>
      <c r="C6271" s="146">
        <v>38.683135999999998</v>
      </c>
      <c r="D6271">
        <f t="shared" si="100"/>
        <v>-0.32935451582957376</v>
      </c>
      <c r="E6271">
        <v>-2.889708245639706E-2</v>
      </c>
    </row>
    <row r="6272" spans="2:5" x14ac:dyDescent="0.2">
      <c r="B6272" s="176">
        <v>35383</v>
      </c>
      <c r="C6272" s="146">
        <v>57.680453999999997</v>
      </c>
      <c r="D6272">
        <f t="shared" si="100"/>
        <v>3.7417940808275514</v>
      </c>
      <c r="E6272">
        <v>-2.8906080064110554E-2</v>
      </c>
    </row>
    <row r="6273" spans="2:5" x14ac:dyDescent="0.2">
      <c r="B6273" s="176">
        <v>37036</v>
      </c>
      <c r="C6273" s="146">
        <v>12.164268</v>
      </c>
      <c r="D6273">
        <f t="shared" si="100"/>
        <v>-0.79796409630030818</v>
      </c>
      <c r="E6273">
        <v>-2.8940821617389433E-2</v>
      </c>
    </row>
    <row r="6274" spans="2:5" x14ac:dyDescent="0.2">
      <c r="B6274" s="176">
        <v>35107</v>
      </c>
      <c r="C6274" s="146">
        <v>60.208447</v>
      </c>
      <c r="D6274">
        <f t="shared" si="100"/>
        <v>-0.571088766498691</v>
      </c>
      <c r="E6274">
        <v>-2.895935303832764E-2</v>
      </c>
    </row>
    <row r="6275" spans="2:5" x14ac:dyDescent="0.2">
      <c r="B6275" s="176">
        <v>39071</v>
      </c>
      <c r="C6275" s="146">
        <v>140.37507600000001</v>
      </c>
      <c r="D6275">
        <f t="shared" ref="D6275:D6338" si="101">(C6275-C6276)/C6276</f>
        <v>4.2891322003512773</v>
      </c>
      <c r="E6275">
        <v>-2.896454521296336E-2</v>
      </c>
    </row>
    <row r="6276" spans="2:5" x14ac:dyDescent="0.2">
      <c r="B6276" s="176">
        <v>39833</v>
      </c>
      <c r="C6276" s="146">
        <v>26.540285000000001</v>
      </c>
      <c r="D6276">
        <f t="shared" si="101"/>
        <v>-0.86206182387111852</v>
      </c>
      <c r="E6276">
        <v>-2.8980700082762573E-2</v>
      </c>
    </row>
    <row r="6277" spans="2:5" x14ac:dyDescent="0.2">
      <c r="B6277" s="176">
        <v>40436</v>
      </c>
      <c r="C6277" s="146">
        <v>192.407104</v>
      </c>
      <c r="D6277">
        <f t="shared" si="101"/>
        <v>0.3226717552177491</v>
      </c>
      <c r="E6277">
        <v>-2.8999288692540905E-2</v>
      </c>
    </row>
    <row r="6278" spans="2:5" x14ac:dyDescent="0.2">
      <c r="B6278" s="176">
        <v>39059</v>
      </c>
      <c r="C6278" s="146">
        <v>145.46852100000001</v>
      </c>
      <c r="D6278">
        <f t="shared" si="101"/>
        <v>-0.17720950552311152</v>
      </c>
      <c r="E6278">
        <v>-2.9013118668759146E-2</v>
      </c>
    </row>
    <row r="6279" spans="2:5" x14ac:dyDescent="0.2">
      <c r="B6279" s="176">
        <v>43523</v>
      </c>
      <c r="C6279" s="146">
        <v>176.798981</v>
      </c>
      <c r="D6279">
        <f t="shared" si="101"/>
        <v>1.1386103662791747</v>
      </c>
      <c r="E6279">
        <v>-2.90171921185794E-2</v>
      </c>
    </row>
    <row r="6280" spans="2:5" x14ac:dyDescent="0.2">
      <c r="B6280" s="176">
        <v>38050</v>
      </c>
      <c r="C6280" s="146">
        <v>82.670029</v>
      </c>
      <c r="D6280">
        <f t="shared" si="101"/>
        <v>2.2875320143549018</v>
      </c>
      <c r="E6280">
        <v>-2.9047763621895987E-2</v>
      </c>
    </row>
    <row r="6281" spans="2:5" x14ac:dyDescent="0.2">
      <c r="B6281" s="176">
        <v>36159</v>
      </c>
      <c r="C6281" s="146">
        <v>25.146532000000001</v>
      </c>
      <c r="D6281">
        <f t="shared" si="101"/>
        <v>0.12466670724671941</v>
      </c>
      <c r="E6281">
        <v>-2.9064662245901277E-2</v>
      </c>
    </row>
    <row r="6282" spans="2:5" x14ac:dyDescent="0.2">
      <c r="B6282" s="176">
        <v>36258</v>
      </c>
      <c r="C6282" s="146">
        <v>22.359096999999998</v>
      </c>
      <c r="D6282">
        <f t="shared" si="101"/>
        <v>-0.90499806661558169</v>
      </c>
      <c r="E6282">
        <v>-2.9126175229220931E-2</v>
      </c>
    </row>
    <row r="6283" spans="2:5" x14ac:dyDescent="0.2">
      <c r="B6283" s="176">
        <v>40641</v>
      </c>
      <c r="C6283" s="146">
        <v>235.35412600000001</v>
      </c>
      <c r="D6283">
        <f t="shared" si="101"/>
        <v>2.1375711580264833</v>
      </c>
      <c r="E6283">
        <v>-2.9127007464902707E-2</v>
      </c>
    </row>
    <row r="6284" spans="2:5" x14ac:dyDescent="0.2">
      <c r="B6284" s="176">
        <v>38420</v>
      </c>
      <c r="C6284" s="146">
        <v>75.011566000000002</v>
      </c>
      <c r="D6284">
        <f t="shared" si="101"/>
        <v>-0.56928816194307585</v>
      </c>
      <c r="E6284">
        <v>-2.9128375192049204E-2</v>
      </c>
    </row>
    <row r="6285" spans="2:5" x14ac:dyDescent="0.2">
      <c r="B6285" s="176">
        <v>43392</v>
      </c>
      <c r="C6285" s="146">
        <v>174.157196</v>
      </c>
      <c r="D6285">
        <f t="shared" si="101"/>
        <v>2.6413880862008385</v>
      </c>
      <c r="E6285">
        <v>-2.9174771221931215E-2</v>
      </c>
    </row>
    <row r="6286" spans="2:5" x14ac:dyDescent="0.2">
      <c r="B6286" s="176">
        <v>40007</v>
      </c>
      <c r="C6286" s="146">
        <v>47.827145000000002</v>
      </c>
      <c r="D6286">
        <f t="shared" si="101"/>
        <v>0.54443777074886945</v>
      </c>
      <c r="E6286">
        <v>-2.9199654298937412E-2</v>
      </c>
    </row>
    <row r="6287" spans="2:5" x14ac:dyDescent="0.2">
      <c r="B6287" s="176">
        <v>36173</v>
      </c>
      <c r="C6287" s="146">
        <v>30.96735</v>
      </c>
      <c r="D6287">
        <f t="shared" si="101"/>
        <v>-0.93245517090632379</v>
      </c>
      <c r="E6287">
        <v>-2.9205727342467357E-2</v>
      </c>
    </row>
    <row r="6288" spans="2:5" x14ac:dyDescent="0.2">
      <c r="B6288" s="176">
        <v>42816</v>
      </c>
      <c r="C6288" s="146">
        <v>458.471069</v>
      </c>
      <c r="D6288">
        <f t="shared" si="101"/>
        <v>9.0765363758994049</v>
      </c>
      <c r="E6288">
        <v>-2.9234848235990239E-2</v>
      </c>
    </row>
    <row r="6289" spans="2:5" x14ac:dyDescent="0.2">
      <c r="B6289" s="176">
        <v>36397</v>
      </c>
      <c r="C6289" s="146">
        <v>45.498874999999998</v>
      </c>
      <c r="D6289">
        <f t="shared" si="101"/>
        <v>0.10674942405646737</v>
      </c>
      <c r="E6289">
        <v>-2.924531600883826E-2</v>
      </c>
    </row>
    <row r="6290" spans="2:5" x14ac:dyDescent="0.2">
      <c r="B6290" s="176">
        <v>35901</v>
      </c>
      <c r="C6290" s="146">
        <v>41.110366999999997</v>
      </c>
      <c r="D6290">
        <f t="shared" si="101"/>
        <v>0.89128101930809989</v>
      </c>
      <c r="E6290">
        <v>-2.9275477377444615E-2</v>
      </c>
    </row>
    <row r="6291" spans="2:5" x14ac:dyDescent="0.2">
      <c r="B6291" s="176">
        <v>37300</v>
      </c>
      <c r="C6291" s="146">
        <v>21.736784</v>
      </c>
      <c r="D6291">
        <f t="shared" si="101"/>
        <v>-0.34313004108583067</v>
      </c>
      <c r="E6291">
        <v>-2.928028257392758E-2</v>
      </c>
    </row>
    <row r="6292" spans="2:5" x14ac:dyDescent="0.2">
      <c r="B6292" s="176">
        <v>36182</v>
      </c>
      <c r="C6292" s="146">
        <v>33.091456999999998</v>
      </c>
      <c r="D6292">
        <f t="shared" si="101"/>
        <v>-0.69856121742602739</v>
      </c>
      <c r="E6292">
        <v>-2.9296045627706664E-2</v>
      </c>
    </row>
    <row r="6293" spans="2:5" x14ac:dyDescent="0.2">
      <c r="B6293" s="176">
        <v>39311</v>
      </c>
      <c r="C6293" s="146">
        <v>109.77836600000001</v>
      </c>
      <c r="D6293">
        <f t="shared" si="101"/>
        <v>-0.38923732125738847</v>
      </c>
      <c r="E6293">
        <v>-2.9296107973872887E-2</v>
      </c>
    </row>
    <row r="6294" spans="2:5" x14ac:dyDescent="0.2">
      <c r="B6294" s="176">
        <v>43476</v>
      </c>
      <c r="C6294" s="146">
        <v>179.73980700000001</v>
      </c>
      <c r="D6294">
        <f t="shared" si="101"/>
        <v>3.8594475647993134E-2</v>
      </c>
      <c r="E6294">
        <v>-2.9340475675628998E-2</v>
      </c>
    </row>
    <row r="6295" spans="2:5" x14ac:dyDescent="0.2">
      <c r="B6295" s="176">
        <v>43868</v>
      </c>
      <c r="C6295" s="146">
        <v>173.06062299999999</v>
      </c>
      <c r="D6295">
        <f t="shared" si="101"/>
        <v>-0.12080062007261359</v>
      </c>
      <c r="E6295">
        <v>-2.9354211815798132E-2</v>
      </c>
    </row>
    <row r="6296" spans="2:5" x14ac:dyDescent="0.2">
      <c r="B6296" s="176">
        <v>40696</v>
      </c>
      <c r="C6296" s="146">
        <v>196.83888200000001</v>
      </c>
      <c r="D6296">
        <f t="shared" si="101"/>
        <v>-0.59973166007744927</v>
      </c>
      <c r="E6296">
        <v>-2.9354648886799169E-2</v>
      </c>
    </row>
    <row r="6297" spans="2:5" x14ac:dyDescent="0.2">
      <c r="B6297" s="176">
        <v>42584</v>
      </c>
      <c r="C6297" s="146">
        <v>491.76730300000003</v>
      </c>
      <c r="D6297">
        <f t="shared" si="101"/>
        <v>1.8056084578687746</v>
      </c>
      <c r="E6297">
        <v>-2.9414687011371569E-2</v>
      </c>
    </row>
    <row r="6298" spans="2:5" x14ac:dyDescent="0.2">
      <c r="B6298" s="176">
        <v>40886</v>
      </c>
      <c r="C6298" s="146">
        <v>175.28009</v>
      </c>
      <c r="D6298">
        <f t="shared" si="101"/>
        <v>2.6523465845919851</v>
      </c>
      <c r="E6298">
        <v>-2.9435084719813751E-2</v>
      </c>
    </row>
    <row r="6299" spans="2:5" x14ac:dyDescent="0.2">
      <c r="B6299" s="176">
        <v>35704</v>
      </c>
      <c r="C6299" s="146">
        <v>47.991089000000002</v>
      </c>
      <c r="D6299">
        <f t="shared" si="101"/>
        <v>1.4240316792539001E-2</v>
      </c>
      <c r="E6299">
        <v>-2.9471838587376606E-2</v>
      </c>
    </row>
    <row r="6300" spans="2:5" x14ac:dyDescent="0.2">
      <c r="B6300" s="176">
        <v>39947</v>
      </c>
      <c r="C6300" s="146">
        <v>47.317276</v>
      </c>
      <c r="D6300">
        <f t="shared" si="101"/>
        <v>0.97043117031776815</v>
      </c>
      <c r="E6300">
        <v>-2.9505092325283536E-2</v>
      </c>
    </row>
    <row r="6301" spans="2:5" x14ac:dyDescent="0.2">
      <c r="B6301" s="176">
        <v>36249</v>
      </c>
      <c r="C6301" s="146">
        <v>24.013666000000001</v>
      </c>
      <c r="D6301">
        <f t="shared" si="101"/>
        <v>-0.84176533095283512</v>
      </c>
      <c r="E6301">
        <v>-2.9518109878797636E-2</v>
      </c>
    </row>
    <row r="6302" spans="2:5" x14ac:dyDescent="0.2">
      <c r="B6302" s="176">
        <v>40296</v>
      </c>
      <c r="C6302" s="146">
        <v>151.759827</v>
      </c>
      <c r="D6302">
        <f t="shared" si="101"/>
        <v>-0.1464535037974567</v>
      </c>
      <c r="E6302">
        <v>-2.9531680077872824E-2</v>
      </c>
    </row>
    <row r="6303" spans="2:5" x14ac:dyDescent="0.2">
      <c r="B6303" s="176">
        <v>40758</v>
      </c>
      <c r="C6303" s="146">
        <v>177.79913300000001</v>
      </c>
      <c r="D6303">
        <f t="shared" si="101"/>
        <v>3.1725901777874723</v>
      </c>
      <c r="E6303">
        <v>-2.9537846257249405E-2</v>
      </c>
    </row>
    <row r="6304" spans="2:5" x14ac:dyDescent="0.2">
      <c r="B6304" s="176">
        <v>35766</v>
      </c>
      <c r="C6304" s="146">
        <v>42.611213999999997</v>
      </c>
      <c r="D6304">
        <f t="shared" si="101"/>
        <v>-0.40115414447637782</v>
      </c>
      <c r="E6304">
        <v>-2.9557457557614446E-2</v>
      </c>
    </row>
    <row r="6305" spans="2:5" x14ac:dyDescent="0.2">
      <c r="B6305" s="176">
        <v>39660</v>
      </c>
      <c r="C6305" s="146">
        <v>71.155563000000001</v>
      </c>
      <c r="D6305">
        <f t="shared" si="101"/>
        <v>-0.17594209814634351</v>
      </c>
      <c r="E6305">
        <v>-2.9581406013108137E-2</v>
      </c>
    </row>
    <row r="6306" spans="2:5" x14ac:dyDescent="0.2">
      <c r="B6306" s="176">
        <v>39619</v>
      </c>
      <c r="C6306" s="146">
        <v>86.347770999999995</v>
      </c>
      <c r="D6306">
        <f t="shared" si="101"/>
        <v>1.2681489036822187</v>
      </c>
      <c r="E6306">
        <v>-2.9627381455333161E-2</v>
      </c>
    </row>
    <row r="6307" spans="2:5" x14ac:dyDescent="0.2">
      <c r="B6307" s="176">
        <v>36369</v>
      </c>
      <c r="C6307" s="146">
        <v>38.069710000000001</v>
      </c>
      <c r="D6307">
        <f t="shared" si="101"/>
        <v>-0.81773201321087663</v>
      </c>
      <c r="E6307">
        <v>-2.9724156657695063E-2</v>
      </c>
    </row>
    <row r="6308" spans="2:5" x14ac:dyDescent="0.2">
      <c r="B6308" s="176">
        <v>40582</v>
      </c>
      <c r="C6308" s="146">
        <v>208.86668399999999</v>
      </c>
      <c r="D6308">
        <f t="shared" si="101"/>
        <v>-0.57941094418772354</v>
      </c>
      <c r="E6308">
        <v>-2.9746628061672584E-2</v>
      </c>
    </row>
    <row r="6309" spans="2:5" x14ac:dyDescent="0.2">
      <c r="B6309" s="176">
        <v>41939</v>
      </c>
      <c r="C6309" s="146">
        <v>496.60513300000002</v>
      </c>
      <c r="D6309">
        <f t="shared" si="101"/>
        <v>2.7328804587832547</v>
      </c>
      <c r="E6309">
        <v>-2.9760150787233982E-2</v>
      </c>
    </row>
    <row r="6310" spans="2:5" x14ac:dyDescent="0.2">
      <c r="B6310" s="176">
        <v>43676</v>
      </c>
      <c r="C6310" s="146">
        <v>133.03537</v>
      </c>
      <c r="D6310">
        <f t="shared" si="101"/>
        <v>9.6004718107198528</v>
      </c>
      <c r="E6310">
        <v>-2.9807369148062257E-2</v>
      </c>
    </row>
    <row r="6311" spans="2:5" x14ac:dyDescent="0.2">
      <c r="B6311" s="176">
        <v>36797</v>
      </c>
      <c r="C6311" s="146">
        <v>12.549948000000001</v>
      </c>
      <c r="D6311">
        <f t="shared" si="101"/>
        <v>-0.9267864903958849</v>
      </c>
      <c r="E6311">
        <v>-2.9814953636171919E-2</v>
      </c>
    </row>
    <row r="6312" spans="2:5" x14ac:dyDescent="0.2">
      <c r="B6312" s="176">
        <v>43434</v>
      </c>
      <c r="C6312" s="146">
        <v>171.415741</v>
      </c>
      <c r="D6312">
        <f t="shared" si="101"/>
        <v>-0.54486143855413427</v>
      </c>
      <c r="E6312">
        <v>-2.9901304634631171E-2</v>
      </c>
    </row>
    <row r="6313" spans="2:5" x14ac:dyDescent="0.2">
      <c r="B6313" s="176">
        <v>42349</v>
      </c>
      <c r="C6313" s="146">
        <v>376.623199</v>
      </c>
      <c r="D6313">
        <f t="shared" si="101"/>
        <v>8.2559538770264247</v>
      </c>
      <c r="E6313">
        <v>-2.990246045988448E-2</v>
      </c>
    </row>
    <row r="6314" spans="2:5" x14ac:dyDescent="0.2">
      <c r="B6314" s="176">
        <v>35769</v>
      </c>
      <c r="C6314" s="146">
        <v>40.689830999999998</v>
      </c>
      <c r="D6314">
        <f t="shared" si="101"/>
        <v>0.46367314708335911</v>
      </c>
      <c r="E6314">
        <v>-2.9904920274017584E-2</v>
      </c>
    </row>
    <row r="6315" spans="2:5" x14ac:dyDescent="0.2">
      <c r="B6315" s="176">
        <v>36216</v>
      </c>
      <c r="C6315" s="146">
        <v>27.799807000000001</v>
      </c>
      <c r="D6315">
        <f t="shared" si="101"/>
        <v>-0.80203379218325999</v>
      </c>
      <c r="E6315">
        <v>-2.9908918283705718E-2</v>
      </c>
    </row>
    <row r="6316" spans="2:5" x14ac:dyDescent="0.2">
      <c r="B6316" s="176">
        <v>40259</v>
      </c>
      <c r="C6316" s="146">
        <v>140.427032</v>
      </c>
      <c r="D6316">
        <f t="shared" si="101"/>
        <v>-0.19413788253098532</v>
      </c>
      <c r="E6316">
        <v>-2.9924065965618234E-2</v>
      </c>
    </row>
    <row r="6317" spans="2:5" x14ac:dyDescent="0.2">
      <c r="B6317" s="176">
        <v>43817</v>
      </c>
      <c r="C6317" s="146">
        <v>174.25689700000001</v>
      </c>
      <c r="D6317">
        <f t="shared" si="101"/>
        <v>5.9127946102567934</v>
      </c>
      <c r="E6317">
        <v>-2.9966632284218277E-2</v>
      </c>
    </row>
    <row r="6318" spans="2:5" x14ac:dyDescent="0.2">
      <c r="B6318" s="176">
        <v>37593</v>
      </c>
      <c r="C6318" s="146">
        <v>25.207879999999999</v>
      </c>
      <c r="D6318">
        <f t="shared" si="101"/>
        <v>-0.89889466126415807</v>
      </c>
      <c r="E6318">
        <v>-2.9979427369594813E-2</v>
      </c>
    </row>
    <row r="6319" spans="2:5" x14ac:dyDescent="0.2">
      <c r="B6319" s="176">
        <v>43322</v>
      </c>
      <c r="C6319" s="146">
        <v>249.322937</v>
      </c>
      <c r="D6319">
        <f t="shared" si="101"/>
        <v>2.9965209101964341</v>
      </c>
      <c r="E6319">
        <v>-3.0056239230379145E-2</v>
      </c>
    </row>
    <row r="6320" spans="2:5" x14ac:dyDescent="0.2">
      <c r="B6320" s="176">
        <v>38149</v>
      </c>
      <c r="C6320" s="146">
        <v>62.384995000000004</v>
      </c>
      <c r="D6320">
        <f t="shared" si="101"/>
        <v>0.40725665821259932</v>
      </c>
      <c r="E6320">
        <v>-3.0071607260640208E-2</v>
      </c>
    </row>
    <row r="6321" spans="2:5" x14ac:dyDescent="0.2">
      <c r="B6321" s="176">
        <v>39738</v>
      </c>
      <c r="C6321" s="146">
        <v>44.330928999999998</v>
      </c>
      <c r="D6321">
        <f t="shared" si="101"/>
        <v>-0.83809098287462525</v>
      </c>
      <c r="E6321">
        <v>-3.0079486306904119E-2</v>
      </c>
    </row>
    <row r="6322" spans="2:5" x14ac:dyDescent="0.2">
      <c r="B6322" s="176">
        <v>41493</v>
      </c>
      <c r="C6322" s="146">
        <v>273.80148300000002</v>
      </c>
      <c r="D6322">
        <f t="shared" si="101"/>
        <v>3.1788362989886543</v>
      </c>
      <c r="E6322">
        <v>-3.0081762637247871E-2</v>
      </c>
    </row>
    <row r="6323" spans="2:5" x14ac:dyDescent="0.2">
      <c r="B6323" s="176">
        <v>38211</v>
      </c>
      <c r="C6323" s="146">
        <v>65.520988000000003</v>
      </c>
      <c r="D6323">
        <f t="shared" si="101"/>
        <v>-0.7706247318613092</v>
      </c>
      <c r="E6323">
        <v>-3.0112811189096447E-2</v>
      </c>
    </row>
    <row r="6324" spans="2:5" x14ac:dyDescent="0.2">
      <c r="B6324" s="176">
        <v>41415</v>
      </c>
      <c r="C6324" s="146">
        <v>285.64974999999998</v>
      </c>
      <c r="D6324">
        <f t="shared" si="101"/>
        <v>2.1301942339583619E-2</v>
      </c>
      <c r="E6324">
        <v>-3.0127561170857301E-2</v>
      </c>
    </row>
    <row r="6325" spans="2:5" x14ac:dyDescent="0.2">
      <c r="B6325" s="176">
        <v>41485</v>
      </c>
      <c r="C6325" s="146">
        <v>279.69177200000001</v>
      </c>
      <c r="D6325">
        <f t="shared" si="101"/>
        <v>-0.14920546228473514</v>
      </c>
      <c r="E6325">
        <v>-3.0127723314242846E-2</v>
      </c>
    </row>
    <row r="6326" spans="2:5" x14ac:dyDescent="0.2">
      <c r="B6326" s="176">
        <v>42248</v>
      </c>
      <c r="C6326" s="146">
        <v>328.74185199999999</v>
      </c>
      <c r="D6326">
        <f t="shared" si="101"/>
        <v>1.1994279405391075</v>
      </c>
      <c r="E6326">
        <v>-3.0133775053762767E-2</v>
      </c>
    </row>
    <row r="6327" spans="2:5" x14ac:dyDescent="0.2">
      <c r="B6327" s="176">
        <v>40816</v>
      </c>
      <c r="C6327" s="146">
        <v>149.46698000000001</v>
      </c>
      <c r="D6327">
        <f t="shared" si="101"/>
        <v>6.0054940831508539</v>
      </c>
      <c r="E6327">
        <v>-3.0142850444590551E-2</v>
      </c>
    </row>
    <row r="6328" spans="2:5" x14ac:dyDescent="0.2">
      <c r="B6328" s="176">
        <v>37505</v>
      </c>
      <c r="C6328" s="146">
        <v>21.33568</v>
      </c>
      <c r="D6328">
        <f t="shared" si="101"/>
        <v>2.3483975203071328E-2</v>
      </c>
      <c r="E6328">
        <v>-3.0154307600429579E-2</v>
      </c>
    </row>
    <row r="6329" spans="2:5" x14ac:dyDescent="0.2">
      <c r="B6329" s="176">
        <v>36272</v>
      </c>
      <c r="C6329" s="146">
        <v>20.846129999999999</v>
      </c>
      <c r="D6329">
        <f t="shared" si="101"/>
        <v>-0.66711342961699815</v>
      </c>
      <c r="E6329">
        <v>-3.0166491079480863E-2</v>
      </c>
    </row>
    <row r="6330" spans="2:5" x14ac:dyDescent="0.2">
      <c r="B6330" s="176">
        <v>39721</v>
      </c>
      <c r="C6330" s="146">
        <v>62.622321999999997</v>
      </c>
      <c r="D6330">
        <f t="shared" si="101"/>
        <v>-0.83964902290661925</v>
      </c>
      <c r="E6330">
        <v>-3.0174816664615318E-2</v>
      </c>
    </row>
    <row r="6331" spans="2:5" x14ac:dyDescent="0.2">
      <c r="B6331" s="176">
        <v>44691</v>
      </c>
      <c r="C6331" s="146">
        <v>390.53283699999997</v>
      </c>
      <c r="D6331">
        <f t="shared" si="101"/>
        <v>-0.18112456238274025</v>
      </c>
      <c r="E6331">
        <v>-3.0201792003617653E-2</v>
      </c>
    </row>
    <row r="6332" spans="2:5" x14ac:dyDescent="0.2">
      <c r="B6332" s="176">
        <v>42585</v>
      </c>
      <c r="C6332" s="146">
        <v>476.91360500000002</v>
      </c>
      <c r="D6332">
        <f t="shared" si="101"/>
        <v>9.1738871816689702E-2</v>
      </c>
      <c r="E6332">
        <v>-3.0204728759691466E-2</v>
      </c>
    </row>
    <row r="6333" spans="2:5" x14ac:dyDescent="0.2">
      <c r="B6333" s="176">
        <v>43047</v>
      </c>
      <c r="C6333" s="146">
        <v>436.83853099999999</v>
      </c>
      <c r="D6333">
        <f t="shared" si="101"/>
        <v>21.053201735930646</v>
      </c>
      <c r="E6333">
        <v>-3.0209107857178362E-2</v>
      </c>
    </row>
    <row r="6334" spans="2:5" x14ac:dyDescent="0.2">
      <c r="B6334" s="176">
        <v>37522</v>
      </c>
      <c r="C6334" s="146">
        <v>19.808395000000001</v>
      </c>
      <c r="D6334">
        <f t="shared" si="101"/>
        <v>-0.93041452440528216</v>
      </c>
      <c r="E6334">
        <v>-3.02115299126385E-2</v>
      </c>
    </row>
    <row r="6335" spans="2:5" x14ac:dyDescent="0.2">
      <c r="B6335" s="176">
        <v>44280</v>
      </c>
      <c r="C6335" s="146">
        <v>284.662781</v>
      </c>
      <c r="D6335">
        <f t="shared" si="101"/>
        <v>10.673051981602798</v>
      </c>
      <c r="E6335">
        <v>-3.0225936548465688E-2</v>
      </c>
    </row>
    <row r="6336" spans="2:5" x14ac:dyDescent="0.2">
      <c r="B6336" s="176">
        <v>36160</v>
      </c>
      <c r="C6336" s="146">
        <v>24.386320000000001</v>
      </c>
      <c r="D6336">
        <f t="shared" si="101"/>
        <v>-3.6271972130364392E-3</v>
      </c>
      <c r="E6336">
        <v>-3.023128596818039E-2</v>
      </c>
    </row>
    <row r="6337" spans="2:5" x14ac:dyDescent="0.2">
      <c r="B6337" s="176">
        <v>37645</v>
      </c>
      <c r="C6337" s="146">
        <v>24.475096000000001</v>
      </c>
      <c r="D6337">
        <f t="shared" si="101"/>
        <v>-0.51457574086161428</v>
      </c>
      <c r="E6337">
        <v>-3.0256704208296945E-2</v>
      </c>
    </row>
    <row r="6338" spans="2:5" x14ac:dyDescent="0.2">
      <c r="B6338" s="176">
        <v>35664</v>
      </c>
      <c r="C6338" s="146">
        <v>50.420009999999998</v>
      </c>
      <c r="D6338">
        <f t="shared" si="101"/>
        <v>-0.68428742599783587</v>
      </c>
      <c r="E6338">
        <v>-3.0260706721699917E-2</v>
      </c>
    </row>
    <row r="6339" spans="2:5" x14ac:dyDescent="0.2">
      <c r="B6339" s="176">
        <v>43651</v>
      </c>
      <c r="C6339" s="146">
        <v>159.70225500000001</v>
      </c>
      <c r="D6339">
        <f t="shared" ref="D6339:D6402" si="102">(C6339-C6340)/C6340</f>
        <v>-0.39840698460045704</v>
      </c>
      <c r="E6339">
        <v>-3.0266356263985841E-2</v>
      </c>
    </row>
    <row r="6340" spans="2:5" x14ac:dyDescent="0.2">
      <c r="B6340" s="176">
        <v>41228</v>
      </c>
      <c r="C6340" s="146">
        <v>265.46560699999998</v>
      </c>
      <c r="D6340">
        <f t="shared" si="102"/>
        <v>-0.50380860440809261</v>
      </c>
      <c r="E6340">
        <v>-3.0276027161692198E-2</v>
      </c>
    </row>
    <row r="6341" spans="2:5" x14ac:dyDescent="0.2">
      <c r="B6341" s="176">
        <v>42044</v>
      </c>
      <c r="C6341" s="146">
        <v>535.00647000000004</v>
      </c>
      <c r="D6341">
        <f t="shared" si="102"/>
        <v>1.8915619653748994</v>
      </c>
      <c r="E6341">
        <v>-3.0289586121417064E-2</v>
      </c>
    </row>
    <row r="6342" spans="2:5" x14ac:dyDescent="0.2">
      <c r="B6342" s="176">
        <v>43852</v>
      </c>
      <c r="C6342" s="146">
        <v>185.023346</v>
      </c>
      <c r="D6342">
        <f t="shared" si="102"/>
        <v>0.51282524653793771</v>
      </c>
      <c r="E6342">
        <v>-3.0302966458800904E-2</v>
      </c>
    </row>
    <row r="6343" spans="2:5" x14ac:dyDescent="0.2">
      <c r="B6343" s="176">
        <v>39465</v>
      </c>
      <c r="C6343" s="146">
        <v>122.303185</v>
      </c>
      <c r="D6343">
        <f t="shared" si="102"/>
        <v>-0.73151469342631381</v>
      </c>
      <c r="E6343">
        <v>-3.0339990495676532E-2</v>
      </c>
    </row>
    <row r="6344" spans="2:5" x14ac:dyDescent="0.2">
      <c r="B6344" s="176">
        <v>42695</v>
      </c>
      <c r="C6344" s="146">
        <v>455.53027300000002</v>
      </c>
      <c r="D6344">
        <f t="shared" si="102"/>
        <v>10.554263573461476</v>
      </c>
      <c r="E6344">
        <v>-3.0344795756588806E-2</v>
      </c>
    </row>
    <row r="6345" spans="2:5" x14ac:dyDescent="0.2">
      <c r="B6345" s="176">
        <v>36367</v>
      </c>
      <c r="C6345" s="146">
        <v>39.425297</v>
      </c>
      <c r="D6345">
        <f t="shared" si="102"/>
        <v>-0.73881515894930516</v>
      </c>
      <c r="E6345">
        <v>-3.0359253801584069E-2</v>
      </c>
    </row>
    <row r="6346" spans="2:5" x14ac:dyDescent="0.2">
      <c r="B6346" s="176">
        <v>39111</v>
      </c>
      <c r="C6346" s="146">
        <v>150.94787600000001</v>
      </c>
      <c r="D6346">
        <f t="shared" si="102"/>
        <v>-0.34115333998622865</v>
      </c>
      <c r="E6346">
        <v>-3.0399569127785905E-2</v>
      </c>
    </row>
    <row r="6347" spans="2:5" x14ac:dyDescent="0.2">
      <c r="B6347" s="176">
        <v>41087</v>
      </c>
      <c r="C6347" s="146">
        <v>229.10926799999999</v>
      </c>
      <c r="D6347">
        <f t="shared" si="102"/>
        <v>3.5518978510407875</v>
      </c>
      <c r="E6347">
        <v>-3.0401231502287306E-2</v>
      </c>
    </row>
    <row r="6348" spans="2:5" x14ac:dyDescent="0.2">
      <c r="B6348" s="176">
        <v>35088</v>
      </c>
      <c r="C6348" s="146">
        <v>50.332690999999997</v>
      </c>
      <c r="D6348">
        <f t="shared" si="102"/>
        <v>-0.39460573596334392</v>
      </c>
      <c r="E6348">
        <v>-3.0401350962248799E-2</v>
      </c>
    </row>
    <row r="6349" spans="2:5" x14ac:dyDescent="0.2">
      <c r="B6349" s="176">
        <v>38644</v>
      </c>
      <c r="C6349" s="146">
        <v>83.140349999999998</v>
      </c>
      <c r="D6349">
        <f t="shared" si="102"/>
        <v>-0.8097205611271715</v>
      </c>
      <c r="E6349">
        <v>-3.0407874109173595E-2</v>
      </c>
    </row>
    <row r="6350" spans="2:5" x14ac:dyDescent="0.2">
      <c r="B6350" s="176">
        <v>44663</v>
      </c>
      <c r="C6350" s="146">
        <v>436.93817100000001</v>
      </c>
      <c r="D6350">
        <f t="shared" si="102"/>
        <v>3.1683307783033268</v>
      </c>
      <c r="E6350">
        <v>-3.0417049986280049E-2</v>
      </c>
    </row>
    <row r="6351" spans="2:5" x14ac:dyDescent="0.2">
      <c r="B6351" s="176">
        <v>44034</v>
      </c>
      <c r="C6351" s="146">
        <v>104.823296</v>
      </c>
      <c r="D6351">
        <f t="shared" si="102"/>
        <v>-0.60662175941033281</v>
      </c>
      <c r="E6351">
        <v>-3.0428788681328887E-2</v>
      </c>
    </row>
    <row r="6352" spans="2:5" x14ac:dyDescent="0.2">
      <c r="B6352" s="176">
        <v>43354</v>
      </c>
      <c r="C6352" s="146">
        <v>266.46948200000003</v>
      </c>
      <c r="D6352">
        <f t="shared" si="102"/>
        <v>-0.47929462451641958</v>
      </c>
      <c r="E6352">
        <v>-3.0468010414104258E-2</v>
      </c>
    </row>
    <row r="6353" spans="2:5" x14ac:dyDescent="0.2">
      <c r="B6353" s="176">
        <v>42136</v>
      </c>
      <c r="C6353" s="146">
        <v>511.74713100000002</v>
      </c>
      <c r="D6353">
        <f t="shared" si="102"/>
        <v>0.36728264544617156</v>
      </c>
      <c r="E6353">
        <v>-3.0488991281445051E-2</v>
      </c>
    </row>
    <row r="6354" spans="2:5" x14ac:dyDescent="0.2">
      <c r="B6354" s="176">
        <v>41716</v>
      </c>
      <c r="C6354" s="146">
        <v>374.28042599999998</v>
      </c>
      <c r="D6354">
        <f t="shared" si="102"/>
        <v>13.242357013793471</v>
      </c>
      <c r="E6354">
        <v>-3.0514965215373481E-2</v>
      </c>
    </row>
    <row r="6355" spans="2:5" x14ac:dyDescent="0.2">
      <c r="B6355" s="176">
        <v>36220</v>
      </c>
      <c r="C6355" s="146">
        <v>26.279388000000001</v>
      </c>
      <c r="D6355">
        <f t="shared" si="102"/>
        <v>0.758860028693913</v>
      </c>
      <c r="E6355">
        <v>-3.051971403649785E-2</v>
      </c>
    </row>
    <row r="6356" spans="2:5" x14ac:dyDescent="0.2">
      <c r="B6356" s="176">
        <v>36780</v>
      </c>
      <c r="C6356" s="146">
        <v>14.941148</v>
      </c>
      <c r="D6356">
        <f t="shared" si="102"/>
        <v>-0.3619627490033035</v>
      </c>
      <c r="E6356">
        <v>-3.0530366854420423E-2</v>
      </c>
    </row>
    <row r="6357" spans="2:5" x14ac:dyDescent="0.2">
      <c r="B6357" s="176">
        <v>39784</v>
      </c>
      <c r="C6357" s="146">
        <v>23.417359999999999</v>
      </c>
      <c r="D6357">
        <f t="shared" si="102"/>
        <v>0.54261885976547297</v>
      </c>
      <c r="E6357">
        <v>-3.0531596020111268E-2</v>
      </c>
    </row>
    <row r="6358" spans="2:5" x14ac:dyDescent="0.2">
      <c r="B6358" s="176">
        <v>37245</v>
      </c>
      <c r="C6358" s="146">
        <v>15.180263</v>
      </c>
      <c r="D6358">
        <f t="shared" si="102"/>
        <v>-0.97205180068859054</v>
      </c>
      <c r="E6358">
        <v>-3.0542058099284765E-2</v>
      </c>
    </row>
    <row r="6359" spans="2:5" x14ac:dyDescent="0.2">
      <c r="B6359" s="176">
        <v>42656</v>
      </c>
      <c r="C6359" s="146">
        <v>543.157104</v>
      </c>
      <c r="D6359">
        <f t="shared" si="102"/>
        <v>26.452618078198327</v>
      </c>
      <c r="E6359">
        <v>-3.0602344163306847E-2</v>
      </c>
    </row>
    <row r="6360" spans="2:5" x14ac:dyDescent="0.2">
      <c r="B6360" s="176">
        <v>37363</v>
      </c>
      <c r="C6360" s="146">
        <v>19.785257000000001</v>
      </c>
      <c r="D6360">
        <f t="shared" si="102"/>
        <v>-0.93854490971878402</v>
      </c>
      <c r="E6360">
        <v>-3.0612169404949603E-2</v>
      </c>
    </row>
    <row r="6361" spans="2:5" x14ac:dyDescent="0.2">
      <c r="B6361" s="176">
        <v>44253</v>
      </c>
      <c r="C6361" s="146">
        <v>321.946594</v>
      </c>
      <c r="D6361">
        <f t="shared" si="102"/>
        <v>0.74473250228307941</v>
      </c>
      <c r="E6361">
        <v>-3.0616828786112292E-2</v>
      </c>
    </row>
    <row r="6362" spans="2:5" x14ac:dyDescent="0.2">
      <c r="B6362" s="176">
        <v>43593</v>
      </c>
      <c r="C6362" s="146">
        <v>184.524902</v>
      </c>
      <c r="D6362">
        <f t="shared" si="102"/>
        <v>6.5369765224435161</v>
      </c>
      <c r="E6362">
        <v>-3.0636260175107025E-2</v>
      </c>
    </row>
    <row r="6363" spans="2:5" x14ac:dyDescent="0.2">
      <c r="B6363" s="176">
        <v>39771</v>
      </c>
      <c r="C6363" s="146">
        <v>24.482616</v>
      </c>
      <c r="D6363">
        <f t="shared" si="102"/>
        <v>-0.89175120021849419</v>
      </c>
      <c r="E6363">
        <v>-3.0641635978547584E-2</v>
      </c>
    </row>
    <row r="6364" spans="2:5" x14ac:dyDescent="0.2">
      <c r="B6364" s="176">
        <v>41131</v>
      </c>
      <c r="C6364" s="146">
        <v>226.169861</v>
      </c>
      <c r="D6364">
        <f t="shared" si="102"/>
        <v>0.24009159653225284</v>
      </c>
      <c r="E6364">
        <v>-3.0714709892802901E-2</v>
      </c>
    </row>
    <row r="6365" spans="2:5" x14ac:dyDescent="0.2">
      <c r="B6365" s="176">
        <v>43384</v>
      </c>
      <c r="C6365" s="146">
        <v>182.38157699999999</v>
      </c>
      <c r="D6365">
        <f t="shared" si="102"/>
        <v>0.43360025909282657</v>
      </c>
      <c r="E6365">
        <v>-3.0728489781594742E-2</v>
      </c>
    </row>
    <row r="6366" spans="2:5" x14ac:dyDescent="0.2">
      <c r="B6366" s="176">
        <v>40162</v>
      </c>
      <c r="C6366" s="146">
        <v>127.219269</v>
      </c>
      <c r="D6366">
        <f t="shared" si="102"/>
        <v>4.2878988594790375</v>
      </c>
      <c r="E6366">
        <v>-3.0750895888220116E-2</v>
      </c>
    </row>
    <row r="6367" spans="2:5" x14ac:dyDescent="0.2">
      <c r="B6367" s="176">
        <v>37726</v>
      </c>
      <c r="C6367" s="146">
        <v>24.058567</v>
      </c>
      <c r="D6367">
        <f t="shared" si="102"/>
        <v>-0.94286564634765957</v>
      </c>
      <c r="E6367">
        <v>-3.0764231522882889E-2</v>
      </c>
    </row>
    <row r="6368" spans="2:5" x14ac:dyDescent="0.2">
      <c r="B6368" s="176">
        <v>44998</v>
      </c>
      <c r="C6368" s="146">
        <v>421.08758499999999</v>
      </c>
      <c r="D6368">
        <f t="shared" si="102"/>
        <v>1.4789044223952086</v>
      </c>
      <c r="E6368">
        <v>-3.0859293492994447E-2</v>
      </c>
    </row>
    <row r="6369" spans="2:5" x14ac:dyDescent="0.2">
      <c r="B6369" s="176">
        <v>40889</v>
      </c>
      <c r="C6369" s="146">
        <v>169.86842300000001</v>
      </c>
      <c r="D6369">
        <f t="shared" si="102"/>
        <v>-0.48860177855217007</v>
      </c>
      <c r="E6369">
        <v>-3.0874396515884913E-2</v>
      </c>
    </row>
    <row r="6370" spans="2:5" x14ac:dyDescent="0.2">
      <c r="B6370" s="176">
        <v>41537</v>
      </c>
      <c r="C6370" s="146">
        <v>332.16467299999999</v>
      </c>
      <c r="D6370">
        <f t="shared" si="102"/>
        <v>3.2161558391940472</v>
      </c>
      <c r="E6370">
        <v>-3.0932270359721296E-2</v>
      </c>
    </row>
    <row r="6371" spans="2:5" x14ac:dyDescent="0.2">
      <c r="B6371" s="176">
        <v>38399</v>
      </c>
      <c r="C6371" s="146">
        <v>78.783775000000006</v>
      </c>
      <c r="D6371">
        <f t="shared" si="102"/>
        <v>-6.5019863162873601E-2</v>
      </c>
      <c r="E6371">
        <v>-3.0932998783841051E-2</v>
      </c>
    </row>
    <row r="6372" spans="2:5" x14ac:dyDescent="0.2">
      <c r="B6372" s="176">
        <v>38567</v>
      </c>
      <c r="C6372" s="146">
        <v>84.262512000000001</v>
      </c>
      <c r="D6372">
        <f t="shared" si="102"/>
        <v>-0.63777531463355075</v>
      </c>
      <c r="E6372">
        <v>-3.0935858158172184E-2</v>
      </c>
    </row>
    <row r="6373" spans="2:5" x14ac:dyDescent="0.2">
      <c r="B6373" s="176">
        <v>43369</v>
      </c>
      <c r="C6373" s="146">
        <v>232.62498500000001</v>
      </c>
      <c r="D6373">
        <f t="shared" si="102"/>
        <v>1.8832360409721596</v>
      </c>
      <c r="E6373">
        <v>-3.0938522219330362E-2</v>
      </c>
    </row>
    <row r="6374" spans="2:5" x14ac:dyDescent="0.2">
      <c r="B6374" s="176">
        <v>38357</v>
      </c>
      <c r="C6374" s="146">
        <v>80.681908000000007</v>
      </c>
      <c r="D6374">
        <f t="shared" si="102"/>
        <v>2.3401955036268918</v>
      </c>
      <c r="E6374">
        <v>-3.0973256130903903E-2</v>
      </c>
    </row>
    <row r="6375" spans="2:5" x14ac:dyDescent="0.2">
      <c r="B6375" s="176">
        <v>39783</v>
      </c>
      <c r="C6375" s="146">
        <v>24.154845999999999</v>
      </c>
      <c r="D6375">
        <f t="shared" si="102"/>
        <v>-0.85346157275664436</v>
      </c>
      <c r="E6375">
        <v>-3.1044520609078433E-2</v>
      </c>
    </row>
    <row r="6376" spans="2:5" x14ac:dyDescent="0.2">
      <c r="B6376" s="176">
        <v>43398</v>
      </c>
      <c r="C6376" s="146">
        <v>164.83625799999999</v>
      </c>
      <c r="D6376">
        <f t="shared" si="102"/>
        <v>-5.2163887551240226E-2</v>
      </c>
      <c r="E6376">
        <v>-3.1057664011453216E-2</v>
      </c>
    </row>
    <row r="6377" spans="2:5" x14ac:dyDescent="0.2">
      <c r="B6377" s="176">
        <v>43432</v>
      </c>
      <c r="C6377" s="146">
        <v>173.907974</v>
      </c>
      <c r="D6377">
        <f t="shared" si="102"/>
        <v>-0.58967423848617306</v>
      </c>
      <c r="E6377">
        <v>-3.1102528302529148E-2</v>
      </c>
    </row>
    <row r="6378" spans="2:5" x14ac:dyDescent="0.2">
      <c r="B6378" s="176">
        <v>44676</v>
      </c>
      <c r="C6378" s="146">
        <v>423.82904100000002</v>
      </c>
      <c r="D6378">
        <f t="shared" si="102"/>
        <v>4.3021549743979008</v>
      </c>
      <c r="E6378">
        <v>-3.1217970367408924E-2</v>
      </c>
    </row>
    <row r="6379" spans="2:5" x14ac:dyDescent="0.2">
      <c r="B6379" s="176">
        <v>38056</v>
      </c>
      <c r="C6379" s="146">
        <v>79.935242000000002</v>
      </c>
      <c r="D6379">
        <f t="shared" si="102"/>
        <v>1.0384753632630648</v>
      </c>
      <c r="E6379">
        <v>-3.1222982174229648E-2</v>
      </c>
    </row>
    <row r="6380" spans="2:5" x14ac:dyDescent="0.2">
      <c r="B6380" s="176">
        <v>36461</v>
      </c>
      <c r="C6380" s="146">
        <v>39.213248999999998</v>
      </c>
      <c r="D6380">
        <f t="shared" si="102"/>
        <v>-0.17444882603654777</v>
      </c>
      <c r="E6380">
        <v>-3.1244028383557082E-2</v>
      </c>
    </row>
    <row r="6381" spans="2:5" x14ac:dyDescent="0.2">
      <c r="B6381" s="176">
        <v>35450</v>
      </c>
      <c r="C6381" s="146">
        <v>47.499476999999999</v>
      </c>
      <c r="D6381">
        <f t="shared" si="102"/>
        <v>-0.8213335821801524</v>
      </c>
      <c r="E6381">
        <v>-3.1254540407001596E-2</v>
      </c>
    </row>
    <row r="6382" spans="2:5" x14ac:dyDescent="0.2">
      <c r="B6382" s="176">
        <v>41451</v>
      </c>
      <c r="C6382" s="146">
        <v>265.85565200000002</v>
      </c>
      <c r="D6382">
        <f t="shared" si="102"/>
        <v>-0.10793033940718688</v>
      </c>
      <c r="E6382">
        <v>-3.1266697518019533E-2</v>
      </c>
    </row>
    <row r="6383" spans="2:5" x14ac:dyDescent="0.2">
      <c r="B6383" s="176">
        <v>44459</v>
      </c>
      <c r="C6383" s="146">
        <v>298.02117900000002</v>
      </c>
      <c r="D6383">
        <f t="shared" si="102"/>
        <v>1.3554179195269063</v>
      </c>
      <c r="E6383">
        <v>-3.1270180369289455E-2</v>
      </c>
    </row>
    <row r="6384" spans="2:5" x14ac:dyDescent="0.2">
      <c r="B6384" s="176">
        <v>38762</v>
      </c>
      <c r="C6384" s="146">
        <v>126.525818</v>
      </c>
      <c r="D6384">
        <f t="shared" si="102"/>
        <v>1.5498558436403238</v>
      </c>
      <c r="E6384">
        <v>-3.127164311973344E-2</v>
      </c>
    </row>
    <row r="6385" spans="2:5" x14ac:dyDescent="0.2">
      <c r="B6385" s="176">
        <v>40003</v>
      </c>
      <c r="C6385" s="146">
        <v>49.620773</v>
      </c>
      <c r="D6385">
        <f t="shared" si="102"/>
        <v>-0.76982462180413391</v>
      </c>
      <c r="E6385">
        <v>-3.1283264954814829E-2</v>
      </c>
    </row>
    <row r="6386" spans="2:5" x14ac:dyDescent="0.2">
      <c r="B6386" s="176">
        <v>43378</v>
      </c>
      <c r="C6386" s="146">
        <v>215.57811000000001</v>
      </c>
      <c r="D6386">
        <f t="shared" si="102"/>
        <v>-0.31544790726926142</v>
      </c>
      <c r="E6386">
        <v>-3.1355005140585319E-2</v>
      </c>
    </row>
    <row r="6387" spans="2:5" x14ac:dyDescent="0.2">
      <c r="B6387" s="176">
        <v>44232</v>
      </c>
      <c r="C6387" s="146">
        <v>314.91848800000002</v>
      </c>
      <c r="D6387">
        <f t="shared" si="102"/>
        <v>3.1841059570797055</v>
      </c>
      <c r="E6387">
        <v>-3.142721598080659E-2</v>
      </c>
    </row>
    <row r="6388" spans="2:5" x14ac:dyDescent="0.2">
      <c r="B6388" s="176">
        <v>43908</v>
      </c>
      <c r="C6388" s="146">
        <v>75.265418999999994</v>
      </c>
      <c r="D6388">
        <f t="shared" si="102"/>
        <v>-0.64547546546082624</v>
      </c>
      <c r="E6388">
        <v>-3.1430344664748165E-2</v>
      </c>
    </row>
    <row r="6389" spans="2:5" x14ac:dyDescent="0.2">
      <c r="B6389" s="176">
        <v>41065</v>
      </c>
      <c r="C6389" s="146">
        <v>212.29960600000001</v>
      </c>
      <c r="D6389">
        <f t="shared" si="102"/>
        <v>7.0004485233869227</v>
      </c>
      <c r="E6389">
        <v>-3.1461682100890905E-2</v>
      </c>
    </row>
    <row r="6390" spans="2:5" x14ac:dyDescent="0.2">
      <c r="B6390" s="176">
        <v>36553</v>
      </c>
      <c r="C6390" s="146">
        <v>26.535962999999999</v>
      </c>
      <c r="D6390">
        <f t="shared" si="102"/>
        <v>-0.81163944363285101</v>
      </c>
      <c r="E6390">
        <v>-3.1508959759024423E-2</v>
      </c>
    </row>
    <row r="6391" spans="2:5" x14ac:dyDescent="0.2">
      <c r="B6391" s="176">
        <v>39062</v>
      </c>
      <c r="C6391" s="146">
        <v>140.87855500000001</v>
      </c>
      <c r="D6391">
        <f t="shared" si="102"/>
        <v>3.7999438978656319</v>
      </c>
      <c r="E6391">
        <v>-3.1552984580079727E-2</v>
      </c>
    </row>
    <row r="6392" spans="2:5" x14ac:dyDescent="0.2">
      <c r="B6392" s="176">
        <v>35954</v>
      </c>
      <c r="C6392" s="146">
        <v>29.350041999999998</v>
      </c>
      <c r="D6392">
        <f t="shared" si="102"/>
        <v>-0.77880153289489318</v>
      </c>
      <c r="E6392">
        <v>-3.1579056427415507E-2</v>
      </c>
    </row>
    <row r="6393" spans="2:5" x14ac:dyDescent="0.2">
      <c r="B6393" s="176">
        <v>44096</v>
      </c>
      <c r="C6393" s="146">
        <v>132.68646200000001</v>
      </c>
      <c r="D6393">
        <f t="shared" si="102"/>
        <v>0.12636988978589742</v>
      </c>
      <c r="E6393">
        <v>-3.1647782406994632E-2</v>
      </c>
    </row>
    <row r="6394" spans="2:5" x14ac:dyDescent="0.2">
      <c r="B6394" s="176">
        <v>39239</v>
      </c>
      <c r="C6394" s="146">
        <v>117.800079</v>
      </c>
      <c r="D6394">
        <f t="shared" si="102"/>
        <v>-0.21872906138915182</v>
      </c>
      <c r="E6394">
        <v>-3.1667636464304677E-2</v>
      </c>
    </row>
    <row r="6395" spans="2:5" x14ac:dyDescent="0.2">
      <c r="B6395" s="176">
        <v>43670</v>
      </c>
      <c r="C6395" s="146">
        <v>150.78005999999999</v>
      </c>
      <c r="D6395">
        <f t="shared" si="102"/>
        <v>2.3574110243012063</v>
      </c>
      <c r="E6395">
        <v>-3.1690115066610715E-2</v>
      </c>
    </row>
    <row r="6396" spans="2:5" x14ac:dyDescent="0.2">
      <c r="B6396" s="176">
        <v>35758</v>
      </c>
      <c r="C6396" s="146">
        <v>44.909621999999999</v>
      </c>
      <c r="D6396">
        <f t="shared" si="102"/>
        <v>0.555015229478517</v>
      </c>
      <c r="E6396">
        <v>-3.1733681098598865E-2</v>
      </c>
    </row>
    <row r="6397" spans="2:5" x14ac:dyDescent="0.2">
      <c r="B6397" s="176">
        <v>35964</v>
      </c>
      <c r="C6397" s="146">
        <v>28.880503000000001</v>
      </c>
      <c r="D6397">
        <f t="shared" si="102"/>
        <v>-0.83900796765124364</v>
      </c>
      <c r="E6397">
        <v>-3.1734061674783869E-2</v>
      </c>
    </row>
    <row r="6398" spans="2:5" x14ac:dyDescent="0.2">
      <c r="B6398" s="176">
        <v>43390</v>
      </c>
      <c r="C6398" s="146">
        <v>179.390884</v>
      </c>
      <c r="D6398">
        <f t="shared" si="102"/>
        <v>11.729386942433921</v>
      </c>
      <c r="E6398">
        <v>-3.1746113650241013E-2</v>
      </c>
    </row>
    <row r="6399" spans="2:5" x14ac:dyDescent="0.2">
      <c r="B6399" s="176">
        <v>36784</v>
      </c>
      <c r="C6399" s="146">
        <v>14.092657000000001</v>
      </c>
      <c r="D6399">
        <f t="shared" si="102"/>
        <v>-0.88798272687058455</v>
      </c>
      <c r="E6399">
        <v>-3.1796499872556422E-2</v>
      </c>
    </row>
    <row r="6400" spans="2:5" x14ac:dyDescent="0.2">
      <c r="B6400" s="176">
        <v>43894</v>
      </c>
      <c r="C6400" s="146">
        <v>125.807892</v>
      </c>
      <c r="D6400">
        <f t="shared" si="102"/>
        <v>0.12470364398285888</v>
      </c>
      <c r="E6400">
        <v>-3.1837429505852492E-2</v>
      </c>
    </row>
    <row r="6401" spans="2:5" x14ac:dyDescent="0.2">
      <c r="B6401" s="176">
        <v>39518</v>
      </c>
      <c r="C6401" s="146">
        <v>111.858704</v>
      </c>
      <c r="D6401">
        <f t="shared" si="102"/>
        <v>4.425209425404204</v>
      </c>
      <c r="E6401">
        <v>-3.1861348267871584E-2</v>
      </c>
    </row>
    <row r="6402" spans="2:5" x14ac:dyDescent="0.2">
      <c r="B6402" s="176">
        <v>36691</v>
      </c>
      <c r="C6402" s="146">
        <v>20.618320000000001</v>
      </c>
      <c r="D6402">
        <f t="shared" si="102"/>
        <v>-0.72573358177882974</v>
      </c>
      <c r="E6402">
        <v>-3.1872535962972959E-2</v>
      </c>
    </row>
    <row r="6403" spans="2:5" x14ac:dyDescent="0.2">
      <c r="B6403" s="176">
        <v>39654</v>
      </c>
      <c r="C6403" s="146">
        <v>75.176247000000004</v>
      </c>
      <c r="D6403">
        <f t="shared" ref="D6403:D6466" si="103">(C6403-C6404)/C6404</f>
        <v>-0.76636391247019442</v>
      </c>
      <c r="E6403">
        <v>-3.1906356280882092E-2</v>
      </c>
    </row>
    <row r="6404" spans="2:5" x14ac:dyDescent="0.2">
      <c r="B6404" s="176">
        <v>42251</v>
      </c>
      <c r="C6404" s="146">
        <v>321.76641799999999</v>
      </c>
      <c r="D6404">
        <f t="shared" si="103"/>
        <v>9.1549609952622699</v>
      </c>
      <c r="E6404">
        <v>-3.1929240734165747E-2</v>
      </c>
    </row>
    <row r="6405" spans="2:5" x14ac:dyDescent="0.2">
      <c r="B6405" s="176">
        <v>36508</v>
      </c>
      <c r="C6405" s="146">
        <v>31.685638000000001</v>
      </c>
      <c r="D6405">
        <f t="shared" si="103"/>
        <v>1.6027352438346076E-2</v>
      </c>
      <c r="E6405">
        <v>-3.1929609119164655E-2</v>
      </c>
    </row>
    <row r="6406" spans="2:5" x14ac:dyDescent="0.2">
      <c r="B6406" s="176">
        <v>36341</v>
      </c>
      <c r="C6406" s="146">
        <v>31.185811999999999</v>
      </c>
      <c r="D6406">
        <f t="shared" si="103"/>
        <v>-0.81373617894674921</v>
      </c>
      <c r="E6406">
        <v>-3.1969954570044416E-2</v>
      </c>
    </row>
    <row r="6407" spans="2:5" x14ac:dyDescent="0.2">
      <c r="B6407" s="176">
        <v>44154</v>
      </c>
      <c r="C6407" s="146">
        <v>167.42817700000001</v>
      </c>
      <c r="D6407">
        <f t="shared" si="103"/>
        <v>1.7623769794198283</v>
      </c>
      <c r="E6407">
        <v>-3.1988500201126299E-2</v>
      </c>
    </row>
    <row r="6408" spans="2:5" x14ac:dyDescent="0.2">
      <c r="B6408" s="176">
        <v>39961</v>
      </c>
      <c r="C6408" s="146">
        <v>60.610183999999997</v>
      </c>
      <c r="D6408">
        <f t="shared" si="103"/>
        <v>-0.84409389132782509</v>
      </c>
      <c r="E6408">
        <v>-3.1990562503609536E-2</v>
      </c>
    </row>
    <row r="6409" spans="2:5" x14ac:dyDescent="0.2">
      <c r="B6409" s="176">
        <v>41708</v>
      </c>
      <c r="C6409" s="146">
        <v>388.76080300000001</v>
      </c>
      <c r="D6409">
        <f t="shared" si="103"/>
        <v>1.6646562225646564</v>
      </c>
      <c r="E6409">
        <v>-3.2021396117417382E-2</v>
      </c>
    </row>
    <row r="6410" spans="2:5" x14ac:dyDescent="0.2">
      <c r="B6410" s="176">
        <v>44148</v>
      </c>
      <c r="C6410" s="146">
        <v>145.89529400000001</v>
      </c>
      <c r="D6410">
        <f t="shared" si="103"/>
        <v>-0.72660187702954049</v>
      </c>
      <c r="E6410">
        <v>-3.2076615776469836E-2</v>
      </c>
    </row>
    <row r="6411" spans="2:5" x14ac:dyDescent="0.2">
      <c r="B6411" s="176">
        <v>42639</v>
      </c>
      <c r="C6411" s="146">
        <v>533.63678000000004</v>
      </c>
      <c r="D6411">
        <f t="shared" si="103"/>
        <v>21.353526735819592</v>
      </c>
      <c r="E6411">
        <v>-3.2094809936229582E-2</v>
      </c>
    </row>
    <row r="6412" spans="2:5" x14ac:dyDescent="0.2">
      <c r="B6412" s="176">
        <v>39849</v>
      </c>
      <c r="C6412" s="146">
        <v>23.872599000000001</v>
      </c>
      <c r="D6412">
        <f t="shared" si="103"/>
        <v>-0.54743554412183248</v>
      </c>
      <c r="E6412">
        <v>-3.2115194862814306E-2</v>
      </c>
    </row>
    <row r="6413" spans="2:5" x14ac:dyDescent="0.2">
      <c r="B6413" s="176">
        <v>35530</v>
      </c>
      <c r="C6413" s="146">
        <v>52.749611000000002</v>
      </c>
      <c r="D6413">
        <f t="shared" si="103"/>
        <v>-0.18913232229865204</v>
      </c>
      <c r="E6413">
        <v>-3.2152728930181007E-2</v>
      </c>
    </row>
    <row r="6414" spans="2:5" x14ac:dyDescent="0.2">
      <c r="B6414" s="176">
        <v>39976</v>
      </c>
      <c r="C6414" s="146">
        <v>65.053291000000002</v>
      </c>
      <c r="D6414">
        <f t="shared" si="103"/>
        <v>0.48992266604657259</v>
      </c>
      <c r="E6414">
        <v>-3.2236195614667326E-2</v>
      </c>
    </row>
    <row r="6415" spans="2:5" x14ac:dyDescent="0.2">
      <c r="B6415" s="176">
        <v>37867</v>
      </c>
      <c r="C6415" s="146">
        <v>43.662193000000002</v>
      </c>
      <c r="D6415">
        <f t="shared" si="103"/>
        <v>-0.51072229719023476</v>
      </c>
      <c r="E6415">
        <v>-3.2263546216902306E-2</v>
      </c>
    </row>
    <row r="6416" spans="2:5" x14ac:dyDescent="0.2">
      <c r="B6416" s="176">
        <v>38638</v>
      </c>
      <c r="C6416" s="146">
        <v>89.238060000000004</v>
      </c>
      <c r="D6416">
        <f t="shared" si="103"/>
        <v>2.3352062819848904</v>
      </c>
      <c r="E6416">
        <v>-3.2301458052159365E-2</v>
      </c>
    </row>
    <row r="6417" spans="2:5" x14ac:dyDescent="0.2">
      <c r="B6417" s="176">
        <v>36235</v>
      </c>
      <c r="C6417" s="146">
        <v>26.756384000000001</v>
      </c>
      <c r="D6417">
        <f t="shared" si="103"/>
        <v>0.24730321633747973</v>
      </c>
      <c r="E6417">
        <v>-3.2344985110167132E-2</v>
      </c>
    </row>
    <row r="6418" spans="2:5" x14ac:dyDescent="0.2">
      <c r="B6418" s="176">
        <v>37319</v>
      </c>
      <c r="C6418" s="146">
        <v>21.451387</v>
      </c>
      <c r="D6418">
        <f t="shared" si="103"/>
        <v>-0.55186748352007831</v>
      </c>
      <c r="E6418">
        <v>-3.2358806483417359E-2</v>
      </c>
    </row>
    <row r="6419" spans="2:5" x14ac:dyDescent="0.2">
      <c r="B6419" s="176">
        <v>35430</v>
      </c>
      <c r="C6419" s="146">
        <v>47.868400999999999</v>
      </c>
      <c r="D6419">
        <f t="shared" si="103"/>
        <v>-0.67611151708850969</v>
      </c>
      <c r="E6419">
        <v>-3.2410695568347588E-2</v>
      </c>
    </row>
    <row r="6420" spans="2:5" x14ac:dyDescent="0.2">
      <c r="B6420" s="176">
        <v>39001</v>
      </c>
      <c r="C6420" s="146">
        <v>147.79284699999999</v>
      </c>
      <c r="D6420">
        <f t="shared" si="103"/>
        <v>-0.64366428644428231</v>
      </c>
      <c r="E6420">
        <v>-3.2412223969543963E-2</v>
      </c>
    </row>
    <row r="6421" spans="2:5" x14ac:dyDescent="0.2">
      <c r="B6421" s="176">
        <v>42956</v>
      </c>
      <c r="C6421" s="146">
        <v>414.75732399999998</v>
      </c>
      <c r="D6421">
        <f t="shared" si="103"/>
        <v>16.85191415410344</v>
      </c>
      <c r="E6421">
        <v>-3.2441837758275284E-2</v>
      </c>
    </row>
    <row r="6422" spans="2:5" x14ac:dyDescent="0.2">
      <c r="B6422" s="176">
        <v>37452</v>
      </c>
      <c r="C6422" s="146">
        <v>23.233212999999999</v>
      </c>
      <c r="D6422">
        <f t="shared" si="103"/>
        <v>-0.92830141277695633</v>
      </c>
      <c r="E6422">
        <v>-3.2444524218441614E-2</v>
      </c>
    </row>
    <row r="6423" spans="2:5" x14ac:dyDescent="0.2">
      <c r="B6423" s="176">
        <v>44236</v>
      </c>
      <c r="C6423" s="146">
        <v>324.04003899999998</v>
      </c>
      <c r="D6423">
        <f t="shared" si="103"/>
        <v>-0.37306719555302947</v>
      </c>
      <c r="E6423">
        <v>-3.2445441092271987E-2</v>
      </c>
    </row>
    <row r="6424" spans="2:5" x14ac:dyDescent="0.2">
      <c r="B6424" s="176">
        <v>42089</v>
      </c>
      <c r="C6424" s="146">
        <v>516.86566200000004</v>
      </c>
      <c r="D6424">
        <f t="shared" si="103"/>
        <v>-0.26711710457284643</v>
      </c>
      <c r="E6424">
        <v>-3.2481343521305731E-2</v>
      </c>
    </row>
    <row r="6425" spans="2:5" x14ac:dyDescent="0.2">
      <c r="B6425" s="176">
        <v>45280</v>
      </c>
      <c r="C6425" s="146">
        <v>705.25</v>
      </c>
      <c r="D6425">
        <f t="shared" si="103"/>
        <v>3.813122902303351</v>
      </c>
      <c r="E6425">
        <v>-3.2512533932162163E-2</v>
      </c>
    </row>
    <row r="6426" spans="2:5" x14ac:dyDescent="0.2">
      <c r="B6426" s="176">
        <v>40795</v>
      </c>
      <c r="C6426" s="146">
        <v>146.526489</v>
      </c>
      <c r="D6426">
        <f t="shared" si="103"/>
        <v>1.273030623387652</v>
      </c>
      <c r="E6426">
        <v>-3.2568002317561282E-2</v>
      </c>
    </row>
    <row r="6427" spans="2:5" x14ac:dyDescent="0.2">
      <c r="B6427" s="176">
        <v>35296</v>
      </c>
      <c r="C6427" s="146">
        <v>64.463050999999993</v>
      </c>
      <c r="D6427">
        <f t="shared" si="103"/>
        <v>-0.77156010176923329</v>
      </c>
      <c r="E6427">
        <v>-3.2581128475069485E-2</v>
      </c>
    </row>
    <row r="6428" spans="2:5" x14ac:dyDescent="0.2">
      <c r="B6428" s="176">
        <v>41331</v>
      </c>
      <c r="C6428" s="146">
        <v>282.18823200000003</v>
      </c>
      <c r="D6428">
        <f t="shared" si="103"/>
        <v>-0.44853355302233899</v>
      </c>
      <c r="E6428">
        <v>-3.2592402368715689E-2</v>
      </c>
    </row>
    <row r="6429" spans="2:5" x14ac:dyDescent="0.2">
      <c r="B6429" s="176">
        <v>42676</v>
      </c>
      <c r="C6429" s="146">
        <v>511.70517000000001</v>
      </c>
      <c r="D6429">
        <f t="shared" si="103"/>
        <v>-0.17818172283568404</v>
      </c>
      <c r="E6429">
        <v>-3.260459368918673E-2</v>
      </c>
    </row>
    <row r="6430" spans="2:5" x14ac:dyDescent="0.2">
      <c r="B6430" s="176">
        <v>45140</v>
      </c>
      <c r="C6430" s="146">
        <v>622.65002400000003</v>
      </c>
      <c r="D6430">
        <f t="shared" si="103"/>
        <v>1.8425697031824579</v>
      </c>
      <c r="E6430">
        <v>-3.2626426189646188E-2</v>
      </c>
    </row>
    <row r="6431" spans="2:5" x14ac:dyDescent="0.2">
      <c r="B6431" s="176">
        <v>40508</v>
      </c>
      <c r="C6431" s="146">
        <v>219.044769</v>
      </c>
      <c r="D6431">
        <f t="shared" si="103"/>
        <v>2.0564058696952112</v>
      </c>
      <c r="E6431">
        <v>-3.2633980997368646E-2</v>
      </c>
    </row>
    <row r="6432" spans="2:5" x14ac:dyDescent="0.2">
      <c r="B6432" s="176">
        <v>38064</v>
      </c>
      <c r="C6432" s="146">
        <v>71.667434999999998</v>
      </c>
      <c r="D6432">
        <f t="shared" si="103"/>
        <v>-0.54238829742004335</v>
      </c>
      <c r="E6432">
        <v>-3.2634690699686823E-2</v>
      </c>
    </row>
    <row r="6433" spans="2:5" x14ac:dyDescent="0.2">
      <c r="B6433" s="176">
        <v>43444</v>
      </c>
      <c r="C6433" s="146">
        <v>156.61189300000001</v>
      </c>
      <c r="D6433">
        <f t="shared" si="103"/>
        <v>11.689672743931723</v>
      </c>
      <c r="E6433">
        <v>-3.2635408281109099E-2</v>
      </c>
    </row>
    <row r="6434" spans="2:5" x14ac:dyDescent="0.2">
      <c r="B6434" s="176">
        <v>37194</v>
      </c>
      <c r="C6434" s="146">
        <v>12.341680999999999</v>
      </c>
      <c r="D6434">
        <f t="shared" si="103"/>
        <v>-0.9402790814880817</v>
      </c>
      <c r="E6434">
        <v>-3.2648145943322951E-2</v>
      </c>
    </row>
    <row r="6435" spans="2:5" x14ac:dyDescent="0.2">
      <c r="B6435" s="176">
        <v>43587</v>
      </c>
      <c r="C6435" s="146">
        <v>206.655914</v>
      </c>
      <c r="D6435">
        <f t="shared" si="103"/>
        <v>-0.31943537970277808</v>
      </c>
      <c r="E6435">
        <v>-3.2664516951269998E-2</v>
      </c>
    </row>
    <row r="6436" spans="2:5" x14ac:dyDescent="0.2">
      <c r="B6436" s="176">
        <v>43238</v>
      </c>
      <c r="C6436" s="146">
        <v>303.65362499999998</v>
      </c>
      <c r="D6436">
        <f t="shared" si="103"/>
        <v>3.8230221374152737</v>
      </c>
      <c r="E6436">
        <v>-3.2708724089072036E-2</v>
      </c>
    </row>
    <row r="6437" spans="2:5" x14ac:dyDescent="0.2">
      <c r="B6437" s="176">
        <v>39955</v>
      </c>
      <c r="C6437" s="146">
        <v>62.959201999999998</v>
      </c>
      <c r="D6437">
        <f t="shared" si="103"/>
        <v>-0.54228276858167579</v>
      </c>
      <c r="E6437">
        <v>-3.2731930578155606E-2</v>
      </c>
    </row>
    <row r="6438" spans="2:5" x14ac:dyDescent="0.2">
      <c r="B6438" s="176">
        <v>39367</v>
      </c>
      <c r="C6438" s="146">
        <v>137.55043000000001</v>
      </c>
      <c r="D6438">
        <f t="shared" si="103"/>
        <v>-0.71149161829978425</v>
      </c>
      <c r="E6438">
        <v>-3.2749270422389294E-2</v>
      </c>
    </row>
    <row r="6439" spans="2:5" x14ac:dyDescent="0.2">
      <c r="B6439" s="176">
        <v>44614</v>
      </c>
      <c r="C6439" s="146">
        <v>476.76406900000001</v>
      </c>
      <c r="D6439">
        <f t="shared" si="103"/>
        <v>3.0688166669379133</v>
      </c>
      <c r="E6439">
        <v>-3.2763719353850314E-2</v>
      </c>
    </row>
    <row r="6440" spans="2:5" x14ac:dyDescent="0.2">
      <c r="B6440" s="176">
        <v>39398</v>
      </c>
      <c r="C6440" s="146">
        <v>117.175117</v>
      </c>
      <c r="D6440">
        <f t="shared" si="103"/>
        <v>-0.68846756795353048</v>
      </c>
      <c r="E6440">
        <v>-3.2789265491202681E-2</v>
      </c>
    </row>
    <row r="6441" spans="2:5" x14ac:dyDescent="0.2">
      <c r="B6441" s="176">
        <v>42212</v>
      </c>
      <c r="C6441" s="146">
        <v>376.12493899999998</v>
      </c>
      <c r="D6441">
        <f t="shared" si="103"/>
        <v>0.93884903933100938</v>
      </c>
      <c r="E6441">
        <v>-3.2799413322322481E-2</v>
      </c>
    </row>
    <row r="6442" spans="2:5" x14ac:dyDescent="0.2">
      <c r="B6442" s="176">
        <v>40739</v>
      </c>
      <c r="C6442" s="146">
        <v>193.99392700000001</v>
      </c>
      <c r="D6442">
        <f t="shared" si="103"/>
        <v>-0.31655184354708354</v>
      </c>
      <c r="E6442">
        <v>-3.2815214005780538E-2</v>
      </c>
    </row>
    <row r="6443" spans="2:5" x14ac:dyDescent="0.2">
      <c r="B6443" s="176">
        <v>41348</v>
      </c>
      <c r="C6443" s="146">
        <v>283.84585600000003</v>
      </c>
      <c r="D6443">
        <f t="shared" si="103"/>
        <v>0.34737314911316042</v>
      </c>
      <c r="E6443">
        <v>-3.2890351238023606E-2</v>
      </c>
    </row>
    <row r="6444" spans="2:5" x14ac:dyDescent="0.2">
      <c r="B6444" s="176">
        <v>41113</v>
      </c>
      <c r="C6444" s="146">
        <v>210.66610700000001</v>
      </c>
      <c r="D6444">
        <f t="shared" si="103"/>
        <v>2.3195259647602811</v>
      </c>
      <c r="E6444">
        <v>-3.2900624532247548E-2</v>
      </c>
    </row>
    <row r="6445" spans="2:5" x14ac:dyDescent="0.2">
      <c r="B6445" s="176">
        <v>38258</v>
      </c>
      <c r="C6445" s="146">
        <v>63.462707999999999</v>
      </c>
      <c r="D6445">
        <f t="shared" si="103"/>
        <v>0.17326910812576016</v>
      </c>
      <c r="E6445">
        <v>-3.2951127106338678E-2</v>
      </c>
    </row>
    <row r="6446" spans="2:5" x14ac:dyDescent="0.2">
      <c r="B6446" s="176">
        <v>35555</v>
      </c>
      <c r="C6446" s="146">
        <v>54.090496000000002</v>
      </c>
      <c r="D6446">
        <f t="shared" si="103"/>
        <v>-0.87454548115888364</v>
      </c>
      <c r="E6446">
        <v>-3.2978319193713246E-2</v>
      </c>
    </row>
    <row r="6447" spans="2:5" x14ac:dyDescent="0.2">
      <c r="B6447" s="176">
        <v>44820</v>
      </c>
      <c r="C6447" s="146">
        <v>431.15621900000002</v>
      </c>
      <c r="D6447">
        <f t="shared" si="103"/>
        <v>8.4404959224718201</v>
      </c>
      <c r="E6447">
        <v>-3.297929933590734E-2</v>
      </c>
    </row>
    <row r="6448" spans="2:5" x14ac:dyDescent="0.2">
      <c r="B6448" s="176">
        <v>35696</v>
      </c>
      <c r="C6448" s="146">
        <v>45.670929000000001</v>
      </c>
      <c r="D6448">
        <f t="shared" si="103"/>
        <v>-0.8768624153865584</v>
      </c>
      <c r="E6448">
        <v>-3.3005720839448277E-2</v>
      </c>
    </row>
    <row r="6449" spans="2:5" x14ac:dyDescent="0.2">
      <c r="B6449" s="176">
        <v>41619</v>
      </c>
      <c r="C6449" s="146">
        <v>370.89349399999998</v>
      </c>
      <c r="D6449">
        <f t="shared" si="103"/>
        <v>24.280428808307121</v>
      </c>
      <c r="E6449">
        <v>-3.3017678243427141E-2</v>
      </c>
    </row>
    <row r="6450" spans="2:5" x14ac:dyDescent="0.2">
      <c r="B6450" s="176">
        <v>36741</v>
      </c>
      <c r="C6450" s="146">
        <v>14.671170999999999</v>
      </c>
      <c r="D6450">
        <f t="shared" si="103"/>
        <v>-0.92129212732646959</v>
      </c>
      <c r="E6450">
        <v>-3.3045328627291752E-2</v>
      </c>
    </row>
    <row r="6451" spans="2:5" x14ac:dyDescent="0.2">
      <c r="B6451" s="176">
        <v>40750</v>
      </c>
      <c r="C6451" s="146">
        <v>186.40029899999999</v>
      </c>
      <c r="D6451">
        <f t="shared" si="103"/>
        <v>0.27860577620070803</v>
      </c>
      <c r="E6451">
        <v>-3.3137930511309276E-2</v>
      </c>
    </row>
    <row r="6452" spans="2:5" x14ac:dyDescent="0.2">
      <c r="B6452" s="176">
        <v>40315</v>
      </c>
      <c r="C6452" s="146">
        <v>145.78402700000001</v>
      </c>
      <c r="D6452">
        <f t="shared" si="103"/>
        <v>-7.2795964521215175E-3</v>
      </c>
      <c r="E6452">
        <v>-3.3139267500332421E-2</v>
      </c>
    </row>
    <row r="6453" spans="2:5" x14ac:dyDescent="0.2">
      <c r="B6453" s="176">
        <v>39125</v>
      </c>
      <c r="C6453" s="146">
        <v>146.853058</v>
      </c>
      <c r="D6453">
        <f t="shared" si="103"/>
        <v>-0.4805789782971705</v>
      </c>
      <c r="E6453">
        <v>-3.3147299868061642E-2</v>
      </c>
    </row>
    <row r="6454" spans="2:5" x14ac:dyDescent="0.2">
      <c r="B6454" s="176">
        <v>41481</v>
      </c>
      <c r="C6454" s="146">
        <v>282.72451799999999</v>
      </c>
      <c r="D6454">
        <f t="shared" si="103"/>
        <v>0.78649252012994553</v>
      </c>
      <c r="E6454">
        <v>-3.31778532941625E-2</v>
      </c>
    </row>
    <row r="6455" spans="2:5" x14ac:dyDescent="0.2">
      <c r="B6455" s="176">
        <v>43633</v>
      </c>
      <c r="C6455" s="146">
        <v>158.25676000000001</v>
      </c>
      <c r="D6455">
        <f t="shared" si="103"/>
        <v>0.3644177381558405</v>
      </c>
      <c r="E6455">
        <v>-3.3191184602629355E-2</v>
      </c>
    </row>
    <row r="6456" spans="2:5" x14ac:dyDescent="0.2">
      <c r="B6456" s="176">
        <v>43705</v>
      </c>
      <c r="C6456" s="146">
        <v>115.988495</v>
      </c>
      <c r="D6456">
        <f t="shared" si="103"/>
        <v>4.277985151373068</v>
      </c>
      <c r="E6456">
        <v>-3.3236395388756994E-2</v>
      </c>
    </row>
    <row r="6457" spans="2:5" x14ac:dyDescent="0.2">
      <c r="B6457" s="176">
        <v>37461</v>
      </c>
      <c r="C6457" s="146">
        <v>21.975904</v>
      </c>
      <c r="D6457">
        <f t="shared" si="103"/>
        <v>0.63547623629847305</v>
      </c>
      <c r="E6457">
        <v>-3.3254246005843584E-2</v>
      </c>
    </row>
    <row r="6458" spans="2:5" x14ac:dyDescent="0.2">
      <c r="B6458" s="176">
        <v>36908</v>
      </c>
      <c r="C6458" s="146">
        <v>13.437006</v>
      </c>
      <c r="D6458">
        <f t="shared" si="103"/>
        <v>-0.33307808621241175</v>
      </c>
      <c r="E6458">
        <v>-3.3296193755644431E-2</v>
      </c>
    </row>
    <row r="6459" spans="2:5" x14ac:dyDescent="0.2">
      <c r="B6459" s="176">
        <v>36698</v>
      </c>
      <c r="C6459" s="146">
        <v>20.147794999999999</v>
      </c>
      <c r="D6459">
        <f t="shared" si="103"/>
        <v>-0.63892770616832018</v>
      </c>
      <c r="E6459">
        <v>-3.3308725988887178E-2</v>
      </c>
    </row>
    <row r="6460" spans="2:5" x14ac:dyDescent="0.2">
      <c r="B6460" s="176">
        <v>35636</v>
      </c>
      <c r="C6460" s="146">
        <v>55.799892</v>
      </c>
      <c r="D6460">
        <f t="shared" si="103"/>
        <v>-0.1505467581833029</v>
      </c>
      <c r="E6460">
        <v>-3.3408515126215947E-2</v>
      </c>
    </row>
    <row r="6461" spans="2:5" x14ac:dyDescent="0.2">
      <c r="B6461" s="176">
        <v>38457</v>
      </c>
      <c r="C6461" s="146">
        <v>65.689186000000007</v>
      </c>
      <c r="D6461">
        <f t="shared" si="103"/>
        <v>-0.62581533848700244</v>
      </c>
      <c r="E6461">
        <v>-3.3466913421839925E-2</v>
      </c>
    </row>
    <row r="6462" spans="2:5" x14ac:dyDescent="0.2">
      <c r="B6462" s="176">
        <v>43858</v>
      </c>
      <c r="C6462" s="146">
        <v>175.55285599999999</v>
      </c>
      <c r="D6462">
        <f t="shared" si="103"/>
        <v>0.25819445203254865</v>
      </c>
      <c r="E6462">
        <v>-3.3479654039904543E-2</v>
      </c>
    </row>
    <row r="6463" spans="2:5" x14ac:dyDescent="0.2">
      <c r="B6463" s="176">
        <v>38979</v>
      </c>
      <c r="C6463" s="146">
        <v>139.527603</v>
      </c>
      <c r="D6463">
        <f t="shared" si="103"/>
        <v>-0.35342846956785812</v>
      </c>
      <c r="E6463">
        <v>-3.3480557884633617E-2</v>
      </c>
    </row>
    <row r="6464" spans="2:5" x14ac:dyDescent="0.2">
      <c r="B6464" s="176">
        <v>40681</v>
      </c>
      <c r="C6464" s="146">
        <v>215.79608200000001</v>
      </c>
      <c r="D6464">
        <f t="shared" si="103"/>
        <v>2.2580959000648058</v>
      </c>
      <c r="E6464">
        <v>-3.3515435826973868E-2</v>
      </c>
    </row>
    <row r="6465" spans="2:5" x14ac:dyDescent="0.2">
      <c r="B6465" s="176">
        <v>38471</v>
      </c>
      <c r="C6465" s="146">
        <v>66.233802999999995</v>
      </c>
      <c r="D6465">
        <f t="shared" si="103"/>
        <v>-0.68771872313532734</v>
      </c>
      <c r="E6465">
        <v>-3.3539675770084404E-2</v>
      </c>
    </row>
    <row r="6466" spans="2:5" x14ac:dyDescent="0.2">
      <c r="B6466" s="176">
        <v>40686</v>
      </c>
      <c r="C6466" s="146">
        <v>212.096619</v>
      </c>
      <c r="D6466">
        <f t="shared" si="103"/>
        <v>-0.37810421692173912</v>
      </c>
      <c r="E6466">
        <v>-3.3543025639345692E-2</v>
      </c>
    </row>
    <row r="6467" spans="2:5" x14ac:dyDescent="0.2">
      <c r="B6467" s="176">
        <v>42389</v>
      </c>
      <c r="C6467" s="146">
        <v>341.04849200000001</v>
      </c>
      <c r="D6467">
        <f t="shared" ref="D6467:D6530" si="104">(C6467-C6468)/C6468</f>
        <v>0.36028406542280145</v>
      </c>
      <c r="E6467">
        <v>-3.360164236932197E-2</v>
      </c>
    </row>
    <row r="6468" spans="2:5" x14ac:dyDescent="0.2">
      <c r="B6468" s="176">
        <v>43361</v>
      </c>
      <c r="C6468" s="146">
        <v>250.718582</v>
      </c>
      <c r="D6468">
        <f t="shared" si="104"/>
        <v>-0.48767569449373066</v>
      </c>
      <c r="E6468">
        <v>-3.3621556922953058E-2</v>
      </c>
    </row>
    <row r="6469" spans="2:5" x14ac:dyDescent="0.2">
      <c r="B6469" s="176">
        <v>44491</v>
      </c>
      <c r="C6469" s="146">
        <v>489.37475599999999</v>
      </c>
      <c r="D6469">
        <f t="shared" si="104"/>
        <v>7.7478569370964641</v>
      </c>
      <c r="E6469">
        <v>-3.3661427467737849E-2</v>
      </c>
    </row>
    <row r="6470" spans="2:5" x14ac:dyDescent="0.2">
      <c r="B6470" s="176">
        <v>35499</v>
      </c>
      <c r="C6470" s="146">
        <v>55.942245</v>
      </c>
      <c r="D6470">
        <f t="shared" si="104"/>
        <v>-0.83697907872175925</v>
      </c>
      <c r="E6470">
        <v>-3.3701110978031017E-2</v>
      </c>
    </row>
    <row r="6471" spans="2:5" x14ac:dyDescent="0.2">
      <c r="B6471" s="176">
        <v>41670</v>
      </c>
      <c r="C6471" s="146">
        <v>343.15991200000002</v>
      </c>
      <c r="D6471">
        <f t="shared" si="104"/>
        <v>3.718703759259252</v>
      </c>
      <c r="E6471">
        <v>-3.3724994312193446E-2</v>
      </c>
    </row>
    <row r="6472" spans="2:5" x14ac:dyDescent="0.2">
      <c r="B6472" s="176">
        <v>43909</v>
      </c>
      <c r="C6472" s="146">
        <v>72.723343</v>
      </c>
      <c r="D6472">
        <f t="shared" si="104"/>
        <v>-0.11891070432363547</v>
      </c>
      <c r="E6472">
        <v>-3.377482027968242E-2</v>
      </c>
    </row>
    <row r="6473" spans="2:5" x14ac:dyDescent="0.2">
      <c r="B6473" s="176">
        <v>38617</v>
      </c>
      <c r="C6473" s="146">
        <v>82.537993999999998</v>
      </c>
      <c r="D6473">
        <f t="shared" si="104"/>
        <v>-0.82788641092007909</v>
      </c>
      <c r="E6473">
        <v>-3.3806440598646695E-2</v>
      </c>
    </row>
    <row r="6474" spans="2:5" x14ac:dyDescent="0.2">
      <c r="B6474" s="176">
        <v>44497</v>
      </c>
      <c r="C6474" s="146">
        <v>479.55535900000001</v>
      </c>
      <c r="D6474">
        <f t="shared" si="104"/>
        <v>0.57026274909191244</v>
      </c>
      <c r="E6474">
        <v>-3.3842179026340437E-2</v>
      </c>
    </row>
    <row r="6475" spans="2:5" x14ac:dyDescent="0.2">
      <c r="B6475" s="176">
        <v>44385</v>
      </c>
      <c r="C6475" s="146">
        <v>305.39816300000001</v>
      </c>
      <c r="D6475">
        <f t="shared" si="104"/>
        <v>1.6228595106836352</v>
      </c>
      <c r="E6475">
        <v>-3.3901021969624634E-2</v>
      </c>
    </row>
    <row r="6476" spans="2:5" x14ac:dyDescent="0.2">
      <c r="B6476" s="176">
        <v>43748</v>
      </c>
      <c r="C6476" s="146">
        <v>116.43710299999999</v>
      </c>
      <c r="D6476">
        <f t="shared" si="104"/>
        <v>-8.7649672389600447E-2</v>
      </c>
      <c r="E6476">
        <v>-3.3912297614255807E-2</v>
      </c>
    </row>
    <row r="6477" spans="2:5" x14ac:dyDescent="0.2">
      <c r="B6477" s="176">
        <v>38765</v>
      </c>
      <c r="C6477" s="146">
        <v>127.623238</v>
      </c>
      <c r="D6477">
        <f t="shared" si="104"/>
        <v>-0.4284146013513796</v>
      </c>
      <c r="E6477">
        <v>-3.3916241815454426E-2</v>
      </c>
    </row>
    <row r="6478" spans="2:5" x14ac:dyDescent="0.2">
      <c r="B6478" s="176">
        <v>40501</v>
      </c>
      <c r="C6478" s="146">
        <v>223.27938800000001</v>
      </c>
      <c r="D6478">
        <f t="shared" si="104"/>
        <v>1.1260112447145343</v>
      </c>
      <c r="E6478">
        <v>-3.3922359483053013E-2</v>
      </c>
    </row>
    <row r="6479" spans="2:5" x14ac:dyDescent="0.2">
      <c r="B6479" s="176">
        <v>44020</v>
      </c>
      <c r="C6479" s="146">
        <v>105.02267500000001</v>
      </c>
      <c r="D6479">
        <f t="shared" si="104"/>
        <v>-0.11611262498614588</v>
      </c>
      <c r="E6479">
        <v>-3.3929416754938671E-2</v>
      </c>
    </row>
    <row r="6480" spans="2:5" x14ac:dyDescent="0.2">
      <c r="B6480" s="176">
        <v>38876</v>
      </c>
      <c r="C6480" s="146">
        <v>118.819069</v>
      </c>
      <c r="D6480">
        <f t="shared" si="104"/>
        <v>4.6036488141908025</v>
      </c>
      <c r="E6480">
        <v>-3.3946187161343407E-2</v>
      </c>
    </row>
    <row r="6481" spans="2:5" x14ac:dyDescent="0.2">
      <c r="B6481" s="176">
        <v>36067</v>
      </c>
      <c r="C6481" s="146">
        <v>21.203875</v>
      </c>
      <c r="D6481">
        <f t="shared" si="104"/>
        <v>-0.36031234825278929</v>
      </c>
      <c r="E6481">
        <v>-3.3955894204516751E-2</v>
      </c>
    </row>
    <row r="6482" spans="2:5" x14ac:dyDescent="0.2">
      <c r="B6482" s="176">
        <v>36467</v>
      </c>
      <c r="C6482" s="146">
        <v>33.147232000000002</v>
      </c>
      <c r="D6482">
        <f t="shared" si="104"/>
        <v>2.1504933381223563</v>
      </c>
      <c r="E6482">
        <v>-3.3988042017306201E-2</v>
      </c>
    </row>
    <row r="6483" spans="2:5" x14ac:dyDescent="0.2">
      <c r="B6483" s="176">
        <v>36973</v>
      </c>
      <c r="C6483" s="146">
        <v>10.521283</v>
      </c>
      <c r="D6483">
        <f t="shared" si="104"/>
        <v>2.172294893494002E-2</v>
      </c>
      <c r="E6483">
        <v>-3.3994384996640481E-2</v>
      </c>
    </row>
    <row r="6484" spans="2:5" x14ac:dyDescent="0.2">
      <c r="B6484" s="176">
        <v>37001</v>
      </c>
      <c r="C6484" s="146">
        <v>10.297589</v>
      </c>
      <c r="D6484">
        <f t="shared" si="104"/>
        <v>-0.71982141534631294</v>
      </c>
      <c r="E6484">
        <v>-3.4008788075414013E-2</v>
      </c>
    </row>
    <row r="6485" spans="2:5" x14ac:dyDescent="0.2">
      <c r="B6485" s="176">
        <v>37838</v>
      </c>
      <c r="C6485" s="146">
        <v>36.753661999999998</v>
      </c>
      <c r="D6485">
        <f t="shared" si="104"/>
        <v>-0.91483434269955166</v>
      </c>
      <c r="E6485">
        <v>-3.4119185017624835E-2</v>
      </c>
    </row>
    <row r="6486" spans="2:5" x14ac:dyDescent="0.2">
      <c r="B6486" s="176">
        <v>42706</v>
      </c>
      <c r="C6486" s="146">
        <v>431.55496199999999</v>
      </c>
      <c r="D6486">
        <f t="shared" si="104"/>
        <v>1.9741791905990691</v>
      </c>
      <c r="E6486">
        <v>-3.4136634221185159E-2</v>
      </c>
    </row>
    <row r="6487" spans="2:5" x14ac:dyDescent="0.2">
      <c r="B6487" s="176">
        <v>40185</v>
      </c>
      <c r="C6487" s="146">
        <v>145.100525</v>
      </c>
      <c r="D6487">
        <f t="shared" si="104"/>
        <v>1.4546045703015404</v>
      </c>
      <c r="E6487">
        <v>-3.4181787030798889E-2</v>
      </c>
    </row>
    <row r="6488" spans="2:5" x14ac:dyDescent="0.2">
      <c r="B6488" s="176">
        <v>35367</v>
      </c>
      <c r="C6488" s="146">
        <v>59.113605</v>
      </c>
      <c r="D6488">
        <f t="shared" si="104"/>
        <v>2.6200317313694867</v>
      </c>
      <c r="E6488">
        <v>-3.4195150903155433E-2</v>
      </c>
    </row>
    <row r="6489" spans="2:5" x14ac:dyDescent="0.2">
      <c r="B6489" s="176">
        <v>36943</v>
      </c>
      <c r="C6489" s="146">
        <v>16.329581999999998</v>
      </c>
      <c r="D6489">
        <f t="shared" si="104"/>
        <v>-0.25979770972919963</v>
      </c>
      <c r="E6489">
        <v>-3.4215549444875662E-2</v>
      </c>
    </row>
    <row r="6490" spans="2:5" x14ac:dyDescent="0.2">
      <c r="B6490" s="176">
        <v>36256</v>
      </c>
      <c r="C6490" s="146">
        <v>22.060972</v>
      </c>
      <c r="D6490">
        <f t="shared" si="104"/>
        <v>-0.84686781712597081</v>
      </c>
      <c r="E6490">
        <v>-3.4257906741616002E-2</v>
      </c>
    </row>
    <row r="6491" spans="2:5" x14ac:dyDescent="0.2">
      <c r="B6491" s="176">
        <v>40773</v>
      </c>
      <c r="C6491" s="146">
        <v>144.064896</v>
      </c>
      <c r="D6491">
        <f t="shared" si="104"/>
        <v>-0.60381327788396422</v>
      </c>
      <c r="E6491">
        <v>-3.4409665666426142E-2</v>
      </c>
    </row>
    <row r="6492" spans="2:5" x14ac:dyDescent="0.2">
      <c r="B6492" s="176">
        <v>41663</v>
      </c>
      <c r="C6492" s="146">
        <v>363.628784</v>
      </c>
      <c r="D6492">
        <f t="shared" si="104"/>
        <v>0.48251267246187557</v>
      </c>
      <c r="E6492">
        <v>-3.4410808306701429E-2</v>
      </c>
    </row>
    <row r="6493" spans="2:5" x14ac:dyDescent="0.2">
      <c r="B6493" s="176">
        <v>40536</v>
      </c>
      <c r="C6493" s="146">
        <v>245.27870200000001</v>
      </c>
      <c r="D6493">
        <f t="shared" si="104"/>
        <v>-0.39037868619787569</v>
      </c>
      <c r="E6493">
        <v>-3.4448290466259676E-2</v>
      </c>
    </row>
    <row r="6494" spans="2:5" x14ac:dyDescent="0.2">
      <c r="B6494" s="176">
        <v>43124</v>
      </c>
      <c r="C6494" s="146">
        <v>402.34600799999998</v>
      </c>
      <c r="D6494">
        <f t="shared" si="104"/>
        <v>2.5856612728583048</v>
      </c>
      <c r="E6494">
        <v>-3.4449751595785304E-2</v>
      </c>
    </row>
    <row r="6495" spans="2:5" x14ac:dyDescent="0.2">
      <c r="B6495" s="176">
        <v>39534</v>
      </c>
      <c r="C6495" s="146">
        <v>112.209709</v>
      </c>
      <c r="D6495">
        <f t="shared" si="104"/>
        <v>-0.50434620289688725</v>
      </c>
      <c r="E6495">
        <v>-3.4475176740719392E-2</v>
      </c>
    </row>
    <row r="6496" spans="2:5" x14ac:dyDescent="0.2">
      <c r="B6496" s="176">
        <v>40592</v>
      </c>
      <c r="C6496" s="146">
        <v>226.38726800000001</v>
      </c>
      <c r="D6496">
        <f t="shared" si="104"/>
        <v>0.75008961403398489</v>
      </c>
      <c r="E6496">
        <v>-3.4478576655401889E-2</v>
      </c>
    </row>
    <row r="6497" spans="2:5" x14ac:dyDescent="0.2">
      <c r="B6497" s="176">
        <v>38905</v>
      </c>
      <c r="C6497" s="146">
        <v>129.357529</v>
      </c>
      <c r="D6497">
        <f t="shared" si="104"/>
        <v>5.5920462100259121</v>
      </c>
      <c r="E6497">
        <v>-3.4508645712561396E-2</v>
      </c>
    </row>
    <row r="6498" spans="2:5" x14ac:dyDescent="0.2">
      <c r="B6498" s="176">
        <v>36721</v>
      </c>
      <c r="C6498" s="146">
        <v>19.623273999999999</v>
      </c>
      <c r="D6498">
        <f t="shared" si="104"/>
        <v>-0.96443322007367038</v>
      </c>
      <c r="E6498">
        <v>-3.4534907228232846E-2</v>
      </c>
    </row>
    <row r="6499" spans="2:5" x14ac:dyDescent="0.2">
      <c r="B6499" s="176">
        <v>42625</v>
      </c>
      <c r="C6499" s="146">
        <v>551.73040800000001</v>
      </c>
      <c r="D6499">
        <f t="shared" si="104"/>
        <v>3.9659039145421247</v>
      </c>
      <c r="E6499">
        <v>-3.4539979096291452E-2</v>
      </c>
    </row>
    <row r="6500" spans="2:5" x14ac:dyDescent="0.2">
      <c r="B6500" s="176">
        <v>43991</v>
      </c>
      <c r="C6500" s="146">
        <v>111.103722</v>
      </c>
      <c r="D6500">
        <f t="shared" si="104"/>
        <v>-0.64398325973721549</v>
      </c>
      <c r="E6500">
        <v>-3.4647025818017256E-2</v>
      </c>
    </row>
    <row r="6501" spans="2:5" x14ac:dyDescent="0.2">
      <c r="B6501" s="176">
        <v>41290</v>
      </c>
      <c r="C6501" s="146">
        <v>312.074432</v>
      </c>
      <c r="D6501">
        <f t="shared" si="104"/>
        <v>1.7789354042268659</v>
      </c>
      <c r="E6501">
        <v>-3.4685619137608696E-2</v>
      </c>
    </row>
    <row r="6502" spans="2:5" x14ac:dyDescent="0.2">
      <c r="B6502" s="176">
        <v>43711</v>
      </c>
      <c r="C6502" s="146">
        <v>112.299995</v>
      </c>
      <c r="D6502">
        <f t="shared" si="104"/>
        <v>-0.49988900029187244</v>
      </c>
      <c r="E6502">
        <v>-3.4704356921819127E-2</v>
      </c>
    </row>
    <row r="6503" spans="2:5" x14ac:dyDescent="0.2">
      <c r="B6503" s="176">
        <v>43370</v>
      </c>
      <c r="C6503" s="146">
        <v>224.55014</v>
      </c>
      <c r="D6503">
        <f t="shared" si="104"/>
        <v>2.6970500604797829</v>
      </c>
      <c r="E6503">
        <v>-3.4711856080291675E-2</v>
      </c>
    </row>
    <row r="6504" spans="2:5" x14ac:dyDescent="0.2">
      <c r="B6504" s="176">
        <v>39986</v>
      </c>
      <c r="C6504" s="146">
        <v>60.737651999999997</v>
      </c>
      <c r="D6504">
        <f t="shared" si="104"/>
        <v>-0.10749158557148691</v>
      </c>
      <c r="E6504">
        <v>-3.472730572297722E-2</v>
      </c>
    </row>
    <row r="6505" spans="2:5" x14ac:dyDescent="0.2">
      <c r="B6505" s="176">
        <v>38132</v>
      </c>
      <c r="C6505" s="146">
        <v>68.052750000000003</v>
      </c>
      <c r="D6505">
        <f t="shared" si="104"/>
        <v>-0.66245135459642501</v>
      </c>
      <c r="E6505">
        <v>-3.4742750544344732E-2</v>
      </c>
    </row>
    <row r="6506" spans="2:5" x14ac:dyDescent="0.2">
      <c r="B6506" s="176">
        <v>40583</v>
      </c>
      <c r="C6506" s="146">
        <v>201.60871900000001</v>
      </c>
      <c r="D6506">
        <f t="shared" si="104"/>
        <v>-9.5540826438861262E-2</v>
      </c>
      <c r="E6506">
        <v>-3.4749270975164163E-2</v>
      </c>
    </row>
    <row r="6507" spans="2:5" x14ac:dyDescent="0.2">
      <c r="B6507" s="176">
        <v>43579</v>
      </c>
      <c r="C6507" s="146">
        <v>222.90527299999999</v>
      </c>
      <c r="D6507">
        <f t="shared" si="104"/>
        <v>-0.57521867083555134</v>
      </c>
      <c r="E6507">
        <v>-3.475066142481844E-2</v>
      </c>
    </row>
    <row r="6508" spans="2:5" x14ac:dyDescent="0.2">
      <c r="B6508" s="176">
        <v>42087</v>
      </c>
      <c r="C6508" s="146">
        <v>524.75299099999995</v>
      </c>
      <c r="D6508">
        <f t="shared" si="104"/>
        <v>0.15791569795535482</v>
      </c>
      <c r="E6508">
        <v>-3.4817203375289957E-2</v>
      </c>
    </row>
    <row r="6509" spans="2:5" x14ac:dyDescent="0.2">
      <c r="B6509" s="176">
        <v>44795</v>
      </c>
      <c r="C6509" s="146">
        <v>453.18756100000002</v>
      </c>
      <c r="D6509">
        <f t="shared" si="104"/>
        <v>22.467511130155831</v>
      </c>
      <c r="E6509">
        <v>-3.4819501426247672E-2</v>
      </c>
    </row>
    <row r="6510" spans="2:5" x14ac:dyDescent="0.2">
      <c r="B6510" s="176">
        <v>36593</v>
      </c>
      <c r="C6510" s="146">
        <v>19.311274999999998</v>
      </c>
      <c r="D6510">
        <f t="shared" si="104"/>
        <v>-0.57608804932595647</v>
      </c>
      <c r="E6510">
        <v>-3.4822128113180362E-2</v>
      </c>
    </row>
    <row r="6511" spans="2:5" x14ac:dyDescent="0.2">
      <c r="B6511" s="176">
        <v>35753</v>
      </c>
      <c r="C6511" s="146">
        <v>45.554920000000003</v>
      </c>
      <c r="D6511">
        <f t="shared" si="104"/>
        <v>0.84104438139183602</v>
      </c>
      <c r="E6511">
        <v>-3.486940036566763E-2</v>
      </c>
    </row>
    <row r="6512" spans="2:5" x14ac:dyDescent="0.2">
      <c r="B6512" s="176">
        <v>36245</v>
      </c>
      <c r="C6512" s="146">
        <v>24.744064000000002</v>
      </c>
      <c r="D6512">
        <f t="shared" si="104"/>
        <v>-0.91232361595634914</v>
      </c>
      <c r="E6512">
        <v>-3.488380528760919E-2</v>
      </c>
    </row>
    <row r="6513" spans="2:5" x14ac:dyDescent="0.2">
      <c r="B6513" s="176">
        <v>44428</v>
      </c>
      <c r="C6513" s="146">
        <v>282.22039799999999</v>
      </c>
      <c r="D6513">
        <f t="shared" si="104"/>
        <v>3.6075109375171164</v>
      </c>
      <c r="E6513">
        <v>-3.4941253029251558E-2</v>
      </c>
    </row>
    <row r="6514" spans="2:5" x14ac:dyDescent="0.2">
      <c r="B6514" s="176">
        <v>38219</v>
      </c>
      <c r="C6514" s="146">
        <v>61.252246999999997</v>
      </c>
      <c r="D6514">
        <f t="shared" si="104"/>
        <v>-0.28952742571174012</v>
      </c>
      <c r="E6514">
        <v>-3.4952501789526316E-2</v>
      </c>
    </row>
    <row r="6515" spans="2:5" x14ac:dyDescent="0.2">
      <c r="B6515" s="176">
        <v>38036</v>
      </c>
      <c r="C6515" s="146">
        <v>86.213386999999997</v>
      </c>
      <c r="D6515">
        <f t="shared" si="104"/>
        <v>0.56715069622401681</v>
      </c>
      <c r="E6515">
        <v>-3.4959996348193079E-2</v>
      </c>
    </row>
    <row r="6516" spans="2:5" x14ac:dyDescent="0.2">
      <c r="B6516" s="176">
        <v>35389</v>
      </c>
      <c r="C6516" s="146">
        <v>55.012824999999999</v>
      </c>
      <c r="D6516">
        <f t="shared" si="104"/>
        <v>-0.2868169985109229</v>
      </c>
      <c r="E6516">
        <v>-3.497212298493458E-2</v>
      </c>
    </row>
    <row r="6517" spans="2:5" x14ac:dyDescent="0.2">
      <c r="B6517" s="176">
        <v>38057</v>
      </c>
      <c r="C6517" s="146">
        <v>77.137039000000001</v>
      </c>
      <c r="D6517">
        <f t="shared" si="104"/>
        <v>-0.46850629024626889</v>
      </c>
      <c r="E6517">
        <v>-3.5005873879758828E-2</v>
      </c>
    </row>
    <row r="6518" spans="2:5" x14ac:dyDescent="0.2">
      <c r="B6518" s="176">
        <v>38784</v>
      </c>
      <c r="C6518" s="146">
        <v>145.132553</v>
      </c>
      <c r="D6518">
        <f t="shared" si="104"/>
        <v>3.9449923913750405E-3</v>
      </c>
      <c r="E6518">
        <v>-3.5055870698458044E-2</v>
      </c>
    </row>
    <row r="6519" spans="2:5" x14ac:dyDescent="0.2">
      <c r="B6519" s="176">
        <v>39070</v>
      </c>
      <c r="C6519" s="146">
        <v>144.56225599999999</v>
      </c>
      <c r="D6519">
        <f t="shared" si="104"/>
        <v>-0.19212917643934724</v>
      </c>
      <c r="E6519">
        <v>-3.5062341001951602E-2</v>
      </c>
    </row>
    <row r="6520" spans="2:5" x14ac:dyDescent="0.2">
      <c r="B6520" s="176">
        <v>43417</v>
      </c>
      <c r="C6520" s="146">
        <v>178.94229100000001</v>
      </c>
      <c r="D6520">
        <f t="shared" si="104"/>
        <v>-0.35697655194385003</v>
      </c>
      <c r="E6520">
        <v>-3.5205584387619844E-2</v>
      </c>
    </row>
    <row r="6521" spans="2:5" x14ac:dyDescent="0.2">
      <c r="B6521" s="176">
        <v>44221</v>
      </c>
      <c r="C6521" s="146">
        <v>278.28268400000002</v>
      </c>
      <c r="D6521">
        <f t="shared" si="104"/>
        <v>0.80621165046034449</v>
      </c>
      <c r="E6521">
        <v>-3.5251413195882562E-2</v>
      </c>
    </row>
    <row r="6522" spans="2:5" x14ac:dyDescent="0.2">
      <c r="B6522" s="176">
        <v>43654</v>
      </c>
      <c r="C6522" s="146">
        <v>154.06980899999999</v>
      </c>
      <c r="D6522">
        <f t="shared" si="104"/>
        <v>2.5815826825903896</v>
      </c>
      <c r="E6522">
        <v>-3.5268418720825298E-2</v>
      </c>
    </row>
    <row r="6523" spans="2:5" x14ac:dyDescent="0.2">
      <c r="B6523" s="176">
        <v>35894</v>
      </c>
      <c r="C6523" s="146">
        <v>43.017242000000003</v>
      </c>
      <c r="D6523">
        <f t="shared" si="104"/>
        <v>-9.3957798052444627E-2</v>
      </c>
      <c r="E6523">
        <v>-3.5284673294534774E-2</v>
      </c>
    </row>
    <row r="6524" spans="2:5" x14ac:dyDescent="0.2">
      <c r="B6524" s="176">
        <v>35460</v>
      </c>
      <c r="C6524" s="146">
        <v>47.478188000000003</v>
      </c>
      <c r="D6524">
        <f t="shared" si="104"/>
        <v>-0.67092680466749777</v>
      </c>
      <c r="E6524">
        <v>-3.5317661211926206E-2</v>
      </c>
    </row>
    <row r="6525" spans="2:5" x14ac:dyDescent="0.2">
      <c r="B6525" s="176">
        <v>40280</v>
      </c>
      <c r="C6525" s="146">
        <v>144.278503</v>
      </c>
      <c r="D6525">
        <f t="shared" si="104"/>
        <v>6.8788625421292533</v>
      </c>
      <c r="E6525">
        <v>-3.532388661260643E-2</v>
      </c>
    </row>
    <row r="6526" spans="2:5" x14ac:dyDescent="0.2">
      <c r="B6526" s="176">
        <v>36080</v>
      </c>
      <c r="C6526" s="146">
        <v>18.312097999999999</v>
      </c>
      <c r="D6526">
        <f t="shared" si="104"/>
        <v>-0.92416679938372026</v>
      </c>
      <c r="E6526">
        <v>-3.5335748984663726E-2</v>
      </c>
    </row>
    <row r="6527" spans="2:5" x14ac:dyDescent="0.2">
      <c r="B6527" s="176">
        <v>41212</v>
      </c>
      <c r="C6527" s="146">
        <v>241.47863799999999</v>
      </c>
      <c r="D6527">
        <f t="shared" si="104"/>
        <v>17.858897352757555</v>
      </c>
      <c r="E6527">
        <v>-3.5443092712827716E-2</v>
      </c>
    </row>
    <row r="6528" spans="2:5" x14ac:dyDescent="0.2">
      <c r="B6528" s="176">
        <v>36839</v>
      </c>
      <c r="C6528" s="146">
        <v>12.804494</v>
      </c>
      <c r="D6528">
        <f t="shared" si="104"/>
        <v>-0.34566642866823011</v>
      </c>
      <c r="E6528">
        <v>-3.5444539033120968E-2</v>
      </c>
    </row>
    <row r="6529" spans="2:5" x14ac:dyDescent="0.2">
      <c r="B6529" s="176">
        <v>36643</v>
      </c>
      <c r="C6529" s="146">
        <v>19.568756</v>
      </c>
      <c r="D6529">
        <f t="shared" si="104"/>
        <v>-0.40231190190548177</v>
      </c>
      <c r="E6529">
        <v>-3.546110896591214E-2</v>
      </c>
    </row>
    <row r="6530" spans="2:5" x14ac:dyDescent="0.2">
      <c r="B6530" s="176">
        <v>37824</v>
      </c>
      <c r="C6530" s="146">
        <v>32.740749000000001</v>
      </c>
      <c r="D6530">
        <f t="shared" si="104"/>
        <v>-0.70007184370029518</v>
      </c>
      <c r="E6530">
        <v>-3.5466022166098017E-2</v>
      </c>
    </row>
    <row r="6531" spans="2:5" x14ac:dyDescent="0.2">
      <c r="B6531" s="176">
        <v>39591</v>
      </c>
      <c r="C6531" s="146">
        <v>109.16197200000001</v>
      </c>
      <c r="D6531">
        <f t="shared" ref="D6531:D6594" si="105">(C6531-C6532)/C6532</f>
        <v>0.58419703479256757</v>
      </c>
      <c r="E6531">
        <v>-3.554945886652542E-2</v>
      </c>
    </row>
    <row r="6532" spans="2:5" x14ac:dyDescent="0.2">
      <c r="B6532" s="176">
        <v>38531</v>
      </c>
      <c r="C6532" s="146">
        <v>68.906814999999995</v>
      </c>
      <c r="D6532">
        <f t="shared" si="105"/>
        <v>-0.52181548273702205</v>
      </c>
      <c r="E6532">
        <v>-3.5569777449434334E-2</v>
      </c>
    </row>
    <row r="6533" spans="2:5" x14ac:dyDescent="0.2">
      <c r="B6533" s="176">
        <v>43887</v>
      </c>
      <c r="C6533" s="146">
        <v>144.10089099999999</v>
      </c>
      <c r="D6533">
        <f t="shared" si="105"/>
        <v>-0.62820786898004533</v>
      </c>
      <c r="E6533">
        <v>-3.5690338727567487E-2</v>
      </c>
    </row>
    <row r="6534" spans="2:5" x14ac:dyDescent="0.2">
      <c r="B6534" s="176">
        <v>42500</v>
      </c>
      <c r="C6534" s="146">
        <v>387.584564</v>
      </c>
      <c r="D6534">
        <f t="shared" si="105"/>
        <v>1.9685686751066682</v>
      </c>
      <c r="E6534">
        <v>-3.5701026164192191E-2</v>
      </c>
    </row>
    <row r="6535" spans="2:5" x14ac:dyDescent="0.2">
      <c r="B6535" s="176">
        <v>40150</v>
      </c>
      <c r="C6535" s="146">
        <v>130.56277499999999</v>
      </c>
      <c r="D6535">
        <f t="shared" si="105"/>
        <v>0.6189085165388335</v>
      </c>
      <c r="E6535">
        <v>-3.5743546084976922E-2</v>
      </c>
    </row>
    <row r="6536" spans="2:5" x14ac:dyDescent="0.2">
      <c r="B6536" s="176">
        <v>43956</v>
      </c>
      <c r="C6536" s="146">
        <v>80.648643000000007</v>
      </c>
      <c r="D6536">
        <f t="shared" si="105"/>
        <v>0.4447560938383171</v>
      </c>
      <c r="E6536">
        <v>-3.5756830638986437E-2</v>
      </c>
    </row>
    <row r="6537" spans="2:5" x14ac:dyDescent="0.2">
      <c r="B6537" s="176">
        <v>35374</v>
      </c>
      <c r="C6537" s="146">
        <v>55.821632000000001</v>
      </c>
      <c r="D6537">
        <f t="shared" si="105"/>
        <v>-0.19793663953668236</v>
      </c>
      <c r="E6537">
        <v>-3.5784477634152982E-2</v>
      </c>
    </row>
    <row r="6538" spans="2:5" x14ac:dyDescent="0.2">
      <c r="B6538" s="176">
        <v>38433</v>
      </c>
      <c r="C6538" s="146">
        <v>69.597533999999996</v>
      </c>
      <c r="D6538">
        <f t="shared" si="105"/>
        <v>-0.84855867696538101</v>
      </c>
      <c r="E6538">
        <v>-3.5837352909594826E-2</v>
      </c>
    </row>
    <row r="6539" spans="2:5" x14ac:dyDescent="0.2">
      <c r="B6539" s="176">
        <v>42892</v>
      </c>
      <c r="C6539" s="146">
        <v>459.567657</v>
      </c>
      <c r="D6539">
        <f t="shared" si="105"/>
        <v>0.37935303663716541</v>
      </c>
      <c r="E6539">
        <v>-3.5867398840267468E-2</v>
      </c>
    </row>
    <row r="6540" spans="2:5" x14ac:dyDescent="0.2">
      <c r="B6540" s="176">
        <v>42262</v>
      </c>
      <c r="C6540" s="146">
        <v>333.17623900000001</v>
      </c>
      <c r="D6540">
        <f t="shared" si="105"/>
        <v>16.305140788035292</v>
      </c>
      <c r="E6540">
        <v>-3.5899619575665974E-2</v>
      </c>
    </row>
    <row r="6541" spans="2:5" x14ac:dyDescent="0.2">
      <c r="B6541" s="176">
        <v>37467</v>
      </c>
      <c r="C6541" s="146">
        <v>19.253021</v>
      </c>
      <c r="D6541">
        <f t="shared" si="105"/>
        <v>-0.32622669442620389</v>
      </c>
      <c r="E6541">
        <v>-3.5921294048291481E-2</v>
      </c>
    </row>
    <row r="6542" spans="2:5" x14ac:dyDescent="0.2">
      <c r="B6542" s="176">
        <v>36321</v>
      </c>
      <c r="C6542" s="146">
        <v>28.574923999999999</v>
      </c>
      <c r="D6542">
        <f t="shared" si="105"/>
        <v>-0.62984728734401307</v>
      </c>
      <c r="E6542">
        <v>-3.5956798469294435E-2</v>
      </c>
    </row>
    <row r="6543" spans="2:5" x14ac:dyDescent="0.2">
      <c r="B6543" s="176">
        <v>38001</v>
      </c>
      <c r="C6543" s="146">
        <v>77.197661999999994</v>
      </c>
      <c r="D6543">
        <f t="shared" si="105"/>
        <v>-0.15834921334067814</v>
      </c>
      <c r="E6543">
        <v>-3.5963400565766857E-2</v>
      </c>
    </row>
    <row r="6544" spans="2:5" x14ac:dyDescent="0.2">
      <c r="B6544" s="176">
        <v>38686</v>
      </c>
      <c r="C6544" s="146">
        <v>91.721725000000006</v>
      </c>
      <c r="D6544">
        <f t="shared" si="105"/>
        <v>1.6858585297186472</v>
      </c>
      <c r="E6544">
        <v>-3.5989882035947184E-2</v>
      </c>
    </row>
    <row r="6545" spans="2:5" x14ac:dyDescent="0.2">
      <c r="B6545" s="176">
        <v>35822</v>
      </c>
      <c r="C6545" s="146">
        <v>34.149872000000002</v>
      </c>
      <c r="D6545">
        <f t="shared" si="105"/>
        <v>-0.55116025967769788</v>
      </c>
      <c r="E6545">
        <v>-3.6021376863590741E-2</v>
      </c>
    </row>
    <row r="6546" spans="2:5" x14ac:dyDescent="0.2">
      <c r="B6546" s="176">
        <v>38362</v>
      </c>
      <c r="C6546" s="146">
        <v>76.084778</v>
      </c>
      <c r="D6546">
        <f t="shared" si="105"/>
        <v>7.3875688778119972</v>
      </c>
      <c r="E6546">
        <v>-3.6022250168951657E-2</v>
      </c>
    </row>
    <row r="6547" spans="2:5" x14ac:dyDescent="0.2">
      <c r="B6547" s="176">
        <v>36984</v>
      </c>
      <c r="C6547" s="146">
        <v>9.0711359999999992</v>
      </c>
      <c r="D6547">
        <f t="shared" si="105"/>
        <v>-0.86647970278306385</v>
      </c>
      <c r="E6547">
        <v>-3.6065548685239125E-2</v>
      </c>
    </row>
    <row r="6548" spans="2:5" x14ac:dyDescent="0.2">
      <c r="B6548" s="176">
        <v>43920</v>
      </c>
      <c r="C6548" s="146">
        <v>67.938254999999998</v>
      </c>
      <c r="D6548">
        <f t="shared" si="105"/>
        <v>1.509779302943167</v>
      </c>
      <c r="E6548">
        <v>-3.606787828507798E-2</v>
      </c>
    </row>
    <row r="6549" spans="2:5" x14ac:dyDescent="0.2">
      <c r="B6549" s="176">
        <v>36199</v>
      </c>
      <c r="C6549" s="146">
        <v>27.069413999999998</v>
      </c>
      <c r="D6549">
        <f t="shared" si="105"/>
        <v>-0.90188650457060215</v>
      </c>
      <c r="E6549">
        <v>-3.6093300924191898E-2</v>
      </c>
    </row>
    <row r="6550" spans="2:5" x14ac:dyDescent="0.2">
      <c r="B6550" s="176">
        <v>41438</v>
      </c>
      <c r="C6550" s="146">
        <v>275.89898699999998</v>
      </c>
      <c r="D6550">
        <f t="shared" si="105"/>
        <v>5.5029354061219458</v>
      </c>
      <c r="E6550">
        <v>-3.6109672228467053E-2</v>
      </c>
    </row>
    <row r="6551" spans="2:5" x14ac:dyDescent="0.2">
      <c r="B6551" s="176">
        <v>37879</v>
      </c>
      <c r="C6551" s="146">
        <v>42.426837999999996</v>
      </c>
      <c r="D6551">
        <f t="shared" si="105"/>
        <v>-3.3756500424718811E-2</v>
      </c>
      <c r="E6551">
        <v>-3.6110167710019465E-2</v>
      </c>
    </row>
    <row r="6552" spans="2:5" x14ac:dyDescent="0.2">
      <c r="B6552" s="176">
        <v>35765</v>
      </c>
      <c r="C6552" s="146">
        <v>43.909053999999998</v>
      </c>
      <c r="D6552">
        <f t="shared" si="105"/>
        <v>9.6902658371262496E-2</v>
      </c>
      <c r="E6552">
        <v>-3.612926990103385E-2</v>
      </c>
    </row>
    <row r="6553" spans="2:5" x14ac:dyDescent="0.2">
      <c r="B6553" s="176">
        <v>35880</v>
      </c>
      <c r="C6553" s="146">
        <v>40.030037</v>
      </c>
      <c r="D6553">
        <f t="shared" si="105"/>
        <v>-0.62455181793989556</v>
      </c>
      <c r="E6553">
        <v>-3.6138187076568101E-2</v>
      </c>
    </row>
    <row r="6554" spans="2:5" x14ac:dyDescent="0.2">
      <c r="B6554" s="176">
        <v>39538</v>
      </c>
      <c r="C6554" s="146">
        <v>106.619339</v>
      </c>
      <c r="D6554">
        <f t="shared" si="105"/>
        <v>0.97735330379822039</v>
      </c>
      <c r="E6554">
        <v>-3.614275535696914E-2</v>
      </c>
    </row>
    <row r="6555" spans="2:5" x14ac:dyDescent="0.2">
      <c r="B6555" s="176">
        <v>35500</v>
      </c>
      <c r="C6555" s="146">
        <v>53.920226999999997</v>
      </c>
      <c r="D6555">
        <f t="shared" si="105"/>
        <v>2.8599264226099104</v>
      </c>
      <c r="E6555">
        <v>-3.6144741777881864E-2</v>
      </c>
    </row>
    <row r="6556" spans="2:5" x14ac:dyDescent="0.2">
      <c r="B6556" s="176">
        <v>36923</v>
      </c>
      <c r="C6556" s="146">
        <v>13.969237</v>
      </c>
      <c r="D6556">
        <f t="shared" si="105"/>
        <v>-0.9091335879466439</v>
      </c>
      <c r="E6556">
        <v>-3.6189773490845671E-2</v>
      </c>
    </row>
    <row r="6557" spans="2:5" x14ac:dyDescent="0.2">
      <c r="B6557" s="176">
        <v>39106</v>
      </c>
      <c r="C6557" s="146">
        <v>153.73378</v>
      </c>
      <c r="D6557">
        <f t="shared" si="105"/>
        <v>-0.69571245299884432</v>
      </c>
      <c r="E6557">
        <v>-3.619315726380528E-2</v>
      </c>
    </row>
    <row r="6558" spans="2:5" x14ac:dyDescent="0.2">
      <c r="B6558" s="176">
        <v>42773</v>
      </c>
      <c r="C6558" s="146">
        <v>505.22534200000001</v>
      </c>
      <c r="D6558">
        <f t="shared" si="105"/>
        <v>1.34904106626869</v>
      </c>
      <c r="E6558">
        <v>-3.6227010376683889E-2</v>
      </c>
    </row>
    <row r="6559" spans="2:5" x14ac:dyDescent="0.2">
      <c r="B6559" s="176">
        <v>41061</v>
      </c>
      <c r="C6559" s="146">
        <v>215.077271</v>
      </c>
      <c r="D6559">
        <f t="shared" si="105"/>
        <v>10.033551389130357</v>
      </c>
      <c r="E6559">
        <v>-3.6266105360276808E-2</v>
      </c>
    </row>
    <row r="6560" spans="2:5" x14ac:dyDescent="0.2">
      <c r="B6560" s="176">
        <v>36622</v>
      </c>
      <c r="C6560" s="146">
        <v>19.493023000000001</v>
      </c>
      <c r="D6560">
        <f t="shared" si="105"/>
        <v>-0.9106489314806504</v>
      </c>
      <c r="E6560">
        <v>-3.6316293344519322E-2</v>
      </c>
    </row>
    <row r="6561" spans="2:5" x14ac:dyDescent="0.2">
      <c r="B6561" s="176">
        <v>40595</v>
      </c>
      <c r="C6561" s="146">
        <v>218.16217</v>
      </c>
      <c r="D6561">
        <f t="shared" si="105"/>
        <v>-0.3973830181489022</v>
      </c>
      <c r="E6561">
        <v>-3.6331981355064553E-2</v>
      </c>
    </row>
    <row r="6562" spans="2:5" x14ac:dyDescent="0.2">
      <c r="B6562" s="176">
        <v>42457</v>
      </c>
      <c r="C6562" s="146">
        <v>362.02459700000003</v>
      </c>
      <c r="D6562">
        <f t="shared" si="105"/>
        <v>16.286168013384128</v>
      </c>
      <c r="E6562">
        <v>-3.6339474568601066E-2</v>
      </c>
    </row>
    <row r="6563" spans="2:5" x14ac:dyDescent="0.2">
      <c r="B6563" s="176">
        <v>36285</v>
      </c>
      <c r="C6563" s="146">
        <v>20.943021999999999</v>
      </c>
      <c r="D6563">
        <f t="shared" si="105"/>
        <v>-0.87936318042445782</v>
      </c>
      <c r="E6563">
        <v>-3.6351100780093369E-2</v>
      </c>
    </row>
    <row r="6564" spans="2:5" x14ac:dyDescent="0.2">
      <c r="B6564" s="176">
        <v>40834</v>
      </c>
      <c r="C6564" s="146">
        <v>173.60389699999999</v>
      </c>
      <c r="D6564">
        <f t="shared" si="105"/>
        <v>5.3283910292113204</v>
      </c>
      <c r="E6564">
        <v>-3.6416826111310079E-2</v>
      </c>
    </row>
    <row r="6565" spans="2:5" x14ac:dyDescent="0.2">
      <c r="B6565" s="176">
        <v>39828</v>
      </c>
      <c r="C6565" s="146">
        <v>27.432549000000002</v>
      </c>
      <c r="D6565">
        <f t="shared" si="105"/>
        <v>-0.91934019162619229</v>
      </c>
      <c r="E6565">
        <v>-3.6456663475525883E-2</v>
      </c>
    </row>
    <row r="6566" spans="2:5" x14ac:dyDescent="0.2">
      <c r="B6566" s="176">
        <v>42384</v>
      </c>
      <c r="C6566" s="146">
        <v>340.10183699999999</v>
      </c>
      <c r="D6566">
        <f t="shared" si="105"/>
        <v>13.113787847135679</v>
      </c>
      <c r="E6566">
        <v>-3.6692106024487449E-2</v>
      </c>
    </row>
    <row r="6567" spans="2:5" x14ac:dyDescent="0.2">
      <c r="B6567" s="176">
        <v>37684</v>
      </c>
      <c r="C6567" s="146">
        <v>24.097134</v>
      </c>
      <c r="D6567">
        <f t="shared" si="105"/>
        <v>-0.84389901744510276</v>
      </c>
      <c r="E6567">
        <v>-3.6694203299526856E-2</v>
      </c>
    </row>
    <row r="6568" spans="2:5" x14ac:dyDescent="0.2">
      <c r="B6568" s="176">
        <v>43665</v>
      </c>
      <c r="C6568" s="146">
        <v>154.36888099999999</v>
      </c>
      <c r="D6568">
        <f t="shared" si="105"/>
        <v>-0.63990536718164381</v>
      </c>
      <c r="E6568">
        <v>-3.6702950702527819E-2</v>
      </c>
    </row>
    <row r="6569" spans="2:5" x14ac:dyDescent="0.2">
      <c r="B6569" s="176">
        <v>42166</v>
      </c>
      <c r="C6569" s="146">
        <v>428.68975799999998</v>
      </c>
      <c r="D6569">
        <f t="shared" si="105"/>
        <v>36.249459079227329</v>
      </c>
      <c r="E6569">
        <v>-3.6721857988125814E-2</v>
      </c>
    </row>
    <row r="6570" spans="2:5" x14ac:dyDescent="0.2">
      <c r="B6570" s="176">
        <v>37097</v>
      </c>
      <c r="C6570" s="146">
        <v>11.508616999999999</v>
      </c>
      <c r="D6570">
        <f t="shared" si="105"/>
        <v>-0.92308591760006831</v>
      </c>
      <c r="E6570">
        <v>-3.679790470417995E-2</v>
      </c>
    </row>
    <row r="6571" spans="2:5" x14ac:dyDescent="0.2">
      <c r="B6571" s="176">
        <v>38797</v>
      </c>
      <c r="C6571" s="146">
        <v>149.62951699999999</v>
      </c>
      <c r="D6571">
        <f t="shared" si="105"/>
        <v>0.40644835199119722</v>
      </c>
      <c r="E6571">
        <v>-3.6808851875599631E-2</v>
      </c>
    </row>
    <row r="6572" spans="2:5" x14ac:dyDescent="0.2">
      <c r="B6572" s="176">
        <v>39520</v>
      </c>
      <c r="C6572" s="146">
        <v>106.388206</v>
      </c>
      <c r="D6572">
        <f t="shared" si="105"/>
        <v>-0.20746412872918574</v>
      </c>
      <c r="E6572">
        <v>-3.6815777866399314E-2</v>
      </c>
    </row>
    <row r="6573" spans="2:5" x14ac:dyDescent="0.2">
      <c r="B6573" s="176">
        <v>40779</v>
      </c>
      <c r="C6573" s="146">
        <v>134.237717</v>
      </c>
      <c r="D6573">
        <f t="shared" si="105"/>
        <v>0.12306998241316457</v>
      </c>
      <c r="E6573">
        <v>-3.6902341427513842E-2</v>
      </c>
    </row>
    <row r="6574" spans="2:5" x14ac:dyDescent="0.2">
      <c r="B6574" s="176">
        <v>43735</v>
      </c>
      <c r="C6574" s="146">
        <v>119.527473</v>
      </c>
      <c r="D6574">
        <f t="shared" si="105"/>
        <v>8.0144156019280235</v>
      </c>
      <c r="E6574">
        <v>-3.6947737715578848E-2</v>
      </c>
    </row>
    <row r="6575" spans="2:5" x14ac:dyDescent="0.2">
      <c r="B6575" s="176">
        <v>36791</v>
      </c>
      <c r="C6575" s="146">
        <v>13.259592</v>
      </c>
      <c r="D6575">
        <f t="shared" si="105"/>
        <v>-0.95734834587372908</v>
      </c>
      <c r="E6575">
        <v>-3.6974770141464552E-2</v>
      </c>
    </row>
    <row r="6576" spans="2:5" x14ac:dyDescent="0.2">
      <c r="B6576" s="176">
        <v>44246</v>
      </c>
      <c r="C6576" s="146">
        <v>310.88107300000001</v>
      </c>
      <c r="D6576">
        <f t="shared" si="105"/>
        <v>9.0051143117697166</v>
      </c>
      <c r="E6576">
        <v>-3.705425841352121E-2</v>
      </c>
    </row>
    <row r="6577" spans="2:5" x14ac:dyDescent="0.2">
      <c r="B6577" s="176">
        <v>36521</v>
      </c>
      <c r="C6577" s="146">
        <v>31.072216000000001</v>
      </c>
      <c r="D6577">
        <f t="shared" si="105"/>
        <v>-0.84463036146346127</v>
      </c>
      <c r="E6577">
        <v>-3.708048004452108E-2</v>
      </c>
    </row>
    <row r="6578" spans="2:5" x14ac:dyDescent="0.2">
      <c r="B6578" s="176">
        <v>41116</v>
      </c>
      <c r="C6578" s="146">
        <v>199.98898299999999</v>
      </c>
      <c r="D6578">
        <f t="shared" si="105"/>
        <v>2.3653330698805481</v>
      </c>
      <c r="E6578">
        <v>-3.708915603090706E-2</v>
      </c>
    </row>
    <row r="6579" spans="2:5" x14ac:dyDescent="0.2">
      <c r="B6579" s="176">
        <v>38161</v>
      </c>
      <c r="C6579" s="146">
        <v>59.426208000000003</v>
      </c>
      <c r="D6579">
        <f t="shared" si="105"/>
        <v>0.38128236228813434</v>
      </c>
      <c r="E6579">
        <v>-3.7113797516657991E-2</v>
      </c>
    </row>
    <row r="6580" spans="2:5" x14ac:dyDescent="0.2">
      <c r="B6580" s="176">
        <v>36459</v>
      </c>
      <c r="C6580" s="146">
        <v>43.022491000000002</v>
      </c>
      <c r="D6580">
        <f t="shared" si="105"/>
        <v>-0.38592667683944459</v>
      </c>
      <c r="E6580">
        <v>-3.7118714821730035E-2</v>
      </c>
    </row>
    <row r="6581" spans="2:5" x14ac:dyDescent="0.2">
      <c r="B6581" s="176">
        <v>35278</v>
      </c>
      <c r="C6581" s="146">
        <v>70.060837000000006</v>
      </c>
      <c r="D6581">
        <f t="shared" si="105"/>
        <v>1.9747830071181216</v>
      </c>
      <c r="E6581">
        <v>-3.7148923452315949E-2</v>
      </c>
    </row>
    <row r="6582" spans="2:5" x14ac:dyDescent="0.2">
      <c r="B6582" s="176">
        <v>35978</v>
      </c>
      <c r="C6582" s="146">
        <v>23.551579</v>
      </c>
      <c r="D6582">
        <f t="shared" si="105"/>
        <v>-0.89596774055332473</v>
      </c>
      <c r="E6582">
        <v>-3.7172580906012553E-2</v>
      </c>
    </row>
    <row r="6583" spans="2:5" x14ac:dyDescent="0.2">
      <c r="B6583" s="176">
        <v>40498</v>
      </c>
      <c r="C6583" s="146">
        <v>226.38726800000001</v>
      </c>
      <c r="D6583">
        <f t="shared" si="105"/>
        <v>0.72366487110175148</v>
      </c>
      <c r="E6583">
        <v>-3.7254412922827218E-2</v>
      </c>
    </row>
    <row r="6584" spans="2:5" x14ac:dyDescent="0.2">
      <c r="B6584" s="176">
        <v>43760</v>
      </c>
      <c r="C6584" s="146">
        <v>131.34065200000001</v>
      </c>
      <c r="D6584">
        <f t="shared" si="105"/>
        <v>-0.22133565752873552</v>
      </c>
      <c r="E6584">
        <v>-3.7267071776279886E-2</v>
      </c>
    </row>
    <row r="6585" spans="2:5" x14ac:dyDescent="0.2">
      <c r="B6585" s="176">
        <v>43439</v>
      </c>
      <c r="C6585" s="146">
        <v>168.674286</v>
      </c>
      <c r="D6585">
        <f t="shared" si="105"/>
        <v>-0.32742992343386779</v>
      </c>
      <c r="E6585">
        <v>-3.7268925941846207E-2</v>
      </c>
    </row>
    <row r="6586" spans="2:5" x14ac:dyDescent="0.2">
      <c r="B6586" s="176">
        <v>41367</v>
      </c>
      <c r="C6586" s="146">
        <v>250.790649</v>
      </c>
      <c r="D6586">
        <f t="shared" si="105"/>
        <v>11.529093835470977</v>
      </c>
      <c r="E6586">
        <v>-3.7425227883009608E-2</v>
      </c>
    </row>
    <row r="6587" spans="2:5" x14ac:dyDescent="0.2">
      <c r="B6587" s="176">
        <v>37327</v>
      </c>
      <c r="C6587" s="146">
        <v>20.016663000000001</v>
      </c>
      <c r="D6587">
        <f t="shared" si="105"/>
        <v>-0.33953908244375114</v>
      </c>
      <c r="E6587">
        <v>-3.7462881203839324E-2</v>
      </c>
    </row>
    <row r="6588" spans="2:5" x14ac:dyDescent="0.2">
      <c r="B6588" s="176">
        <v>35951</v>
      </c>
      <c r="C6588" s="146">
        <v>30.307112</v>
      </c>
      <c r="D6588">
        <f t="shared" si="105"/>
        <v>-8.932453232313535E-2</v>
      </c>
      <c r="E6588">
        <v>-3.7531343550721671E-2</v>
      </c>
    </row>
    <row r="6589" spans="2:5" x14ac:dyDescent="0.2">
      <c r="B6589" s="176">
        <v>35948</v>
      </c>
      <c r="C6589" s="146">
        <v>33.279815999999997</v>
      </c>
      <c r="D6589">
        <f t="shared" si="105"/>
        <v>-0.45066686324802513</v>
      </c>
      <c r="E6589">
        <v>-3.7534065351335584E-2</v>
      </c>
    </row>
    <row r="6590" spans="2:5" x14ac:dyDescent="0.2">
      <c r="B6590" s="176">
        <v>35362</v>
      </c>
      <c r="C6590" s="146">
        <v>60.582211000000001</v>
      </c>
      <c r="D6590">
        <f t="shared" si="105"/>
        <v>-0.79112292629837666</v>
      </c>
      <c r="E6590">
        <v>-3.7534208150716973E-2</v>
      </c>
    </row>
    <row r="6591" spans="2:5" x14ac:dyDescent="0.2">
      <c r="B6591" s="176">
        <v>41407</v>
      </c>
      <c r="C6591" s="146">
        <v>290.03762799999998</v>
      </c>
      <c r="D6591">
        <f t="shared" si="105"/>
        <v>30.94651613365129</v>
      </c>
      <c r="E6591">
        <v>-3.753432142882028E-2</v>
      </c>
    </row>
    <row r="6592" spans="2:5" x14ac:dyDescent="0.2">
      <c r="B6592" s="176">
        <v>37067</v>
      </c>
      <c r="C6592" s="146">
        <v>9.0788499999999992</v>
      </c>
      <c r="D6592">
        <f t="shared" si="105"/>
        <v>-0.97250918769693551</v>
      </c>
      <c r="E6592">
        <v>-3.7612085222400206E-2</v>
      </c>
    </row>
    <row r="6593" spans="2:5" x14ac:dyDescent="0.2">
      <c r="B6593" s="176">
        <v>41673</v>
      </c>
      <c r="C6593" s="146">
        <v>330.250336</v>
      </c>
      <c r="D6593">
        <f t="shared" si="105"/>
        <v>17.265489631047441</v>
      </c>
      <c r="E6593">
        <v>-3.7619708912852309E-2</v>
      </c>
    </row>
    <row r="6594" spans="2:5" x14ac:dyDescent="0.2">
      <c r="B6594" s="176">
        <v>36728</v>
      </c>
      <c r="C6594" s="146">
        <v>18.080563000000001</v>
      </c>
      <c r="D6594">
        <f t="shared" si="105"/>
        <v>-0.94891819046380688</v>
      </c>
      <c r="E6594">
        <v>-3.7766591689659519E-2</v>
      </c>
    </row>
    <row r="6595" spans="2:5" x14ac:dyDescent="0.2">
      <c r="B6595" s="176">
        <v>42228</v>
      </c>
      <c r="C6595" s="146">
        <v>353.95306399999998</v>
      </c>
      <c r="D6595">
        <f t="shared" ref="D6595:D6658" si="106">(C6595-C6596)/C6596</f>
        <v>15.243251169978933</v>
      </c>
      <c r="E6595">
        <v>-3.7789445115959254E-2</v>
      </c>
    </row>
    <row r="6596" spans="2:5" x14ac:dyDescent="0.2">
      <c r="B6596" s="176">
        <v>37391</v>
      </c>
      <c r="C6596" s="146">
        <v>21.790776999999999</v>
      </c>
      <c r="D6596">
        <f t="shared" si="106"/>
        <v>-0.93566242254665943</v>
      </c>
      <c r="E6596">
        <v>-3.7806497820018423E-2</v>
      </c>
    </row>
    <row r="6597" spans="2:5" x14ac:dyDescent="0.2">
      <c r="B6597" s="176">
        <v>43175</v>
      </c>
      <c r="C6597" s="146">
        <v>338.69439699999998</v>
      </c>
      <c r="D6597">
        <f t="shared" si="106"/>
        <v>2.0329835115083168</v>
      </c>
      <c r="E6597">
        <v>-3.7808017677580158E-2</v>
      </c>
    </row>
    <row r="6598" spans="2:5" x14ac:dyDescent="0.2">
      <c r="B6598" s="176">
        <v>39241</v>
      </c>
      <c r="C6598" s="146">
        <v>111.670372</v>
      </c>
      <c r="D6598">
        <f t="shared" si="106"/>
        <v>0.25483397417450837</v>
      </c>
      <c r="E6598">
        <v>-3.7840254529047997E-2</v>
      </c>
    </row>
    <row r="6599" spans="2:5" x14ac:dyDescent="0.2">
      <c r="B6599" s="176">
        <v>39608</v>
      </c>
      <c r="C6599" s="146">
        <v>88.992148999999998</v>
      </c>
      <c r="D6599">
        <f t="shared" si="106"/>
        <v>-0.36167153723169054</v>
      </c>
      <c r="E6599">
        <v>-3.7856216376122076E-2</v>
      </c>
    </row>
    <row r="6600" spans="2:5" x14ac:dyDescent="0.2">
      <c r="B6600" s="176">
        <v>38856</v>
      </c>
      <c r="C6600" s="146">
        <v>139.41435200000001</v>
      </c>
      <c r="D6600">
        <f t="shared" si="106"/>
        <v>2.4128910081342316</v>
      </c>
      <c r="E6600">
        <v>-3.7868257006551741E-2</v>
      </c>
    </row>
    <row r="6601" spans="2:5" x14ac:dyDescent="0.2">
      <c r="B6601" s="176">
        <v>35898</v>
      </c>
      <c r="C6601" s="146">
        <v>40.849342</v>
      </c>
      <c r="D6601">
        <f t="shared" si="106"/>
        <v>0.86361868935357478</v>
      </c>
      <c r="E6601">
        <v>-3.790983640341207E-2</v>
      </c>
    </row>
    <row r="6602" spans="2:5" x14ac:dyDescent="0.2">
      <c r="B6602" s="176">
        <v>36269</v>
      </c>
      <c r="C6602" s="146">
        <v>21.919367000000001</v>
      </c>
      <c r="D6602">
        <f t="shared" si="106"/>
        <v>-0.67082203278190622</v>
      </c>
      <c r="E6602">
        <v>-3.7945584069042394E-2</v>
      </c>
    </row>
    <row r="6603" spans="2:5" x14ac:dyDescent="0.2">
      <c r="B6603" s="176">
        <v>39637</v>
      </c>
      <c r="C6603" s="146">
        <v>66.588195999999996</v>
      </c>
      <c r="D6603">
        <f t="shared" si="106"/>
        <v>1.9402682388556884</v>
      </c>
      <c r="E6603">
        <v>-3.7962029662981317E-2</v>
      </c>
    </row>
    <row r="6604" spans="2:5" x14ac:dyDescent="0.2">
      <c r="B6604" s="176">
        <v>37459</v>
      </c>
      <c r="C6604" s="146">
        <v>22.646979999999999</v>
      </c>
      <c r="D6604">
        <f t="shared" si="106"/>
        <v>-0.92234999148238972</v>
      </c>
      <c r="E6604">
        <v>-3.8008039842057674E-2</v>
      </c>
    </row>
    <row r="6605" spans="2:5" x14ac:dyDescent="0.2">
      <c r="B6605" s="176">
        <v>41031</v>
      </c>
      <c r="C6605" s="146">
        <v>291.65457199999997</v>
      </c>
      <c r="D6605">
        <f t="shared" si="106"/>
        <v>0.3501775820250807</v>
      </c>
      <c r="E6605">
        <v>-3.8066427798871316E-2</v>
      </c>
    </row>
    <row r="6606" spans="2:5" x14ac:dyDescent="0.2">
      <c r="B6606" s="176">
        <v>40571</v>
      </c>
      <c r="C6606" s="146">
        <v>216.01200900000001</v>
      </c>
      <c r="D6606">
        <f t="shared" si="106"/>
        <v>0.73084954900294308</v>
      </c>
      <c r="E6606">
        <v>-3.8090076386764808E-2</v>
      </c>
    </row>
    <row r="6607" spans="2:5" x14ac:dyDescent="0.2">
      <c r="B6607" s="176">
        <v>39155</v>
      </c>
      <c r="C6607" s="146">
        <v>124.801147</v>
      </c>
      <c r="D6607">
        <f t="shared" si="106"/>
        <v>2.3065095301312981</v>
      </c>
      <c r="E6607">
        <v>-3.8093483351347018E-2</v>
      </c>
    </row>
    <row r="6608" spans="2:5" x14ac:dyDescent="0.2">
      <c r="B6608" s="176">
        <v>36385</v>
      </c>
      <c r="C6608" s="146">
        <v>37.744076</v>
      </c>
      <c r="D6608">
        <f t="shared" si="106"/>
        <v>1.2935955617216539</v>
      </c>
      <c r="E6608">
        <v>-3.820914413985816E-2</v>
      </c>
    </row>
    <row r="6609" spans="2:5" x14ac:dyDescent="0.2">
      <c r="B6609" s="176">
        <v>36096</v>
      </c>
      <c r="C6609" s="146">
        <v>16.456291</v>
      </c>
      <c r="D6609">
        <f t="shared" si="106"/>
        <v>-0.8924977466473295</v>
      </c>
      <c r="E6609">
        <v>-3.8327657057904974E-2</v>
      </c>
    </row>
    <row r="6610" spans="2:5" x14ac:dyDescent="0.2">
      <c r="B6610" s="176">
        <v>38814</v>
      </c>
      <c r="C6610" s="146">
        <v>153.07856799999999</v>
      </c>
      <c r="D6610">
        <f t="shared" si="106"/>
        <v>3.1815477400200258</v>
      </c>
      <c r="E6610">
        <v>-3.8357911042311857E-2</v>
      </c>
    </row>
    <row r="6611" spans="2:5" x14ac:dyDescent="0.2">
      <c r="B6611" s="176">
        <v>36370</v>
      </c>
      <c r="C6611" s="146">
        <v>36.608111999999998</v>
      </c>
      <c r="D6611">
        <f t="shared" si="106"/>
        <v>-0.88006175254444541</v>
      </c>
      <c r="E6611">
        <v>-3.8392674911366602E-2</v>
      </c>
    </row>
    <row r="6612" spans="2:5" x14ac:dyDescent="0.2">
      <c r="B6612" s="176">
        <v>42424</v>
      </c>
      <c r="C6612" s="146">
        <v>305.22467</v>
      </c>
      <c r="D6612">
        <f t="shared" si="106"/>
        <v>14.085753749522492</v>
      </c>
      <c r="E6612">
        <v>-3.8455523236054133E-2</v>
      </c>
    </row>
    <row r="6613" spans="2:5" x14ac:dyDescent="0.2">
      <c r="B6613" s="176">
        <v>37334</v>
      </c>
      <c r="C6613" s="146">
        <v>20.232642999999999</v>
      </c>
      <c r="D6613">
        <f t="shared" si="106"/>
        <v>-0.96018108363855015</v>
      </c>
      <c r="E6613">
        <v>-3.8489745024442419E-2</v>
      </c>
    </row>
    <row r="6614" spans="2:5" x14ac:dyDescent="0.2">
      <c r="B6614" s="176">
        <v>44518</v>
      </c>
      <c r="C6614" s="146">
        <v>508.11636399999998</v>
      </c>
      <c r="D6614">
        <f t="shared" si="106"/>
        <v>6.1913300799262068</v>
      </c>
      <c r="E6614">
        <v>-3.857406685147069E-2</v>
      </c>
    </row>
    <row r="6615" spans="2:5" x14ac:dyDescent="0.2">
      <c r="B6615" s="176">
        <v>35311</v>
      </c>
      <c r="C6615" s="146">
        <v>70.656799000000007</v>
      </c>
      <c r="D6615">
        <f t="shared" si="106"/>
        <v>-0.41179517323858139</v>
      </c>
      <c r="E6615">
        <v>-3.86138524005121E-2</v>
      </c>
    </row>
    <row r="6616" spans="2:5" x14ac:dyDescent="0.2">
      <c r="B6616" s="176">
        <v>38880</v>
      </c>
      <c r="C6616" s="146">
        <v>120.12278000000001</v>
      </c>
      <c r="D6616">
        <f t="shared" si="106"/>
        <v>-0.25916279760049782</v>
      </c>
      <c r="E6616">
        <v>-3.8631720644688235E-2</v>
      </c>
    </row>
    <row r="6617" spans="2:5" x14ac:dyDescent="0.2">
      <c r="B6617" s="176">
        <v>43440</v>
      </c>
      <c r="C6617" s="146">
        <v>162.14463799999999</v>
      </c>
      <c r="D6617">
        <f t="shared" si="106"/>
        <v>3.8994834779511867</v>
      </c>
      <c r="E6617">
        <v>-3.8711579309723645E-2</v>
      </c>
    </row>
    <row r="6618" spans="2:5" x14ac:dyDescent="0.2">
      <c r="B6618" s="176">
        <v>36494</v>
      </c>
      <c r="C6618" s="146">
        <v>33.094231000000001</v>
      </c>
      <c r="D6618">
        <f t="shared" si="106"/>
        <v>-0.92088327963794181</v>
      </c>
      <c r="E6618">
        <v>-3.871507770714671E-2</v>
      </c>
    </row>
    <row r="6619" spans="2:5" x14ac:dyDescent="0.2">
      <c r="B6619" s="176">
        <v>42860</v>
      </c>
      <c r="C6619" s="146">
        <v>418.29629499999999</v>
      </c>
      <c r="D6619">
        <f t="shared" si="106"/>
        <v>2.2947689278845886</v>
      </c>
      <c r="E6619">
        <v>-3.8717095449175905E-2</v>
      </c>
    </row>
    <row r="6620" spans="2:5" x14ac:dyDescent="0.2">
      <c r="B6620" s="176">
        <v>38909</v>
      </c>
      <c r="C6620" s="146">
        <v>126.957703</v>
      </c>
      <c r="D6620">
        <f t="shared" si="106"/>
        <v>0.65114310890251825</v>
      </c>
      <c r="E6620">
        <v>-3.8754695686119417E-2</v>
      </c>
    </row>
    <row r="6621" spans="2:5" x14ac:dyDescent="0.2">
      <c r="B6621" s="176">
        <v>38006</v>
      </c>
      <c r="C6621" s="146">
        <v>76.890793000000002</v>
      </c>
      <c r="D6621">
        <f t="shared" si="106"/>
        <v>5.8482619623443172E-2</v>
      </c>
      <c r="E6621">
        <v>-3.8756551099075921E-2</v>
      </c>
    </row>
    <row r="6622" spans="2:5" x14ac:dyDescent="0.2">
      <c r="B6622" s="176">
        <v>38117</v>
      </c>
      <c r="C6622" s="146">
        <v>72.642471</v>
      </c>
      <c r="D6622">
        <f t="shared" si="106"/>
        <v>-0.74412316626666131</v>
      </c>
      <c r="E6622">
        <v>-3.8909097851456638E-2</v>
      </c>
    </row>
    <row r="6623" spans="2:5" x14ac:dyDescent="0.2">
      <c r="B6623" s="176">
        <v>41037</v>
      </c>
      <c r="C6623" s="146">
        <v>283.89623999999998</v>
      </c>
      <c r="D6623">
        <f t="shared" si="106"/>
        <v>2.3983418768827511</v>
      </c>
      <c r="E6623">
        <v>-3.8910603774748094E-2</v>
      </c>
    </row>
    <row r="6624" spans="2:5" x14ac:dyDescent="0.2">
      <c r="B6624" s="176">
        <v>43965</v>
      </c>
      <c r="C6624" s="146">
        <v>83.539635000000004</v>
      </c>
      <c r="D6624">
        <f t="shared" si="106"/>
        <v>0.28330779328699901</v>
      </c>
      <c r="E6624">
        <v>-3.8990723263527191E-2</v>
      </c>
    </row>
    <row r="6625" spans="2:5" x14ac:dyDescent="0.2">
      <c r="B6625" s="176">
        <v>43924</v>
      </c>
      <c r="C6625" s="146">
        <v>65.097115000000002</v>
      </c>
      <c r="D6625">
        <f t="shared" si="106"/>
        <v>0.65651069490446179</v>
      </c>
      <c r="E6625">
        <v>-3.8999185637506033E-2</v>
      </c>
    </row>
    <row r="6626" spans="2:5" x14ac:dyDescent="0.2">
      <c r="B6626" s="176">
        <v>35807</v>
      </c>
      <c r="C6626" s="146">
        <v>39.297733000000001</v>
      </c>
      <c r="D6626">
        <f t="shared" si="106"/>
        <v>-0.86732017534518635</v>
      </c>
      <c r="E6626">
        <v>-3.900711725975535E-2</v>
      </c>
    </row>
    <row r="6627" spans="2:5" x14ac:dyDescent="0.2">
      <c r="B6627" s="176">
        <v>41505</v>
      </c>
      <c r="C6627" s="146">
        <v>296.18469199999998</v>
      </c>
      <c r="D6627">
        <f t="shared" si="106"/>
        <v>10.254647702960437</v>
      </c>
      <c r="E6627">
        <v>-3.901886295169938E-2</v>
      </c>
    </row>
    <row r="6628" spans="2:5" x14ac:dyDescent="0.2">
      <c r="B6628" s="176">
        <v>36312</v>
      </c>
      <c r="C6628" s="146">
        <v>26.316655999999998</v>
      </c>
      <c r="D6628">
        <f t="shared" si="106"/>
        <v>0.35172113120562237</v>
      </c>
      <c r="E6628">
        <v>-3.9183617050538841E-2</v>
      </c>
    </row>
    <row r="6629" spans="2:5" x14ac:dyDescent="0.2">
      <c r="B6629" s="176">
        <v>37321</v>
      </c>
      <c r="C6629" s="146">
        <v>19.468997999999999</v>
      </c>
      <c r="D6629">
        <f t="shared" si="106"/>
        <v>-0.88394816847730551</v>
      </c>
      <c r="E6629">
        <v>-3.9208432818460037E-2</v>
      </c>
    </row>
    <row r="6630" spans="2:5" x14ac:dyDescent="0.2">
      <c r="B6630" s="176">
        <v>40864</v>
      </c>
      <c r="C6630" s="146">
        <v>167.76123000000001</v>
      </c>
      <c r="D6630">
        <f t="shared" si="106"/>
        <v>-0.57498652183102605</v>
      </c>
      <c r="E6630">
        <v>-3.9221143939383987E-2</v>
      </c>
    </row>
    <row r="6631" spans="2:5" x14ac:dyDescent="0.2">
      <c r="B6631" s="176">
        <v>44844</v>
      </c>
      <c r="C6631" s="146">
        <v>394.71978799999999</v>
      </c>
      <c r="D6631">
        <f t="shared" si="106"/>
        <v>4.2967485512065853</v>
      </c>
      <c r="E6631">
        <v>-3.930605733092158E-2</v>
      </c>
    </row>
    <row r="6632" spans="2:5" x14ac:dyDescent="0.2">
      <c r="B6632" s="176">
        <v>38061</v>
      </c>
      <c r="C6632" s="146">
        <v>74.521148999999994</v>
      </c>
      <c r="D6632">
        <f t="shared" si="106"/>
        <v>-0.83496322719817939</v>
      </c>
      <c r="E6632">
        <v>-3.9341826261151014E-2</v>
      </c>
    </row>
    <row r="6633" spans="2:5" x14ac:dyDescent="0.2">
      <c r="B6633" s="176">
        <v>42698</v>
      </c>
      <c r="C6633" s="146">
        <v>451.54269399999998</v>
      </c>
      <c r="D6633">
        <f t="shared" si="106"/>
        <v>16.25019246567555</v>
      </c>
      <c r="E6633">
        <v>-3.9342471650740854E-2</v>
      </c>
    </row>
    <row r="6634" spans="2:5" x14ac:dyDescent="0.2">
      <c r="B6634" s="176">
        <v>39846</v>
      </c>
      <c r="C6634" s="146">
        <v>26.176096000000001</v>
      </c>
      <c r="D6634">
        <f t="shared" si="106"/>
        <v>-0.16991337715076979</v>
      </c>
      <c r="E6634">
        <v>-3.9425254304038634E-2</v>
      </c>
    </row>
    <row r="6635" spans="2:5" x14ac:dyDescent="0.2">
      <c r="B6635" s="176">
        <v>36529</v>
      </c>
      <c r="C6635" s="146">
        <v>31.534174</v>
      </c>
      <c r="D6635">
        <f t="shared" si="106"/>
        <v>1.7981879938219076</v>
      </c>
      <c r="E6635">
        <v>-3.9446299620858473E-2</v>
      </c>
    </row>
    <row r="6636" spans="2:5" x14ac:dyDescent="0.2">
      <c r="B6636" s="176">
        <v>36966</v>
      </c>
      <c r="C6636" s="146">
        <v>11.269498</v>
      </c>
      <c r="D6636">
        <f t="shared" si="106"/>
        <v>-0.95953253289402929</v>
      </c>
      <c r="E6636">
        <v>-3.9447726880066411E-2</v>
      </c>
    </row>
    <row r="6637" spans="2:5" x14ac:dyDescent="0.2">
      <c r="B6637" s="176">
        <v>41397</v>
      </c>
      <c r="C6637" s="146">
        <v>278.48291</v>
      </c>
      <c r="D6637">
        <f t="shared" si="106"/>
        <v>8.8602914548196736</v>
      </c>
      <c r="E6637">
        <v>-3.9515796580414729E-2</v>
      </c>
    </row>
    <row r="6638" spans="2:5" x14ac:dyDescent="0.2">
      <c r="B6638" s="176">
        <v>39826</v>
      </c>
      <c r="C6638" s="146">
        <v>28.242868000000001</v>
      </c>
      <c r="D6638">
        <f t="shared" si="106"/>
        <v>-0.36661844500120838</v>
      </c>
      <c r="E6638">
        <v>-3.9628572582765455E-2</v>
      </c>
    </row>
    <row r="6639" spans="2:5" x14ac:dyDescent="0.2">
      <c r="B6639" s="176">
        <v>35892</v>
      </c>
      <c r="C6639" s="146">
        <v>44.590606999999999</v>
      </c>
      <c r="D6639">
        <f t="shared" si="106"/>
        <v>2.1417476066078245</v>
      </c>
      <c r="E6639">
        <v>-3.9662559375785361E-2</v>
      </c>
    </row>
    <row r="6640" spans="2:5" x14ac:dyDescent="0.2">
      <c r="B6640" s="176">
        <v>36955</v>
      </c>
      <c r="C6640" s="146">
        <v>14.192931</v>
      </c>
      <c r="D6640">
        <f t="shared" si="106"/>
        <v>-0.88562971983673877</v>
      </c>
      <c r="E6640">
        <v>-3.9666246367775243E-2</v>
      </c>
    </row>
    <row r="6641" spans="2:5" x14ac:dyDescent="0.2">
      <c r="B6641" s="176">
        <v>38912</v>
      </c>
      <c r="C6641" s="146">
        <v>124.096321</v>
      </c>
      <c r="D6641">
        <f t="shared" si="106"/>
        <v>2.0375253178351403E-2</v>
      </c>
      <c r="E6641">
        <v>-3.9675322631645894E-2</v>
      </c>
    </row>
    <row r="6642" spans="2:5" x14ac:dyDescent="0.2">
      <c r="B6642" s="176">
        <v>39498</v>
      </c>
      <c r="C6642" s="146">
        <v>121.618317</v>
      </c>
      <c r="D6642">
        <f t="shared" si="106"/>
        <v>-0.60712451910044751</v>
      </c>
      <c r="E6642">
        <v>-3.9680861683340979E-2</v>
      </c>
    </row>
    <row r="6643" spans="2:5" x14ac:dyDescent="0.2">
      <c r="B6643" s="176">
        <v>42409</v>
      </c>
      <c r="C6643" s="146">
        <v>309.55944799999997</v>
      </c>
      <c r="D6643">
        <f t="shared" si="106"/>
        <v>-0.15553327076495529</v>
      </c>
      <c r="E6643">
        <v>-3.9721737938372914E-2</v>
      </c>
    </row>
    <row r="6644" spans="2:5" x14ac:dyDescent="0.2">
      <c r="B6644" s="176">
        <v>41564</v>
      </c>
      <c r="C6644" s="146">
        <v>366.57388300000002</v>
      </c>
      <c r="D6644">
        <f t="shared" si="106"/>
        <v>-7.7595901337268444E-2</v>
      </c>
      <c r="E6644">
        <v>-3.9732577642111078E-2</v>
      </c>
    </row>
    <row r="6645" spans="2:5" x14ac:dyDescent="0.2">
      <c r="B6645" s="176">
        <v>44700</v>
      </c>
      <c r="C6645" s="146">
        <v>397.41137700000002</v>
      </c>
      <c r="D6645">
        <f t="shared" si="106"/>
        <v>1.9676279885665517</v>
      </c>
      <c r="E6645">
        <v>-3.9744661835696117E-2</v>
      </c>
    </row>
    <row r="6646" spans="2:5" x14ac:dyDescent="0.2">
      <c r="B6646" s="176">
        <v>40330</v>
      </c>
      <c r="C6646" s="146">
        <v>133.91549699999999</v>
      </c>
      <c r="D6646">
        <f t="shared" si="106"/>
        <v>6.4287853588539621</v>
      </c>
      <c r="E6646">
        <v>-3.9801322534597339E-2</v>
      </c>
    </row>
    <row r="6647" spans="2:5" x14ac:dyDescent="0.2">
      <c r="B6647" s="176">
        <v>37284</v>
      </c>
      <c r="C6647" s="146">
        <v>18.026567</v>
      </c>
      <c r="D6647">
        <f t="shared" si="106"/>
        <v>-0.70632529769631935</v>
      </c>
      <c r="E6647">
        <v>-3.9852024897229145E-2</v>
      </c>
    </row>
    <row r="6648" spans="2:5" x14ac:dyDescent="0.2">
      <c r="B6648" s="176">
        <v>35625</v>
      </c>
      <c r="C6648" s="146">
        <v>61.382770999999998</v>
      </c>
      <c r="D6648">
        <f t="shared" si="106"/>
        <v>1.9356839712912821</v>
      </c>
      <c r="E6648">
        <v>-3.9918565370875479E-2</v>
      </c>
    </row>
    <row r="6649" spans="2:5" x14ac:dyDescent="0.2">
      <c r="B6649" s="176">
        <v>36657</v>
      </c>
      <c r="C6649" s="146">
        <v>20.909189000000001</v>
      </c>
      <c r="D6649">
        <f t="shared" si="106"/>
        <v>-0.95036242556039485</v>
      </c>
      <c r="E6649">
        <v>-3.9986106577153714E-2</v>
      </c>
    </row>
    <row r="6650" spans="2:5" x14ac:dyDescent="0.2">
      <c r="B6650" s="176">
        <v>43049</v>
      </c>
      <c r="C6650" s="146">
        <v>421.237122</v>
      </c>
      <c r="D6650">
        <f t="shared" si="106"/>
        <v>16.685683818924634</v>
      </c>
      <c r="E6650">
        <v>-3.9986372289647708E-2</v>
      </c>
    </row>
    <row r="6651" spans="2:5" x14ac:dyDescent="0.2">
      <c r="B6651" s="176">
        <v>39861</v>
      </c>
      <c r="C6651" s="146">
        <v>23.817972000000001</v>
      </c>
      <c r="D6651">
        <f t="shared" si="106"/>
        <v>-0.9272503937243376</v>
      </c>
      <c r="E6651">
        <v>-3.9999980653264204E-2</v>
      </c>
    </row>
    <row r="6652" spans="2:5" x14ac:dyDescent="0.2">
      <c r="B6652" s="176">
        <v>42390</v>
      </c>
      <c r="C6652" s="146">
        <v>327.39657599999998</v>
      </c>
      <c r="D6652">
        <f t="shared" si="106"/>
        <v>11.851664451229562</v>
      </c>
      <c r="E6652">
        <v>-4.0029251910605218E-2</v>
      </c>
    </row>
    <row r="6653" spans="2:5" x14ac:dyDescent="0.2">
      <c r="B6653" s="176">
        <v>39834</v>
      </c>
      <c r="C6653" s="146">
        <v>25.475033</v>
      </c>
      <c r="D6653">
        <f t="shared" si="106"/>
        <v>-0.80019992060241407</v>
      </c>
      <c r="E6653">
        <v>-4.0137172603836056E-2</v>
      </c>
    </row>
    <row r="6654" spans="2:5" x14ac:dyDescent="0.2">
      <c r="B6654" s="176">
        <v>43731</v>
      </c>
      <c r="C6654" s="146">
        <v>127.502617</v>
      </c>
      <c r="D6654">
        <f t="shared" si="106"/>
        <v>-0.66847570517494881</v>
      </c>
      <c r="E6654">
        <v>-4.0150009655139887E-2</v>
      </c>
    </row>
    <row r="6655" spans="2:5" x14ac:dyDescent="0.2">
      <c r="B6655" s="176">
        <v>42199</v>
      </c>
      <c r="C6655" s="146">
        <v>384.59509300000002</v>
      </c>
      <c r="D6655">
        <f t="shared" si="106"/>
        <v>28.856091415146334</v>
      </c>
      <c r="E6655">
        <v>-4.0164109074436891E-2</v>
      </c>
    </row>
    <row r="6656" spans="2:5" x14ac:dyDescent="0.2">
      <c r="B6656" s="176">
        <v>36886</v>
      </c>
      <c r="C6656" s="146">
        <v>12.881629</v>
      </c>
      <c r="D6656">
        <f t="shared" si="106"/>
        <v>0.12990531134822675</v>
      </c>
      <c r="E6656">
        <v>-4.0229919313511421E-2</v>
      </c>
    </row>
    <row r="6657" spans="2:5" x14ac:dyDescent="0.2">
      <c r="B6657" s="176">
        <v>37049</v>
      </c>
      <c r="C6657" s="146">
        <v>11.400627</v>
      </c>
      <c r="D6657">
        <f t="shared" si="106"/>
        <v>-0.28702362429862466</v>
      </c>
      <c r="E6657">
        <v>-4.0259812635345435E-2</v>
      </c>
    </row>
    <row r="6658" spans="2:5" x14ac:dyDescent="0.2">
      <c r="B6658" s="176">
        <v>36733</v>
      </c>
      <c r="C6658" s="146">
        <v>15.990189000000001</v>
      </c>
      <c r="D6658">
        <f t="shared" si="106"/>
        <v>-0.85872601830721296</v>
      </c>
      <c r="E6658">
        <v>-4.0277671576697732E-2</v>
      </c>
    </row>
    <row r="6659" spans="2:5" x14ac:dyDescent="0.2">
      <c r="B6659" s="176">
        <v>39590</v>
      </c>
      <c r="C6659" s="146">
        <v>113.185661</v>
      </c>
      <c r="D6659">
        <f t="shared" ref="D6659:D6722" si="107">(C6659-C6660)/C6660</f>
        <v>-0.64888899196067673</v>
      </c>
      <c r="E6659">
        <v>-4.0287500832011679E-2</v>
      </c>
    </row>
    <row r="6660" spans="2:5" x14ac:dyDescent="0.2">
      <c r="B6660" s="176">
        <v>42408</v>
      </c>
      <c r="C6660" s="146">
        <v>322.36431900000002</v>
      </c>
      <c r="D6660">
        <f t="shared" si="107"/>
        <v>0.69595546083739301</v>
      </c>
      <c r="E6660">
        <v>-4.0344169361445067E-2</v>
      </c>
    </row>
    <row r="6661" spans="2:5" x14ac:dyDescent="0.2">
      <c r="B6661" s="176">
        <v>40847</v>
      </c>
      <c r="C6661" s="146">
        <v>190.078293</v>
      </c>
      <c r="D6661">
        <f t="shared" si="107"/>
        <v>-0.20620019261344436</v>
      </c>
      <c r="E6661">
        <v>-4.0377276275152162E-2</v>
      </c>
    </row>
    <row r="6662" spans="2:5" x14ac:dyDescent="0.2">
      <c r="B6662" s="176">
        <v>43367</v>
      </c>
      <c r="C6662" s="146">
        <v>239.45368999999999</v>
      </c>
      <c r="D6662">
        <f t="shared" si="107"/>
        <v>7.0502043281494444</v>
      </c>
      <c r="E6662">
        <v>-4.0543260276079129E-2</v>
      </c>
    </row>
    <row r="6663" spans="2:5" x14ac:dyDescent="0.2">
      <c r="B6663" s="176">
        <v>36206</v>
      </c>
      <c r="C6663" s="146">
        <v>29.745045000000001</v>
      </c>
      <c r="D6663">
        <f t="shared" si="107"/>
        <v>-0.52742236976867729</v>
      </c>
      <c r="E6663">
        <v>-4.0625087688572717E-2</v>
      </c>
    </row>
    <row r="6664" spans="2:5" x14ac:dyDescent="0.2">
      <c r="B6664" s="176">
        <v>38285</v>
      </c>
      <c r="C6664" s="146">
        <v>62.942135</v>
      </c>
      <c r="D6664">
        <f t="shared" si="107"/>
        <v>-0.70284378669889302</v>
      </c>
      <c r="E6664">
        <v>-4.0649213059537358E-2</v>
      </c>
    </row>
    <row r="6665" spans="2:5" x14ac:dyDescent="0.2">
      <c r="B6665" s="176">
        <v>40609</v>
      </c>
      <c r="C6665" s="146">
        <v>211.81497200000001</v>
      </c>
      <c r="D6665">
        <f t="shared" si="107"/>
        <v>0.3925069161054493</v>
      </c>
      <c r="E6665">
        <v>-4.0654887653274033E-2</v>
      </c>
    </row>
    <row r="6666" spans="2:5" x14ac:dyDescent="0.2">
      <c r="B6666" s="176">
        <v>40764</v>
      </c>
      <c r="C6666" s="146">
        <v>152.110535</v>
      </c>
      <c r="D6666">
        <f t="shared" si="107"/>
        <v>3.0784025148460601</v>
      </c>
      <c r="E6666">
        <v>-4.0655000948052314E-2</v>
      </c>
    </row>
    <row r="6667" spans="2:5" x14ac:dyDescent="0.2">
      <c r="B6667" s="176">
        <v>35943</v>
      </c>
      <c r="C6667" s="146">
        <v>37.296596999999998</v>
      </c>
      <c r="D6667">
        <f t="shared" si="107"/>
        <v>-0.40233460749166777</v>
      </c>
      <c r="E6667">
        <v>-4.0656321940460712E-2</v>
      </c>
    </row>
    <row r="6668" spans="2:5" x14ac:dyDescent="0.2">
      <c r="B6668" s="176">
        <v>39979</v>
      </c>
      <c r="C6668" s="146">
        <v>62.403809000000003</v>
      </c>
      <c r="D6668">
        <f t="shared" si="107"/>
        <v>0.37026811238402368</v>
      </c>
      <c r="E6668">
        <v>-4.0727870324039392E-2</v>
      </c>
    </row>
    <row r="6669" spans="2:5" x14ac:dyDescent="0.2">
      <c r="B6669" s="176">
        <v>35461</v>
      </c>
      <c r="C6669" s="146">
        <v>45.541313000000002</v>
      </c>
      <c r="D6669">
        <f t="shared" si="107"/>
        <v>-0.87925663918678443</v>
      </c>
      <c r="E6669">
        <v>-4.0795048875917513E-2</v>
      </c>
    </row>
    <row r="6670" spans="2:5" x14ac:dyDescent="0.2">
      <c r="B6670" s="176">
        <v>44918</v>
      </c>
      <c r="C6670" s="146">
        <v>377.17446899999999</v>
      </c>
      <c r="D6670">
        <f t="shared" si="107"/>
        <v>14.061565080009197</v>
      </c>
      <c r="E6670">
        <v>-4.0816352376576583E-2</v>
      </c>
    </row>
    <row r="6671" spans="2:5" x14ac:dyDescent="0.2">
      <c r="B6671" s="176">
        <v>36307</v>
      </c>
      <c r="C6671" s="146">
        <v>25.042183000000001</v>
      </c>
      <c r="D6671">
        <f t="shared" si="107"/>
        <v>-0.93252690706351249</v>
      </c>
      <c r="E6671">
        <v>-4.0822322041034816E-2</v>
      </c>
    </row>
    <row r="6672" spans="2:5" x14ac:dyDescent="0.2">
      <c r="B6672" s="176">
        <v>44693</v>
      </c>
      <c r="C6672" s="146">
        <v>371.14325000000002</v>
      </c>
      <c r="D6672">
        <f t="shared" si="107"/>
        <v>3.7976747006482219</v>
      </c>
      <c r="E6672">
        <v>-4.0834720269599716E-2</v>
      </c>
    </row>
    <row r="6673" spans="2:5" x14ac:dyDescent="0.2">
      <c r="B6673" s="176">
        <v>38096</v>
      </c>
      <c r="C6673" s="146">
        <v>77.358986000000002</v>
      </c>
      <c r="D6673">
        <f t="shared" si="107"/>
        <v>0.77151385331228783</v>
      </c>
      <c r="E6673">
        <v>-4.0978784724684345E-2</v>
      </c>
    </row>
    <row r="6674" spans="2:5" x14ac:dyDescent="0.2">
      <c r="B6674" s="176">
        <v>35464</v>
      </c>
      <c r="C6674" s="146">
        <v>43.668292999999998</v>
      </c>
      <c r="D6674">
        <f t="shared" si="107"/>
        <v>-0.4187803728075371</v>
      </c>
      <c r="E6674">
        <v>-4.1127931467412983E-2</v>
      </c>
    </row>
    <row r="6675" spans="2:5" x14ac:dyDescent="0.2">
      <c r="B6675" s="176">
        <v>39629</v>
      </c>
      <c r="C6675" s="146">
        <v>75.132171999999997</v>
      </c>
      <c r="D6675">
        <f t="shared" si="107"/>
        <v>4.2962076590877162E-2</v>
      </c>
      <c r="E6675">
        <v>-4.1183714519957566E-2</v>
      </c>
    </row>
    <row r="6676" spans="2:5" x14ac:dyDescent="0.2">
      <c r="B6676" s="176">
        <v>39630</v>
      </c>
      <c r="C6676" s="146">
        <v>72.037300000000002</v>
      </c>
      <c r="D6676">
        <f t="shared" si="107"/>
        <v>-0.85889053322533604</v>
      </c>
      <c r="E6676">
        <v>-4.1192366966310991E-2</v>
      </c>
    </row>
    <row r="6677" spans="2:5" x14ac:dyDescent="0.2">
      <c r="B6677" s="176">
        <v>41905</v>
      </c>
      <c r="C6677" s="146">
        <v>510.50650000000002</v>
      </c>
      <c r="D6677">
        <f t="shared" si="107"/>
        <v>36.992578108545906</v>
      </c>
      <c r="E6677">
        <v>-4.1199922361659265E-2</v>
      </c>
    </row>
    <row r="6678" spans="2:5" x14ac:dyDescent="0.2">
      <c r="B6678" s="176">
        <v>36752</v>
      </c>
      <c r="C6678" s="146">
        <v>13.437006</v>
      </c>
      <c r="D6678">
        <f t="shared" si="107"/>
        <v>-0.93979048523134123</v>
      </c>
      <c r="E6678">
        <v>-4.1276738838320705E-2</v>
      </c>
    </row>
    <row r="6679" spans="2:5" x14ac:dyDescent="0.2">
      <c r="B6679" s="176">
        <v>41060</v>
      </c>
      <c r="C6679" s="146">
        <v>223.170807</v>
      </c>
      <c r="D6679">
        <f t="shared" si="107"/>
        <v>-0.31149816125600649</v>
      </c>
      <c r="E6679">
        <v>-4.134958263612324E-2</v>
      </c>
    </row>
    <row r="6680" spans="2:5" x14ac:dyDescent="0.2">
      <c r="B6680" s="176">
        <v>44260</v>
      </c>
      <c r="C6680" s="146">
        <v>324.13974000000002</v>
      </c>
      <c r="D6680">
        <f t="shared" si="107"/>
        <v>0.3021004390485027</v>
      </c>
      <c r="E6680">
        <v>-4.1421081758507672E-2</v>
      </c>
    </row>
    <row r="6681" spans="2:5" x14ac:dyDescent="0.2">
      <c r="B6681" s="176">
        <v>41047</v>
      </c>
      <c r="C6681" s="146">
        <v>248.93604999999999</v>
      </c>
      <c r="D6681">
        <f t="shared" si="107"/>
        <v>-5.7991998352477786E-2</v>
      </c>
      <c r="E6681">
        <v>-4.1490028509982631E-2</v>
      </c>
    </row>
    <row r="6682" spans="2:5" x14ac:dyDescent="0.2">
      <c r="B6682" s="176">
        <v>40955</v>
      </c>
      <c r="C6682" s="146">
        <v>264.261078</v>
      </c>
      <c r="D6682">
        <f t="shared" si="107"/>
        <v>1.2579616019926991</v>
      </c>
      <c r="E6682">
        <v>-4.1514595171235E-2</v>
      </c>
    </row>
    <row r="6683" spans="2:5" x14ac:dyDescent="0.2">
      <c r="B6683" s="176">
        <v>43684</v>
      </c>
      <c r="C6683" s="146">
        <v>117.03524</v>
      </c>
      <c r="D6683">
        <f t="shared" si="107"/>
        <v>-0.71264224857805603</v>
      </c>
      <c r="E6683">
        <v>-4.1632634397655723E-2</v>
      </c>
    </row>
    <row r="6684" spans="2:5" x14ac:dyDescent="0.2">
      <c r="B6684" s="176">
        <v>44687</v>
      </c>
      <c r="C6684" s="146">
        <v>407.28060900000003</v>
      </c>
      <c r="D6684">
        <f t="shared" si="107"/>
        <v>0.31747807706559816</v>
      </c>
      <c r="E6684">
        <v>-4.1637356739258627E-2</v>
      </c>
    </row>
    <row r="6685" spans="2:5" x14ac:dyDescent="0.2">
      <c r="B6685" s="176">
        <v>43235</v>
      </c>
      <c r="C6685" s="146">
        <v>309.13653599999998</v>
      </c>
      <c r="D6685">
        <f t="shared" si="107"/>
        <v>0.15925237081653662</v>
      </c>
      <c r="E6685">
        <v>-4.1718116436763264E-2</v>
      </c>
    </row>
    <row r="6686" spans="2:5" x14ac:dyDescent="0.2">
      <c r="B6686" s="176">
        <v>44223</v>
      </c>
      <c r="C6686" s="146">
        <v>266.66888399999999</v>
      </c>
      <c r="D6686">
        <f t="shared" si="107"/>
        <v>2.2422064560166719</v>
      </c>
      <c r="E6686">
        <v>-4.1733822000940689E-2</v>
      </c>
    </row>
    <row r="6687" spans="2:5" x14ac:dyDescent="0.2">
      <c r="B6687" s="176">
        <v>38651</v>
      </c>
      <c r="C6687" s="146">
        <v>82.249199000000004</v>
      </c>
      <c r="D6687">
        <f t="shared" si="107"/>
        <v>-0.23393178389024713</v>
      </c>
      <c r="E6687">
        <v>-4.1814928076996084E-2</v>
      </c>
    </row>
    <row r="6688" spans="2:5" x14ac:dyDescent="0.2">
      <c r="B6688" s="176">
        <v>43699</v>
      </c>
      <c r="C6688" s="146">
        <v>107.36537199999999</v>
      </c>
      <c r="D6688">
        <f t="shared" si="107"/>
        <v>0.61126855477402675</v>
      </c>
      <c r="E6688">
        <v>-4.1814990050849717E-2</v>
      </c>
    </row>
    <row r="6689" spans="2:5" x14ac:dyDescent="0.2">
      <c r="B6689" s="176">
        <v>35293</v>
      </c>
      <c r="C6689" s="146">
        <v>66.634063999999995</v>
      </c>
      <c r="D6689">
        <f t="shared" si="107"/>
        <v>1.0889087279052123</v>
      </c>
      <c r="E6689">
        <v>-4.2023518577500189E-2</v>
      </c>
    </row>
    <row r="6690" spans="2:5" x14ac:dyDescent="0.2">
      <c r="B6690" s="176">
        <v>36172</v>
      </c>
      <c r="C6690" s="146">
        <v>31.898983000000001</v>
      </c>
      <c r="D6690">
        <f t="shared" si="107"/>
        <v>-0.89132823667635919</v>
      </c>
      <c r="E6690">
        <v>-4.2076724953501753E-2</v>
      </c>
    </row>
    <row r="6691" spans="2:5" x14ac:dyDescent="0.2">
      <c r="B6691" s="176">
        <v>44279</v>
      </c>
      <c r="C6691" s="146">
        <v>293.53515599999997</v>
      </c>
      <c r="D6691">
        <f t="shared" si="107"/>
        <v>-5.7005585899705329E-2</v>
      </c>
      <c r="E6691">
        <v>-4.2127408979268907E-2</v>
      </c>
    </row>
    <row r="6692" spans="2:5" x14ac:dyDescent="0.2">
      <c r="B6692" s="176">
        <v>44330</v>
      </c>
      <c r="C6692" s="146">
        <v>311.27984600000002</v>
      </c>
      <c r="D6692">
        <f t="shared" si="107"/>
        <v>1.1840640231377311</v>
      </c>
      <c r="E6692">
        <v>-4.2177905129422266E-2</v>
      </c>
    </row>
    <row r="6693" spans="2:5" x14ac:dyDescent="0.2">
      <c r="B6693" s="176">
        <v>39020</v>
      </c>
      <c r="C6693" s="146">
        <v>142.523224</v>
      </c>
      <c r="D6693">
        <f t="shared" si="107"/>
        <v>-0.46576886880263924</v>
      </c>
      <c r="E6693">
        <v>-4.2181276211352724E-2</v>
      </c>
    </row>
    <row r="6694" spans="2:5" x14ac:dyDescent="0.2">
      <c r="B6694" s="176">
        <v>41354</v>
      </c>
      <c r="C6694" s="146">
        <v>266.78195199999999</v>
      </c>
      <c r="D6694">
        <f t="shared" si="107"/>
        <v>7.2685273723507775</v>
      </c>
      <c r="E6694">
        <v>-4.2184519644420958E-2</v>
      </c>
    </row>
    <row r="6695" spans="2:5" x14ac:dyDescent="0.2">
      <c r="B6695" s="176">
        <v>35829</v>
      </c>
      <c r="C6695" s="146">
        <v>32.264747999999997</v>
      </c>
      <c r="D6695">
        <f t="shared" si="107"/>
        <v>-0.53063441382479448</v>
      </c>
      <c r="E6695">
        <v>-4.218685544148993E-2</v>
      </c>
    </row>
    <row r="6696" spans="2:5" x14ac:dyDescent="0.2">
      <c r="B6696" s="176">
        <v>35317</v>
      </c>
      <c r="C6696" s="146">
        <v>68.741187999999994</v>
      </c>
      <c r="D6696">
        <f t="shared" si="107"/>
        <v>4.9501507613242852E-2</v>
      </c>
      <c r="E6696">
        <v>-4.2210665536994534E-2</v>
      </c>
    </row>
    <row r="6697" spans="2:5" x14ac:dyDescent="0.2">
      <c r="B6697" s="176">
        <v>35327</v>
      </c>
      <c r="C6697" s="146">
        <v>65.498894000000007</v>
      </c>
      <c r="D6697">
        <f t="shared" si="107"/>
        <v>0.3979677602274489</v>
      </c>
      <c r="E6697">
        <v>-4.222454373365768E-2</v>
      </c>
    </row>
    <row r="6698" spans="2:5" x14ac:dyDescent="0.2">
      <c r="B6698" s="176">
        <v>39944</v>
      </c>
      <c r="C6698" s="146">
        <v>46.852936</v>
      </c>
      <c r="D6698">
        <f t="shared" si="107"/>
        <v>-0.81976233993480008</v>
      </c>
      <c r="E6698">
        <v>-4.2426493313326638E-2</v>
      </c>
    </row>
    <row r="6699" spans="2:5" x14ac:dyDescent="0.2">
      <c r="B6699" s="176">
        <v>40988</v>
      </c>
      <c r="C6699" s="146">
        <v>259.95086700000002</v>
      </c>
      <c r="D6699">
        <f t="shared" si="107"/>
        <v>0.99747257360969255</v>
      </c>
      <c r="E6699">
        <v>-4.2512089390994212E-2</v>
      </c>
    </row>
    <row r="6700" spans="2:5" x14ac:dyDescent="0.2">
      <c r="B6700" s="176">
        <v>38867</v>
      </c>
      <c r="C6700" s="146">
        <v>130.139893</v>
      </c>
      <c r="D6700">
        <f t="shared" si="107"/>
        <v>-0.18789736564334644</v>
      </c>
      <c r="E6700">
        <v>-4.2554485860311742E-2</v>
      </c>
    </row>
    <row r="6701" spans="2:5" x14ac:dyDescent="0.2">
      <c r="B6701" s="176">
        <v>43664</v>
      </c>
      <c r="C6701" s="146">
        <v>160.25054900000001</v>
      </c>
      <c r="D6701">
        <f t="shared" si="107"/>
        <v>-0.67582768620522871</v>
      </c>
      <c r="E6701">
        <v>-4.2584826663877501E-2</v>
      </c>
    </row>
    <row r="6702" spans="2:5" x14ac:dyDescent="0.2">
      <c r="B6702" s="176">
        <v>42010</v>
      </c>
      <c r="C6702" s="146">
        <v>494.33755500000001</v>
      </c>
      <c r="D6702">
        <f t="shared" si="107"/>
        <v>1.7366349660937976</v>
      </c>
      <c r="E6702">
        <v>-4.2764332519321449E-2</v>
      </c>
    </row>
    <row r="6703" spans="2:5" x14ac:dyDescent="0.2">
      <c r="B6703" s="176">
        <v>43532</v>
      </c>
      <c r="C6703" s="146">
        <v>180.63700900000001</v>
      </c>
      <c r="D6703">
        <f t="shared" si="107"/>
        <v>-0.65814546441649902</v>
      </c>
      <c r="E6703">
        <v>-4.2789278318410583E-2</v>
      </c>
    </row>
    <row r="6704" spans="2:5" x14ac:dyDescent="0.2">
      <c r="B6704" s="176">
        <v>42669</v>
      </c>
      <c r="C6704" s="146">
        <v>528.40313700000002</v>
      </c>
      <c r="D6704">
        <f t="shared" si="107"/>
        <v>0.43644773097722878</v>
      </c>
      <c r="E6704">
        <v>-4.2885518488496345E-2</v>
      </c>
    </row>
    <row r="6705" spans="2:5" x14ac:dyDescent="0.2">
      <c r="B6705" s="176">
        <v>42227</v>
      </c>
      <c r="C6705" s="146">
        <v>367.85406499999999</v>
      </c>
      <c r="D6705">
        <f t="shared" si="107"/>
        <v>2.5890303759841702</v>
      </c>
      <c r="E6705">
        <v>-4.2909029738825599E-2</v>
      </c>
    </row>
    <row r="6706" spans="2:5" x14ac:dyDescent="0.2">
      <c r="B6706" s="176">
        <v>40107</v>
      </c>
      <c r="C6706" s="146">
        <v>102.493996</v>
      </c>
      <c r="D6706">
        <f t="shared" si="107"/>
        <v>3.0782881423252344</v>
      </c>
      <c r="E6706">
        <v>-4.3114600386244074E-2</v>
      </c>
    </row>
    <row r="6707" spans="2:5" x14ac:dyDescent="0.2">
      <c r="B6707" s="176">
        <v>35989</v>
      </c>
      <c r="C6707" s="146">
        <v>25.131622</v>
      </c>
      <c r="D6707">
        <f t="shared" si="107"/>
        <v>-8.9140992526509019E-2</v>
      </c>
      <c r="E6707">
        <v>-4.3132921009762057E-2</v>
      </c>
    </row>
    <row r="6708" spans="2:5" x14ac:dyDescent="0.2">
      <c r="B6708" s="176">
        <v>36230</v>
      </c>
      <c r="C6708" s="146">
        <v>27.591121999999999</v>
      </c>
      <c r="D6708">
        <f t="shared" si="107"/>
        <v>-0.75059674240524976</v>
      </c>
      <c r="E6708">
        <v>-4.3163567258825787E-2</v>
      </c>
    </row>
    <row r="6709" spans="2:5" x14ac:dyDescent="0.2">
      <c r="B6709" s="176">
        <v>38917</v>
      </c>
      <c r="C6709" s="146">
        <v>110.62855500000001</v>
      </c>
      <c r="D6709">
        <f t="shared" si="107"/>
        <v>9.9817040019368868</v>
      </c>
      <c r="E6709">
        <v>-4.3181746710233705E-2</v>
      </c>
    </row>
    <row r="6710" spans="2:5" x14ac:dyDescent="0.2">
      <c r="B6710" s="176">
        <v>37061</v>
      </c>
      <c r="C6710" s="146">
        <v>10.073897000000001</v>
      </c>
      <c r="D6710">
        <f t="shared" si="107"/>
        <v>-0.92813403002042194</v>
      </c>
      <c r="E6710">
        <v>-4.3223399458029887E-2</v>
      </c>
    </row>
    <row r="6711" spans="2:5" x14ac:dyDescent="0.2">
      <c r="B6711" s="176">
        <v>40798</v>
      </c>
      <c r="C6711" s="146">
        <v>140.17617799999999</v>
      </c>
      <c r="D6711">
        <f t="shared" si="107"/>
        <v>4.1681687135650396</v>
      </c>
      <c r="E6711">
        <v>-4.333899654143767E-2</v>
      </c>
    </row>
    <row r="6712" spans="2:5" x14ac:dyDescent="0.2">
      <c r="B6712" s="176">
        <v>39811</v>
      </c>
      <c r="C6712" s="146">
        <v>27.122987999999999</v>
      </c>
      <c r="D6712">
        <f t="shared" si="107"/>
        <v>1.5703789261245304</v>
      </c>
      <c r="E6712">
        <v>-4.3352620422446614E-2</v>
      </c>
    </row>
    <row r="6713" spans="2:5" x14ac:dyDescent="0.2">
      <c r="B6713" s="176">
        <v>37057</v>
      </c>
      <c r="C6713" s="146">
        <v>10.552136000000001</v>
      </c>
      <c r="D6713">
        <f t="shared" si="107"/>
        <v>-0.96176621546478813</v>
      </c>
      <c r="E6713">
        <v>-4.335663625609857E-2</v>
      </c>
    </row>
    <row r="6714" spans="2:5" x14ac:dyDescent="0.2">
      <c r="B6714" s="176">
        <v>43277</v>
      </c>
      <c r="C6714" s="146">
        <v>275.98983800000002</v>
      </c>
      <c r="D6714">
        <f t="shared" si="107"/>
        <v>15.03054174596801</v>
      </c>
      <c r="E6714">
        <v>-4.3365512190010252E-2</v>
      </c>
    </row>
    <row r="6715" spans="2:5" x14ac:dyDescent="0.2">
      <c r="B6715" s="176">
        <v>36126</v>
      </c>
      <c r="C6715" s="146">
        <v>17.216501000000001</v>
      </c>
      <c r="D6715">
        <f t="shared" si="107"/>
        <v>-0.93149480655141592</v>
      </c>
      <c r="E6715">
        <v>-4.3478248791645711E-2</v>
      </c>
    </row>
    <row r="6716" spans="2:5" x14ac:dyDescent="0.2">
      <c r="B6716" s="176">
        <v>43297</v>
      </c>
      <c r="C6716" s="146">
        <v>251.31672699999999</v>
      </c>
      <c r="D6716">
        <f t="shared" si="107"/>
        <v>2.7100811504460154</v>
      </c>
      <c r="E6716">
        <v>-4.3626741424378307E-2</v>
      </c>
    </row>
    <row r="6717" spans="2:5" x14ac:dyDescent="0.2">
      <c r="B6717" s="176">
        <v>43922</v>
      </c>
      <c r="C6717" s="146">
        <v>67.738876000000005</v>
      </c>
      <c r="D6717">
        <f t="shared" si="107"/>
        <v>0.99556972634552243</v>
      </c>
      <c r="E6717">
        <v>-4.3631284121938931E-2</v>
      </c>
    </row>
    <row r="6718" spans="2:5" x14ac:dyDescent="0.2">
      <c r="B6718" s="176">
        <v>37823</v>
      </c>
      <c r="C6718" s="146">
        <v>33.944629999999997</v>
      </c>
      <c r="D6718">
        <f t="shared" si="107"/>
        <v>-0.71892012680355544</v>
      </c>
      <c r="E6718">
        <v>-4.3670921506431641E-2</v>
      </c>
    </row>
    <row r="6719" spans="2:5" x14ac:dyDescent="0.2">
      <c r="B6719" s="176">
        <v>39169</v>
      </c>
      <c r="C6719" s="146">
        <v>120.765068</v>
      </c>
      <c r="D6719">
        <f t="shared" si="107"/>
        <v>6.7124259491933653</v>
      </c>
      <c r="E6719">
        <v>-4.3784206925091995E-2</v>
      </c>
    </row>
    <row r="6720" spans="2:5" x14ac:dyDescent="0.2">
      <c r="B6720" s="176">
        <v>37238</v>
      </c>
      <c r="C6720" s="146">
        <v>15.658505999999999</v>
      </c>
      <c r="D6720">
        <f t="shared" si="107"/>
        <v>-0.80524106255390737</v>
      </c>
      <c r="E6720">
        <v>-4.3805927576593469E-2</v>
      </c>
    </row>
    <row r="6721" spans="2:5" x14ac:dyDescent="0.2">
      <c r="B6721" s="176">
        <v>43969</v>
      </c>
      <c r="C6721" s="146">
        <v>80.399422000000001</v>
      </c>
      <c r="D6721">
        <f t="shared" si="107"/>
        <v>-0.63790567224526984</v>
      </c>
      <c r="E6721">
        <v>-4.3864790045171805E-2</v>
      </c>
    </row>
    <row r="6722" spans="2:5" x14ac:dyDescent="0.2">
      <c r="B6722" s="176">
        <v>40557</v>
      </c>
      <c r="C6722" s="146">
        <v>222.03999300000001</v>
      </c>
      <c r="D6722">
        <f t="shared" si="107"/>
        <v>0.46670396928392571</v>
      </c>
      <c r="E6722">
        <v>-4.3907194198998405E-2</v>
      </c>
    </row>
    <row r="6723" spans="2:5" x14ac:dyDescent="0.2">
      <c r="B6723" s="176">
        <v>38832</v>
      </c>
      <c r="C6723" s="146">
        <v>151.38705400000001</v>
      </c>
      <c r="D6723">
        <f t="shared" ref="D6723:D6786" si="108">(C6723-C6724)/C6724</f>
        <v>-0.67703344486268102</v>
      </c>
      <c r="E6723">
        <v>-4.3929071128419386E-2</v>
      </c>
    </row>
    <row r="6724" spans="2:5" x14ac:dyDescent="0.2">
      <c r="B6724" s="176">
        <v>44547</v>
      </c>
      <c r="C6724" s="146">
        <v>468.739105</v>
      </c>
      <c r="D6724">
        <f t="shared" si="108"/>
        <v>0.53760646052334993</v>
      </c>
      <c r="E6724">
        <v>-4.4211772122743541E-2</v>
      </c>
    </row>
    <row r="6725" spans="2:5" x14ac:dyDescent="0.2">
      <c r="B6725" s="176">
        <v>44272</v>
      </c>
      <c r="C6725" s="146">
        <v>304.84985399999999</v>
      </c>
      <c r="D6725">
        <f t="shared" si="108"/>
        <v>0.19034636096886259</v>
      </c>
      <c r="E6725">
        <v>-4.4225792783732357E-2</v>
      </c>
    </row>
    <row r="6726" spans="2:5" x14ac:dyDescent="0.2">
      <c r="B6726" s="176">
        <v>43335</v>
      </c>
      <c r="C6726" s="146">
        <v>256.10180700000001</v>
      </c>
      <c r="D6726">
        <f t="shared" si="108"/>
        <v>1.0104465156860509</v>
      </c>
      <c r="E6726">
        <v>-4.427076028075367E-2</v>
      </c>
    </row>
    <row r="6727" spans="2:5" x14ac:dyDescent="0.2">
      <c r="B6727" s="176">
        <v>40213</v>
      </c>
      <c r="C6727" s="146">
        <v>127.385536</v>
      </c>
      <c r="D6727">
        <f t="shared" si="108"/>
        <v>-0.33080620426744062</v>
      </c>
      <c r="E6727">
        <v>-4.4279664418543259E-2</v>
      </c>
    </row>
    <row r="6728" spans="2:5" x14ac:dyDescent="0.2">
      <c r="B6728" s="176">
        <v>43592</v>
      </c>
      <c r="C6728" s="146">
        <v>190.35672</v>
      </c>
      <c r="D6728">
        <f t="shared" si="108"/>
        <v>0.82435211622262428</v>
      </c>
      <c r="E6728">
        <v>-4.429432727498743E-2</v>
      </c>
    </row>
    <row r="6729" spans="2:5" x14ac:dyDescent="0.2">
      <c r="B6729" s="176">
        <v>39524</v>
      </c>
      <c r="C6729" s="146">
        <v>104.342094</v>
      </c>
      <c r="D6729">
        <f t="shared" si="108"/>
        <v>-7.7365783091032675E-2</v>
      </c>
      <c r="E6729">
        <v>-4.430333602701142E-2</v>
      </c>
    </row>
    <row r="6730" spans="2:5" x14ac:dyDescent="0.2">
      <c r="B6730" s="176">
        <v>39310</v>
      </c>
      <c r="C6730" s="146">
        <v>113.09150700000001</v>
      </c>
      <c r="D6730">
        <f t="shared" si="108"/>
        <v>-0.29799522049683119</v>
      </c>
      <c r="E6730">
        <v>-4.4346311842788651E-2</v>
      </c>
    </row>
    <row r="6731" spans="2:5" x14ac:dyDescent="0.2">
      <c r="B6731" s="176">
        <v>43879</v>
      </c>
      <c r="C6731" s="146">
        <v>161.097916</v>
      </c>
      <c r="D6731">
        <f t="shared" si="108"/>
        <v>1.474753820256689</v>
      </c>
      <c r="E6731">
        <v>-4.4352460778273151E-2</v>
      </c>
    </row>
    <row r="6732" spans="2:5" x14ac:dyDescent="0.2">
      <c r="B6732" s="176">
        <v>38447</v>
      </c>
      <c r="C6732" s="146">
        <v>65.096541999999999</v>
      </c>
      <c r="D6732">
        <f t="shared" si="108"/>
        <v>9.4650383053817788E-2</v>
      </c>
      <c r="E6732">
        <v>-4.4551271537174891E-2</v>
      </c>
    </row>
    <row r="6733" spans="2:5" x14ac:dyDescent="0.2">
      <c r="B6733" s="176">
        <v>38141</v>
      </c>
      <c r="C6733" s="146">
        <v>59.467883999999998</v>
      </c>
      <c r="D6733">
        <f t="shared" si="108"/>
        <v>4.3687568940017822</v>
      </c>
      <c r="E6733">
        <v>-4.4574706304715522E-2</v>
      </c>
    </row>
    <row r="6734" spans="2:5" x14ac:dyDescent="0.2">
      <c r="B6734" s="176">
        <v>37008</v>
      </c>
      <c r="C6734" s="146">
        <v>11.076658</v>
      </c>
      <c r="D6734">
        <f t="shared" si="108"/>
        <v>-0.91423249562006592</v>
      </c>
      <c r="E6734">
        <v>-4.457752323593301E-2</v>
      </c>
    </row>
    <row r="6735" spans="2:5" x14ac:dyDescent="0.2">
      <c r="B6735" s="176">
        <v>43678</v>
      </c>
      <c r="C6735" s="146">
        <v>129.147491</v>
      </c>
      <c r="D6735">
        <f t="shared" si="108"/>
        <v>4.7397094099552985</v>
      </c>
      <c r="E6735">
        <v>-4.4616534842147018E-2</v>
      </c>
    </row>
    <row r="6736" spans="2:5" x14ac:dyDescent="0.2">
      <c r="B6736" s="176">
        <v>35979</v>
      </c>
      <c r="C6736" s="146">
        <v>22.500702</v>
      </c>
      <c r="D6736">
        <f t="shared" si="108"/>
        <v>-0.81203864131066295</v>
      </c>
      <c r="E6736">
        <v>-4.4620235441538751E-2</v>
      </c>
    </row>
    <row r="6737" spans="2:5" x14ac:dyDescent="0.2">
      <c r="B6737" s="176">
        <v>39290</v>
      </c>
      <c r="C6737" s="146">
        <v>119.70919000000001</v>
      </c>
      <c r="D6737">
        <f t="shared" si="108"/>
        <v>-0.12081922605613619</v>
      </c>
      <c r="E6737">
        <v>-4.4681249010588793E-2</v>
      </c>
    </row>
    <row r="6738" spans="2:5" x14ac:dyDescent="0.2">
      <c r="B6738" s="176">
        <v>40336</v>
      </c>
      <c r="C6738" s="146">
        <v>136.15992700000001</v>
      </c>
      <c r="D6738">
        <f t="shared" si="108"/>
        <v>-3.0968811512358616E-2</v>
      </c>
      <c r="E6738">
        <v>-4.4712073321306299E-2</v>
      </c>
    </row>
    <row r="6739" spans="2:5" x14ac:dyDescent="0.2">
      <c r="B6739" s="176">
        <v>40820</v>
      </c>
      <c r="C6739" s="146">
        <v>140.51139800000001</v>
      </c>
      <c r="D6739">
        <f t="shared" si="108"/>
        <v>3.4464432020236924</v>
      </c>
      <c r="E6739">
        <v>-4.4921955756067319E-2</v>
      </c>
    </row>
    <row r="6740" spans="2:5" x14ac:dyDescent="0.2">
      <c r="B6740" s="176">
        <v>36185</v>
      </c>
      <c r="C6740" s="146">
        <v>31.600853000000001</v>
      </c>
      <c r="D6740">
        <f t="shared" si="108"/>
        <v>-0.85446554949670139</v>
      </c>
      <c r="E6740">
        <v>-4.5044979433815732E-2</v>
      </c>
    </row>
    <row r="6741" spans="2:5" x14ac:dyDescent="0.2">
      <c r="B6741" s="176">
        <v>41074</v>
      </c>
      <c r="C6741" s="146">
        <v>217.13658100000001</v>
      </c>
      <c r="D6741">
        <f t="shared" si="108"/>
        <v>18.936271695061503</v>
      </c>
      <c r="E6741">
        <v>-4.5071652154259741E-2</v>
      </c>
    </row>
    <row r="6742" spans="2:5" x14ac:dyDescent="0.2">
      <c r="B6742" s="176">
        <v>36972</v>
      </c>
      <c r="C6742" s="146">
        <v>10.891534</v>
      </c>
      <c r="D6742">
        <f t="shared" si="108"/>
        <v>-0.96918236818196335</v>
      </c>
      <c r="E6742">
        <v>-4.5300634912759846E-2</v>
      </c>
    </row>
    <row r="6743" spans="2:5" x14ac:dyDescent="0.2">
      <c r="B6743" s="176">
        <v>41590</v>
      </c>
      <c r="C6743" s="146">
        <v>353.41891500000003</v>
      </c>
      <c r="D6743">
        <f t="shared" si="108"/>
        <v>7.4080462694717406</v>
      </c>
      <c r="E6743">
        <v>-4.5346024757941722E-2</v>
      </c>
    </row>
    <row r="6744" spans="2:5" x14ac:dyDescent="0.2">
      <c r="B6744" s="176">
        <v>37882</v>
      </c>
      <c r="C6744" s="146">
        <v>42.033417</v>
      </c>
      <c r="D6744">
        <f t="shared" si="108"/>
        <v>-0.8989468640581324</v>
      </c>
      <c r="E6744">
        <v>-4.538952560624708E-2</v>
      </c>
    </row>
    <row r="6745" spans="2:5" x14ac:dyDescent="0.2">
      <c r="B6745" s="176">
        <v>44624</v>
      </c>
      <c r="C6745" s="146">
        <v>415.95361300000002</v>
      </c>
      <c r="D6745">
        <f t="shared" si="108"/>
        <v>13.89580913389689</v>
      </c>
      <c r="E6745">
        <v>-4.5412956723332863E-2</v>
      </c>
    </row>
    <row r="6746" spans="2:5" x14ac:dyDescent="0.2">
      <c r="B6746" s="176">
        <v>39794</v>
      </c>
      <c r="C6746" s="146">
        <v>27.924204</v>
      </c>
      <c r="D6746">
        <f t="shared" si="108"/>
        <v>-0.51731425407576859</v>
      </c>
      <c r="E6746">
        <v>-4.5440449237246681E-2</v>
      </c>
    </row>
    <row r="6747" spans="2:5" x14ac:dyDescent="0.2">
      <c r="B6747" s="176">
        <v>35121</v>
      </c>
      <c r="C6747" s="146">
        <v>57.851726999999997</v>
      </c>
      <c r="D6747">
        <f t="shared" si="108"/>
        <v>1.2158645342451162</v>
      </c>
      <c r="E6747">
        <v>-4.5480860507387762E-2</v>
      </c>
    </row>
    <row r="6748" spans="2:5" x14ac:dyDescent="0.2">
      <c r="B6748" s="176">
        <v>36306</v>
      </c>
      <c r="C6748" s="146">
        <v>26.107970999999999</v>
      </c>
      <c r="D6748">
        <f t="shared" si="108"/>
        <v>-0.6874868808503507</v>
      </c>
      <c r="E6748">
        <v>-4.5504145140856517E-2</v>
      </c>
    </row>
    <row r="6749" spans="2:5" x14ac:dyDescent="0.2">
      <c r="B6749" s="176">
        <v>38040</v>
      </c>
      <c r="C6749" s="146">
        <v>83.542000000000002</v>
      </c>
      <c r="D6749">
        <f t="shared" si="108"/>
        <v>-0.70447072137822442</v>
      </c>
      <c r="E6749">
        <v>-4.5553518065603392E-2</v>
      </c>
    </row>
    <row r="6750" spans="2:5" x14ac:dyDescent="0.2">
      <c r="B6750" s="176">
        <v>41506</v>
      </c>
      <c r="C6750" s="146">
        <v>282.686035</v>
      </c>
      <c r="D6750">
        <f t="shared" si="108"/>
        <v>1.8215630346961402</v>
      </c>
      <c r="E6750">
        <v>-4.5575133910026586E-2</v>
      </c>
    </row>
    <row r="6751" spans="2:5" x14ac:dyDescent="0.2">
      <c r="B6751" s="176">
        <v>43997</v>
      </c>
      <c r="C6751" s="146">
        <v>100.187744</v>
      </c>
      <c r="D6751">
        <f t="shared" si="108"/>
        <v>0.32856867828349035</v>
      </c>
      <c r="E6751">
        <v>-4.558406121690612E-2</v>
      </c>
    </row>
    <row r="6752" spans="2:5" x14ac:dyDescent="0.2">
      <c r="B6752" s="176">
        <v>35269</v>
      </c>
      <c r="C6752" s="146">
        <v>75.410285999999999</v>
      </c>
      <c r="D6752">
        <f t="shared" si="108"/>
        <v>-0.34008620098964121</v>
      </c>
      <c r="E6752">
        <v>-4.5699410273325185E-2</v>
      </c>
    </row>
    <row r="6753" spans="2:5" x14ac:dyDescent="0.2">
      <c r="B6753" s="176">
        <v>39295</v>
      </c>
      <c r="C6753" s="146">
        <v>114.27293400000001</v>
      </c>
      <c r="D6753">
        <f t="shared" si="108"/>
        <v>-7.9719218727045349E-2</v>
      </c>
      <c r="E6753">
        <v>-4.5753368726871496E-2</v>
      </c>
    </row>
    <row r="6754" spans="2:5" x14ac:dyDescent="0.2">
      <c r="B6754" s="176">
        <v>39146</v>
      </c>
      <c r="C6754" s="146">
        <v>124.171814</v>
      </c>
      <c r="D6754">
        <f t="shared" si="108"/>
        <v>-0.64909406848011919</v>
      </c>
      <c r="E6754">
        <v>-4.5782871844517764E-2</v>
      </c>
    </row>
    <row r="6755" spans="2:5" x14ac:dyDescent="0.2">
      <c r="B6755" s="176">
        <v>41620</v>
      </c>
      <c r="C6755" s="146">
        <v>353.86068699999998</v>
      </c>
      <c r="D6755">
        <f t="shared" si="108"/>
        <v>1.4599000231168699</v>
      </c>
      <c r="E6755">
        <v>-4.5923714693145823E-2</v>
      </c>
    </row>
    <row r="6756" spans="2:5" x14ac:dyDescent="0.2">
      <c r="B6756" s="176">
        <v>43671</v>
      </c>
      <c r="C6756" s="146">
        <v>143.851654</v>
      </c>
      <c r="D6756">
        <f t="shared" si="108"/>
        <v>-0.70065345610724705</v>
      </c>
      <c r="E6756">
        <v>-4.5950412806573998E-2</v>
      </c>
    </row>
    <row r="6757" spans="2:5" x14ac:dyDescent="0.2">
      <c r="B6757" s="176">
        <v>42780</v>
      </c>
      <c r="C6757" s="146">
        <v>480.55224600000003</v>
      </c>
      <c r="D6757">
        <f t="shared" si="108"/>
        <v>1.4126624347327783</v>
      </c>
      <c r="E6757">
        <v>-4.6012277398338228E-2</v>
      </c>
    </row>
    <row r="6758" spans="2:5" x14ac:dyDescent="0.2">
      <c r="B6758" s="176">
        <v>43591</v>
      </c>
      <c r="C6758" s="146">
        <v>199.17922999999999</v>
      </c>
      <c r="D6758">
        <f t="shared" si="108"/>
        <v>-0.46051028643580083</v>
      </c>
      <c r="E6758">
        <v>-4.6073012526290841E-2</v>
      </c>
    </row>
    <row r="6759" spans="2:5" x14ac:dyDescent="0.2">
      <c r="B6759" s="176">
        <v>42465</v>
      </c>
      <c r="C6759" s="146">
        <v>369.19931000000003</v>
      </c>
      <c r="D6759">
        <f t="shared" si="108"/>
        <v>4.516954632960223</v>
      </c>
      <c r="E6759">
        <v>-4.6086581100455763E-2</v>
      </c>
    </row>
    <row r="6760" spans="2:5" x14ac:dyDescent="0.2">
      <c r="B6760" s="176">
        <v>35180</v>
      </c>
      <c r="C6760" s="146">
        <v>66.920852999999994</v>
      </c>
      <c r="D6760">
        <f t="shared" si="108"/>
        <v>-0.41597774969914342</v>
      </c>
      <c r="E6760">
        <v>-4.6090979267354032E-2</v>
      </c>
    </row>
    <row r="6761" spans="2:5" x14ac:dyDescent="0.2">
      <c r="B6761" s="176">
        <v>38881</v>
      </c>
      <c r="C6761" s="146">
        <v>114.586136</v>
      </c>
      <c r="D6761">
        <f t="shared" si="108"/>
        <v>-0.14303094635384281</v>
      </c>
      <c r="E6761">
        <v>-4.609154067196921E-2</v>
      </c>
    </row>
    <row r="6762" spans="2:5" x14ac:dyDescent="0.2">
      <c r="B6762" s="176">
        <v>40799</v>
      </c>
      <c r="C6762" s="146">
        <v>133.710938</v>
      </c>
      <c r="D6762">
        <f t="shared" si="108"/>
        <v>1.9161299347372476</v>
      </c>
      <c r="E6762">
        <v>-4.6122244822511815E-2</v>
      </c>
    </row>
    <row r="6763" spans="2:5" x14ac:dyDescent="0.2">
      <c r="B6763" s="176">
        <v>35751</v>
      </c>
      <c r="C6763" s="146">
        <v>45.852187999999998</v>
      </c>
      <c r="D6763">
        <f t="shared" si="108"/>
        <v>0.44449524876675606</v>
      </c>
      <c r="E6763">
        <v>-4.6153860875708073E-2</v>
      </c>
    </row>
    <row r="6764" spans="2:5" x14ac:dyDescent="0.2">
      <c r="B6764" s="176">
        <v>35949</v>
      </c>
      <c r="C6764" s="146">
        <v>31.742705999999998</v>
      </c>
      <c r="D6764">
        <f t="shared" si="108"/>
        <v>0.62462648036201807</v>
      </c>
      <c r="E6764">
        <v>-4.6187454882563012E-2</v>
      </c>
    </row>
    <row r="6765" spans="2:5" x14ac:dyDescent="0.2">
      <c r="B6765" s="176">
        <v>36629</v>
      </c>
      <c r="C6765" s="146">
        <v>19.538464000000001</v>
      </c>
      <c r="D6765">
        <f t="shared" si="108"/>
        <v>-0.83013914618876128</v>
      </c>
      <c r="E6765">
        <v>-4.6210580845817063E-2</v>
      </c>
    </row>
    <row r="6766" spans="2:5" x14ac:dyDescent="0.2">
      <c r="B6766" s="176">
        <v>39514</v>
      </c>
      <c r="C6766" s="146">
        <v>115.026291</v>
      </c>
      <c r="D6766">
        <f t="shared" si="108"/>
        <v>8.037719454422513</v>
      </c>
      <c r="E6766">
        <v>-4.621279918223227E-2</v>
      </c>
    </row>
    <row r="6767" spans="2:5" x14ac:dyDescent="0.2">
      <c r="B6767" s="176">
        <v>36795</v>
      </c>
      <c r="C6767" s="146">
        <v>12.727358000000001</v>
      </c>
      <c r="D6767">
        <f t="shared" si="108"/>
        <v>-0.74630071822166011</v>
      </c>
      <c r="E6767">
        <v>-4.624277283381352E-2</v>
      </c>
    </row>
    <row r="6768" spans="2:5" x14ac:dyDescent="0.2">
      <c r="B6768" s="176">
        <v>35446</v>
      </c>
      <c r="C6768" s="146">
        <v>50.167102999999997</v>
      </c>
      <c r="D6768">
        <f t="shared" si="108"/>
        <v>-0.89647509236840117</v>
      </c>
      <c r="E6768">
        <v>-4.6263764456701668E-2</v>
      </c>
    </row>
    <row r="6769" spans="2:5" x14ac:dyDescent="0.2">
      <c r="B6769" s="176">
        <v>44522</v>
      </c>
      <c r="C6769" s="146">
        <v>484.58969100000002</v>
      </c>
      <c r="D6769">
        <f t="shared" si="108"/>
        <v>38.686147716523827</v>
      </c>
      <c r="E6769">
        <v>-4.6301742409539798E-2</v>
      </c>
    </row>
    <row r="6770" spans="2:5" x14ac:dyDescent="0.2">
      <c r="B6770" s="176">
        <v>36840</v>
      </c>
      <c r="C6770" s="146">
        <v>12.21055</v>
      </c>
      <c r="D6770">
        <f t="shared" si="108"/>
        <v>-0.94895535634224115</v>
      </c>
      <c r="E6770">
        <v>-4.63855893095034E-2</v>
      </c>
    </row>
    <row r="6771" spans="2:5" x14ac:dyDescent="0.2">
      <c r="B6771" s="176">
        <v>40521</v>
      </c>
      <c r="C6771" s="146">
        <v>239.21315000000001</v>
      </c>
      <c r="D6771">
        <f t="shared" si="108"/>
        <v>-0.49846651778174955</v>
      </c>
      <c r="E6771">
        <v>-4.6590824106936275E-2</v>
      </c>
    </row>
    <row r="6772" spans="2:5" x14ac:dyDescent="0.2">
      <c r="B6772" s="176">
        <v>44585</v>
      </c>
      <c r="C6772" s="146">
        <v>476.96346999999997</v>
      </c>
      <c r="D6772">
        <f t="shared" si="108"/>
        <v>12.474701119115847</v>
      </c>
      <c r="E6772">
        <v>-4.6627428989336528E-2</v>
      </c>
    </row>
    <row r="6773" spans="2:5" x14ac:dyDescent="0.2">
      <c r="B6773" s="176">
        <v>35810</v>
      </c>
      <c r="C6773" s="146">
        <v>35.396960999999997</v>
      </c>
      <c r="D6773">
        <f t="shared" si="108"/>
        <v>-0.53532791652449629</v>
      </c>
      <c r="E6773">
        <v>-4.6670508501399331E-2</v>
      </c>
    </row>
    <row r="6774" spans="2:5" x14ac:dyDescent="0.2">
      <c r="B6774" s="176">
        <v>38653</v>
      </c>
      <c r="C6774" s="146">
        <v>76.176215999999997</v>
      </c>
      <c r="D6774">
        <f t="shared" si="108"/>
        <v>0.17366957067505764</v>
      </c>
      <c r="E6774">
        <v>-4.6773415494918466E-2</v>
      </c>
    </row>
    <row r="6775" spans="2:5" x14ac:dyDescent="0.2">
      <c r="B6775" s="176">
        <v>38181</v>
      </c>
      <c r="C6775" s="146">
        <v>64.904312000000004</v>
      </c>
      <c r="D6775">
        <f t="shared" si="108"/>
        <v>-0.48608874071878738</v>
      </c>
      <c r="E6775">
        <v>-4.6812327760223718E-2</v>
      </c>
    </row>
    <row r="6776" spans="2:5" x14ac:dyDescent="0.2">
      <c r="B6776" s="176">
        <v>39167</v>
      </c>
      <c r="C6776" s="146">
        <v>126.294785</v>
      </c>
      <c r="D6776">
        <f t="shared" si="108"/>
        <v>10.191458854050085</v>
      </c>
      <c r="E6776">
        <v>-4.686210312214148E-2</v>
      </c>
    </row>
    <row r="6777" spans="2:5" x14ac:dyDescent="0.2">
      <c r="B6777" s="176">
        <v>37131</v>
      </c>
      <c r="C6777" s="146">
        <v>11.284926</v>
      </c>
      <c r="D6777">
        <f t="shared" si="108"/>
        <v>-0.9391556153408197</v>
      </c>
      <c r="E6777">
        <v>-4.6905560348038333E-2</v>
      </c>
    </row>
    <row r="6778" spans="2:5" x14ac:dyDescent="0.2">
      <c r="B6778" s="176">
        <v>43416</v>
      </c>
      <c r="C6778" s="146">
        <v>185.47193899999999</v>
      </c>
      <c r="D6778">
        <f t="shared" si="108"/>
        <v>3.4040748295946934</v>
      </c>
      <c r="E6778">
        <v>-4.7119085842313668E-2</v>
      </c>
    </row>
    <row r="6779" spans="2:5" x14ac:dyDescent="0.2">
      <c r="B6779" s="176">
        <v>36423</v>
      </c>
      <c r="C6779" s="146">
        <v>42.113712</v>
      </c>
      <c r="D6779">
        <f t="shared" si="108"/>
        <v>-0.60202573818852523</v>
      </c>
      <c r="E6779">
        <v>-4.7121406351083077E-2</v>
      </c>
    </row>
    <row r="6780" spans="2:5" x14ac:dyDescent="0.2">
      <c r="B6780" s="176">
        <v>43993</v>
      </c>
      <c r="C6780" s="146">
        <v>105.82019</v>
      </c>
      <c r="D6780">
        <f t="shared" si="108"/>
        <v>-0.30118623654490406</v>
      </c>
      <c r="E6780">
        <v>-4.7127475844405207E-2</v>
      </c>
    </row>
    <row r="6781" spans="2:5" x14ac:dyDescent="0.2">
      <c r="B6781" s="176">
        <v>38852</v>
      </c>
      <c r="C6781" s="146">
        <v>151.428314</v>
      </c>
      <c r="D6781">
        <f t="shared" si="108"/>
        <v>1.6130245617207741</v>
      </c>
      <c r="E6781">
        <v>-4.7292617758048099E-2</v>
      </c>
    </row>
    <row r="6782" spans="2:5" x14ac:dyDescent="0.2">
      <c r="B6782" s="176">
        <v>37908</v>
      </c>
      <c r="C6782" s="146">
        <v>57.951355</v>
      </c>
      <c r="D6782">
        <f t="shared" si="108"/>
        <v>-0.5341615016674337</v>
      </c>
      <c r="E6782">
        <v>-4.7341812916279917E-2</v>
      </c>
    </row>
    <row r="6783" spans="2:5" x14ac:dyDescent="0.2">
      <c r="B6783" s="176">
        <v>40323</v>
      </c>
      <c r="C6783" s="146">
        <v>124.40224499999999</v>
      </c>
      <c r="D6783">
        <f t="shared" si="108"/>
        <v>6.9447071770448598</v>
      </c>
      <c r="E6783">
        <v>-4.7386607071717421E-2</v>
      </c>
    </row>
    <row r="6784" spans="2:5" x14ac:dyDescent="0.2">
      <c r="B6784" s="176">
        <v>37244</v>
      </c>
      <c r="C6784" s="146">
        <v>15.658505999999999</v>
      </c>
      <c r="D6784">
        <f t="shared" si="108"/>
        <v>-0.13580240372508012</v>
      </c>
      <c r="E6784">
        <v>-4.7395674398707011E-2</v>
      </c>
    </row>
    <row r="6785" spans="2:5" x14ac:dyDescent="0.2">
      <c r="B6785" s="176">
        <v>37341</v>
      </c>
      <c r="C6785" s="146">
        <v>18.119126999999999</v>
      </c>
      <c r="D6785">
        <f t="shared" si="108"/>
        <v>-0.87227267882475057</v>
      </c>
      <c r="E6785">
        <v>-4.744534296616474E-2</v>
      </c>
    </row>
    <row r="6786" spans="2:5" x14ac:dyDescent="0.2">
      <c r="B6786" s="176">
        <v>44082</v>
      </c>
      <c r="C6786" s="146">
        <v>141.85787999999999</v>
      </c>
      <c r="D6786">
        <f t="shared" si="108"/>
        <v>0.1121532967472863</v>
      </c>
      <c r="E6786">
        <v>-4.7523333643489457E-2</v>
      </c>
    </row>
    <row r="6787" spans="2:5" x14ac:dyDescent="0.2">
      <c r="B6787" s="176">
        <v>43720</v>
      </c>
      <c r="C6787" s="146">
        <v>127.552452</v>
      </c>
      <c r="D6787">
        <f t="shared" ref="D6787:D6850" si="109">(C6787-C6788)/C6788</f>
        <v>3.6875290714008857</v>
      </c>
      <c r="E6787">
        <v>-4.7636913038945551E-2</v>
      </c>
    </row>
    <row r="6788" spans="2:5" x14ac:dyDescent="0.2">
      <c r="B6788" s="176">
        <v>36322</v>
      </c>
      <c r="C6788" s="146">
        <v>27.211020999999999</v>
      </c>
      <c r="D6788">
        <f t="shared" si="109"/>
        <v>0.36000731907383432</v>
      </c>
      <c r="E6788">
        <v>-4.7730765618134295E-2</v>
      </c>
    </row>
    <row r="6789" spans="2:5" x14ac:dyDescent="0.2">
      <c r="B6789" s="176">
        <v>36592</v>
      </c>
      <c r="C6789" s="146">
        <v>20.007995999999999</v>
      </c>
      <c r="D6789">
        <f t="shared" si="109"/>
        <v>-0.93642025331201917</v>
      </c>
      <c r="E6789">
        <v>-4.7927722053844227E-2</v>
      </c>
    </row>
    <row r="6790" spans="2:5" x14ac:dyDescent="0.2">
      <c r="B6790" s="176">
        <v>42269</v>
      </c>
      <c r="C6790" s="146">
        <v>314.69134500000001</v>
      </c>
      <c r="D6790">
        <f t="shared" si="109"/>
        <v>4.468133018052999</v>
      </c>
      <c r="E6790">
        <v>-4.7934869160598116E-2</v>
      </c>
    </row>
    <row r="6791" spans="2:5" x14ac:dyDescent="0.2">
      <c r="B6791" s="176">
        <v>37914</v>
      </c>
      <c r="C6791" s="146">
        <v>57.550052999999998</v>
      </c>
      <c r="D6791">
        <f t="shared" si="109"/>
        <v>-0.27127312292253686</v>
      </c>
      <c r="E6791">
        <v>-4.8028182839161417E-2</v>
      </c>
    </row>
    <row r="6792" spans="2:5" x14ac:dyDescent="0.2">
      <c r="B6792" s="176">
        <v>38572</v>
      </c>
      <c r="C6792" s="146">
        <v>78.973419000000007</v>
      </c>
      <c r="D6792">
        <f t="shared" si="109"/>
        <v>1.6165580766423844</v>
      </c>
      <c r="E6792">
        <v>-4.8135397618949298E-2</v>
      </c>
    </row>
    <row r="6793" spans="2:5" x14ac:dyDescent="0.2">
      <c r="B6793" s="176">
        <v>39822</v>
      </c>
      <c r="C6793" s="146">
        <v>30.182176999999999</v>
      </c>
      <c r="D6793">
        <f t="shared" si="109"/>
        <v>2.1994098797180737</v>
      </c>
      <c r="E6793">
        <v>-4.8234266071106514E-2</v>
      </c>
    </row>
    <row r="6794" spans="2:5" x14ac:dyDescent="0.2">
      <c r="B6794" s="176">
        <v>37064</v>
      </c>
      <c r="C6794" s="146">
        <v>9.4336699999999993</v>
      </c>
      <c r="D6794">
        <f t="shared" si="109"/>
        <v>-0.17197047463269943</v>
      </c>
      <c r="E6794">
        <v>-4.8249313729852236E-2</v>
      </c>
    </row>
    <row r="6795" spans="2:5" x14ac:dyDescent="0.2">
      <c r="B6795" s="176">
        <v>37124</v>
      </c>
      <c r="C6795" s="146">
        <v>11.392915</v>
      </c>
      <c r="D6795">
        <f t="shared" si="109"/>
        <v>-0.97227456907647114</v>
      </c>
      <c r="E6795">
        <v>-4.832471573364959E-2</v>
      </c>
    </row>
    <row r="6796" spans="2:5" x14ac:dyDescent="0.2">
      <c r="B6796" s="176">
        <v>44875</v>
      </c>
      <c r="C6796" s="146">
        <v>410.91931199999999</v>
      </c>
      <c r="D6796">
        <f t="shared" si="109"/>
        <v>10.883955118299518</v>
      </c>
      <c r="E6796">
        <v>-4.8366567644239127E-2</v>
      </c>
    </row>
    <row r="6797" spans="2:5" x14ac:dyDescent="0.2">
      <c r="B6797" s="176">
        <v>35947</v>
      </c>
      <c r="C6797" s="146">
        <v>34.577655999999998</v>
      </c>
      <c r="D6797">
        <f t="shared" si="109"/>
        <v>-0.49821180487556127</v>
      </c>
      <c r="E6797">
        <v>-4.8483597488762013E-2</v>
      </c>
    </row>
    <row r="6798" spans="2:5" x14ac:dyDescent="0.2">
      <c r="B6798" s="176">
        <v>38068</v>
      </c>
      <c r="C6798" s="146">
        <v>68.908867000000001</v>
      </c>
      <c r="D6798">
        <f t="shared" si="109"/>
        <v>2.613868789075501</v>
      </c>
      <c r="E6798">
        <v>-4.8489514750947163E-2</v>
      </c>
    </row>
    <row r="6799" spans="2:5" x14ac:dyDescent="0.2">
      <c r="B6799" s="176">
        <v>37398</v>
      </c>
      <c r="C6799" s="146">
        <v>19.067893999999999</v>
      </c>
      <c r="D6799">
        <f t="shared" si="109"/>
        <v>-0.82505194315404351</v>
      </c>
      <c r="E6799">
        <v>-4.849892985474958E-2</v>
      </c>
    </row>
    <row r="6800" spans="2:5" x14ac:dyDescent="0.2">
      <c r="B6800" s="176">
        <v>38882</v>
      </c>
      <c r="C6800" s="146">
        <v>108.99174499999999</v>
      </c>
      <c r="D6800">
        <f t="shared" si="109"/>
        <v>-0.17088133644211972</v>
      </c>
      <c r="E6800">
        <v>-4.8822581817402427E-2</v>
      </c>
    </row>
    <row r="6801" spans="2:5" x14ac:dyDescent="0.2">
      <c r="B6801" s="176">
        <v>39385</v>
      </c>
      <c r="C6801" s="146">
        <v>131.45494099999999</v>
      </c>
      <c r="D6801">
        <f t="shared" si="109"/>
        <v>9.9807207676342102</v>
      </c>
      <c r="E6801">
        <v>-4.8931651070371195E-2</v>
      </c>
    </row>
    <row r="6802" spans="2:5" x14ac:dyDescent="0.2">
      <c r="B6802" s="176">
        <v>37123</v>
      </c>
      <c r="C6802" s="146">
        <v>11.971431000000001</v>
      </c>
      <c r="D6802">
        <f t="shared" si="109"/>
        <v>-0.59055576010119615</v>
      </c>
      <c r="E6802">
        <v>-4.9019451304534528E-2</v>
      </c>
    </row>
    <row r="6803" spans="2:5" x14ac:dyDescent="0.2">
      <c r="B6803" s="176">
        <v>35956</v>
      </c>
      <c r="C6803" s="146">
        <v>29.238244999999999</v>
      </c>
      <c r="D6803">
        <f t="shared" si="109"/>
        <v>-0.93439353167917127</v>
      </c>
      <c r="E6803">
        <v>-4.9200085056824001E-2</v>
      </c>
    </row>
    <row r="6804" spans="2:5" x14ac:dyDescent="0.2">
      <c r="B6804" s="176">
        <v>44550</v>
      </c>
      <c r="C6804" s="146">
        <v>445.66101099999997</v>
      </c>
      <c r="D6804">
        <f t="shared" si="109"/>
        <v>22.385192325795508</v>
      </c>
      <c r="E6804">
        <v>-4.9234411539015976E-2</v>
      </c>
    </row>
    <row r="6805" spans="2:5" x14ac:dyDescent="0.2">
      <c r="B6805" s="176">
        <v>36076</v>
      </c>
      <c r="C6805" s="146">
        <v>19.057402</v>
      </c>
      <c r="D6805">
        <f t="shared" si="109"/>
        <v>-0.96231658190287794</v>
      </c>
      <c r="E6805">
        <v>-4.9442511314223621E-2</v>
      </c>
    </row>
    <row r="6806" spans="2:5" x14ac:dyDescent="0.2">
      <c r="B6806" s="176">
        <v>42685</v>
      </c>
      <c r="C6806" s="146">
        <v>505.723816</v>
      </c>
      <c r="D6806">
        <f t="shared" si="109"/>
        <v>53.184330762350591</v>
      </c>
      <c r="E6806">
        <v>-4.9466024201116773E-2</v>
      </c>
    </row>
    <row r="6807" spans="2:5" x14ac:dyDescent="0.2">
      <c r="B6807" s="176">
        <v>37075</v>
      </c>
      <c r="C6807" s="146">
        <v>9.3333960000000005</v>
      </c>
      <c r="D6807">
        <f t="shared" si="109"/>
        <v>-0.92893595746918711</v>
      </c>
      <c r="E6807">
        <v>-4.9489426489533375E-2</v>
      </c>
    </row>
    <row r="6808" spans="2:5" x14ac:dyDescent="0.2">
      <c r="B6808" s="176">
        <v>39141</v>
      </c>
      <c r="C6808" s="146">
        <v>131.33781400000001</v>
      </c>
      <c r="D6808">
        <f t="shared" si="109"/>
        <v>-0.1254751678988778</v>
      </c>
      <c r="E6808">
        <v>-4.9493221067355708E-2</v>
      </c>
    </row>
    <row r="6809" spans="2:5" x14ac:dyDescent="0.2">
      <c r="B6809" s="176">
        <v>43885</v>
      </c>
      <c r="C6809" s="146">
        <v>150.181915</v>
      </c>
      <c r="D6809">
        <f t="shared" si="109"/>
        <v>0.2339074512032511</v>
      </c>
      <c r="E6809">
        <v>-4.9526896621856144E-2</v>
      </c>
    </row>
    <row r="6810" spans="2:5" x14ac:dyDescent="0.2">
      <c r="B6810" s="176">
        <v>39237</v>
      </c>
      <c r="C6810" s="146">
        <v>121.712463</v>
      </c>
      <c r="D6810">
        <f t="shared" si="109"/>
        <v>-0.73226775092242458</v>
      </c>
      <c r="E6810">
        <v>-4.9602439902508969E-2</v>
      </c>
    </row>
    <row r="6811" spans="2:5" x14ac:dyDescent="0.2">
      <c r="B6811" s="176">
        <v>41845</v>
      </c>
      <c r="C6811" s="146">
        <v>454.605164</v>
      </c>
      <c r="D6811">
        <f t="shared" si="109"/>
        <v>2.5949707736782677</v>
      </c>
      <c r="E6811">
        <v>-4.9768181499506417E-2</v>
      </c>
    </row>
    <row r="6812" spans="2:5" x14ac:dyDescent="0.2">
      <c r="B6812" s="176">
        <v>43763</v>
      </c>
      <c r="C6812" s="146">
        <v>126.455872</v>
      </c>
      <c r="D6812">
        <f t="shared" si="109"/>
        <v>-0.68809936234610569</v>
      </c>
      <c r="E6812">
        <v>-4.9812804156614786E-2</v>
      </c>
    </row>
    <row r="6813" spans="2:5" x14ac:dyDescent="0.2">
      <c r="B6813" s="176">
        <v>44725</v>
      </c>
      <c r="C6813" s="146">
        <v>405.43640099999999</v>
      </c>
      <c r="D6813">
        <f t="shared" si="109"/>
        <v>6.0908128979785543</v>
      </c>
      <c r="E6813">
        <v>-4.9877271756485091E-2</v>
      </c>
    </row>
    <row r="6814" spans="2:5" x14ac:dyDescent="0.2">
      <c r="B6814" s="176">
        <v>39727</v>
      </c>
      <c r="C6814" s="146">
        <v>57.177703999999999</v>
      </c>
      <c r="D6814">
        <f t="shared" si="109"/>
        <v>-0.53967970532650456</v>
      </c>
      <c r="E6814">
        <v>-4.9924311585363854E-2</v>
      </c>
    </row>
    <row r="6815" spans="2:5" x14ac:dyDescent="0.2">
      <c r="B6815" s="176">
        <v>44057</v>
      </c>
      <c r="C6815" s="146">
        <v>124.212868</v>
      </c>
      <c r="D6815">
        <f t="shared" si="109"/>
        <v>4.1326848776562048</v>
      </c>
      <c r="E6815">
        <v>-4.9942747006199294E-2</v>
      </c>
    </row>
    <row r="6816" spans="2:5" x14ac:dyDescent="0.2">
      <c r="B6816" s="176">
        <v>39835</v>
      </c>
      <c r="C6816" s="146">
        <v>24.200368999999998</v>
      </c>
      <c r="D6816">
        <f t="shared" si="109"/>
        <v>-0.92842165845718982</v>
      </c>
      <c r="E6816">
        <v>-5.0035813496296606E-2</v>
      </c>
    </row>
    <row r="6817" spans="2:5" x14ac:dyDescent="0.2">
      <c r="B6817" s="176">
        <v>43206</v>
      </c>
      <c r="C6817" s="146">
        <v>338.09625199999999</v>
      </c>
      <c r="D6817">
        <f t="shared" si="109"/>
        <v>-0.38719347364580908</v>
      </c>
      <c r="E6817">
        <v>-5.0133052661817071E-2</v>
      </c>
    </row>
    <row r="6818" spans="2:5" x14ac:dyDescent="0.2">
      <c r="B6818" s="176">
        <v>42041</v>
      </c>
      <c r="C6818" s="146">
        <v>551.71777299999997</v>
      </c>
      <c r="D6818">
        <f t="shared" si="109"/>
        <v>5.7811848156254992</v>
      </c>
      <c r="E6818">
        <v>-5.0237569126645634E-2</v>
      </c>
    </row>
    <row r="6819" spans="2:5" x14ac:dyDescent="0.2">
      <c r="B6819" s="176">
        <v>38022</v>
      </c>
      <c r="C6819" s="146">
        <v>81.360084999999998</v>
      </c>
      <c r="D6819">
        <f t="shared" si="109"/>
        <v>-0.4215631039263959</v>
      </c>
      <c r="E6819">
        <v>-5.0330637734993286E-2</v>
      </c>
    </row>
    <row r="6820" spans="2:5" x14ac:dyDescent="0.2">
      <c r="B6820" s="176">
        <v>40809</v>
      </c>
      <c r="C6820" s="146">
        <v>140.65507500000001</v>
      </c>
      <c r="D6820">
        <f t="shared" si="109"/>
        <v>-0.59922325287923339</v>
      </c>
      <c r="E6820">
        <v>-5.0436527573902865E-2</v>
      </c>
    </row>
    <row r="6821" spans="2:5" x14ac:dyDescent="0.2">
      <c r="B6821" s="176">
        <v>43164</v>
      </c>
      <c r="C6821" s="146">
        <v>350.95617700000003</v>
      </c>
      <c r="D6821">
        <f t="shared" si="109"/>
        <v>1.3544598719584136</v>
      </c>
      <c r="E6821">
        <v>-5.0438318967146671E-2</v>
      </c>
    </row>
    <row r="6822" spans="2:5" x14ac:dyDescent="0.2">
      <c r="B6822" s="176">
        <v>38819</v>
      </c>
      <c r="C6822" s="146">
        <v>149.06016500000001</v>
      </c>
      <c r="D6822">
        <f t="shared" si="109"/>
        <v>14.16833155864254</v>
      </c>
      <c r="E6822">
        <v>-5.0559739828433342E-2</v>
      </c>
    </row>
    <row r="6823" spans="2:5" x14ac:dyDescent="0.2">
      <c r="B6823" s="176">
        <v>37151</v>
      </c>
      <c r="C6823" s="146">
        <v>9.827064</v>
      </c>
      <c r="D6823">
        <f t="shared" si="109"/>
        <v>-0.96725324671514168</v>
      </c>
      <c r="E6823">
        <v>-5.0670597787681793E-2</v>
      </c>
    </row>
    <row r="6824" spans="2:5" x14ac:dyDescent="0.2">
      <c r="B6824" s="176">
        <v>42416</v>
      </c>
      <c r="C6824" s="146">
        <v>300.09277300000002</v>
      </c>
      <c r="D6824">
        <f t="shared" si="109"/>
        <v>0.37395251568019294</v>
      </c>
      <c r="E6824">
        <v>-5.0748741621857205E-2</v>
      </c>
    </row>
    <row r="6825" spans="2:5" x14ac:dyDescent="0.2">
      <c r="B6825" s="176">
        <v>40666</v>
      </c>
      <c r="C6825" s="146">
        <v>218.41568000000001</v>
      </c>
      <c r="D6825">
        <f t="shared" si="109"/>
        <v>5.8792509159550059</v>
      </c>
      <c r="E6825">
        <v>-5.0801745937008161E-2</v>
      </c>
    </row>
    <row r="6826" spans="2:5" x14ac:dyDescent="0.2">
      <c r="B6826" s="176">
        <v>36175</v>
      </c>
      <c r="C6826" s="146">
        <v>31.749922000000002</v>
      </c>
      <c r="D6826">
        <f t="shared" si="109"/>
        <v>-0.81839566619497084</v>
      </c>
      <c r="E6826">
        <v>-5.0802065256486818E-2</v>
      </c>
    </row>
    <row r="6827" spans="2:5" x14ac:dyDescent="0.2">
      <c r="B6827" s="176">
        <v>40714</v>
      </c>
      <c r="C6827" s="146">
        <v>174.83019999999999</v>
      </c>
      <c r="D6827">
        <f t="shared" si="109"/>
        <v>1.4414660476431522</v>
      </c>
      <c r="E6827">
        <v>-5.0920115962088043E-2</v>
      </c>
    </row>
    <row r="6828" spans="2:5" x14ac:dyDescent="0.2">
      <c r="B6828" s="176">
        <v>40023</v>
      </c>
      <c r="C6828" s="146">
        <v>71.608695999999995</v>
      </c>
      <c r="D6828">
        <f t="shared" si="109"/>
        <v>-0.8171984382902383</v>
      </c>
      <c r="E6828">
        <v>-5.0923110383456129E-2</v>
      </c>
    </row>
    <row r="6829" spans="2:5" x14ac:dyDescent="0.2">
      <c r="B6829" s="176">
        <v>44728</v>
      </c>
      <c r="C6829" s="146">
        <v>391.72912600000001</v>
      </c>
      <c r="D6829">
        <f t="shared" si="109"/>
        <v>32.811284741058216</v>
      </c>
      <c r="E6829">
        <v>-5.1074552730406196E-2</v>
      </c>
    </row>
    <row r="6830" spans="2:5" x14ac:dyDescent="0.2">
      <c r="B6830" s="176">
        <v>36843</v>
      </c>
      <c r="C6830" s="146">
        <v>11.585751</v>
      </c>
      <c r="D6830">
        <f t="shared" si="109"/>
        <v>-0.72728286402741293</v>
      </c>
      <c r="E6830">
        <v>-5.116878437089234E-2</v>
      </c>
    </row>
    <row r="6831" spans="2:5" x14ac:dyDescent="0.2">
      <c r="B6831" s="176">
        <v>39924</v>
      </c>
      <c r="C6831" s="146">
        <v>42.482666000000002</v>
      </c>
      <c r="D6831">
        <f t="shared" si="109"/>
        <v>-0.65069612477344663</v>
      </c>
      <c r="E6831">
        <v>-5.124034723317452E-2</v>
      </c>
    </row>
    <row r="6832" spans="2:5" x14ac:dyDescent="0.2">
      <c r="B6832" s="176">
        <v>43725</v>
      </c>
      <c r="C6832" s="146">
        <v>121.620941</v>
      </c>
      <c r="D6832">
        <f t="shared" si="109"/>
        <v>-0.21400466500972562</v>
      </c>
      <c r="E6832">
        <v>-5.132196154180086E-2</v>
      </c>
    </row>
    <row r="6833" spans="2:5" x14ac:dyDescent="0.2">
      <c r="B6833" s="176">
        <v>40868</v>
      </c>
      <c r="C6833" s="146">
        <v>154.73493999999999</v>
      </c>
      <c r="D6833">
        <f t="shared" si="109"/>
        <v>4.406599425667169</v>
      </c>
      <c r="E6833">
        <v>-5.138007898619544E-2</v>
      </c>
    </row>
    <row r="6834" spans="2:5" x14ac:dyDescent="0.2">
      <c r="B6834" s="176">
        <v>36213</v>
      </c>
      <c r="C6834" s="146">
        <v>28.619641999999999</v>
      </c>
      <c r="D6834">
        <f t="shared" si="109"/>
        <v>-0.92353485076891373</v>
      </c>
      <c r="E6834">
        <v>-5.1383505851996199E-2</v>
      </c>
    </row>
    <row r="6835" spans="2:5" x14ac:dyDescent="0.2">
      <c r="B6835" s="176">
        <v>43137</v>
      </c>
      <c r="C6835" s="146">
        <v>374.283478</v>
      </c>
      <c r="D6835">
        <f t="shared" si="109"/>
        <v>24.491857093274209</v>
      </c>
      <c r="E6835">
        <v>-5.1414784796949997E-2</v>
      </c>
    </row>
    <row r="6836" spans="2:5" x14ac:dyDescent="0.2">
      <c r="B6836" s="176">
        <v>36087</v>
      </c>
      <c r="C6836" s="146">
        <v>14.682472000000001</v>
      </c>
      <c r="D6836">
        <f t="shared" si="109"/>
        <v>-0.84150899997973849</v>
      </c>
      <c r="E6836">
        <v>-5.1516649249509619E-2</v>
      </c>
    </row>
    <row r="6837" spans="2:5" x14ac:dyDescent="0.2">
      <c r="B6837" s="176">
        <v>39603</v>
      </c>
      <c r="C6837" s="146">
        <v>92.639152999999993</v>
      </c>
      <c r="D6837">
        <f t="shared" si="109"/>
        <v>-0.47379459789891376</v>
      </c>
      <c r="E6837">
        <v>-5.1538161369029563E-2</v>
      </c>
    </row>
    <row r="6838" spans="2:5" x14ac:dyDescent="0.2">
      <c r="B6838" s="176">
        <v>43861</v>
      </c>
      <c r="C6838" s="146">
        <v>176.05131499999999</v>
      </c>
      <c r="D6838">
        <f t="shared" si="109"/>
        <v>14.328168810765874</v>
      </c>
      <c r="E6838">
        <v>-5.1557396578170794E-2</v>
      </c>
    </row>
    <row r="6839" spans="2:5" x14ac:dyDescent="0.2">
      <c r="B6839" s="176">
        <v>36962</v>
      </c>
      <c r="C6839" s="146">
        <v>11.485476</v>
      </c>
      <c r="D6839">
        <f t="shared" si="109"/>
        <v>-0.58055324578258016</v>
      </c>
      <c r="E6839">
        <v>-5.1592470030614457E-2</v>
      </c>
    </row>
    <row r="6840" spans="2:5" x14ac:dyDescent="0.2">
      <c r="B6840" s="176">
        <v>35965</v>
      </c>
      <c r="C6840" s="146">
        <v>27.382441</v>
      </c>
      <c r="D6840">
        <f t="shared" si="109"/>
        <v>-0.94175112114628878</v>
      </c>
      <c r="E6840">
        <v>-5.1871049475834992E-2</v>
      </c>
    </row>
    <row r="6841" spans="2:5" x14ac:dyDescent="0.2">
      <c r="B6841" s="176">
        <v>42151</v>
      </c>
      <c r="C6841" s="146">
        <v>470.09387199999998</v>
      </c>
      <c r="D6841">
        <f t="shared" si="109"/>
        <v>24.510213470794714</v>
      </c>
      <c r="E6841">
        <v>-5.194940689990455E-2</v>
      </c>
    </row>
    <row r="6842" spans="2:5" x14ac:dyDescent="0.2">
      <c r="B6842" s="176">
        <v>37404</v>
      </c>
      <c r="C6842" s="146">
        <v>18.427672999999999</v>
      </c>
      <c r="D6842">
        <f t="shared" si="109"/>
        <v>-0.74295567414564823</v>
      </c>
      <c r="E6842">
        <v>-5.1984119063194861E-2</v>
      </c>
    </row>
    <row r="6843" spans="2:5" x14ac:dyDescent="0.2">
      <c r="B6843" s="176">
        <v>39714</v>
      </c>
      <c r="C6843" s="146">
        <v>71.690642999999994</v>
      </c>
      <c r="D6843">
        <f t="shared" si="109"/>
        <v>2.8075043649945362</v>
      </c>
      <c r="E6843">
        <v>-5.201049065481686E-2</v>
      </c>
    </row>
    <row r="6844" spans="2:5" x14ac:dyDescent="0.2">
      <c r="B6844" s="176">
        <v>37336</v>
      </c>
      <c r="C6844" s="146">
        <v>18.828775</v>
      </c>
      <c r="D6844">
        <f t="shared" si="109"/>
        <v>-0.93162617067569631</v>
      </c>
      <c r="E6844">
        <v>-5.2038898436804572E-2</v>
      </c>
    </row>
    <row r="6845" spans="2:5" x14ac:dyDescent="0.2">
      <c r="B6845" s="176">
        <v>42411</v>
      </c>
      <c r="C6845" s="146">
        <v>275.37985200000003</v>
      </c>
      <c r="D6845">
        <f t="shared" si="109"/>
        <v>19.458908314799604</v>
      </c>
      <c r="E6845">
        <v>-5.2135034626914864E-2</v>
      </c>
    </row>
    <row r="6846" spans="2:5" x14ac:dyDescent="0.2">
      <c r="B6846" s="176">
        <v>36859</v>
      </c>
      <c r="C6846" s="146">
        <v>13.460144</v>
      </c>
      <c r="D6846">
        <f t="shared" si="109"/>
        <v>-0.76847211931009762</v>
      </c>
      <c r="E6846">
        <v>-5.2145722656157877E-2</v>
      </c>
    </row>
    <row r="6847" spans="2:5" x14ac:dyDescent="0.2">
      <c r="B6847" s="176">
        <v>38138</v>
      </c>
      <c r="C6847" s="146">
        <v>58.136169000000002</v>
      </c>
      <c r="D6847">
        <f t="shared" si="109"/>
        <v>3.1780066705905443</v>
      </c>
      <c r="E6847">
        <v>-5.2209714717844545E-2</v>
      </c>
    </row>
    <row r="6848" spans="2:5" x14ac:dyDescent="0.2">
      <c r="B6848" s="176">
        <v>36088</v>
      </c>
      <c r="C6848" s="146">
        <v>13.914809999999999</v>
      </c>
      <c r="D6848">
        <f t="shared" si="109"/>
        <v>-0.65193935212409571</v>
      </c>
      <c r="E6848">
        <v>-5.2284247502736692E-2</v>
      </c>
    </row>
    <row r="6849" spans="2:5" x14ac:dyDescent="0.2">
      <c r="B6849" s="176">
        <v>36361</v>
      </c>
      <c r="C6849" s="146">
        <v>39.978119</v>
      </c>
      <c r="D6849">
        <f t="shared" si="109"/>
        <v>-0.42101170061803028</v>
      </c>
      <c r="E6849">
        <v>-5.2414559171542911E-2</v>
      </c>
    </row>
    <row r="6850" spans="2:5" x14ac:dyDescent="0.2">
      <c r="B6850" s="176">
        <v>39632</v>
      </c>
      <c r="C6850" s="146">
        <v>69.048232999999996</v>
      </c>
      <c r="D6850">
        <f t="shared" si="109"/>
        <v>0.26417348675659702</v>
      </c>
      <c r="E6850">
        <v>-5.2510589408520832E-2</v>
      </c>
    </row>
    <row r="6851" spans="2:5" x14ac:dyDescent="0.2">
      <c r="B6851" s="176">
        <v>39729</v>
      </c>
      <c r="C6851" s="146">
        <v>54.61927</v>
      </c>
      <c r="D6851">
        <f t="shared" ref="D6851:D6914" si="110">(C6851-C6852)/C6852</f>
        <v>-0.59974110774000977</v>
      </c>
      <c r="E6851">
        <v>-5.2589972979199609E-2</v>
      </c>
    </row>
    <row r="6852" spans="2:5" x14ac:dyDescent="0.2">
      <c r="B6852" s="176">
        <v>40774</v>
      </c>
      <c r="C6852" s="146">
        <v>136.45985400000001</v>
      </c>
      <c r="D6852">
        <f t="shared" si="110"/>
        <v>7.6592872065145121</v>
      </c>
      <c r="E6852">
        <v>-5.2789001423358517E-2</v>
      </c>
    </row>
    <row r="6853" spans="2:5" x14ac:dyDescent="0.2">
      <c r="B6853" s="176">
        <v>37232</v>
      </c>
      <c r="C6853" s="146">
        <v>15.758786000000001</v>
      </c>
      <c r="D6853">
        <f t="shared" si="110"/>
        <v>-0.60759871905972618</v>
      </c>
      <c r="E6853">
        <v>-5.2851245560499117E-2</v>
      </c>
    </row>
    <row r="6854" spans="2:5" x14ac:dyDescent="0.2">
      <c r="B6854" s="176">
        <v>36430</v>
      </c>
      <c r="C6854" s="146">
        <v>40.159874000000002</v>
      </c>
      <c r="D6854">
        <f t="shared" si="110"/>
        <v>0.50513806124566907</v>
      </c>
      <c r="E6854">
        <v>-5.2866600441017382E-2</v>
      </c>
    </row>
    <row r="6855" spans="2:5" x14ac:dyDescent="0.2">
      <c r="B6855" s="176">
        <v>36301</v>
      </c>
      <c r="C6855" s="146">
        <v>26.681854000000001</v>
      </c>
      <c r="D6855">
        <f t="shared" si="110"/>
        <v>-0.23705828515430016</v>
      </c>
      <c r="E6855">
        <v>-5.2910006897161466E-2</v>
      </c>
    </row>
    <row r="6856" spans="2:5" x14ac:dyDescent="0.2">
      <c r="B6856" s="176">
        <v>36374</v>
      </c>
      <c r="C6856" s="146">
        <v>34.972335999999999</v>
      </c>
      <c r="D6856">
        <f t="shared" si="110"/>
        <v>-0.19631050961678823</v>
      </c>
      <c r="E6856">
        <v>-5.2912315395909092E-2</v>
      </c>
    </row>
    <row r="6857" spans="2:5" x14ac:dyDescent="0.2">
      <c r="B6857" s="176">
        <v>36419</v>
      </c>
      <c r="C6857" s="146">
        <v>43.514735999999999</v>
      </c>
      <c r="D6857">
        <f t="shared" si="110"/>
        <v>3.2769797331950481</v>
      </c>
      <c r="E6857">
        <v>-5.3065289667485901E-2</v>
      </c>
    </row>
    <row r="6858" spans="2:5" x14ac:dyDescent="0.2">
      <c r="B6858" s="176">
        <v>37102</v>
      </c>
      <c r="C6858" s="146">
        <v>10.174174000000001</v>
      </c>
      <c r="D6858">
        <f t="shared" si="110"/>
        <v>-0.91752821284918462</v>
      </c>
      <c r="E6858">
        <v>-5.3122599168448456E-2</v>
      </c>
    </row>
    <row r="6859" spans="2:5" x14ac:dyDescent="0.2">
      <c r="B6859" s="176">
        <v>43682</v>
      </c>
      <c r="C6859" s="146">
        <v>123.365509</v>
      </c>
      <c r="D6859">
        <f t="shared" si="110"/>
        <v>2.0811560902514636</v>
      </c>
      <c r="E6859">
        <v>-5.3175207760086073E-2</v>
      </c>
    </row>
    <row r="6860" spans="2:5" x14ac:dyDescent="0.2">
      <c r="B6860" s="176">
        <v>36382</v>
      </c>
      <c r="C6860" s="146">
        <v>40.038708</v>
      </c>
      <c r="D6860">
        <f t="shared" si="110"/>
        <v>-0.49282379514466729</v>
      </c>
      <c r="E6860">
        <v>-5.3187758855031471E-2</v>
      </c>
    </row>
    <row r="6861" spans="2:5" x14ac:dyDescent="0.2">
      <c r="B6861" s="176">
        <v>38042</v>
      </c>
      <c r="C6861" s="146">
        <v>78.944373999999996</v>
      </c>
      <c r="D6861">
        <f t="shared" si="110"/>
        <v>0.22260305179752318</v>
      </c>
      <c r="E6861">
        <v>-5.3237111063345284E-2</v>
      </c>
    </row>
    <row r="6862" spans="2:5" x14ac:dyDescent="0.2">
      <c r="B6862" s="176">
        <v>39720</v>
      </c>
      <c r="C6862" s="146">
        <v>64.570732000000007</v>
      </c>
      <c r="D6862">
        <f t="shared" si="110"/>
        <v>-0.86707277939124017</v>
      </c>
      <c r="E6862">
        <v>-5.3264173088266531E-2</v>
      </c>
    </row>
    <row r="6863" spans="2:5" x14ac:dyDescent="0.2">
      <c r="B6863" s="176">
        <v>41922</v>
      </c>
      <c r="C6863" s="146">
        <v>485.76004</v>
      </c>
      <c r="D6863">
        <f t="shared" si="110"/>
        <v>45.926150922781389</v>
      </c>
      <c r="E6863">
        <v>-5.3592078151747553E-2</v>
      </c>
    </row>
    <row r="6864" spans="2:5" x14ac:dyDescent="0.2">
      <c r="B6864" s="176">
        <v>37148</v>
      </c>
      <c r="C6864" s="146">
        <v>10.351585</v>
      </c>
      <c r="D6864">
        <f t="shared" si="110"/>
        <v>-0.56633946298591187</v>
      </c>
      <c r="E6864">
        <v>-5.3596627845689512E-2</v>
      </c>
    </row>
    <row r="6865" spans="2:5" x14ac:dyDescent="0.2">
      <c r="B6865" s="176">
        <v>36586</v>
      </c>
      <c r="C6865" s="146">
        <v>23.870249000000001</v>
      </c>
      <c r="D6865">
        <f t="shared" si="110"/>
        <v>1.2392086886019278</v>
      </c>
      <c r="E6865">
        <v>-5.4021693469766201E-2</v>
      </c>
    </row>
    <row r="6866" spans="2:5" x14ac:dyDescent="0.2">
      <c r="B6866" s="176">
        <v>36822</v>
      </c>
      <c r="C6866" s="146">
        <v>10.660126999999999</v>
      </c>
      <c r="D6866">
        <f t="shared" si="110"/>
        <v>-0.9659934786987826</v>
      </c>
      <c r="E6866">
        <v>-5.4072594892869336E-2</v>
      </c>
    </row>
    <row r="6867" spans="2:5" x14ac:dyDescent="0.2">
      <c r="B6867" s="176">
        <v>44335</v>
      </c>
      <c r="C6867" s="146">
        <v>313.47302200000001</v>
      </c>
      <c r="D6867">
        <f t="shared" si="110"/>
        <v>-0.34747865598010469</v>
      </c>
      <c r="E6867">
        <v>-5.4143443009715138E-2</v>
      </c>
    </row>
    <row r="6868" spans="2:5" x14ac:dyDescent="0.2">
      <c r="B6868" s="176">
        <v>44488</v>
      </c>
      <c r="C6868" s="146">
        <v>480.40271000000001</v>
      </c>
      <c r="D6868">
        <f t="shared" si="110"/>
        <v>32.251661189356206</v>
      </c>
      <c r="E6868">
        <v>-5.4356392242984324E-2</v>
      </c>
    </row>
    <row r="6869" spans="2:5" x14ac:dyDescent="0.2">
      <c r="B6869" s="176">
        <v>36901</v>
      </c>
      <c r="C6869" s="146">
        <v>14.447480000000001</v>
      </c>
      <c r="D6869">
        <f t="shared" si="110"/>
        <v>-0.26293914105953758</v>
      </c>
      <c r="E6869">
        <v>-5.4517768709890502E-2</v>
      </c>
    </row>
    <row r="6870" spans="2:5" x14ac:dyDescent="0.2">
      <c r="B6870" s="176">
        <v>36122</v>
      </c>
      <c r="C6870" s="146">
        <v>19.601475000000001</v>
      </c>
      <c r="D6870">
        <f t="shared" si="110"/>
        <v>-0.92862622878725409</v>
      </c>
      <c r="E6870">
        <v>-5.4636910226443278E-2</v>
      </c>
    </row>
    <row r="6871" spans="2:5" x14ac:dyDescent="0.2">
      <c r="B6871" s="176">
        <v>41306</v>
      </c>
      <c r="C6871" s="146">
        <v>274.631348</v>
      </c>
      <c r="D6871">
        <f t="shared" si="110"/>
        <v>-0.41565958122864205</v>
      </c>
      <c r="E6871">
        <v>-5.4865785371222275E-2</v>
      </c>
    </row>
    <row r="6872" spans="2:5" x14ac:dyDescent="0.2">
      <c r="B6872" s="176">
        <v>44606</v>
      </c>
      <c r="C6872" s="146">
        <v>469.98519900000002</v>
      </c>
      <c r="D6872">
        <f t="shared" si="110"/>
        <v>5.6103076451079605</v>
      </c>
      <c r="E6872">
        <v>-5.4926353631244769E-2</v>
      </c>
    </row>
    <row r="6873" spans="2:5" x14ac:dyDescent="0.2">
      <c r="B6873" s="176">
        <v>39706</v>
      </c>
      <c r="C6873" s="146">
        <v>71.098838999999998</v>
      </c>
      <c r="D6873">
        <f t="shared" si="110"/>
        <v>-0.71002059409454765</v>
      </c>
      <c r="E6873">
        <v>-5.4943592370391224E-2</v>
      </c>
    </row>
    <row r="6874" spans="2:5" x14ac:dyDescent="0.2">
      <c r="B6874" s="176">
        <v>44214</v>
      </c>
      <c r="C6874" s="146">
        <v>245.185822</v>
      </c>
      <c r="D6874">
        <f t="shared" si="110"/>
        <v>11.099876437918073</v>
      </c>
      <c r="E6874">
        <v>-5.5128716271390446E-2</v>
      </c>
    </row>
    <row r="6875" spans="2:5" x14ac:dyDescent="0.2">
      <c r="B6875" s="176">
        <v>37320</v>
      </c>
      <c r="C6875" s="146">
        <v>20.263497999999998</v>
      </c>
      <c r="D6875">
        <f t="shared" si="110"/>
        <v>-0.94840951116729555</v>
      </c>
      <c r="E6875">
        <v>-5.5375859845333171E-2</v>
      </c>
    </row>
    <row r="6876" spans="2:5" x14ac:dyDescent="0.2">
      <c r="B6876" s="176">
        <v>44627</v>
      </c>
      <c r="C6876" s="146">
        <v>392.775848</v>
      </c>
      <c r="D6876">
        <f t="shared" si="110"/>
        <v>6.072089549970662</v>
      </c>
      <c r="E6876">
        <v>-5.5721994654245308E-2</v>
      </c>
    </row>
    <row r="6877" spans="2:5" x14ac:dyDescent="0.2">
      <c r="B6877" s="176">
        <v>35649</v>
      </c>
      <c r="C6877" s="146">
        <v>55.538868000000001</v>
      </c>
      <c r="D6877">
        <f t="shared" si="110"/>
        <v>-9.5760109547785827E-2</v>
      </c>
      <c r="E6877">
        <v>-5.5836348250080076E-2</v>
      </c>
    </row>
    <row r="6878" spans="2:5" x14ac:dyDescent="0.2">
      <c r="B6878" s="176">
        <v>39989</v>
      </c>
      <c r="C6878" s="146">
        <v>61.420501999999999</v>
      </c>
      <c r="D6878">
        <f t="shared" si="110"/>
        <v>4.6835660226578284</v>
      </c>
      <c r="E6878">
        <v>-5.5843277782825815E-2</v>
      </c>
    </row>
    <row r="6879" spans="2:5" x14ac:dyDescent="0.2">
      <c r="B6879" s="176">
        <v>37085</v>
      </c>
      <c r="C6879" s="146">
        <v>10.806684000000001</v>
      </c>
      <c r="D6879">
        <f t="shared" si="110"/>
        <v>-0.95164896957661704</v>
      </c>
      <c r="E6879">
        <v>-5.5930028278373824E-2</v>
      </c>
    </row>
    <row r="6880" spans="2:5" x14ac:dyDescent="0.2">
      <c r="B6880" s="176">
        <v>40550</v>
      </c>
      <c r="C6880" s="146">
        <v>223.50473</v>
      </c>
      <c r="D6880">
        <f t="shared" si="110"/>
        <v>10.106826225230934</v>
      </c>
      <c r="E6880">
        <v>-5.6145880762142886E-2</v>
      </c>
    </row>
    <row r="6881" spans="2:5" x14ac:dyDescent="0.2">
      <c r="B6881" s="176">
        <v>36283</v>
      </c>
      <c r="C6881" s="146">
        <v>20.123186</v>
      </c>
      <c r="D6881">
        <f t="shared" si="110"/>
        <v>5.0583704716608918E-2</v>
      </c>
      <c r="E6881">
        <v>-5.6274201421104821E-2</v>
      </c>
    </row>
    <row r="6882" spans="2:5" x14ac:dyDescent="0.2">
      <c r="B6882" s="176">
        <v>36035</v>
      </c>
      <c r="C6882" s="146">
        <v>19.154291000000001</v>
      </c>
      <c r="D6882">
        <f t="shared" si="110"/>
        <v>-0.62765067180972922</v>
      </c>
      <c r="E6882">
        <v>-5.6534468403866694E-2</v>
      </c>
    </row>
    <row r="6883" spans="2:5" x14ac:dyDescent="0.2">
      <c r="B6883" s="176">
        <v>39736</v>
      </c>
      <c r="C6883" s="146">
        <v>51.441723000000003</v>
      </c>
      <c r="D6883">
        <f t="shared" si="110"/>
        <v>0.37952888467511409</v>
      </c>
      <c r="E6883">
        <v>-5.6603680505182788E-2</v>
      </c>
    </row>
    <row r="6884" spans="2:5" x14ac:dyDescent="0.2">
      <c r="B6884" s="176">
        <v>35774</v>
      </c>
      <c r="C6884" s="146">
        <v>37.289341</v>
      </c>
      <c r="D6884">
        <f t="shared" si="110"/>
        <v>0.4926148283996985</v>
      </c>
      <c r="E6884">
        <v>-5.6849388781317275E-2</v>
      </c>
    </row>
    <row r="6885" spans="2:5" x14ac:dyDescent="0.2">
      <c r="B6885" s="176">
        <v>35972</v>
      </c>
      <c r="C6885" s="146">
        <v>24.982561</v>
      </c>
      <c r="D6885">
        <f t="shared" si="110"/>
        <v>-0.73551004041983226</v>
      </c>
      <c r="E6885">
        <v>-5.7102766281813079E-2</v>
      </c>
    </row>
    <row r="6886" spans="2:5" x14ac:dyDescent="0.2">
      <c r="B6886" s="176">
        <v>43998</v>
      </c>
      <c r="C6886" s="146">
        <v>94.455612000000002</v>
      </c>
      <c r="D6886">
        <f t="shared" si="110"/>
        <v>3.8324444704797145</v>
      </c>
      <c r="E6886">
        <v>-5.7213904327459389E-2</v>
      </c>
    </row>
    <row r="6887" spans="2:5" x14ac:dyDescent="0.2">
      <c r="B6887" s="176">
        <v>37476</v>
      </c>
      <c r="C6887" s="146">
        <v>19.546135</v>
      </c>
      <c r="D6887">
        <f t="shared" si="110"/>
        <v>-4.3902504164738052E-2</v>
      </c>
      <c r="E6887">
        <v>-5.7291591307426219E-2</v>
      </c>
    </row>
    <row r="6888" spans="2:5" x14ac:dyDescent="0.2">
      <c r="B6888" s="176">
        <v>35999</v>
      </c>
      <c r="C6888" s="146">
        <v>20.443663000000001</v>
      </c>
      <c r="D6888">
        <f t="shared" si="110"/>
        <v>-0.8665995681797819</v>
      </c>
      <c r="E6888">
        <v>-5.7712293858491068E-2</v>
      </c>
    </row>
    <row r="6889" spans="2:5" x14ac:dyDescent="0.2">
      <c r="B6889" s="176">
        <v>40767</v>
      </c>
      <c r="C6889" s="146">
        <v>153.25035099999999</v>
      </c>
      <c r="D6889">
        <f t="shared" si="110"/>
        <v>0.25069510128456651</v>
      </c>
      <c r="E6889">
        <v>-5.7714941400886774E-2</v>
      </c>
    </row>
    <row r="6890" spans="2:5" x14ac:dyDescent="0.2">
      <c r="B6890" s="176">
        <v>38869</v>
      </c>
      <c r="C6890" s="146">
        <v>122.532143</v>
      </c>
      <c r="D6890">
        <f t="shared" si="110"/>
        <v>-0.13849018478847894</v>
      </c>
      <c r="E6890">
        <v>-5.780104560186243E-2</v>
      </c>
    </row>
    <row r="6891" spans="2:5" x14ac:dyDescent="0.2">
      <c r="B6891" s="176">
        <v>38971</v>
      </c>
      <c r="C6891" s="146">
        <v>142.22953799999999</v>
      </c>
      <c r="D6891">
        <f t="shared" si="110"/>
        <v>0.18372335894924094</v>
      </c>
      <c r="E6891">
        <v>-5.7809849988439438E-2</v>
      </c>
    </row>
    <row r="6892" spans="2:5" x14ac:dyDescent="0.2">
      <c r="B6892" s="176">
        <v>39433</v>
      </c>
      <c r="C6892" s="146">
        <v>120.15437300000001</v>
      </c>
      <c r="D6892">
        <f t="shared" si="110"/>
        <v>1.4871476793220999</v>
      </c>
      <c r="E6892">
        <v>-5.7864026601093695E-2</v>
      </c>
    </row>
    <row r="6893" spans="2:5" x14ac:dyDescent="0.2">
      <c r="B6893" s="176">
        <v>35691</v>
      </c>
      <c r="C6893" s="146">
        <v>48.310108</v>
      </c>
      <c r="D6893">
        <f t="shared" si="110"/>
        <v>0.16345356559067409</v>
      </c>
      <c r="E6893">
        <v>-5.7967051813178364E-2</v>
      </c>
    </row>
    <row r="6894" spans="2:5" x14ac:dyDescent="0.2">
      <c r="B6894" s="176">
        <v>36448</v>
      </c>
      <c r="C6894" s="146">
        <v>41.523021999999997</v>
      </c>
      <c r="D6894">
        <f t="shared" si="110"/>
        <v>-0.29966226849362132</v>
      </c>
      <c r="E6894">
        <v>-5.8065748123788612E-2</v>
      </c>
    </row>
    <row r="6895" spans="2:5" x14ac:dyDescent="0.2">
      <c r="B6895" s="176">
        <v>39959</v>
      </c>
      <c r="C6895" s="146">
        <v>59.289997</v>
      </c>
      <c r="D6895">
        <f t="shared" si="110"/>
        <v>4.8855075647487753</v>
      </c>
      <c r="E6895">
        <v>-5.8142761323180955E-2</v>
      </c>
    </row>
    <row r="6896" spans="2:5" x14ac:dyDescent="0.2">
      <c r="B6896" s="176">
        <v>36980</v>
      </c>
      <c r="C6896" s="146">
        <v>10.073897000000001</v>
      </c>
      <c r="D6896">
        <f t="shared" si="110"/>
        <v>-0.5213700662995232</v>
      </c>
      <c r="E6896">
        <v>-5.8399370988645824E-2</v>
      </c>
    </row>
    <row r="6897" spans="2:5" x14ac:dyDescent="0.2">
      <c r="B6897" s="176">
        <v>36259</v>
      </c>
      <c r="C6897" s="146">
        <v>21.047360999999999</v>
      </c>
      <c r="D6897">
        <f t="shared" si="110"/>
        <v>-0.65686620515661232</v>
      </c>
      <c r="E6897">
        <v>-5.8666769950503808E-2</v>
      </c>
    </row>
    <row r="6898" spans="2:5" x14ac:dyDescent="0.2">
      <c r="B6898" s="176">
        <v>38135</v>
      </c>
      <c r="C6898" s="146">
        <v>61.338642</v>
      </c>
      <c r="D6898">
        <f t="shared" si="110"/>
        <v>0.71820043120110433</v>
      </c>
      <c r="E6898">
        <v>-5.8752283005910219E-2</v>
      </c>
    </row>
    <row r="6899" spans="2:5" x14ac:dyDescent="0.2">
      <c r="B6899" s="176">
        <v>36545</v>
      </c>
      <c r="C6899" s="146">
        <v>35.699351999999998</v>
      </c>
      <c r="D6899">
        <f t="shared" si="110"/>
        <v>-0.1180541955899292</v>
      </c>
      <c r="E6899">
        <v>-5.9081750965203295E-2</v>
      </c>
    </row>
    <row r="6900" spans="2:5" x14ac:dyDescent="0.2">
      <c r="B6900" s="176">
        <v>36460</v>
      </c>
      <c r="C6900" s="146">
        <v>40.477943000000003</v>
      </c>
      <c r="D6900">
        <f t="shared" si="110"/>
        <v>1.6516624600175083</v>
      </c>
      <c r="E6900">
        <v>-5.9144599507266998E-2</v>
      </c>
    </row>
    <row r="6901" spans="2:5" x14ac:dyDescent="0.2">
      <c r="B6901" s="176">
        <v>36934</v>
      </c>
      <c r="C6901" s="146">
        <v>15.265119</v>
      </c>
      <c r="D6901">
        <f t="shared" si="110"/>
        <v>-0.70367365897555201</v>
      </c>
      <c r="E6901">
        <v>-5.9410531968978775E-2</v>
      </c>
    </row>
    <row r="6902" spans="2:5" x14ac:dyDescent="0.2">
      <c r="B6902" s="176">
        <v>40000</v>
      </c>
      <c r="C6902" s="146">
        <v>51.514552999999999</v>
      </c>
      <c r="D6902">
        <f t="shared" si="110"/>
        <v>-0.55855513770011433</v>
      </c>
      <c r="E6902">
        <v>-5.950813756622543E-2</v>
      </c>
    </row>
    <row r="6903" spans="2:5" x14ac:dyDescent="0.2">
      <c r="B6903" s="176">
        <v>38915</v>
      </c>
      <c r="C6903" s="146">
        <v>116.695328</v>
      </c>
      <c r="D6903">
        <f t="shared" si="110"/>
        <v>-0.65866951632189252</v>
      </c>
      <c r="E6903">
        <v>-5.9639100823947869E-2</v>
      </c>
    </row>
    <row r="6904" spans="2:5" x14ac:dyDescent="0.2">
      <c r="B6904" s="176">
        <v>41666</v>
      </c>
      <c r="C6904" s="146">
        <v>341.88369799999998</v>
      </c>
      <c r="D6904">
        <f t="shared" si="110"/>
        <v>1.7870722041663032</v>
      </c>
      <c r="E6904">
        <v>-5.9800232976056196E-2</v>
      </c>
    </row>
    <row r="6905" spans="2:5" x14ac:dyDescent="0.2">
      <c r="B6905" s="176">
        <v>43733</v>
      </c>
      <c r="C6905" s="146">
        <v>122.667686</v>
      </c>
      <c r="D6905">
        <f t="shared" si="110"/>
        <v>5.3011886557922125E-4</v>
      </c>
      <c r="E6905">
        <v>-5.9969368845535914E-2</v>
      </c>
    </row>
    <row r="6906" spans="2:5" x14ac:dyDescent="0.2">
      <c r="B6906" s="176">
        <v>38894</v>
      </c>
      <c r="C6906" s="146">
        <v>122.602692</v>
      </c>
      <c r="D6906">
        <f t="shared" si="110"/>
        <v>7.7045217009397913</v>
      </c>
      <c r="E6906">
        <v>-6.0023164630107699E-2</v>
      </c>
    </row>
    <row r="6907" spans="2:5" x14ac:dyDescent="0.2">
      <c r="B6907" s="176">
        <v>36875</v>
      </c>
      <c r="C6907" s="146">
        <v>14.084943000000001</v>
      </c>
      <c r="D6907">
        <f t="shared" si="110"/>
        <v>-0.59696773722979868</v>
      </c>
      <c r="E6907">
        <v>-6.0216386636483099E-2</v>
      </c>
    </row>
    <row r="6908" spans="2:5" x14ac:dyDescent="0.2">
      <c r="B6908" s="176">
        <v>35857</v>
      </c>
      <c r="C6908" s="146">
        <v>34.947432999999997</v>
      </c>
      <c r="D6908">
        <f t="shared" si="110"/>
        <v>0.7831186316112958</v>
      </c>
      <c r="E6908">
        <v>-6.0245687837744935E-2</v>
      </c>
    </row>
    <row r="6909" spans="2:5" x14ac:dyDescent="0.2">
      <c r="B6909" s="176">
        <v>36595</v>
      </c>
      <c r="C6909" s="146">
        <v>19.599050999999999</v>
      </c>
      <c r="D6909">
        <f t="shared" si="110"/>
        <v>-0.74778528673349942</v>
      </c>
      <c r="E6909">
        <v>-6.0275910598376323E-2</v>
      </c>
    </row>
    <row r="6910" spans="2:5" x14ac:dyDescent="0.2">
      <c r="B6910" s="176">
        <v>43907</v>
      </c>
      <c r="C6910" s="146">
        <v>77.707802000000001</v>
      </c>
      <c r="D6910">
        <f t="shared" si="110"/>
        <v>-0.73064963585684595</v>
      </c>
      <c r="E6910">
        <v>-6.0277292188914179E-2</v>
      </c>
    </row>
    <row r="6911" spans="2:5" x14ac:dyDescent="0.2">
      <c r="B6911" s="176">
        <v>43276</v>
      </c>
      <c r="C6911" s="146">
        <v>288.50082400000002</v>
      </c>
      <c r="D6911">
        <f t="shared" si="110"/>
        <v>14.027899671840576</v>
      </c>
      <c r="E6911">
        <v>-6.0389600767032446E-2</v>
      </c>
    </row>
    <row r="6912" spans="2:5" x14ac:dyDescent="0.2">
      <c r="B6912" s="176">
        <v>36615</v>
      </c>
      <c r="C6912" s="146">
        <v>19.197680999999999</v>
      </c>
      <c r="D6912">
        <f t="shared" si="110"/>
        <v>0.43035945549770666</v>
      </c>
      <c r="E6912">
        <v>-6.0414887703813626E-2</v>
      </c>
    </row>
    <row r="6913" spans="2:5" x14ac:dyDescent="0.2">
      <c r="B6913" s="176">
        <v>36882</v>
      </c>
      <c r="C6913" s="146">
        <v>13.421578</v>
      </c>
      <c r="D6913">
        <f t="shared" si="110"/>
        <v>-0.81420978794153165</v>
      </c>
      <c r="E6913">
        <v>-6.0475118293065726E-2</v>
      </c>
    </row>
    <row r="6914" spans="2:5" x14ac:dyDescent="0.2">
      <c r="B6914" s="176">
        <v>38007</v>
      </c>
      <c r="C6914" s="146">
        <v>72.240500999999995</v>
      </c>
      <c r="D6914">
        <f t="shared" si="110"/>
        <v>-0.81769646729849343</v>
      </c>
      <c r="E6914">
        <v>-6.0479178566932031E-2</v>
      </c>
    </row>
    <row r="6915" spans="2:5" x14ac:dyDescent="0.2">
      <c r="B6915" s="176">
        <v>44830</v>
      </c>
      <c r="C6915" s="146">
        <v>396.26495399999999</v>
      </c>
      <c r="D6915">
        <f t="shared" ref="D6915:D6978" si="111">(C6915-C6916)/C6916</f>
        <v>10.94373721936479</v>
      </c>
      <c r="E6915">
        <v>-6.0505828614075642E-2</v>
      </c>
    </row>
    <row r="6916" spans="2:5" x14ac:dyDescent="0.2">
      <c r="B6916" s="176">
        <v>39757</v>
      </c>
      <c r="C6916" s="146">
        <v>33.177635000000002</v>
      </c>
      <c r="D6916">
        <f t="shared" si="111"/>
        <v>-0.88317712805961079</v>
      </c>
      <c r="E6916">
        <v>-6.0582585079895036E-2</v>
      </c>
    </row>
    <row r="6917" spans="2:5" x14ac:dyDescent="0.2">
      <c r="B6917" s="176">
        <v>42275</v>
      </c>
      <c r="C6917" s="146">
        <v>283.999481</v>
      </c>
      <c r="D6917">
        <f t="shared" si="111"/>
        <v>-0.17042642318419585</v>
      </c>
      <c r="E6917">
        <v>-6.0646055086594375E-2</v>
      </c>
    </row>
    <row r="6918" spans="2:5" x14ac:dyDescent="0.2">
      <c r="B6918" s="176">
        <v>42376</v>
      </c>
      <c r="C6918" s="146">
        <v>342.34393299999999</v>
      </c>
      <c r="D6918">
        <f t="shared" si="111"/>
        <v>13.897254683427835</v>
      </c>
      <c r="E6918">
        <v>-6.1082283344311886E-2</v>
      </c>
    </row>
    <row r="6919" spans="2:5" x14ac:dyDescent="0.2">
      <c r="B6919" s="176">
        <v>39772</v>
      </c>
      <c r="C6919" s="146">
        <v>22.980336999999999</v>
      </c>
      <c r="D6919">
        <f t="shared" si="111"/>
        <v>-0.92090105293989755</v>
      </c>
      <c r="E6919">
        <v>-6.1361048999012256E-2</v>
      </c>
    </row>
    <row r="6920" spans="2:5" x14ac:dyDescent="0.2">
      <c r="B6920" s="176">
        <v>42410</v>
      </c>
      <c r="C6920" s="146">
        <v>290.52645899999999</v>
      </c>
      <c r="D6920">
        <f t="shared" si="111"/>
        <v>-0.28003468811509613</v>
      </c>
      <c r="E6920">
        <v>-6.1484115968574761E-2</v>
      </c>
    </row>
    <row r="6921" spans="2:5" x14ac:dyDescent="0.2">
      <c r="B6921" s="176">
        <v>42193</v>
      </c>
      <c r="C6921" s="146">
        <v>403.528412</v>
      </c>
      <c r="D6921">
        <f t="shared" si="111"/>
        <v>5.0688421129158598</v>
      </c>
      <c r="E6921">
        <v>-6.1638219571539837E-2</v>
      </c>
    </row>
    <row r="6922" spans="2:5" x14ac:dyDescent="0.2">
      <c r="B6922" s="176">
        <v>39972</v>
      </c>
      <c r="C6922" s="146">
        <v>66.491828999999996</v>
      </c>
      <c r="D6922">
        <f t="shared" si="111"/>
        <v>-0.82303121763219156</v>
      </c>
      <c r="E6922">
        <v>-6.1793486009156219E-2</v>
      </c>
    </row>
    <row r="6923" spans="2:5" x14ac:dyDescent="0.2">
      <c r="B6923" s="176">
        <v>42373</v>
      </c>
      <c r="C6923" s="146">
        <v>375.72631799999999</v>
      </c>
      <c r="D6923">
        <f t="shared" si="111"/>
        <v>1.536531207295236</v>
      </c>
      <c r="E6923">
        <v>-6.1831292151976983E-2</v>
      </c>
    </row>
    <row r="6924" spans="2:5" x14ac:dyDescent="0.2">
      <c r="B6924" s="176">
        <v>40808</v>
      </c>
      <c r="C6924" s="146">
        <v>148.12603799999999</v>
      </c>
      <c r="D6924">
        <f t="shared" si="111"/>
        <v>5.1299373498808226E-2</v>
      </c>
      <c r="E6924">
        <v>-6.1874368400459116E-2</v>
      </c>
    </row>
    <row r="6925" spans="2:5" x14ac:dyDescent="0.2">
      <c r="B6925" s="176">
        <v>40305</v>
      </c>
      <c r="C6925" s="146">
        <v>140.898056</v>
      </c>
      <c r="D6925">
        <f t="shared" si="111"/>
        <v>3.5136333148023011</v>
      </c>
      <c r="E6925">
        <v>-6.2327211523299099E-2</v>
      </c>
    </row>
    <row r="6926" spans="2:5" x14ac:dyDescent="0.2">
      <c r="B6926" s="176">
        <v>36334</v>
      </c>
      <c r="C6926" s="146">
        <v>31.216106</v>
      </c>
      <c r="D6926">
        <f t="shared" si="111"/>
        <v>-0.89090514899981632</v>
      </c>
      <c r="E6926">
        <v>-6.2542745665311053E-2</v>
      </c>
    </row>
    <row r="6927" spans="2:5" x14ac:dyDescent="0.2">
      <c r="B6927" s="176">
        <v>41298</v>
      </c>
      <c r="C6927" s="146">
        <v>286.13729899999998</v>
      </c>
      <c r="D6927">
        <f t="shared" si="111"/>
        <v>10.129198794749367</v>
      </c>
      <c r="E6927">
        <v>-6.260980405067583E-2</v>
      </c>
    </row>
    <row r="6928" spans="2:5" x14ac:dyDescent="0.2">
      <c r="B6928" s="176">
        <v>36567</v>
      </c>
      <c r="C6928" s="146">
        <v>25.710502999999999</v>
      </c>
      <c r="D6928">
        <f t="shared" si="111"/>
        <v>0.39597072417265777</v>
      </c>
      <c r="E6928">
        <v>-6.2672275259658544E-2</v>
      </c>
    </row>
    <row r="6929" spans="2:5" x14ac:dyDescent="0.2">
      <c r="B6929" s="176">
        <v>36671</v>
      </c>
      <c r="C6929" s="146">
        <v>18.417652</v>
      </c>
      <c r="D6929">
        <f t="shared" si="111"/>
        <v>-0.37139014790904773</v>
      </c>
      <c r="E6929">
        <v>-6.2813208243145568E-2</v>
      </c>
    </row>
    <row r="6930" spans="2:5" x14ac:dyDescent="0.2">
      <c r="B6930" s="176">
        <v>39892</v>
      </c>
      <c r="C6930" s="146">
        <v>29.299019000000001</v>
      </c>
      <c r="D6930">
        <f t="shared" si="111"/>
        <v>-0.85670921508656184</v>
      </c>
      <c r="E6930">
        <v>-6.2900511500738651E-2</v>
      </c>
    </row>
    <row r="6931" spans="2:5" x14ac:dyDescent="0.2">
      <c r="B6931" s="176">
        <v>40690</v>
      </c>
      <c r="C6931" s="146">
        <v>204.47245799999999</v>
      </c>
      <c r="D6931">
        <f t="shared" si="111"/>
        <v>1.0739103049393504</v>
      </c>
      <c r="E6931">
        <v>-6.327436642979882E-2</v>
      </c>
    </row>
    <row r="6932" spans="2:5" x14ac:dyDescent="0.2">
      <c r="B6932" s="176">
        <v>43901</v>
      </c>
      <c r="C6932" s="146">
        <v>98.59272</v>
      </c>
      <c r="D6932">
        <f t="shared" si="111"/>
        <v>0.45079651004407162</v>
      </c>
      <c r="E6932">
        <v>-6.4332995259917758E-2</v>
      </c>
    </row>
    <row r="6933" spans="2:5" x14ac:dyDescent="0.2">
      <c r="B6933" s="176">
        <v>38118</v>
      </c>
      <c r="C6933" s="146">
        <v>67.957649000000004</v>
      </c>
      <c r="D6933">
        <f t="shared" si="111"/>
        <v>2.4754528191980922</v>
      </c>
      <c r="E6933">
        <v>-6.4491501121981334E-2</v>
      </c>
    </row>
    <row r="6934" spans="2:5" x14ac:dyDescent="0.2">
      <c r="B6934" s="176">
        <v>36658</v>
      </c>
      <c r="C6934" s="146">
        <v>19.553609999999999</v>
      </c>
      <c r="D6934">
        <f t="shared" si="111"/>
        <v>0.81979111165917085</v>
      </c>
      <c r="E6934">
        <v>-6.4831734985034681E-2</v>
      </c>
    </row>
    <row r="6935" spans="2:5" x14ac:dyDescent="0.2">
      <c r="B6935" s="176">
        <v>37099</v>
      </c>
      <c r="C6935" s="146">
        <v>10.744975</v>
      </c>
      <c r="D6935">
        <f t="shared" si="111"/>
        <v>-0.71061070601752574</v>
      </c>
      <c r="E6935">
        <v>-6.5100724864028181E-2</v>
      </c>
    </row>
    <row r="6936" spans="2:5" x14ac:dyDescent="0.2">
      <c r="B6936" s="176">
        <v>35809</v>
      </c>
      <c r="C6936" s="146">
        <v>37.129829000000001</v>
      </c>
      <c r="D6936">
        <f t="shared" si="111"/>
        <v>-0.72922173644052279</v>
      </c>
      <c r="E6936">
        <v>-6.5169939694748991E-2</v>
      </c>
    </row>
    <row r="6937" spans="2:5" x14ac:dyDescent="0.2">
      <c r="B6937" s="176">
        <v>43675</v>
      </c>
      <c r="C6937" s="146">
        <v>137.122635</v>
      </c>
      <c r="D6937">
        <f t="shared" si="111"/>
        <v>0.12011398770602136</v>
      </c>
      <c r="E6937">
        <v>-6.5239468646023063E-2</v>
      </c>
    </row>
    <row r="6938" spans="2:5" x14ac:dyDescent="0.2">
      <c r="B6938" s="176">
        <v>44098</v>
      </c>
      <c r="C6938" s="146">
        <v>122.418465</v>
      </c>
      <c r="D6938">
        <f t="shared" si="111"/>
        <v>3.1478084764554706</v>
      </c>
      <c r="E6938">
        <v>-6.544890276660971E-2</v>
      </c>
    </row>
    <row r="6939" spans="2:5" x14ac:dyDescent="0.2">
      <c r="B6939" s="176">
        <v>36192</v>
      </c>
      <c r="C6939" s="146">
        <v>29.514011</v>
      </c>
      <c r="D6939">
        <f t="shared" si="111"/>
        <v>0.45267842961356286</v>
      </c>
      <c r="E6939">
        <v>-6.5596825981071499E-2</v>
      </c>
    </row>
    <row r="6940" spans="2:5" x14ac:dyDescent="0.2">
      <c r="B6940" s="176">
        <v>36146</v>
      </c>
      <c r="C6940" s="146">
        <v>20.316960999999999</v>
      </c>
      <c r="D6940">
        <f t="shared" si="111"/>
        <v>1.1589598760197617</v>
      </c>
      <c r="E6940">
        <v>-6.5798627603728635E-2</v>
      </c>
    </row>
    <row r="6941" spans="2:5" x14ac:dyDescent="0.2">
      <c r="B6941" s="176">
        <v>36983</v>
      </c>
      <c r="C6941" s="146">
        <v>9.4105319999999999</v>
      </c>
      <c r="D6941">
        <f t="shared" si="111"/>
        <v>-0.63027828452850421</v>
      </c>
      <c r="E6941">
        <v>-6.5849889074704709E-2</v>
      </c>
    </row>
    <row r="6942" spans="2:5" x14ac:dyDescent="0.2">
      <c r="B6942" s="176">
        <v>36579</v>
      </c>
      <c r="C6942" s="146">
        <v>25.453014</v>
      </c>
      <c r="D6942">
        <f t="shared" si="111"/>
        <v>-0.8080791261587208</v>
      </c>
      <c r="E6942">
        <v>-6.5870018488445439E-2</v>
      </c>
    </row>
    <row r="6943" spans="2:5" x14ac:dyDescent="0.2">
      <c r="B6943" s="176">
        <v>40205</v>
      </c>
      <c r="C6943" s="146">
        <v>132.62243699999999</v>
      </c>
      <c r="D6943">
        <f t="shared" si="111"/>
        <v>3.1821201660418144</v>
      </c>
      <c r="E6943">
        <v>-6.5959782637862355E-2</v>
      </c>
    </row>
    <row r="6944" spans="2:5" x14ac:dyDescent="0.2">
      <c r="B6944" s="176">
        <v>39820</v>
      </c>
      <c r="C6944" s="146">
        <v>31.711770999999999</v>
      </c>
      <c r="D6944">
        <f t="shared" si="111"/>
        <v>-0.93087656317813094</v>
      </c>
      <c r="E6944">
        <v>-6.5969419820618519E-2</v>
      </c>
    </row>
    <row r="6945" spans="2:5" x14ac:dyDescent="0.2">
      <c r="B6945" s="176">
        <v>44526</v>
      </c>
      <c r="C6945" s="146">
        <v>458.770172</v>
      </c>
      <c r="D6945">
        <f t="shared" si="111"/>
        <v>9.8915566074298891</v>
      </c>
      <c r="E6945">
        <v>-6.605780995554883E-2</v>
      </c>
    </row>
    <row r="6946" spans="2:5" x14ac:dyDescent="0.2">
      <c r="B6946" s="176">
        <v>35401</v>
      </c>
      <c r="C6946" s="146">
        <v>42.121634999999998</v>
      </c>
      <c r="D6946">
        <f t="shared" si="111"/>
        <v>-5.0867806061053707E-3</v>
      </c>
      <c r="E6946">
        <v>-6.6362720273157719E-2</v>
      </c>
    </row>
    <row r="6947" spans="2:5" x14ac:dyDescent="0.2">
      <c r="B6947" s="176">
        <v>39931</v>
      </c>
      <c r="C6947" s="146">
        <v>42.336993999999997</v>
      </c>
      <c r="D6947">
        <f t="shared" si="111"/>
        <v>1.0665105365840801</v>
      </c>
      <c r="E6947">
        <v>-6.6452486753334553E-2</v>
      </c>
    </row>
    <row r="6948" spans="2:5" x14ac:dyDescent="0.2">
      <c r="B6948" s="176">
        <v>37463</v>
      </c>
      <c r="C6948" s="146">
        <v>20.487189999999998</v>
      </c>
      <c r="D6948">
        <f t="shared" si="111"/>
        <v>0.90121671358802846</v>
      </c>
      <c r="E6948">
        <v>-6.67602980089569E-2</v>
      </c>
    </row>
    <row r="6949" spans="2:5" x14ac:dyDescent="0.2">
      <c r="B6949" s="176">
        <v>37146</v>
      </c>
      <c r="C6949" s="146">
        <v>10.775831</v>
      </c>
      <c r="D6949">
        <f t="shared" si="111"/>
        <v>-0.96255182171893783</v>
      </c>
      <c r="E6949">
        <v>-6.680017683963671E-2</v>
      </c>
    </row>
    <row r="6950" spans="2:5" x14ac:dyDescent="0.2">
      <c r="B6950" s="176">
        <v>43244</v>
      </c>
      <c r="C6950" s="146">
        <v>287.75314300000002</v>
      </c>
      <c r="D6950">
        <f t="shared" si="111"/>
        <v>5.3313307037823749</v>
      </c>
      <c r="E6950">
        <v>-6.7216149826964708E-2</v>
      </c>
    </row>
    <row r="6951" spans="2:5" x14ac:dyDescent="0.2">
      <c r="B6951" s="176">
        <v>35396</v>
      </c>
      <c r="C6951" s="146">
        <v>45.449078</v>
      </c>
      <c r="D6951">
        <f t="shared" si="111"/>
        <v>0.24330324004284701</v>
      </c>
      <c r="E6951">
        <v>-6.754018347324349E-2</v>
      </c>
    </row>
    <row r="6952" spans="2:5" x14ac:dyDescent="0.2">
      <c r="B6952" s="176">
        <v>36462</v>
      </c>
      <c r="C6952" s="146">
        <v>36.555103000000003</v>
      </c>
      <c r="D6952">
        <f t="shared" si="111"/>
        <v>-0.90391858263153124</v>
      </c>
      <c r="E6952">
        <v>-6.7786935991965253E-2</v>
      </c>
    </row>
    <row r="6953" spans="2:5" x14ac:dyDescent="0.2">
      <c r="B6953" s="176">
        <v>42494</v>
      </c>
      <c r="C6953" s="146">
        <v>380.459656</v>
      </c>
      <c r="D6953">
        <f t="shared" si="111"/>
        <v>0.89515112498959359</v>
      </c>
      <c r="E6953">
        <v>-6.7984860528950211E-2</v>
      </c>
    </row>
    <row r="6954" spans="2:5" x14ac:dyDescent="0.2">
      <c r="B6954" s="176">
        <v>40575</v>
      </c>
      <c r="C6954" s="146">
        <v>200.754257</v>
      </c>
      <c r="D6954">
        <f t="shared" si="111"/>
        <v>10.447480358935193</v>
      </c>
      <c r="E6954">
        <v>-6.8000539531519411E-2</v>
      </c>
    </row>
    <row r="6955" spans="2:5" x14ac:dyDescent="0.2">
      <c r="B6955" s="176">
        <v>36003</v>
      </c>
      <c r="C6955" s="146">
        <v>17.536981999999998</v>
      </c>
      <c r="D6955">
        <f t="shared" si="111"/>
        <v>-0.7820813852366294</v>
      </c>
      <c r="E6955">
        <v>-6.8118894271478742E-2</v>
      </c>
    </row>
    <row r="6956" spans="2:5" x14ac:dyDescent="0.2">
      <c r="B6956" s="176">
        <v>40042</v>
      </c>
      <c r="C6956" s="146">
        <v>80.474914999999996</v>
      </c>
      <c r="D6956">
        <f t="shared" si="111"/>
        <v>2.6193766812860102</v>
      </c>
      <c r="E6956">
        <v>-6.8128348604271943E-2</v>
      </c>
    </row>
    <row r="6957" spans="2:5" x14ac:dyDescent="0.2">
      <c r="B6957" s="176">
        <v>36587</v>
      </c>
      <c r="C6957" s="146">
        <v>22.234468</v>
      </c>
      <c r="D6957">
        <f t="shared" si="111"/>
        <v>0.15228976103731881</v>
      </c>
      <c r="E6957">
        <v>-6.8528024152575931E-2</v>
      </c>
    </row>
    <row r="6958" spans="2:5" x14ac:dyDescent="0.2">
      <c r="B6958" s="176">
        <v>36073</v>
      </c>
      <c r="C6958" s="146">
        <v>19.2959</v>
      </c>
      <c r="D6958">
        <f t="shared" si="111"/>
        <v>-0.30253222669511737</v>
      </c>
      <c r="E6958">
        <v>-6.8704940537206938E-2</v>
      </c>
    </row>
    <row r="6959" spans="2:5" x14ac:dyDescent="0.2">
      <c r="B6959" s="176">
        <v>35961</v>
      </c>
      <c r="C6959" s="146">
        <v>27.665651</v>
      </c>
      <c r="D6959">
        <f t="shared" si="111"/>
        <v>-0.44539265957320551</v>
      </c>
      <c r="E6959">
        <v>-6.9207762204042567E-2</v>
      </c>
    </row>
    <row r="6960" spans="2:5" x14ac:dyDescent="0.2">
      <c r="B6960" s="176">
        <v>35391</v>
      </c>
      <c r="C6960" s="146">
        <v>49.883311999999997</v>
      </c>
      <c r="D6960">
        <f t="shared" si="111"/>
        <v>-0.24044837795410454</v>
      </c>
      <c r="E6960">
        <v>-6.9234850638532006E-2</v>
      </c>
    </row>
    <row r="6961" spans="2:5" x14ac:dyDescent="0.2">
      <c r="B6961" s="176">
        <v>38121</v>
      </c>
      <c r="C6961" s="146">
        <v>65.674683000000002</v>
      </c>
      <c r="D6961">
        <f t="shared" si="111"/>
        <v>-0.58579674510794422</v>
      </c>
      <c r="E6961">
        <v>-6.9310282254364614E-2</v>
      </c>
    </row>
    <row r="6962" spans="2:5" x14ac:dyDescent="0.2">
      <c r="B6962" s="176">
        <v>40763</v>
      </c>
      <c r="C6962" s="146">
        <v>158.556656</v>
      </c>
      <c r="D6962">
        <f t="shared" si="111"/>
        <v>1.0514925926112337</v>
      </c>
      <c r="E6962">
        <v>-6.9581726561190452E-2</v>
      </c>
    </row>
    <row r="6963" spans="2:5" x14ac:dyDescent="0.2">
      <c r="B6963" s="176">
        <v>40031</v>
      </c>
      <c r="C6963" s="146">
        <v>77.288437000000002</v>
      </c>
      <c r="D6963">
        <f t="shared" si="111"/>
        <v>0.76077524430709498</v>
      </c>
      <c r="E6963">
        <v>-6.9601935902715614E-2</v>
      </c>
    </row>
    <row r="6964" spans="2:5" x14ac:dyDescent="0.2">
      <c r="B6964" s="176">
        <v>35731</v>
      </c>
      <c r="C6964" s="146">
        <v>43.894550000000002</v>
      </c>
      <c r="D6964">
        <f t="shared" si="111"/>
        <v>1.4080399900572356</v>
      </c>
      <c r="E6964">
        <v>-6.9617389979883218E-2</v>
      </c>
    </row>
    <row r="6965" spans="2:5" x14ac:dyDescent="0.2">
      <c r="B6965" s="176">
        <v>36598</v>
      </c>
      <c r="C6965" s="146">
        <v>18.228331000000001</v>
      </c>
      <c r="D6965">
        <f t="shared" si="111"/>
        <v>-0.68249331859837381</v>
      </c>
      <c r="E6965">
        <v>-6.993808016520793E-2</v>
      </c>
    </row>
    <row r="6966" spans="2:5" x14ac:dyDescent="0.2">
      <c r="B6966" s="176">
        <v>35342</v>
      </c>
      <c r="C6966" s="146">
        <v>57.410857999999998</v>
      </c>
      <c r="D6966">
        <f t="shared" si="111"/>
        <v>-0.67426590513091167</v>
      </c>
      <c r="E6966">
        <v>-6.9991723519815377E-2</v>
      </c>
    </row>
    <row r="6967" spans="2:5" x14ac:dyDescent="0.2">
      <c r="B6967" s="176">
        <v>43606</v>
      </c>
      <c r="C6967" s="146">
        <v>176.250687</v>
      </c>
      <c r="D6967">
        <f t="shared" si="111"/>
        <v>6.3743388068077618</v>
      </c>
      <c r="E6967">
        <v>-7.0207633141962877E-2</v>
      </c>
    </row>
    <row r="6968" spans="2:5" x14ac:dyDescent="0.2">
      <c r="B6968" s="176">
        <v>36570</v>
      </c>
      <c r="C6968" s="146">
        <v>23.900541</v>
      </c>
      <c r="D6968">
        <f t="shared" si="111"/>
        <v>-0.65804926442839551</v>
      </c>
      <c r="E6968">
        <v>-7.0397767013737497E-2</v>
      </c>
    </row>
    <row r="6969" spans="2:5" x14ac:dyDescent="0.2">
      <c r="B6969" s="176">
        <v>39658</v>
      </c>
      <c r="C6969" s="146">
        <v>69.894690999999995</v>
      </c>
      <c r="D6969">
        <f t="shared" si="111"/>
        <v>2.388179194291836</v>
      </c>
      <c r="E6969">
        <v>-7.0473748357679125E-2</v>
      </c>
    </row>
    <row r="6970" spans="2:5" x14ac:dyDescent="0.2">
      <c r="B6970" s="176">
        <v>36608</v>
      </c>
      <c r="C6970" s="146">
        <v>20.628983000000002</v>
      </c>
      <c r="D6970">
        <f t="shared" si="111"/>
        <v>-0.84944868426186226</v>
      </c>
      <c r="E6970">
        <v>-7.0624445917542425E-2</v>
      </c>
    </row>
    <row r="6971" spans="2:5" x14ac:dyDescent="0.2">
      <c r="B6971" s="176">
        <v>44095</v>
      </c>
      <c r="C6971" s="146">
        <v>137.02293399999999</v>
      </c>
      <c r="D6971">
        <f t="shared" si="111"/>
        <v>10.026647590272004</v>
      </c>
      <c r="E6971">
        <v>-7.0655815913759426E-2</v>
      </c>
    </row>
    <row r="6972" spans="2:5" x14ac:dyDescent="0.2">
      <c r="B6972" s="176">
        <v>37188</v>
      </c>
      <c r="C6972" s="146">
        <v>12.426527</v>
      </c>
      <c r="D6972">
        <f t="shared" si="111"/>
        <v>-0.60870324098122208</v>
      </c>
      <c r="E6972">
        <v>-7.0934360700081717E-2</v>
      </c>
    </row>
    <row r="6973" spans="2:5" x14ac:dyDescent="0.2">
      <c r="B6973" s="176">
        <v>39805</v>
      </c>
      <c r="C6973" s="146">
        <v>31.757296</v>
      </c>
      <c r="D6973">
        <f t="shared" si="111"/>
        <v>-0.57325821178353753</v>
      </c>
      <c r="E6973">
        <v>-7.159972952485312E-2</v>
      </c>
    </row>
    <row r="6974" spans="2:5" x14ac:dyDescent="0.2">
      <c r="B6974" s="176">
        <v>43942</v>
      </c>
      <c r="C6974" s="146">
        <v>74.418059999999997</v>
      </c>
      <c r="D6974">
        <f t="shared" si="111"/>
        <v>-2.4826517264761774E-2</v>
      </c>
      <c r="E6974">
        <v>-7.209441990891903E-2</v>
      </c>
    </row>
    <row r="6975" spans="2:5" x14ac:dyDescent="0.2">
      <c r="B6975" s="176">
        <v>38104</v>
      </c>
      <c r="C6975" s="146">
        <v>76.312636999999995</v>
      </c>
      <c r="D6975">
        <f t="shared" si="111"/>
        <v>-0.53280149438603341</v>
      </c>
      <c r="E6975">
        <v>-7.2185746396214931E-2</v>
      </c>
    </row>
    <row r="6976" spans="2:5" x14ac:dyDescent="0.2">
      <c r="B6976" s="176">
        <v>43864</v>
      </c>
      <c r="C6976" s="146">
        <v>163.34092699999999</v>
      </c>
      <c r="D6976">
        <f t="shared" si="111"/>
        <v>-0.46823564822177027</v>
      </c>
      <c r="E6976">
        <v>-7.2197063679984422E-2</v>
      </c>
    </row>
    <row r="6977" spans="2:5" x14ac:dyDescent="0.2">
      <c r="B6977" s="176">
        <v>42240</v>
      </c>
      <c r="C6977" s="146">
        <v>307.16787699999998</v>
      </c>
      <c r="D6977">
        <f t="shared" si="111"/>
        <v>12.151967221116594</v>
      </c>
      <c r="E6977">
        <v>-7.2653332919244348E-2</v>
      </c>
    </row>
    <row r="6978" spans="2:5" x14ac:dyDescent="0.2">
      <c r="B6978" s="176">
        <v>36574</v>
      </c>
      <c r="C6978" s="146">
        <v>23.35528</v>
      </c>
      <c r="D6978">
        <f t="shared" si="111"/>
        <v>8.9969345417201654E-2</v>
      </c>
      <c r="E6978">
        <v>-7.3038896496498071E-2</v>
      </c>
    </row>
    <row r="6979" spans="2:5" x14ac:dyDescent="0.2">
      <c r="B6979" s="176">
        <v>35997</v>
      </c>
      <c r="C6979" s="146">
        <v>21.427465000000002</v>
      </c>
      <c r="D6979">
        <f t="shared" ref="D6979:D7042" si="112">(C6979-C6980)/C6980</f>
        <v>-0.11657530886725659</v>
      </c>
      <c r="E6979">
        <v>-7.3178590202308311E-2</v>
      </c>
    </row>
    <row r="6980" spans="2:5" x14ac:dyDescent="0.2">
      <c r="B6980" s="176">
        <v>39847</v>
      </c>
      <c r="C6980" s="146">
        <v>24.254999000000002</v>
      </c>
      <c r="D6980">
        <f t="shared" si="112"/>
        <v>-0.90586144581843742</v>
      </c>
      <c r="E6980">
        <v>-7.3391272709268776E-2</v>
      </c>
    </row>
    <row r="6981" spans="2:5" x14ac:dyDescent="0.2">
      <c r="B6981" s="176">
        <v>41045</v>
      </c>
      <c r="C6981" s="146">
        <v>257.65213</v>
      </c>
      <c r="D6981">
        <f t="shared" si="112"/>
        <v>3.8665029087337559</v>
      </c>
      <c r="E6981">
        <v>-7.3532144368050514E-2</v>
      </c>
    </row>
    <row r="6982" spans="2:5" x14ac:dyDescent="0.2">
      <c r="B6982" s="176">
        <v>39994</v>
      </c>
      <c r="C6982" s="146">
        <v>52.944000000000003</v>
      </c>
      <c r="D6982">
        <f t="shared" si="112"/>
        <v>-0.4747334528239327</v>
      </c>
      <c r="E6982">
        <v>-7.3749592128089139E-2</v>
      </c>
    </row>
    <row r="6983" spans="2:5" x14ac:dyDescent="0.2">
      <c r="B6983" s="176">
        <v>40095</v>
      </c>
      <c r="C6983" s="146">
        <v>100.79454</v>
      </c>
      <c r="D6983">
        <f t="shared" si="112"/>
        <v>1.4190547166058283</v>
      </c>
      <c r="E6983">
        <v>-7.3992341373208717E-2</v>
      </c>
    </row>
    <row r="6984" spans="2:5" x14ac:dyDescent="0.2">
      <c r="B6984" s="176">
        <v>36391</v>
      </c>
      <c r="C6984" s="146">
        <v>41.666912000000004</v>
      </c>
      <c r="D6984">
        <f t="shared" si="112"/>
        <v>-0.68448268848486826</v>
      </c>
      <c r="E6984">
        <v>-7.4360671715177434E-2</v>
      </c>
    </row>
    <row r="6985" spans="2:5" x14ac:dyDescent="0.2">
      <c r="B6985" s="176">
        <v>40317</v>
      </c>
      <c r="C6985" s="146">
        <v>132.05903599999999</v>
      </c>
      <c r="D6985">
        <f t="shared" si="112"/>
        <v>0.25326984246892348</v>
      </c>
      <c r="E6985">
        <v>-7.4383468724138257E-2</v>
      </c>
    </row>
    <row r="6986" spans="2:5" x14ac:dyDescent="0.2">
      <c r="B6986" s="176">
        <v>43899</v>
      </c>
      <c r="C6986" s="146">
        <v>105.37159</v>
      </c>
      <c r="D6986">
        <f t="shared" si="112"/>
        <v>0.78655171238067068</v>
      </c>
      <c r="E6986">
        <v>-7.4430794727474561E-2</v>
      </c>
    </row>
    <row r="6987" spans="2:5" x14ac:dyDescent="0.2">
      <c r="B6987" s="176">
        <v>39981</v>
      </c>
      <c r="C6987" s="146">
        <v>58.980431000000003</v>
      </c>
      <c r="D6987">
        <f t="shared" si="112"/>
        <v>0.39824089399901363</v>
      </c>
      <c r="E6987">
        <v>-7.4439270517219047E-2</v>
      </c>
    </row>
    <row r="6988" spans="2:5" x14ac:dyDescent="0.2">
      <c r="B6988" s="176">
        <v>36355</v>
      </c>
      <c r="C6988" s="146">
        <v>42.181880999999997</v>
      </c>
      <c r="D6988">
        <f t="shared" si="112"/>
        <v>1.3435590474151746</v>
      </c>
      <c r="E6988">
        <v>-7.505814068225132E-2</v>
      </c>
    </row>
    <row r="6989" spans="2:5" x14ac:dyDescent="0.2">
      <c r="B6989" s="176">
        <v>36125</v>
      </c>
      <c r="C6989" s="146">
        <v>17.999068999999999</v>
      </c>
      <c r="D6989">
        <f t="shared" si="112"/>
        <v>-0.78233673552163296</v>
      </c>
      <c r="E6989">
        <v>-7.5421226488415108E-2</v>
      </c>
    </row>
    <row r="6990" spans="2:5" x14ac:dyDescent="0.2">
      <c r="B6990" s="176">
        <v>43906</v>
      </c>
      <c r="C6990" s="146">
        <v>82.692267999999999</v>
      </c>
      <c r="D6990">
        <f t="shared" si="112"/>
        <v>4.6423111648238393</v>
      </c>
      <c r="E6990">
        <v>-7.576607993821835E-2</v>
      </c>
    </row>
    <row r="6991" spans="2:5" x14ac:dyDescent="0.2">
      <c r="B6991" s="176">
        <v>36945</v>
      </c>
      <c r="C6991" s="146">
        <v>14.655744</v>
      </c>
      <c r="D6991">
        <f t="shared" si="112"/>
        <v>-0.20458276011564144</v>
      </c>
      <c r="E6991">
        <v>-7.6325020281372821E-2</v>
      </c>
    </row>
    <row r="6992" spans="2:5" x14ac:dyDescent="0.2">
      <c r="B6992" s="176">
        <v>36634</v>
      </c>
      <c r="C6992" s="146">
        <v>18.425228000000001</v>
      </c>
      <c r="D6992">
        <f t="shared" si="112"/>
        <v>-0.67765233170646444</v>
      </c>
      <c r="E6992">
        <v>-7.7010625442422015E-2</v>
      </c>
    </row>
    <row r="6993" spans="2:5" x14ac:dyDescent="0.2">
      <c r="B6993" s="176">
        <v>39993</v>
      </c>
      <c r="C6993" s="146">
        <v>57.159489000000001</v>
      </c>
      <c r="D6993">
        <f t="shared" si="112"/>
        <v>-0.71132036161296364</v>
      </c>
      <c r="E6993">
        <v>-7.7443142769354822E-2</v>
      </c>
    </row>
    <row r="6994" spans="2:5" x14ac:dyDescent="0.2">
      <c r="B6994" s="176">
        <v>40598</v>
      </c>
      <c r="C6994" s="146">
        <v>198.00318899999999</v>
      </c>
      <c r="D6994">
        <f t="shared" si="112"/>
        <v>0.75858885180803137</v>
      </c>
      <c r="E6994">
        <v>-7.824100025068649E-2</v>
      </c>
    </row>
    <row r="6995" spans="2:5" x14ac:dyDescent="0.2">
      <c r="B6995" s="176">
        <v>39174</v>
      </c>
      <c r="C6995" s="146">
        <v>112.59208700000001</v>
      </c>
      <c r="D6995">
        <f t="shared" si="112"/>
        <v>4.6347948412680342</v>
      </c>
      <c r="E6995">
        <v>-7.8686994147451034E-2</v>
      </c>
    </row>
    <row r="6996" spans="2:5" x14ac:dyDescent="0.2">
      <c r="B6996" s="176">
        <v>36017</v>
      </c>
      <c r="C6996" s="146">
        <v>19.981577000000001</v>
      </c>
      <c r="D6996">
        <f t="shared" si="112"/>
        <v>-0.51924704245380038</v>
      </c>
      <c r="E6996">
        <v>-7.8694108165132171E-2</v>
      </c>
    </row>
    <row r="6997" spans="2:5" x14ac:dyDescent="0.2">
      <c r="B6997" s="176">
        <v>39743</v>
      </c>
      <c r="C6997" s="146">
        <v>41.563087000000003</v>
      </c>
      <c r="D6997">
        <f t="shared" si="112"/>
        <v>-0.90718844395625675</v>
      </c>
      <c r="E6997">
        <v>-7.8708431856108971E-2</v>
      </c>
    </row>
    <row r="6998" spans="2:5" x14ac:dyDescent="0.2">
      <c r="B6998" s="176">
        <v>42545</v>
      </c>
      <c r="C6998" s="146">
        <v>447.82232699999997</v>
      </c>
      <c r="D6998">
        <f t="shared" si="112"/>
        <v>22.796407229857422</v>
      </c>
      <c r="E6998">
        <v>-7.9004067213885434E-2</v>
      </c>
    </row>
    <row r="6999" spans="2:5" x14ac:dyDescent="0.2">
      <c r="B6999" s="176">
        <v>36000</v>
      </c>
      <c r="C6999" s="146">
        <v>18.818905000000001</v>
      </c>
      <c r="D6999">
        <f t="shared" si="112"/>
        <v>-1.9417496975362585E-2</v>
      </c>
      <c r="E6999">
        <v>-7.9474896450797486E-2</v>
      </c>
    </row>
    <row r="7000" spans="2:5" x14ac:dyDescent="0.2">
      <c r="B7000" s="176">
        <v>36276</v>
      </c>
      <c r="C7000" s="146">
        <v>19.191557</v>
      </c>
      <c r="D7000">
        <f t="shared" si="112"/>
        <v>-6.2105382555431896E-2</v>
      </c>
      <c r="E7000">
        <v>-7.9699736956461487E-2</v>
      </c>
    </row>
    <row r="7001" spans="2:5" x14ac:dyDescent="0.2">
      <c r="B7001" s="176">
        <v>36588</v>
      </c>
      <c r="C7001" s="146">
        <v>20.462381000000001</v>
      </c>
      <c r="D7001">
        <f t="shared" si="112"/>
        <v>0.32186376348704565</v>
      </c>
      <c r="E7001">
        <v>-7.9699995520468456E-2</v>
      </c>
    </row>
    <row r="7002" spans="2:5" x14ac:dyDescent="0.2">
      <c r="B7002" s="176">
        <v>36084</v>
      </c>
      <c r="C7002" s="146">
        <v>15.479946999999999</v>
      </c>
      <c r="D7002">
        <f t="shared" si="112"/>
        <v>-0.3304319338692866</v>
      </c>
      <c r="E7002">
        <v>-7.9751679533244677E-2</v>
      </c>
    </row>
    <row r="7003" spans="2:5" x14ac:dyDescent="0.2">
      <c r="B7003" s="176">
        <v>35996</v>
      </c>
      <c r="C7003" s="146">
        <v>23.119302999999999</v>
      </c>
      <c r="D7003">
        <f t="shared" si="112"/>
        <v>-0.2235911356017134</v>
      </c>
      <c r="E7003">
        <v>-7.9798410869022979E-2</v>
      </c>
    </row>
    <row r="7004" spans="2:5" x14ac:dyDescent="0.2">
      <c r="B7004" s="176">
        <v>36550</v>
      </c>
      <c r="C7004" s="146">
        <v>29.777227</v>
      </c>
      <c r="D7004">
        <f t="shared" si="112"/>
        <v>0.1800719284757504</v>
      </c>
      <c r="E7004">
        <v>-7.9803571374491747E-2</v>
      </c>
    </row>
    <row r="7005" spans="2:5" x14ac:dyDescent="0.2">
      <c r="B7005" s="176">
        <v>36585</v>
      </c>
      <c r="C7005" s="146">
        <v>25.2334</v>
      </c>
      <c r="D7005">
        <f t="shared" si="112"/>
        <v>0.10461844274250957</v>
      </c>
      <c r="E7005">
        <v>-7.9812232596207719E-2</v>
      </c>
    </row>
    <row r="7006" spans="2:5" x14ac:dyDescent="0.2">
      <c r="B7006" s="176">
        <v>36255</v>
      </c>
      <c r="C7006" s="146">
        <v>22.843544000000001</v>
      </c>
      <c r="D7006">
        <f t="shared" si="112"/>
        <v>-0.16627228899322408</v>
      </c>
      <c r="E7006">
        <v>-7.9855951320814092E-2</v>
      </c>
    </row>
    <row r="7007" spans="2:5" x14ac:dyDescent="0.2">
      <c r="B7007" s="176">
        <v>36552</v>
      </c>
      <c r="C7007" s="146">
        <v>27.399286</v>
      </c>
      <c r="D7007">
        <f t="shared" si="112"/>
        <v>0.37776063410018274</v>
      </c>
      <c r="E7007">
        <v>-7.9857704681500385E-2</v>
      </c>
    </row>
    <row r="7008" spans="2:5" x14ac:dyDescent="0.2">
      <c r="B7008" s="176">
        <v>36620</v>
      </c>
      <c r="C7008" s="146">
        <v>19.886825999999999</v>
      </c>
      <c r="D7008">
        <f t="shared" si="112"/>
        <v>-0.38544357196535123</v>
      </c>
      <c r="E7008">
        <v>-7.9887829262108648E-2</v>
      </c>
    </row>
    <row r="7009" spans="2:5" x14ac:dyDescent="0.2">
      <c r="B7009" s="176">
        <v>36549</v>
      </c>
      <c r="C7009" s="146">
        <v>32.359642000000001</v>
      </c>
      <c r="D7009">
        <f t="shared" si="112"/>
        <v>0.92370853733578528</v>
      </c>
      <c r="E7009">
        <v>-7.9888014649618713E-2</v>
      </c>
    </row>
    <row r="7010" spans="2:5" x14ac:dyDescent="0.2">
      <c r="B7010" s="176">
        <v>36083</v>
      </c>
      <c r="C7010" s="146">
        <v>16.821489</v>
      </c>
      <c r="D7010">
        <f t="shared" si="112"/>
        <v>-0.4998355431192204</v>
      </c>
      <c r="E7010">
        <v>-7.9902215718780048E-2</v>
      </c>
    </row>
    <row r="7011" spans="2:5" x14ac:dyDescent="0.2">
      <c r="B7011" s="176">
        <v>36465</v>
      </c>
      <c r="C7011" s="146">
        <v>33.631915999999997</v>
      </c>
      <c r="D7011">
        <f t="shared" si="112"/>
        <v>-6.7604369062918321E-2</v>
      </c>
      <c r="E7011">
        <v>-7.9966591805253714E-2</v>
      </c>
    </row>
    <row r="7012" spans="2:5" x14ac:dyDescent="0.2">
      <c r="B7012" s="176">
        <v>36536</v>
      </c>
      <c r="C7012" s="146">
        <v>36.070435000000003</v>
      </c>
      <c r="D7012">
        <f t="shared" si="112"/>
        <v>-0.4572379211539172</v>
      </c>
      <c r="E7012">
        <v>-7.9969082028605143E-2</v>
      </c>
    </row>
    <row r="7013" spans="2:5" x14ac:dyDescent="0.2">
      <c r="B7013" s="176">
        <v>38008</v>
      </c>
      <c r="C7013" s="146">
        <v>66.457176000000004</v>
      </c>
      <c r="D7013">
        <f t="shared" si="112"/>
        <v>-0.60658420614850117</v>
      </c>
      <c r="E7013">
        <v>-8.0056546119468233E-2</v>
      </c>
    </row>
    <row r="7014" spans="2:5" x14ac:dyDescent="0.2">
      <c r="B7014" s="176">
        <v>43600</v>
      </c>
      <c r="C7014" s="146">
        <v>168.923508</v>
      </c>
      <c r="D7014">
        <f t="shared" si="112"/>
        <v>0.69123415259304799</v>
      </c>
      <c r="E7014">
        <v>-8.1571872212307509E-2</v>
      </c>
    </row>
    <row r="7015" spans="2:5" x14ac:dyDescent="0.2">
      <c r="B7015" s="176">
        <v>39597</v>
      </c>
      <c r="C7015" s="146">
        <v>99.881798000000003</v>
      </c>
      <c r="D7015">
        <f t="shared" si="112"/>
        <v>4.5526902628035213</v>
      </c>
      <c r="E7015">
        <v>-8.2133436006090008E-2</v>
      </c>
    </row>
    <row r="7016" spans="2:5" x14ac:dyDescent="0.2">
      <c r="B7016" s="176">
        <v>37277</v>
      </c>
      <c r="C7016" s="146">
        <v>17.988001000000001</v>
      </c>
      <c r="D7016">
        <f t="shared" si="112"/>
        <v>-0.9430606978213707</v>
      </c>
      <c r="E7016">
        <v>-8.3333341826649213E-2</v>
      </c>
    </row>
    <row r="7017" spans="2:5" x14ac:dyDescent="0.2">
      <c r="B7017" s="176">
        <v>44383</v>
      </c>
      <c r="C7017" s="146">
        <v>315.91537499999998</v>
      </c>
      <c r="D7017">
        <f t="shared" si="112"/>
        <v>9.8702820059170815</v>
      </c>
      <c r="E7017">
        <v>-8.4368703294243994E-2</v>
      </c>
    </row>
    <row r="7018" spans="2:5" x14ac:dyDescent="0.2">
      <c r="B7018" s="176">
        <v>39806</v>
      </c>
      <c r="C7018" s="146">
        <v>29.062297999999998</v>
      </c>
      <c r="D7018">
        <f t="shared" si="112"/>
        <v>-0.74032656222412996</v>
      </c>
      <c r="E7018">
        <v>-8.4862325810106803E-2</v>
      </c>
    </row>
    <row r="7019" spans="2:5" x14ac:dyDescent="0.2">
      <c r="B7019" s="176">
        <v>39468</v>
      </c>
      <c r="C7019" s="146">
        <v>111.91864</v>
      </c>
      <c r="D7019">
        <f t="shared" si="112"/>
        <v>-0.70471475740072775</v>
      </c>
      <c r="E7019">
        <v>-8.4908213960249709E-2</v>
      </c>
    </row>
    <row r="7020" spans="2:5" x14ac:dyDescent="0.2">
      <c r="B7020" s="176">
        <v>42957</v>
      </c>
      <c r="C7020" s="146">
        <v>379.01873799999998</v>
      </c>
      <c r="D7020">
        <f t="shared" si="112"/>
        <v>1.6156988415304405</v>
      </c>
      <c r="E7020">
        <v>-8.6167462108517223E-2</v>
      </c>
    </row>
    <row r="7021" spans="2:5" x14ac:dyDescent="0.2">
      <c r="B7021" s="176">
        <v>38855</v>
      </c>
      <c r="C7021" s="146">
        <v>144.90152</v>
      </c>
      <c r="D7021">
        <f t="shared" si="112"/>
        <v>4.8018378059401305</v>
      </c>
      <c r="E7021">
        <v>-8.745581811599476E-2</v>
      </c>
    </row>
    <row r="7022" spans="2:5" x14ac:dyDescent="0.2">
      <c r="B7022" s="176">
        <v>35968</v>
      </c>
      <c r="C7022" s="146">
        <v>24.975107000000001</v>
      </c>
      <c r="D7022">
        <f t="shared" si="112"/>
        <v>-3.3102010188612834E-4</v>
      </c>
      <c r="E7022">
        <v>-8.7915244663541822E-2</v>
      </c>
    </row>
    <row r="7023" spans="2:5" x14ac:dyDescent="0.2">
      <c r="B7023" s="176">
        <v>39766</v>
      </c>
      <c r="C7023" s="146">
        <v>24.983377000000001</v>
      </c>
      <c r="D7023">
        <f t="shared" si="112"/>
        <v>-0.84769831385319949</v>
      </c>
      <c r="E7023">
        <v>-8.8069117791454432E-2</v>
      </c>
    </row>
    <row r="7024" spans="2:5" x14ac:dyDescent="0.2">
      <c r="B7024" s="176">
        <v>44186</v>
      </c>
      <c r="C7024" s="146">
        <v>164.03874200000001</v>
      </c>
      <c r="D7024">
        <f t="shared" si="112"/>
        <v>1.0934176810336196</v>
      </c>
      <c r="E7024">
        <v>-8.8618106829166654E-2</v>
      </c>
    </row>
    <row r="7025" spans="2:5" x14ac:dyDescent="0.2">
      <c r="B7025" s="176">
        <v>39626</v>
      </c>
      <c r="C7025" s="146">
        <v>78.359298999999993</v>
      </c>
      <c r="D7025">
        <f t="shared" si="112"/>
        <v>1.5018714395665884</v>
      </c>
      <c r="E7025">
        <v>-8.9446600992047376E-2</v>
      </c>
    </row>
    <row r="7026" spans="2:5" x14ac:dyDescent="0.2">
      <c r="B7026" s="176">
        <v>39902</v>
      </c>
      <c r="C7026" s="146">
        <v>31.320274000000001</v>
      </c>
      <c r="D7026">
        <f t="shared" si="112"/>
        <v>-0.7248871245551316</v>
      </c>
      <c r="E7026">
        <v>-8.9465166343984825E-2</v>
      </c>
    </row>
    <row r="7027" spans="2:5" x14ac:dyDescent="0.2">
      <c r="B7027" s="176">
        <v>43896</v>
      </c>
      <c r="C7027" s="146">
        <v>113.84517700000001</v>
      </c>
      <c r="D7027">
        <f t="shared" si="112"/>
        <v>1.6014195493196704E-2</v>
      </c>
      <c r="E7027">
        <v>-9.1848908111645214E-2</v>
      </c>
    </row>
    <row r="7028" spans="2:5" x14ac:dyDescent="0.2">
      <c r="B7028" s="176">
        <v>43698</v>
      </c>
      <c r="C7028" s="146">
        <v>112.050774</v>
      </c>
      <c r="D7028">
        <f t="shared" si="112"/>
        <v>5.8327775680089928</v>
      </c>
      <c r="E7028">
        <v>-9.2450516115088061E-2</v>
      </c>
    </row>
    <row r="7029" spans="2:5" x14ac:dyDescent="0.2">
      <c r="B7029" s="176">
        <v>36731</v>
      </c>
      <c r="C7029" s="146">
        <v>16.399007999999998</v>
      </c>
      <c r="D7029">
        <f t="shared" si="112"/>
        <v>0.57598242019808976</v>
      </c>
      <c r="E7029">
        <v>-9.3003464549195891E-2</v>
      </c>
    </row>
    <row r="7030" spans="2:5" x14ac:dyDescent="0.2">
      <c r="B7030" s="176">
        <v>36963</v>
      </c>
      <c r="C7030" s="146">
        <v>10.405578</v>
      </c>
      <c r="D7030">
        <f t="shared" si="112"/>
        <v>-0.62989759136291201</v>
      </c>
      <c r="E7030">
        <v>-9.4022920774028004E-2</v>
      </c>
    </row>
    <row r="7031" spans="2:5" x14ac:dyDescent="0.2">
      <c r="B7031" s="176">
        <v>39763</v>
      </c>
      <c r="C7031" s="146">
        <v>28.115402</v>
      </c>
      <c r="D7031">
        <f t="shared" si="112"/>
        <v>-0.93538085028456053</v>
      </c>
      <c r="E7031">
        <v>-9.4428163638340154E-2</v>
      </c>
    </row>
    <row r="7032" spans="2:5" x14ac:dyDescent="0.2">
      <c r="B7032" s="176">
        <v>42781</v>
      </c>
      <c r="C7032" s="146">
        <v>435.09396400000003</v>
      </c>
      <c r="D7032">
        <f t="shared" si="112"/>
        <v>28.439685124294915</v>
      </c>
      <c r="E7032">
        <v>-9.4595920377822967E-2</v>
      </c>
    </row>
    <row r="7033" spans="2:5" x14ac:dyDescent="0.2">
      <c r="B7033" s="176">
        <v>36952</v>
      </c>
      <c r="C7033" s="146">
        <v>14.779165000000001</v>
      </c>
      <c r="D7033">
        <f t="shared" si="112"/>
        <v>-0.88244116488201796</v>
      </c>
      <c r="E7033">
        <v>-9.7928175522576613E-2</v>
      </c>
    </row>
    <row r="7034" spans="2:5" x14ac:dyDescent="0.2">
      <c r="B7034" s="176">
        <v>38859</v>
      </c>
      <c r="C7034" s="146">
        <v>125.717178</v>
      </c>
      <c r="D7034">
        <f t="shared" si="112"/>
        <v>-0.72429164702641002</v>
      </c>
      <c r="E7034">
        <v>-9.8247947958758242E-2</v>
      </c>
    </row>
    <row r="7035" spans="2:5" x14ac:dyDescent="0.2">
      <c r="B7035" s="176">
        <v>42689</v>
      </c>
      <c r="C7035" s="146">
        <v>455.97885100000002</v>
      </c>
      <c r="D7035">
        <f t="shared" si="112"/>
        <v>8.2195855523202379</v>
      </c>
      <c r="E7035">
        <v>-9.8363896312923457E-2</v>
      </c>
    </row>
    <row r="7036" spans="2:5" x14ac:dyDescent="0.2">
      <c r="B7036" s="176">
        <v>35520</v>
      </c>
      <c r="C7036" s="146">
        <v>49.457630000000002</v>
      </c>
      <c r="D7036">
        <f t="shared" si="112"/>
        <v>-0.82686519820501925</v>
      </c>
      <c r="E7036">
        <v>-9.9237527948924487E-2</v>
      </c>
    </row>
    <row r="7037" spans="2:5" x14ac:dyDescent="0.2">
      <c r="B7037" s="176">
        <v>44298</v>
      </c>
      <c r="C7037" s="146">
        <v>285.65966800000001</v>
      </c>
      <c r="D7037">
        <f t="shared" si="112"/>
        <v>3.8319348401513382</v>
      </c>
      <c r="E7037">
        <v>-9.9465846691842177E-2</v>
      </c>
    </row>
    <row r="7038" spans="2:5" x14ac:dyDescent="0.2">
      <c r="B7038" s="176">
        <v>38124</v>
      </c>
      <c r="C7038" s="146">
        <v>59.119106000000002</v>
      </c>
      <c r="D7038">
        <f t="shared" si="112"/>
        <v>-0.29316610895449646</v>
      </c>
      <c r="E7038">
        <v>-9.9818936316753884E-2</v>
      </c>
    </row>
    <row r="7039" spans="2:5" x14ac:dyDescent="0.2">
      <c r="B7039" s="176">
        <v>43955</v>
      </c>
      <c r="C7039" s="146">
        <v>83.639319999999998</v>
      </c>
      <c r="D7039">
        <f t="shared" si="112"/>
        <v>-0.80394906655662413</v>
      </c>
      <c r="E7039">
        <v>-0.10026814249708429</v>
      </c>
    </row>
    <row r="7040" spans="2:5" x14ac:dyDescent="0.2">
      <c r="B7040" s="176">
        <v>44616</v>
      </c>
      <c r="C7040" s="146">
        <v>426.620361</v>
      </c>
      <c r="D7040">
        <f t="shared" si="112"/>
        <v>3.8630681451922468</v>
      </c>
      <c r="E7040">
        <v>-0.10283015313508337</v>
      </c>
    </row>
    <row r="7041" spans="2:5" x14ac:dyDescent="0.2">
      <c r="B7041" s="176">
        <v>43902</v>
      </c>
      <c r="C7041" s="146">
        <v>87.726585</v>
      </c>
      <c r="D7041">
        <f t="shared" si="112"/>
        <v>5.1442734794905087</v>
      </c>
      <c r="E7041">
        <v>-0.1102123463071107</v>
      </c>
    </row>
    <row r="7042" spans="2:5" x14ac:dyDescent="0.2">
      <c r="B7042" s="176">
        <v>36738</v>
      </c>
      <c r="C7042" s="146">
        <v>14.27778</v>
      </c>
      <c r="D7042">
        <f t="shared" si="112"/>
        <v>-0.68761512505192457</v>
      </c>
      <c r="E7042">
        <v>-0.11052404322702968</v>
      </c>
    </row>
    <row r="7043" spans="2:5" x14ac:dyDescent="0.2">
      <c r="B7043" s="176">
        <v>39737</v>
      </c>
      <c r="C7043" s="146">
        <v>45.705734</v>
      </c>
      <c r="D7043">
        <f t="shared" ref="D7043:D7054" si="113">(C7043-C7044)/C7044</f>
        <v>-0.64444989362723093</v>
      </c>
      <c r="E7043">
        <v>-0.11150460492934895</v>
      </c>
    </row>
    <row r="7044" spans="2:5" x14ac:dyDescent="0.2">
      <c r="B7044" s="176">
        <v>43889</v>
      </c>
      <c r="C7044" s="146">
        <v>128.54934700000001</v>
      </c>
      <c r="D7044">
        <f t="shared" si="113"/>
        <v>-0.44780463533743536</v>
      </c>
      <c r="E7044">
        <v>-0.11222033296347274</v>
      </c>
    </row>
    <row r="7045" spans="2:5" x14ac:dyDescent="0.2">
      <c r="B7045" s="176">
        <v>41059</v>
      </c>
      <c r="C7045" s="146">
        <v>232.79686000000001</v>
      </c>
      <c r="D7045">
        <f t="shared" si="113"/>
        <v>0.2667340243068862</v>
      </c>
      <c r="E7045">
        <v>-0.11858567773806</v>
      </c>
    </row>
    <row r="7046" spans="2:5" x14ac:dyDescent="0.2">
      <c r="B7046" s="176">
        <v>43382</v>
      </c>
      <c r="C7046" s="146">
        <v>183.77722199999999</v>
      </c>
      <c r="D7046">
        <f t="shared" si="113"/>
        <v>5.4078759418138764</v>
      </c>
      <c r="E7046">
        <v>-0.13185780405709896</v>
      </c>
    </row>
    <row r="7047" spans="2:5" x14ac:dyDescent="0.2">
      <c r="B7047" s="176">
        <v>39758</v>
      </c>
      <c r="C7047" s="146">
        <v>28.679897</v>
      </c>
      <c r="D7047">
        <f t="shared" si="113"/>
        <v>0.12499990193480279</v>
      </c>
      <c r="E7047">
        <v>-0.13556535901368502</v>
      </c>
    </row>
    <row r="7048" spans="2:5" x14ac:dyDescent="0.2">
      <c r="B7048" s="176">
        <v>39748</v>
      </c>
      <c r="C7048" s="146">
        <v>25.493244000000001</v>
      </c>
      <c r="D7048">
        <f t="shared" si="113"/>
        <v>-0.42016973923195022</v>
      </c>
      <c r="E7048">
        <v>-0.13899133291768803</v>
      </c>
    </row>
    <row r="7049" spans="2:5" x14ac:dyDescent="0.2">
      <c r="B7049" s="176">
        <v>39919</v>
      </c>
      <c r="C7049" s="146">
        <v>43.966735999999997</v>
      </c>
      <c r="D7049">
        <f t="shared" si="113"/>
        <v>-0.33377995765574719</v>
      </c>
      <c r="E7049">
        <v>-0.14227353677038296</v>
      </c>
    </row>
    <row r="7050" spans="2:5" x14ac:dyDescent="0.2">
      <c r="B7050" s="176">
        <v>43913</v>
      </c>
      <c r="C7050" s="146">
        <v>65.994315999999998</v>
      </c>
      <c r="D7050">
        <f t="shared" si="113"/>
        <v>0.86237310926039246</v>
      </c>
      <c r="E7050">
        <v>-0.14359639776002628</v>
      </c>
    </row>
    <row r="7051" spans="2:5" x14ac:dyDescent="0.2">
      <c r="B7051" s="176">
        <v>39744</v>
      </c>
      <c r="C7051" s="146">
        <v>35.435603999999998</v>
      </c>
      <c r="D7051">
        <f t="shared" si="113"/>
        <v>1.9260775663640997</v>
      </c>
      <c r="E7051">
        <v>-0.14742608026203646</v>
      </c>
    </row>
    <row r="7052" spans="2:5" x14ac:dyDescent="0.2">
      <c r="B7052" s="176">
        <v>36959</v>
      </c>
      <c r="C7052" s="146">
        <v>12.110275</v>
      </c>
      <c r="D7052">
        <f t="shared" si="113"/>
        <v>-0.59098764614851518</v>
      </c>
      <c r="E7052">
        <v>-0.14951233611014877</v>
      </c>
    </row>
    <row r="7053" spans="2:5" x14ac:dyDescent="0.2">
      <c r="B7053" s="176">
        <v>39745</v>
      </c>
      <c r="C7053" s="146">
        <v>29.60858</v>
      </c>
      <c r="D7053">
        <f t="shared" si="113"/>
        <v>-0.80291398558145155</v>
      </c>
      <c r="E7053">
        <v>-0.16443981031055654</v>
      </c>
    </row>
    <row r="7054" spans="2:5" x14ac:dyDescent="0.2">
      <c r="B7054" s="176">
        <v>43504</v>
      </c>
      <c r="C7054" s="146">
        <v>150.23176599999999</v>
      </c>
      <c r="D7054" t="e">
        <f t="shared" si="113"/>
        <v>#DIV/0!</v>
      </c>
      <c r="E7054">
        <v>-0.17582725757436873</v>
      </c>
    </row>
  </sheetData>
  <pageMargins left="0.7" right="0.7" top="0.75" bottom="0.75" header="0.3" footer="0.3"/>
  <pageSetup paperSize="9" orientation="portrait" horizontalDpi="0" verticalDpi="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2195A2-8151-A84D-9F7B-F1B53350AD4C}">
  <dimension ref="A2:N10002"/>
  <sheetViews>
    <sheetView showGridLines="0" zoomScale="150" zoomScaleNormal="150" workbookViewId="0">
      <selection activeCell="O12" sqref="O12"/>
    </sheetView>
  </sheetViews>
  <sheetFormatPr baseColWidth="10" defaultRowHeight="15" x14ac:dyDescent="0.2"/>
  <cols>
    <col min="1" max="1" width="2" customWidth="1"/>
    <col min="5" max="5" width="13" bestFit="1" customWidth="1"/>
    <col min="6" max="6" width="1.33203125" customWidth="1"/>
    <col min="7" max="7" width="13" customWidth="1"/>
    <col min="8" max="8" width="16.33203125" bestFit="1" customWidth="1"/>
    <col min="9" max="9" width="1.33203125" customWidth="1"/>
  </cols>
  <sheetData>
    <row r="2" spans="1:14" x14ac:dyDescent="0.2">
      <c r="A2" t="s">
        <v>56</v>
      </c>
      <c r="B2" s="94" t="s">
        <v>350</v>
      </c>
      <c r="C2" s="185" t="s">
        <v>351</v>
      </c>
      <c r="D2" s="185" t="s">
        <v>352</v>
      </c>
      <c r="E2" s="185" t="s">
        <v>353</v>
      </c>
      <c r="F2" s="94"/>
      <c r="G2" s="185" t="s">
        <v>364</v>
      </c>
      <c r="H2" s="94" t="s">
        <v>365</v>
      </c>
      <c r="I2" s="107"/>
      <c r="J2" s="94" t="s">
        <v>367</v>
      </c>
      <c r="K2" s="107"/>
      <c r="L2" s="107"/>
      <c r="M2" s="107"/>
      <c r="N2" s="107"/>
    </row>
    <row r="3" spans="1:14" x14ac:dyDescent="0.2">
      <c r="B3" s="176">
        <v>44482</v>
      </c>
      <c r="C3" s="146">
        <v>505.32504299999999</v>
      </c>
      <c r="D3">
        <f t="shared" ref="D3:D66" si="0">(C3-C4)/C4</f>
        <v>4.4359246294820522</v>
      </c>
      <c r="E3">
        <v>0.20446710538702403</v>
      </c>
      <c r="G3">
        <v>1</v>
      </c>
      <c r="H3">
        <f ca="1">_xlfn.NORM.INV(RAND(),N$5,N$6)</f>
        <v>3.9680005222219802E-3</v>
      </c>
      <c r="J3" s="186"/>
      <c r="K3" s="187"/>
      <c r="L3" s="187"/>
      <c r="M3" s="187"/>
      <c r="N3" s="187"/>
    </row>
    <row r="4" spans="1:14" x14ac:dyDescent="0.2">
      <c r="B4" s="176">
        <v>43951</v>
      </c>
      <c r="C4" s="146">
        <v>92.960273999999998</v>
      </c>
      <c r="D4">
        <f t="shared" si="0"/>
        <v>0.40538312458834341</v>
      </c>
      <c r="E4">
        <v>0.19321819188237152</v>
      </c>
      <c r="G4">
        <v>2</v>
      </c>
      <c r="H4">
        <f t="shared" ref="H4:H67" ca="1" si="1">_xlfn.NORM.INV(RAND(),N$5,N$6)</f>
        <v>-2.9075170431603219E-2</v>
      </c>
      <c r="J4" s="99" t="s">
        <v>366</v>
      </c>
      <c r="K4" s="188"/>
      <c r="L4" s="188"/>
      <c r="M4" s="188"/>
      <c r="N4" s="188"/>
    </row>
    <row r="5" spans="1:14" x14ac:dyDescent="0.2">
      <c r="B5" s="176">
        <v>39953</v>
      </c>
      <c r="C5" s="146">
        <v>66.145859000000002</v>
      </c>
      <c r="D5">
        <f t="shared" si="0"/>
        <v>-0.61523911928159514</v>
      </c>
      <c r="E5">
        <v>0.18825642802989825</v>
      </c>
      <c r="G5">
        <v>3</v>
      </c>
      <c r="H5">
        <f t="shared" ca="1" si="1"/>
        <v>-4.5315726495680567E-2</v>
      </c>
      <c r="J5" s="27" t="s">
        <v>118</v>
      </c>
      <c r="K5" s="27"/>
      <c r="L5" s="27"/>
      <c r="M5" s="27"/>
      <c r="N5" s="29">
        <f>AVERAGE(E3:E7054)</f>
        <v>7.8671143669255196E-4</v>
      </c>
    </row>
    <row r="6" spans="1:14" x14ac:dyDescent="0.2">
      <c r="B6" s="176">
        <v>43767</v>
      </c>
      <c r="C6" s="146">
        <v>171.91419999999999</v>
      </c>
      <c r="D6">
        <f t="shared" si="0"/>
        <v>0.16756946832959113</v>
      </c>
      <c r="E6">
        <v>0.16756946832959113</v>
      </c>
      <c r="G6">
        <v>4</v>
      </c>
      <c r="H6">
        <f t="shared" ca="1" si="1"/>
        <v>5.7808469021943955E-2</v>
      </c>
      <c r="J6" s="109" t="s">
        <v>355</v>
      </c>
      <c r="K6" s="109"/>
      <c r="L6" s="109"/>
      <c r="M6" s="109"/>
      <c r="N6" s="177">
        <f>_xlfn.STDEV.S(E3:E7054)</f>
        <v>2.8314323843746856E-2</v>
      </c>
    </row>
    <row r="7" spans="1:14" x14ac:dyDescent="0.2">
      <c r="B7" s="176">
        <v>43765</v>
      </c>
      <c r="C7" s="146">
        <v>147.24108899999999</v>
      </c>
      <c r="D7">
        <f t="shared" si="0"/>
        <v>-0.5413043642286568</v>
      </c>
      <c r="E7">
        <v>0.16436735337999953</v>
      </c>
      <c r="G7">
        <v>5</v>
      </c>
      <c r="H7">
        <f t="shared" ca="1" si="1"/>
        <v>4.4963055242681328E-2</v>
      </c>
      <c r="J7" s="109" t="s">
        <v>356</v>
      </c>
      <c r="K7" s="109"/>
      <c r="L7" s="109"/>
      <c r="M7" s="109"/>
      <c r="N7" s="177">
        <f>MIN(E3:E7054)</f>
        <v>-0.17582725757436873</v>
      </c>
    </row>
    <row r="8" spans="1:14" x14ac:dyDescent="0.2">
      <c r="B8" s="176">
        <v>44229</v>
      </c>
      <c r="C8" s="146">
        <v>320.99954200000002</v>
      </c>
      <c r="D8">
        <f t="shared" si="0"/>
        <v>10.031399221580749</v>
      </c>
      <c r="E8">
        <v>0.15164515094471301</v>
      </c>
      <c r="G8">
        <v>6</v>
      </c>
      <c r="H8">
        <f t="shared" ca="1" si="1"/>
        <v>-2.6203913537177163E-3</v>
      </c>
      <c r="J8" s="109" t="s">
        <v>357</v>
      </c>
      <c r="K8" s="109"/>
      <c r="L8" s="109"/>
      <c r="M8" s="109"/>
      <c r="N8" s="177">
        <f>MAX(E3:E7054)</f>
        <v>0.20446710538702403</v>
      </c>
    </row>
    <row r="9" spans="1:14" x14ac:dyDescent="0.2">
      <c r="B9" s="176">
        <v>39750</v>
      </c>
      <c r="C9" s="146">
        <v>29.098714999999999</v>
      </c>
      <c r="D9">
        <f t="shared" si="0"/>
        <v>-0.46963157651940357</v>
      </c>
      <c r="E9">
        <v>0.14142848983832729</v>
      </c>
      <c r="G9">
        <v>7</v>
      </c>
      <c r="H9">
        <f t="shared" ca="1" si="1"/>
        <v>4.4063952006294947E-2</v>
      </c>
      <c r="J9" s="109" t="s">
        <v>360</v>
      </c>
      <c r="K9" s="109"/>
      <c r="L9" s="109"/>
      <c r="M9" s="109"/>
      <c r="N9" s="178">
        <v>816.45</v>
      </c>
    </row>
    <row r="10" spans="1:14" x14ac:dyDescent="0.2">
      <c r="B10" s="176">
        <v>39951</v>
      </c>
      <c r="C10" s="146">
        <v>54.865096999999999</v>
      </c>
      <c r="D10">
        <f t="shared" si="0"/>
        <v>0.996025309985475</v>
      </c>
      <c r="E10">
        <v>0.13590952838730508</v>
      </c>
      <c r="G10">
        <v>8</v>
      </c>
      <c r="H10">
        <f t="shared" ca="1" si="1"/>
        <v>6.3626354554450829E-3</v>
      </c>
      <c r="N10" s="189"/>
    </row>
    <row r="11" spans="1:14" x14ac:dyDescent="0.2">
      <c r="B11" s="176">
        <v>39786</v>
      </c>
      <c r="C11" s="146">
        <v>27.487175000000001</v>
      </c>
      <c r="D11">
        <f t="shared" si="0"/>
        <v>-0.25877735959607551</v>
      </c>
      <c r="E11">
        <v>0.1328329343145305</v>
      </c>
      <c r="G11">
        <v>9</v>
      </c>
      <c r="H11">
        <f t="shared" ca="1" si="1"/>
        <v>1.1454845744189731E-2</v>
      </c>
      <c r="J11" s="99" t="s">
        <v>368</v>
      </c>
      <c r="K11" s="188"/>
      <c r="L11" s="188"/>
      <c r="M11" s="188"/>
      <c r="N11" s="188"/>
    </row>
    <row r="12" spans="1:14" x14ac:dyDescent="0.2">
      <c r="B12" s="176">
        <v>39905</v>
      </c>
      <c r="C12" s="146">
        <v>37.083561000000003</v>
      </c>
      <c r="D12">
        <f t="shared" si="0"/>
        <v>-0.66411612662109654</v>
      </c>
      <c r="E12">
        <v>0.13138879252227503</v>
      </c>
      <c r="G12">
        <v>10</v>
      </c>
      <c r="H12">
        <f t="shared" ca="1" si="1"/>
        <v>6.3383592271529458E-3</v>
      </c>
      <c r="J12" s="27" t="s">
        <v>118</v>
      </c>
      <c r="K12" s="27"/>
      <c r="L12" s="27"/>
      <c r="M12" s="27"/>
      <c r="N12" s="29">
        <f ca="1">AVERAGE(H3:H10002)</f>
        <v>1.3936028558657831E-3</v>
      </c>
    </row>
    <row r="13" spans="1:14" x14ac:dyDescent="0.2">
      <c r="B13" s="176">
        <v>43987</v>
      </c>
      <c r="C13" s="146">
        <v>110.40589900000001</v>
      </c>
      <c r="D13">
        <f t="shared" si="0"/>
        <v>2.1835690879616685</v>
      </c>
      <c r="E13">
        <v>0.12436545741987685</v>
      </c>
      <c r="G13">
        <v>11</v>
      </c>
      <c r="H13">
        <f t="shared" ca="1" si="1"/>
        <v>-1.6626915305035218E-2</v>
      </c>
      <c r="J13" s="109" t="s">
        <v>355</v>
      </c>
      <c r="K13" s="109"/>
      <c r="L13" s="109"/>
      <c r="M13" s="109"/>
      <c r="N13" s="177">
        <f ca="1">_xlfn.STDEV.S(H3:H10002)</f>
        <v>2.8255312733046052E-2</v>
      </c>
    </row>
    <row r="14" spans="1:14" x14ac:dyDescent="0.2">
      <c r="B14" s="176">
        <v>39755</v>
      </c>
      <c r="C14" s="146">
        <v>34.679912999999999</v>
      </c>
      <c r="D14">
        <f t="shared" si="0"/>
        <v>-0.76475245275351844</v>
      </c>
      <c r="E14">
        <v>0.1232674818819221</v>
      </c>
      <c r="G14">
        <v>12</v>
      </c>
      <c r="H14">
        <f t="shared" ca="1" si="1"/>
        <v>-1.9590634675113669E-3</v>
      </c>
      <c r="J14" s="109" t="s">
        <v>356</v>
      </c>
      <c r="K14" s="109"/>
      <c r="L14" s="109"/>
      <c r="M14" s="109"/>
      <c r="N14" s="177">
        <f ca="1">MIN(H3:H10002)</f>
        <v>-0.1036993964293494</v>
      </c>
    </row>
    <row r="15" spans="1:14" x14ac:dyDescent="0.2">
      <c r="B15" s="176">
        <v>40239</v>
      </c>
      <c r="C15" s="146">
        <v>147.41880800000001</v>
      </c>
      <c r="D15">
        <f t="shared" si="0"/>
        <v>-0.60722902660111011</v>
      </c>
      <c r="E15">
        <v>0.1221174044046929</v>
      </c>
      <c r="G15">
        <v>13</v>
      </c>
      <c r="H15">
        <f t="shared" ca="1" si="1"/>
        <v>-1.3287176976457732E-2</v>
      </c>
      <c r="J15" s="109" t="s">
        <v>357</v>
      </c>
      <c r="K15" s="109"/>
      <c r="L15" s="109"/>
      <c r="M15" s="109"/>
      <c r="N15" s="177">
        <f ca="1">MAX(H3:H10002)</f>
        <v>0.10976620914260794</v>
      </c>
    </row>
    <row r="16" spans="1:14" x14ac:dyDescent="0.2">
      <c r="B16" s="176">
        <v>44476</v>
      </c>
      <c r="C16" s="146">
        <v>375.33019999999999</v>
      </c>
      <c r="D16">
        <f t="shared" si="0"/>
        <v>27.126331546871722</v>
      </c>
      <c r="E16">
        <v>0.12036895828906162</v>
      </c>
      <c r="G16">
        <v>14</v>
      </c>
      <c r="H16">
        <f t="shared" ca="1" si="1"/>
        <v>-3.3357633059440076E-2</v>
      </c>
      <c r="J16" s="109" t="s">
        <v>360</v>
      </c>
      <c r="K16" s="109"/>
      <c r="L16" s="109"/>
      <c r="M16" s="109"/>
      <c r="N16" s="178">
        <v>816.45</v>
      </c>
    </row>
    <row r="17" spans="2:14" x14ac:dyDescent="0.2">
      <c r="B17" s="176">
        <v>36833</v>
      </c>
      <c r="C17" s="146">
        <v>13.344442000000001</v>
      </c>
      <c r="D17">
        <f t="shared" si="0"/>
        <v>-0.73966953015496173</v>
      </c>
      <c r="E17">
        <v>0.11829359279388237</v>
      </c>
      <c r="G17">
        <v>15</v>
      </c>
      <c r="H17">
        <f t="shared" ca="1" si="1"/>
        <v>1.4237040834628937E-2</v>
      </c>
      <c r="N17" s="189"/>
    </row>
    <row r="18" spans="2:14" x14ac:dyDescent="0.2">
      <c r="B18" s="176">
        <v>39918</v>
      </c>
      <c r="C18" s="146">
        <v>51.259624000000002</v>
      </c>
      <c r="D18">
        <f t="shared" si="0"/>
        <v>-0.76696403353065734</v>
      </c>
      <c r="E18">
        <v>0.11639892279563512</v>
      </c>
      <c r="G18">
        <v>16</v>
      </c>
      <c r="H18">
        <f t="shared" ca="1" si="1"/>
        <v>5.1142869557218168E-2</v>
      </c>
      <c r="J18" s="183" t="s">
        <v>358</v>
      </c>
      <c r="K18" s="99" t="s">
        <v>363</v>
      </c>
      <c r="L18" s="184" t="s">
        <v>359</v>
      </c>
      <c r="M18" s="184" t="s">
        <v>361</v>
      </c>
      <c r="N18" s="184" t="s">
        <v>362</v>
      </c>
    </row>
    <row r="19" spans="2:14" x14ac:dyDescent="0.2">
      <c r="B19" s="176">
        <v>44207</v>
      </c>
      <c r="C19" s="146">
        <v>219.96443199999999</v>
      </c>
      <c r="D19">
        <f t="shared" si="0"/>
        <v>1.1038423856303841</v>
      </c>
      <c r="E19">
        <v>0.1135503877877795</v>
      </c>
      <c r="G19">
        <v>17</v>
      </c>
      <c r="H19">
        <f t="shared" ca="1" si="1"/>
        <v>1.1581431951947998E-2</v>
      </c>
      <c r="J19" s="181">
        <v>0.05</v>
      </c>
      <c r="K19" s="37">
        <f>100%-J19</f>
        <v>0.95</v>
      </c>
      <c r="L19" s="29">
        <f ca="1">_xlfn.PERCENTILE.INC($H$3:$H$10002,J19)</f>
        <v>-4.5258676998075294E-2</v>
      </c>
      <c r="M19" s="182">
        <f ca="1">$N$9*(1-L19)</f>
        <v>853.40144683507867</v>
      </c>
      <c r="N19" s="182">
        <f ca="1">$N$9-M19</f>
        <v>-36.951446835078627</v>
      </c>
    </row>
    <row r="20" spans="2:14" x14ac:dyDescent="0.2">
      <c r="B20" s="176">
        <v>40063</v>
      </c>
      <c r="C20" s="146">
        <v>104.553665</v>
      </c>
      <c r="D20">
        <f t="shared" si="0"/>
        <v>1.2771060314514926</v>
      </c>
      <c r="E20">
        <v>0.11351563243931889</v>
      </c>
      <c r="G20">
        <v>18</v>
      </c>
      <c r="H20">
        <f t="shared" ca="1" si="1"/>
        <v>-1.0451280920349132E-2</v>
      </c>
      <c r="J20" s="179">
        <v>0.01</v>
      </c>
      <c r="K20" s="122">
        <f>100%-J20</f>
        <v>0.99</v>
      </c>
      <c r="L20" s="29">
        <f t="shared" ref="L20:L21" ca="1" si="2">_xlfn.PERCENTILE.INC($H$3:$H$10002,J20)</f>
        <v>-6.490336079848634E-2</v>
      </c>
      <c r="M20" s="180">
        <f t="shared" ref="M20:M21" ca="1" si="3">$N$9*(1-L20)</f>
        <v>869.44034892392426</v>
      </c>
      <c r="N20" s="180">
        <f t="shared" ref="N20:N21" ca="1" si="4">$N$9-M20</f>
        <v>-52.990348923924216</v>
      </c>
    </row>
    <row r="21" spans="2:14" x14ac:dyDescent="0.2">
      <c r="B21" s="176">
        <v>39916</v>
      </c>
      <c r="C21" s="146">
        <v>45.915149999999997</v>
      </c>
      <c r="D21">
        <f t="shared" si="0"/>
        <v>-0.74934284530682127</v>
      </c>
      <c r="E21">
        <v>0.11177246606598937</v>
      </c>
      <c r="G21">
        <v>19</v>
      </c>
      <c r="H21">
        <f t="shared" ca="1" si="1"/>
        <v>4.7417788938104714E-2</v>
      </c>
      <c r="J21" s="179">
        <v>5.0000000000000001E-3</v>
      </c>
      <c r="K21" s="122">
        <f>100%-J21</f>
        <v>0.995</v>
      </c>
      <c r="L21" s="29">
        <f t="shared" ca="1" si="2"/>
        <v>-7.330713374329903E-2</v>
      </c>
      <c r="M21" s="180">
        <f t="shared" ca="1" si="3"/>
        <v>876.30160934471655</v>
      </c>
      <c r="N21" s="180">
        <f t="shared" ca="1" si="4"/>
        <v>-59.851609344716508</v>
      </c>
    </row>
    <row r="22" spans="2:14" x14ac:dyDescent="0.2">
      <c r="B22" s="176">
        <v>43866</v>
      </c>
      <c r="C22" s="146">
        <v>183.179092</v>
      </c>
      <c r="D22">
        <f t="shared" si="0"/>
        <v>0.31720431970949392</v>
      </c>
      <c r="E22">
        <v>0.10893185837844448</v>
      </c>
      <c r="G22">
        <v>20</v>
      </c>
      <c r="H22">
        <f t="shared" ca="1" si="1"/>
        <v>-2.7186516555074477E-2</v>
      </c>
    </row>
    <row r="23" spans="2:14" x14ac:dyDescent="0.2">
      <c r="B23" s="176">
        <v>43755</v>
      </c>
      <c r="C23" s="146">
        <v>139.066574</v>
      </c>
      <c r="D23">
        <f t="shared" si="0"/>
        <v>10.639036685503672</v>
      </c>
      <c r="E23">
        <v>0.1084624597310624</v>
      </c>
      <c r="G23">
        <v>21</v>
      </c>
      <c r="H23">
        <f t="shared" ca="1" si="1"/>
        <v>1.0822471080668309E-2</v>
      </c>
    </row>
    <row r="24" spans="2:14" x14ac:dyDescent="0.2">
      <c r="B24" s="176">
        <v>37096</v>
      </c>
      <c r="C24" s="146">
        <v>11.948289000000001</v>
      </c>
      <c r="D24">
        <f t="shared" si="0"/>
        <v>-0.84164151012665323</v>
      </c>
      <c r="E24">
        <v>0.10801143928298899</v>
      </c>
      <c r="G24">
        <v>22</v>
      </c>
      <c r="H24">
        <f t="shared" ca="1" si="1"/>
        <v>-5.5701495315268981E-2</v>
      </c>
    </row>
    <row r="25" spans="2:14" x14ac:dyDescent="0.2">
      <c r="B25" s="176">
        <v>40022</v>
      </c>
      <c r="C25" s="146">
        <v>75.450890000000001</v>
      </c>
      <c r="D25">
        <f t="shared" si="0"/>
        <v>1.5624614255614755</v>
      </c>
      <c r="E25">
        <v>0.10759157061267305</v>
      </c>
      <c r="G25">
        <v>23</v>
      </c>
      <c r="H25">
        <f t="shared" ca="1" si="1"/>
        <v>-7.9433739267635826E-3</v>
      </c>
    </row>
    <row r="26" spans="2:14" x14ac:dyDescent="0.2">
      <c r="B26" s="176">
        <v>39885</v>
      </c>
      <c r="C26" s="146">
        <v>29.444693000000001</v>
      </c>
      <c r="D26">
        <f t="shared" si="0"/>
        <v>0.22584072547213691</v>
      </c>
      <c r="E26">
        <v>0.1071550788679024</v>
      </c>
      <c r="G26">
        <v>24</v>
      </c>
      <c r="H26">
        <f t="shared" ca="1" si="1"/>
        <v>-1.996916995591061E-2</v>
      </c>
    </row>
    <row r="27" spans="2:14" x14ac:dyDescent="0.2">
      <c r="B27" s="176">
        <v>37418</v>
      </c>
      <c r="C27" s="146">
        <v>24.019998999999999</v>
      </c>
      <c r="D27">
        <f t="shared" si="0"/>
        <v>1.0885313884891135</v>
      </c>
      <c r="E27">
        <v>0.10660993992840016</v>
      </c>
      <c r="G27">
        <v>25</v>
      </c>
      <c r="H27">
        <f t="shared" ca="1" si="1"/>
        <v>-5.5308456085291356E-2</v>
      </c>
    </row>
    <row r="28" spans="2:14" x14ac:dyDescent="0.2">
      <c r="B28" s="176">
        <v>36964</v>
      </c>
      <c r="C28" s="146">
        <v>11.500904</v>
      </c>
      <c r="D28">
        <f t="shared" si="0"/>
        <v>-0.8432723192280468</v>
      </c>
      <c r="E28">
        <v>0.10526335009934094</v>
      </c>
      <c r="G28">
        <v>26</v>
      </c>
      <c r="H28">
        <f t="shared" ca="1" si="1"/>
        <v>-5.515104406333287E-2</v>
      </c>
    </row>
    <row r="29" spans="2:14" x14ac:dyDescent="0.2">
      <c r="B29" s="176">
        <v>38009</v>
      </c>
      <c r="C29" s="146">
        <v>73.381446999999994</v>
      </c>
      <c r="D29">
        <f t="shared" si="0"/>
        <v>-1.3268705904297894E-2</v>
      </c>
      <c r="E29">
        <v>0.10419147211431298</v>
      </c>
      <c r="G29">
        <v>27</v>
      </c>
      <c r="H29">
        <f t="shared" ca="1" si="1"/>
        <v>1.2157049761136117E-2</v>
      </c>
    </row>
    <row r="30" spans="2:14" x14ac:dyDescent="0.2">
      <c r="B30" s="176">
        <v>43930</v>
      </c>
      <c r="C30" s="146">
        <v>74.368217000000001</v>
      </c>
      <c r="D30">
        <f t="shared" si="0"/>
        <v>-0.4447339615712792</v>
      </c>
      <c r="E30">
        <v>0.10355037896519931</v>
      </c>
      <c r="G30">
        <v>28</v>
      </c>
      <c r="H30">
        <f t="shared" ca="1" si="1"/>
        <v>-7.5673628856284059E-3</v>
      </c>
    </row>
    <row r="31" spans="2:14" x14ac:dyDescent="0.2">
      <c r="B31" s="176">
        <v>43719</v>
      </c>
      <c r="C31" s="146">
        <v>133.93258700000001</v>
      </c>
      <c r="D31">
        <f t="shared" si="0"/>
        <v>3.1778540145070084</v>
      </c>
      <c r="E31">
        <v>0.10213301368554839</v>
      </c>
      <c r="G31">
        <v>29</v>
      </c>
      <c r="H31">
        <f t="shared" ca="1" si="1"/>
        <v>-9.5784490724728447E-3</v>
      </c>
    </row>
    <row r="32" spans="2:14" x14ac:dyDescent="0.2">
      <c r="B32" s="176">
        <v>39815</v>
      </c>
      <c r="C32" s="146">
        <v>32.057746999999999</v>
      </c>
      <c r="D32">
        <f t="shared" si="0"/>
        <v>1.4606452916280672</v>
      </c>
      <c r="E32">
        <v>0.10134478977316776</v>
      </c>
      <c r="G32">
        <v>30</v>
      </c>
      <c r="H32">
        <f t="shared" ca="1" si="1"/>
        <v>-6.5602195673861427E-2</v>
      </c>
    </row>
    <row r="33" spans="2:8" x14ac:dyDescent="0.2">
      <c r="B33" s="176">
        <v>37186</v>
      </c>
      <c r="C33" s="146">
        <v>13.028187000000001</v>
      </c>
      <c r="D33">
        <f t="shared" si="0"/>
        <v>-0.96204007927938606</v>
      </c>
      <c r="E33">
        <v>0.10032556602019116</v>
      </c>
      <c r="G33">
        <v>31</v>
      </c>
      <c r="H33">
        <f t="shared" ca="1" si="1"/>
        <v>-1.2604028555417583E-2</v>
      </c>
    </row>
    <row r="34" spans="2:8" x14ac:dyDescent="0.2">
      <c r="B34" s="176">
        <v>41527</v>
      </c>
      <c r="C34" s="146">
        <v>343.20901500000002</v>
      </c>
      <c r="D34">
        <f t="shared" si="0"/>
        <v>0.8376230030603653</v>
      </c>
      <c r="E34">
        <v>0.10006289745699704</v>
      </c>
      <c r="G34">
        <v>32</v>
      </c>
      <c r="H34">
        <f t="shared" ca="1" si="1"/>
        <v>-2.2187275250719528E-2</v>
      </c>
    </row>
    <row r="35" spans="2:8" x14ac:dyDescent="0.2">
      <c r="B35" s="176">
        <v>43556</v>
      </c>
      <c r="C35" s="146">
        <v>186.76791399999999</v>
      </c>
      <c r="D35">
        <f t="shared" si="0"/>
        <v>7.9827134147480119E-2</v>
      </c>
      <c r="E35">
        <v>9.850493202874086E-2</v>
      </c>
      <c r="G35">
        <v>33</v>
      </c>
      <c r="H35">
        <f t="shared" ca="1" si="1"/>
        <v>1.7644874613927795E-2</v>
      </c>
    </row>
    <row r="36" spans="2:8" x14ac:dyDescent="0.2">
      <c r="B36" s="176">
        <v>44153</v>
      </c>
      <c r="C36" s="146">
        <v>172.960938</v>
      </c>
      <c r="D36">
        <f t="shared" si="0"/>
        <v>-0.44787936533451572</v>
      </c>
      <c r="E36">
        <v>9.810128169488419E-2</v>
      </c>
      <c r="G36">
        <v>34</v>
      </c>
      <c r="H36">
        <f t="shared" ca="1" si="1"/>
        <v>-1.9924689649898315E-2</v>
      </c>
    </row>
    <row r="37" spans="2:8" x14ac:dyDescent="0.2">
      <c r="B37" s="176">
        <v>41500</v>
      </c>
      <c r="C37" s="146">
        <v>313.266571</v>
      </c>
      <c r="D37">
        <f t="shared" si="0"/>
        <v>8.7802786874508154</v>
      </c>
      <c r="E37">
        <v>9.7129050083244226E-2</v>
      </c>
      <c r="G37">
        <v>35</v>
      </c>
      <c r="H37">
        <f t="shared" ca="1" si="1"/>
        <v>5.4381105398964229E-2</v>
      </c>
    </row>
    <row r="38" spans="2:8" x14ac:dyDescent="0.2">
      <c r="B38" s="176">
        <v>39898</v>
      </c>
      <c r="C38" s="146">
        <v>32.030434</v>
      </c>
      <c r="D38">
        <f t="shared" si="0"/>
        <v>0.98209517182886219</v>
      </c>
      <c r="E38">
        <v>9.6975197805613506E-2</v>
      </c>
      <c r="G38">
        <v>36</v>
      </c>
      <c r="H38">
        <f t="shared" ca="1" si="1"/>
        <v>2.0362559658159671E-2</v>
      </c>
    </row>
    <row r="39" spans="2:8" x14ac:dyDescent="0.2">
      <c r="B39" s="176">
        <v>36766</v>
      </c>
      <c r="C39" s="146">
        <v>16.159887000000001</v>
      </c>
      <c r="D39">
        <f t="shared" si="0"/>
        <v>-0.76198348619275114</v>
      </c>
      <c r="E39">
        <v>9.5711101814377461E-2</v>
      </c>
      <c r="G39">
        <v>37</v>
      </c>
      <c r="H39">
        <f t="shared" ca="1" si="1"/>
        <v>-2.8963167793595476E-2</v>
      </c>
    </row>
    <row r="40" spans="2:8" x14ac:dyDescent="0.2">
      <c r="B40" s="176">
        <v>40018</v>
      </c>
      <c r="C40" s="146">
        <v>67.893974</v>
      </c>
      <c r="D40">
        <f t="shared" si="0"/>
        <v>-0.15496992913277446</v>
      </c>
      <c r="E40">
        <v>9.5490224802444471E-2</v>
      </c>
      <c r="G40">
        <v>38</v>
      </c>
      <c r="H40">
        <f t="shared" ca="1" si="1"/>
        <v>3.9487544881985956E-2</v>
      </c>
    </row>
    <row r="41" spans="2:8" x14ac:dyDescent="0.2">
      <c r="B41" s="176">
        <v>38013</v>
      </c>
      <c r="C41" s="146">
        <v>80.345039</v>
      </c>
      <c r="D41">
        <f t="shared" si="0"/>
        <v>-0.8245880710086706</v>
      </c>
      <c r="E41">
        <v>9.4895812016353484E-2</v>
      </c>
      <c r="G41">
        <v>39</v>
      </c>
      <c r="H41">
        <f t="shared" ca="1" si="1"/>
        <v>4.036933727476464E-2</v>
      </c>
    </row>
    <row r="42" spans="2:8" x14ac:dyDescent="0.2">
      <c r="B42" s="176">
        <v>42521</v>
      </c>
      <c r="C42" s="146">
        <v>458.03634599999998</v>
      </c>
      <c r="D42">
        <f t="shared" si="0"/>
        <v>14.356415099374942</v>
      </c>
      <c r="E42">
        <v>9.1157281988429373E-2</v>
      </c>
      <c r="G42">
        <v>40</v>
      </c>
      <c r="H42">
        <f t="shared" ca="1" si="1"/>
        <v>-3.1939332705361166E-2</v>
      </c>
    </row>
    <row r="43" spans="2:8" x14ac:dyDescent="0.2">
      <c r="B43" s="176">
        <v>35963</v>
      </c>
      <c r="C43" s="146">
        <v>29.827036</v>
      </c>
      <c r="D43">
        <f t="shared" si="0"/>
        <v>-0.31573721523620851</v>
      </c>
      <c r="E43">
        <v>8.9869451504412293E-2</v>
      </c>
      <c r="G43">
        <v>41</v>
      </c>
      <c r="H43">
        <f t="shared" ca="1" si="1"/>
        <v>-1.4857210547637306E-2</v>
      </c>
    </row>
    <row r="44" spans="2:8" x14ac:dyDescent="0.2">
      <c r="B44" s="176">
        <v>35793</v>
      </c>
      <c r="C44" s="146">
        <v>43.590031000000003</v>
      </c>
      <c r="D44">
        <f t="shared" si="0"/>
        <v>-0.63667727997784751</v>
      </c>
      <c r="E44">
        <v>8.8735828242516662E-2</v>
      </c>
      <c r="G44">
        <v>42</v>
      </c>
      <c r="H44">
        <f t="shared" ca="1" si="1"/>
        <v>-8.3069362170320755E-3</v>
      </c>
    </row>
    <row r="45" spans="2:8" x14ac:dyDescent="0.2">
      <c r="B45" s="176">
        <v>43704</v>
      </c>
      <c r="C45" s="146">
        <v>119.976067</v>
      </c>
      <c r="D45">
        <f t="shared" si="0"/>
        <v>4.7564521109666167</v>
      </c>
      <c r="E45">
        <v>8.8647631737214849E-2</v>
      </c>
      <c r="G45">
        <v>43</v>
      </c>
      <c r="H45">
        <f t="shared" ca="1" si="1"/>
        <v>-4.8232634180152154E-2</v>
      </c>
    </row>
    <row r="46" spans="2:8" x14ac:dyDescent="0.2">
      <c r="B46" s="176">
        <v>37293</v>
      </c>
      <c r="C46" s="146">
        <v>20.842016000000001</v>
      </c>
      <c r="D46">
        <f t="shared" si="0"/>
        <v>-8.0013554803795878E-2</v>
      </c>
      <c r="E46">
        <v>8.7324303119406047E-2</v>
      </c>
      <c r="G46">
        <v>44</v>
      </c>
      <c r="H46">
        <f t="shared" ca="1" si="1"/>
        <v>-1.4839383110882753E-3</v>
      </c>
    </row>
    <row r="47" spans="2:8" x14ac:dyDescent="0.2">
      <c r="B47" s="176">
        <v>37298</v>
      </c>
      <c r="C47" s="146">
        <v>22.654699000000001</v>
      </c>
      <c r="D47">
        <f t="shared" si="0"/>
        <v>-0.94379097828277603</v>
      </c>
      <c r="E47">
        <v>8.616856821806973E-2</v>
      </c>
      <c r="G47">
        <v>45</v>
      </c>
      <c r="H47">
        <f t="shared" ca="1" si="1"/>
        <v>-9.9065819249374194E-3</v>
      </c>
    </row>
    <row r="48" spans="2:8" x14ac:dyDescent="0.2">
      <c r="B48" s="176">
        <v>44694</v>
      </c>
      <c r="C48" s="146">
        <v>403.04382299999997</v>
      </c>
      <c r="D48">
        <f t="shared" si="0"/>
        <v>-2.7540600156756054E-2</v>
      </c>
      <c r="E48">
        <v>8.5952184230751738E-2</v>
      </c>
      <c r="G48">
        <v>46</v>
      </c>
      <c r="H48">
        <f t="shared" ca="1" si="1"/>
        <v>2.0904070218426159E-2</v>
      </c>
    </row>
    <row r="49" spans="2:8" x14ac:dyDescent="0.2">
      <c r="B49" s="176">
        <v>44480</v>
      </c>
      <c r="C49" s="146">
        <v>414.45825200000002</v>
      </c>
      <c r="D49">
        <f t="shared" si="0"/>
        <v>36.918984265375826</v>
      </c>
      <c r="E49">
        <v>8.5650781824704286E-2</v>
      </c>
      <c r="G49">
        <v>47</v>
      </c>
      <c r="H49">
        <f t="shared" ca="1" si="1"/>
        <v>3.7827581888605868E-2</v>
      </c>
    </row>
    <row r="50" spans="2:8" x14ac:dyDescent="0.2">
      <c r="B50" s="176">
        <v>37153</v>
      </c>
      <c r="C50" s="146">
        <v>10.930099</v>
      </c>
      <c r="D50">
        <f t="shared" si="0"/>
        <v>-0.92049191533764863</v>
      </c>
      <c r="E50">
        <v>8.4992133630113514E-2</v>
      </c>
      <c r="G50">
        <v>48</v>
      </c>
      <c r="H50">
        <f t="shared" ca="1" si="1"/>
        <v>4.5293128483715576E-2</v>
      </c>
    </row>
    <row r="51" spans="2:8" x14ac:dyDescent="0.2">
      <c r="B51" s="176">
        <v>44069</v>
      </c>
      <c r="C51" s="146">
        <v>137.471542</v>
      </c>
      <c r="D51">
        <f t="shared" si="0"/>
        <v>7.7663985995345888</v>
      </c>
      <c r="E51">
        <v>8.4972435324446802E-2</v>
      </c>
      <c r="G51">
        <v>49</v>
      </c>
      <c r="H51">
        <f t="shared" ca="1" si="1"/>
        <v>3.7662096338877571E-2</v>
      </c>
    </row>
    <row r="52" spans="2:8" x14ac:dyDescent="0.2">
      <c r="B52" s="176">
        <v>36894</v>
      </c>
      <c r="C52" s="146">
        <v>15.681644</v>
      </c>
      <c r="D52">
        <f t="shared" si="0"/>
        <v>-0.65837390916042737</v>
      </c>
      <c r="E52">
        <v>8.4266242704009314E-2</v>
      </c>
      <c r="G52">
        <v>50</v>
      </c>
      <c r="H52">
        <f t="shared" ca="1" si="1"/>
        <v>-2.9619108197360636E-3</v>
      </c>
    </row>
    <row r="53" spans="2:8" x14ac:dyDescent="0.2">
      <c r="B53" s="176">
        <v>35887</v>
      </c>
      <c r="C53" s="146">
        <v>45.902946</v>
      </c>
      <c r="D53">
        <f t="shared" si="0"/>
        <v>-0.77311646893899111</v>
      </c>
      <c r="E53">
        <v>8.3333388401212904E-2</v>
      </c>
      <c r="G53">
        <v>51</v>
      </c>
      <c r="H53">
        <f t="shared" ca="1" si="1"/>
        <v>2.0997717169042109E-2</v>
      </c>
    </row>
    <row r="54" spans="2:8" x14ac:dyDescent="0.2">
      <c r="B54" s="176">
        <v>43557</v>
      </c>
      <c r="C54" s="146">
        <v>202.31942699999999</v>
      </c>
      <c r="D54">
        <f t="shared" si="0"/>
        <v>-0.46752640358813691</v>
      </c>
      <c r="E54">
        <v>8.3266513326266528E-2</v>
      </c>
      <c r="G54">
        <v>52</v>
      </c>
      <c r="H54">
        <f t="shared" ca="1" si="1"/>
        <v>4.176371430138036E-4</v>
      </c>
    </row>
    <row r="55" spans="2:8" x14ac:dyDescent="0.2">
      <c r="B55" s="176">
        <v>42292</v>
      </c>
      <c r="C55" s="146">
        <v>379.96142600000002</v>
      </c>
      <c r="D55">
        <f t="shared" si="0"/>
        <v>1.6331305344407483</v>
      </c>
      <c r="E55">
        <v>8.2316300413621896E-2</v>
      </c>
      <c r="G55">
        <v>53</v>
      </c>
      <c r="H55">
        <f t="shared" ca="1" si="1"/>
        <v>7.9452078747342687E-3</v>
      </c>
    </row>
    <row r="56" spans="2:8" x14ac:dyDescent="0.2">
      <c r="B56" s="176">
        <v>44110</v>
      </c>
      <c r="C56" s="146">
        <v>144.300262</v>
      </c>
      <c r="D56">
        <f t="shared" si="0"/>
        <v>3.6477817833374266</v>
      </c>
      <c r="E56">
        <v>8.1030700294686453E-2</v>
      </c>
      <c r="G56">
        <v>54</v>
      </c>
      <c r="H56">
        <f t="shared" ca="1" si="1"/>
        <v>-6.8769204208188085E-3</v>
      </c>
    </row>
    <row r="57" spans="2:8" x14ac:dyDescent="0.2">
      <c r="B57" s="176">
        <v>39762</v>
      </c>
      <c r="C57" s="146">
        <v>31.047125000000001</v>
      </c>
      <c r="D57">
        <f t="shared" si="0"/>
        <v>0.63875069501603687</v>
      </c>
      <c r="E57">
        <v>8.0823982324785451E-2</v>
      </c>
      <c r="G57">
        <v>55</v>
      </c>
      <c r="H57">
        <f t="shared" ca="1" si="1"/>
        <v>-3.3526833408719883E-2</v>
      </c>
    </row>
    <row r="58" spans="2:8" x14ac:dyDescent="0.2">
      <c r="B58" s="176">
        <v>36004</v>
      </c>
      <c r="C58" s="146">
        <v>18.945606000000002</v>
      </c>
      <c r="D58">
        <f t="shared" si="0"/>
        <v>-0.16792143497141784</v>
      </c>
      <c r="E58">
        <v>8.0323056726636505E-2</v>
      </c>
      <c r="G58">
        <v>56</v>
      </c>
      <c r="H58">
        <f t="shared" ca="1" si="1"/>
        <v>-5.1157998797151747E-3</v>
      </c>
    </row>
    <row r="59" spans="2:8" x14ac:dyDescent="0.2">
      <c r="B59" s="176">
        <v>36150</v>
      </c>
      <c r="C59" s="146">
        <v>22.769010999999999</v>
      </c>
      <c r="D59">
        <f t="shared" si="0"/>
        <v>-0.79796572372011965</v>
      </c>
      <c r="E59">
        <v>8.0268734331686742E-2</v>
      </c>
      <c r="G59">
        <v>57</v>
      </c>
      <c r="H59">
        <f t="shared" ca="1" si="1"/>
        <v>-4.3168258816607658E-2</v>
      </c>
    </row>
    <row r="60" spans="2:8" x14ac:dyDescent="0.2">
      <c r="B60" s="176">
        <v>44046</v>
      </c>
      <c r="C60" s="146">
        <v>112.698753</v>
      </c>
      <c r="D60">
        <f t="shared" si="0"/>
        <v>3.1146112264557755</v>
      </c>
      <c r="E60">
        <v>8.0267556957569319E-2</v>
      </c>
      <c r="G60">
        <v>58</v>
      </c>
      <c r="H60">
        <f t="shared" ca="1" si="1"/>
        <v>3.7421582474612448E-2</v>
      </c>
    </row>
    <row r="61" spans="2:8" x14ac:dyDescent="0.2">
      <c r="B61" s="176">
        <v>36311</v>
      </c>
      <c r="C61" s="146">
        <v>27.389890999999999</v>
      </c>
      <c r="D61">
        <f t="shared" si="0"/>
        <v>0.20215905817068483</v>
      </c>
      <c r="E61">
        <v>8.0247015100761654E-2</v>
      </c>
      <c r="G61">
        <v>59</v>
      </c>
      <c r="H61">
        <f t="shared" ca="1" si="1"/>
        <v>1.4549832022196878E-2</v>
      </c>
    </row>
    <row r="62" spans="2:8" x14ac:dyDescent="0.2">
      <c r="B62" s="176">
        <v>36266</v>
      </c>
      <c r="C62" s="146">
        <v>22.783916000000001</v>
      </c>
      <c r="D62">
        <f t="shared" si="0"/>
        <v>0.15713568451196827</v>
      </c>
      <c r="E62">
        <v>8.0211857710958012E-2</v>
      </c>
      <c r="G62">
        <v>60</v>
      </c>
      <c r="H62">
        <f t="shared" ca="1" si="1"/>
        <v>-4.1685832796287898E-3</v>
      </c>
    </row>
    <row r="63" spans="2:8" x14ac:dyDescent="0.2">
      <c r="B63" s="176">
        <v>36599</v>
      </c>
      <c r="C63" s="146">
        <v>19.689926</v>
      </c>
      <c r="D63">
        <f t="shared" si="0"/>
        <v>-0.4987468752070795</v>
      </c>
      <c r="E63">
        <v>8.0182601468011469E-2</v>
      </c>
      <c r="G63">
        <v>61</v>
      </c>
      <c r="H63">
        <f t="shared" ca="1" si="1"/>
        <v>-9.3815696564150744E-3</v>
      </c>
    </row>
    <row r="64" spans="2:8" x14ac:dyDescent="0.2">
      <c r="B64" s="176">
        <v>36350</v>
      </c>
      <c r="C64" s="146">
        <v>39.281402999999997</v>
      </c>
      <c r="D64">
        <f t="shared" si="0"/>
        <v>0.47592489148225231</v>
      </c>
      <c r="E64">
        <v>8.0175025001528941E-2</v>
      </c>
      <c r="G64">
        <v>62</v>
      </c>
      <c r="H64">
        <f t="shared" ca="1" si="1"/>
        <v>2.5000791019422618E-2</v>
      </c>
    </row>
    <row r="65" spans="2:8" x14ac:dyDescent="0.2">
      <c r="B65" s="176">
        <v>36165</v>
      </c>
      <c r="C65" s="146">
        <v>26.614771000000001</v>
      </c>
      <c r="D65">
        <f t="shared" si="0"/>
        <v>-0.13681419719510685</v>
      </c>
      <c r="E65">
        <v>8.0156982271514909E-2</v>
      </c>
      <c r="G65">
        <v>63</v>
      </c>
      <c r="H65">
        <f t="shared" ca="1" si="1"/>
        <v>5.1371127461027448E-3</v>
      </c>
    </row>
    <row r="66" spans="2:8" x14ac:dyDescent="0.2">
      <c r="B66" s="176">
        <v>36168</v>
      </c>
      <c r="C66" s="146">
        <v>30.833189000000001</v>
      </c>
      <c r="D66">
        <f t="shared" si="0"/>
        <v>0.13158332724416325</v>
      </c>
      <c r="E66">
        <v>8.0156412051589271E-2</v>
      </c>
      <c r="G66">
        <v>64</v>
      </c>
      <c r="H66">
        <f t="shared" ca="1" si="1"/>
        <v>-5.7462603852715829E-2</v>
      </c>
    </row>
    <row r="67" spans="2:8" x14ac:dyDescent="0.2">
      <c r="B67" s="176">
        <v>36578</v>
      </c>
      <c r="C67" s="146">
        <v>27.247828999999999</v>
      </c>
      <c r="D67">
        <f t="shared" ref="D67:D130" si="5">(C67-C68)/C68</f>
        <v>-0.1853969589895558</v>
      </c>
      <c r="E67">
        <v>8.015598140128441E-2</v>
      </c>
      <c r="G67">
        <v>65</v>
      </c>
      <c r="H67">
        <f t="shared" ca="1" si="1"/>
        <v>1.3749771271938933E-3</v>
      </c>
    </row>
    <row r="68" spans="2:8" x14ac:dyDescent="0.2">
      <c r="B68" s="176">
        <v>36174</v>
      </c>
      <c r="C68" s="146">
        <v>33.449210999999998</v>
      </c>
      <c r="D68">
        <f t="shared" si="5"/>
        <v>-7.9434004511953177E-2</v>
      </c>
      <c r="E68">
        <v>8.0144442453099748E-2</v>
      </c>
      <c r="G68">
        <v>66</v>
      </c>
      <c r="H68">
        <f t="shared" ref="H68:H131" ca="1" si="6">_xlfn.NORM.INV(RAND(),N$5,N$6)</f>
        <v>-4.9536761250839794E-3</v>
      </c>
    </row>
    <row r="69" spans="2:8" x14ac:dyDescent="0.2">
      <c r="B69" s="176">
        <v>36532</v>
      </c>
      <c r="C69" s="146">
        <v>36.335484000000001</v>
      </c>
      <c r="D69">
        <f t="shared" si="5"/>
        <v>0.26008340264248819</v>
      </c>
      <c r="E69">
        <v>8.0143788157536783E-2</v>
      </c>
      <c r="G69">
        <v>67</v>
      </c>
      <c r="H69">
        <f t="shared" ca="1" si="6"/>
        <v>2.4442295000395061E-4</v>
      </c>
    </row>
    <row r="70" spans="2:8" x14ac:dyDescent="0.2">
      <c r="B70" s="176">
        <v>36229</v>
      </c>
      <c r="C70" s="146">
        <v>28.835777</v>
      </c>
      <c r="D70">
        <f t="shared" si="5"/>
        <v>-1.7272332314745731E-2</v>
      </c>
      <c r="E70">
        <v>8.012255717584342E-2</v>
      </c>
      <c r="G70">
        <v>68</v>
      </c>
      <c r="H70">
        <f t="shared" ca="1" si="6"/>
        <v>5.8390100424167701E-3</v>
      </c>
    </row>
    <row r="71" spans="2:8" x14ac:dyDescent="0.2">
      <c r="B71" s="176">
        <v>36294</v>
      </c>
      <c r="C71" s="146">
        <v>29.342592</v>
      </c>
      <c r="D71">
        <f t="shared" si="5"/>
        <v>0.62216771124338788</v>
      </c>
      <c r="E71">
        <v>8.0109909696211054E-2</v>
      </c>
      <c r="G71">
        <v>69</v>
      </c>
      <c r="H71">
        <f t="shared" ca="1" si="6"/>
        <v>7.7619918331424389E-3</v>
      </c>
    </row>
    <row r="72" spans="2:8" x14ac:dyDescent="0.2">
      <c r="B72" s="176">
        <v>36104</v>
      </c>
      <c r="C72" s="146">
        <v>18.088507</v>
      </c>
      <c r="D72">
        <f t="shared" si="5"/>
        <v>-0.28293703580314589</v>
      </c>
      <c r="E72">
        <v>8.0106897012950318E-2</v>
      </c>
      <c r="G72">
        <v>70</v>
      </c>
      <c r="H72">
        <f t="shared" ca="1" si="6"/>
        <v>2.5999868503737408E-2</v>
      </c>
    </row>
    <row r="73" spans="2:8" x14ac:dyDescent="0.2">
      <c r="B73" s="176">
        <v>36577</v>
      </c>
      <c r="C73" s="146">
        <v>25.225828</v>
      </c>
      <c r="D73">
        <f t="shared" si="5"/>
        <v>-0.45357597388410664</v>
      </c>
      <c r="E73">
        <v>8.0091011540002921E-2</v>
      </c>
      <c r="G73">
        <v>71</v>
      </c>
      <c r="H73">
        <f t="shared" ca="1" si="6"/>
        <v>-3.2589115755631559E-2</v>
      </c>
    </row>
    <row r="74" spans="2:8" x14ac:dyDescent="0.2">
      <c r="B74" s="176">
        <v>36395</v>
      </c>
      <c r="C74" s="146">
        <v>46.165298</v>
      </c>
      <c r="D74">
        <f t="shared" si="5"/>
        <v>0.26947099932639973</v>
      </c>
      <c r="E74">
        <v>8.0085083904861423E-2</v>
      </c>
      <c r="G74">
        <v>72</v>
      </c>
      <c r="H74">
        <f t="shared" ca="1" si="6"/>
        <v>7.0083611198358264E-2</v>
      </c>
    </row>
    <row r="75" spans="2:8" x14ac:dyDescent="0.2">
      <c r="B75" s="176">
        <v>36349</v>
      </c>
      <c r="C75" s="146">
        <v>36.365775999999997</v>
      </c>
      <c r="D75">
        <f t="shared" si="5"/>
        <v>0.60768588756005693</v>
      </c>
      <c r="E75">
        <v>8.0071524068240987E-2</v>
      </c>
      <c r="G75">
        <v>73</v>
      </c>
      <c r="H75">
        <f t="shared" ca="1" si="6"/>
        <v>5.2346632245001495E-2</v>
      </c>
    </row>
    <row r="76" spans="2:8" x14ac:dyDescent="0.2">
      <c r="B76" s="176">
        <v>36286</v>
      </c>
      <c r="C76" s="146">
        <v>22.619951</v>
      </c>
      <c r="D76">
        <f t="shared" si="5"/>
        <v>-0.33646693515466808</v>
      </c>
      <c r="E76">
        <v>8.007101362926522E-2</v>
      </c>
      <c r="G76">
        <v>74</v>
      </c>
      <c r="H76">
        <f t="shared" ca="1" si="6"/>
        <v>5.9790910320865587E-2</v>
      </c>
    </row>
    <row r="77" spans="2:8" x14ac:dyDescent="0.2">
      <c r="B77" s="176">
        <v>36181</v>
      </c>
      <c r="C77" s="146">
        <v>34.090164000000001</v>
      </c>
      <c r="D77">
        <f t="shared" si="5"/>
        <v>2.3724221733095158E-2</v>
      </c>
      <c r="E77">
        <v>8.0046865381027385E-2</v>
      </c>
      <c r="G77">
        <v>75</v>
      </c>
      <c r="H77">
        <f t="shared" ca="1" si="6"/>
        <v>-3.0710020662204282E-2</v>
      </c>
    </row>
    <row r="78" spans="2:8" x14ac:dyDescent="0.2">
      <c r="B78" s="176">
        <v>36171</v>
      </c>
      <c r="C78" s="146">
        <v>33.300144000000003</v>
      </c>
      <c r="D78">
        <f t="shared" si="5"/>
        <v>-0.21506763789487141</v>
      </c>
      <c r="E78">
        <v>8.0009725883365551E-2</v>
      </c>
      <c r="G78">
        <v>76</v>
      </c>
      <c r="H78">
        <f t="shared" ca="1" si="6"/>
        <v>1.1562314154141223E-3</v>
      </c>
    </row>
    <row r="79" spans="2:8" x14ac:dyDescent="0.2">
      <c r="B79" s="176">
        <v>36353</v>
      </c>
      <c r="C79" s="146">
        <v>42.424221000000003</v>
      </c>
      <c r="D79">
        <f t="shared" si="5"/>
        <v>0.561648729370674</v>
      </c>
      <c r="E79">
        <v>8.0007783836030646E-2</v>
      </c>
      <c r="G79">
        <v>77</v>
      </c>
      <c r="H79">
        <f t="shared" ca="1" si="6"/>
        <v>7.3138232103821671E-2</v>
      </c>
    </row>
    <row r="80" spans="2:8" x14ac:dyDescent="0.2">
      <c r="B80" s="176">
        <v>36293</v>
      </c>
      <c r="C80" s="146">
        <v>27.166302000000002</v>
      </c>
      <c r="D80">
        <f t="shared" si="5"/>
        <v>0.24999997699355664</v>
      </c>
      <c r="E80">
        <v>8.0000057247397352E-2</v>
      </c>
      <c r="G80">
        <v>78</v>
      </c>
      <c r="H80">
        <f t="shared" ca="1" si="6"/>
        <v>-4.4483979168713121E-3</v>
      </c>
    </row>
    <row r="81" spans="2:8" x14ac:dyDescent="0.2">
      <c r="B81" s="176">
        <v>36284</v>
      </c>
      <c r="C81" s="146">
        <v>21.733042000000001</v>
      </c>
      <c r="D81">
        <f t="shared" si="5"/>
        <v>4.2043469521929604E-2</v>
      </c>
      <c r="E81">
        <v>8.0000055657190691E-2</v>
      </c>
      <c r="G81">
        <v>79</v>
      </c>
      <c r="H81">
        <f t="shared" ca="1" si="6"/>
        <v>-4.2250779002462801E-3</v>
      </c>
    </row>
    <row r="82" spans="2:8" x14ac:dyDescent="0.2">
      <c r="B82" s="176">
        <v>36594</v>
      </c>
      <c r="C82" s="146">
        <v>20.856176000000001</v>
      </c>
      <c r="D82">
        <f t="shared" si="5"/>
        <v>-0.22654827644583828</v>
      </c>
      <c r="E82">
        <v>7.9999948216780248E-2</v>
      </c>
      <c r="G82">
        <v>80</v>
      </c>
      <c r="H82">
        <f t="shared" ca="1" si="6"/>
        <v>-1.3123761992080674E-3</v>
      </c>
    </row>
    <row r="83" spans="2:8" x14ac:dyDescent="0.2">
      <c r="B83" s="176">
        <v>36242</v>
      </c>
      <c r="C83" s="146">
        <v>26.965064999999999</v>
      </c>
      <c r="D83">
        <f t="shared" si="5"/>
        <v>3.3418841366470359E-2</v>
      </c>
      <c r="E83">
        <v>7.9999817363719791E-2</v>
      </c>
      <c r="G83">
        <v>81</v>
      </c>
      <c r="H83">
        <f t="shared" ca="1" si="6"/>
        <v>2.124449293807815E-2</v>
      </c>
    </row>
    <row r="84" spans="2:8" x14ac:dyDescent="0.2">
      <c r="B84" s="176">
        <v>35985</v>
      </c>
      <c r="C84" s="146">
        <v>26.093064999999999</v>
      </c>
      <c r="D84">
        <f t="shared" si="5"/>
        <v>-0.56397980887146892</v>
      </c>
      <c r="E84">
        <v>7.9888989360431956E-2</v>
      </c>
      <c r="G84">
        <v>82</v>
      </c>
      <c r="H84">
        <f t="shared" ca="1" si="6"/>
        <v>-2.515809878558686E-2</v>
      </c>
    </row>
    <row r="85" spans="2:8" x14ac:dyDescent="0.2">
      <c r="B85" s="176">
        <v>35103</v>
      </c>
      <c r="C85" s="146">
        <v>59.843707999999999</v>
      </c>
      <c r="D85">
        <f t="shared" si="5"/>
        <v>-0.6074180094868934</v>
      </c>
      <c r="E85">
        <v>7.9726706060056107E-2</v>
      </c>
      <c r="G85">
        <v>83</v>
      </c>
      <c r="H85">
        <f t="shared" ca="1" si="6"/>
        <v>-5.6090081708581232E-3</v>
      </c>
    </row>
    <row r="86" spans="2:8" x14ac:dyDescent="0.2">
      <c r="B86" s="176">
        <v>40823</v>
      </c>
      <c r="C86" s="146">
        <v>152.43620300000001</v>
      </c>
      <c r="D86">
        <f t="shared" si="5"/>
        <v>-0.48726921040303539</v>
      </c>
      <c r="E86">
        <v>7.9714913880603616E-2</v>
      </c>
      <c r="G86">
        <v>84</v>
      </c>
      <c r="H86">
        <f t="shared" ca="1" si="6"/>
        <v>1.2202837416776482E-2</v>
      </c>
    </row>
    <row r="87" spans="2:8" x14ac:dyDescent="0.2">
      <c r="B87" s="176">
        <v>42412</v>
      </c>
      <c r="C87" s="146">
        <v>297.30261200000001</v>
      </c>
      <c r="D87">
        <f t="shared" si="5"/>
        <v>8.0103231089239113</v>
      </c>
      <c r="E87">
        <v>7.9609164725674919E-2</v>
      </c>
      <c r="G87">
        <v>85</v>
      </c>
      <c r="H87">
        <f t="shared" ca="1" si="6"/>
        <v>-8.0041730938316766E-3</v>
      </c>
    </row>
    <row r="88" spans="2:8" x14ac:dyDescent="0.2">
      <c r="B88" s="176">
        <v>36516</v>
      </c>
      <c r="C88" s="146">
        <v>32.995776999999997</v>
      </c>
      <c r="D88">
        <f t="shared" si="5"/>
        <v>-0.15839287764371482</v>
      </c>
      <c r="E88">
        <v>7.9534301276058275E-2</v>
      </c>
      <c r="G88">
        <v>86</v>
      </c>
      <c r="H88">
        <f t="shared" ca="1" si="6"/>
        <v>-2.2902819195140915E-2</v>
      </c>
    </row>
    <row r="89" spans="2:8" x14ac:dyDescent="0.2">
      <c r="B89" s="176">
        <v>36535</v>
      </c>
      <c r="C89" s="146">
        <v>39.205677000000001</v>
      </c>
      <c r="D89">
        <f t="shared" si="5"/>
        <v>-0.67770146656330266</v>
      </c>
      <c r="E89">
        <v>7.8991461899888288E-2</v>
      </c>
      <c r="G89">
        <v>87</v>
      </c>
      <c r="H89">
        <f t="shared" ca="1" si="6"/>
        <v>4.6816156370723998E-2</v>
      </c>
    </row>
    <row r="90" spans="2:8" x14ac:dyDescent="0.2">
      <c r="B90" s="176">
        <v>39472</v>
      </c>
      <c r="C90" s="146">
        <v>121.64398199999999</v>
      </c>
      <c r="D90">
        <f t="shared" si="5"/>
        <v>4.6879422284089483</v>
      </c>
      <c r="E90">
        <v>7.8809471793186314E-2</v>
      </c>
      <c r="G90">
        <v>88</v>
      </c>
      <c r="H90">
        <f t="shared" ca="1" si="6"/>
        <v>1.102065015585256E-2</v>
      </c>
    </row>
    <row r="91" spans="2:8" x14ac:dyDescent="0.2">
      <c r="B91" s="176">
        <v>36651</v>
      </c>
      <c r="C91" s="146">
        <v>21.386289999999999</v>
      </c>
      <c r="D91">
        <f t="shared" si="5"/>
        <v>1.7291097948354338E-2</v>
      </c>
      <c r="E91">
        <v>7.8686016240495718E-2</v>
      </c>
      <c r="G91">
        <v>89</v>
      </c>
      <c r="H91">
        <f t="shared" ca="1" si="6"/>
        <v>2.0506420189110299E-3</v>
      </c>
    </row>
    <row r="92" spans="2:8" x14ac:dyDescent="0.2">
      <c r="B92" s="176">
        <v>36623</v>
      </c>
      <c r="C92" s="146">
        <v>21.022783</v>
      </c>
      <c r="D92">
        <f t="shared" si="5"/>
        <v>-0.7072363786987429</v>
      </c>
      <c r="E92">
        <v>7.8477309548139321E-2</v>
      </c>
      <c r="G92">
        <v>90</v>
      </c>
      <c r="H92">
        <f t="shared" ca="1" si="6"/>
        <v>-1.2680489424048422E-3</v>
      </c>
    </row>
    <row r="93" spans="2:8" x14ac:dyDescent="0.2">
      <c r="B93" s="176">
        <v>39638</v>
      </c>
      <c r="C93" s="146">
        <v>71.808043999999995</v>
      </c>
      <c r="D93">
        <f t="shared" si="5"/>
        <v>-0.6374723821376399</v>
      </c>
      <c r="E93">
        <v>7.8389989721301345E-2</v>
      </c>
      <c r="G93">
        <v>91</v>
      </c>
      <c r="H93">
        <f t="shared" ca="1" si="6"/>
        <v>-9.4001704108507469E-3</v>
      </c>
    </row>
    <row r="94" spans="2:8" x14ac:dyDescent="0.2">
      <c r="B94" s="176">
        <v>40844</v>
      </c>
      <c r="C94" s="146">
        <v>198.076065</v>
      </c>
      <c r="D94">
        <f t="shared" si="5"/>
        <v>3.185527465227556</v>
      </c>
      <c r="E94">
        <v>7.820654480019773E-2</v>
      </c>
      <c r="G94">
        <v>92</v>
      </c>
      <c r="H94">
        <f t="shared" ca="1" si="6"/>
        <v>2.4138377339848707E-2</v>
      </c>
    </row>
    <row r="95" spans="2:8" x14ac:dyDescent="0.2">
      <c r="B95" s="176">
        <v>35732</v>
      </c>
      <c r="C95" s="146">
        <v>47.324038999999999</v>
      </c>
      <c r="D95">
        <f t="shared" si="5"/>
        <v>-0.59786927142204305</v>
      </c>
      <c r="E95">
        <v>7.813017789224394E-2</v>
      </c>
      <c r="G95">
        <v>93</v>
      </c>
      <c r="H95">
        <f t="shared" ca="1" si="6"/>
        <v>2.7127334381428649E-2</v>
      </c>
    </row>
    <row r="96" spans="2:8" x14ac:dyDescent="0.2">
      <c r="B96" s="176">
        <v>43713</v>
      </c>
      <c r="C96" s="146">
        <v>117.68322000000001</v>
      </c>
      <c r="D96">
        <f t="shared" si="5"/>
        <v>0.87804988240406856</v>
      </c>
      <c r="E96">
        <v>7.8082218962291422E-2</v>
      </c>
      <c r="G96">
        <v>94</v>
      </c>
      <c r="H96">
        <f t="shared" ca="1" si="6"/>
        <v>1.6615248953891496E-2</v>
      </c>
    </row>
    <row r="97" spans="2:8" x14ac:dyDescent="0.2">
      <c r="B97" s="176">
        <v>38139</v>
      </c>
      <c r="C97" s="146">
        <v>62.662457000000003</v>
      </c>
      <c r="D97">
        <f t="shared" si="5"/>
        <v>-0.73566965675443829</v>
      </c>
      <c r="E97">
        <v>7.7856660971244954E-2</v>
      </c>
      <c r="G97">
        <v>95</v>
      </c>
      <c r="H97">
        <f t="shared" ca="1" si="6"/>
        <v>-2.6591980736986815E-3</v>
      </c>
    </row>
    <row r="98" spans="2:8" x14ac:dyDescent="0.2">
      <c r="B98" s="176">
        <v>44208</v>
      </c>
      <c r="C98" s="146">
        <v>237.06115700000001</v>
      </c>
      <c r="D98">
        <f t="shared" si="5"/>
        <v>1.4642487853348125</v>
      </c>
      <c r="E98">
        <v>7.7724952368663044E-2</v>
      </c>
      <c r="G98">
        <v>96</v>
      </c>
      <c r="H98">
        <f t="shared" ca="1" si="6"/>
        <v>-2.0819581112671532E-2</v>
      </c>
    </row>
    <row r="99" spans="2:8" x14ac:dyDescent="0.2">
      <c r="B99" s="176">
        <v>43984</v>
      </c>
      <c r="C99" s="146">
        <v>96.200171999999995</v>
      </c>
      <c r="D99">
        <f t="shared" si="5"/>
        <v>-0.25434937541717995</v>
      </c>
      <c r="E99">
        <v>7.7610259467587303E-2</v>
      </c>
      <c r="G99">
        <v>97</v>
      </c>
      <c r="H99">
        <f t="shared" ca="1" si="6"/>
        <v>3.9902635394885484E-3</v>
      </c>
    </row>
    <row r="100" spans="2:8" x14ac:dyDescent="0.2">
      <c r="B100" s="176">
        <v>39479</v>
      </c>
      <c r="C100" s="146">
        <v>129.01507599999999</v>
      </c>
      <c r="D100">
        <f t="shared" si="5"/>
        <v>2.4092614687564882</v>
      </c>
      <c r="E100">
        <v>7.7275165357235789E-2</v>
      </c>
      <c r="G100">
        <v>98</v>
      </c>
      <c r="H100">
        <f t="shared" ca="1" si="6"/>
        <v>2.59183546044176E-3</v>
      </c>
    </row>
    <row r="101" spans="2:8" x14ac:dyDescent="0.2">
      <c r="B101" s="176">
        <v>36376</v>
      </c>
      <c r="C101" s="146">
        <v>37.842528999999999</v>
      </c>
      <c r="D101">
        <f t="shared" si="5"/>
        <v>4.1475847686520372E-2</v>
      </c>
      <c r="E101">
        <v>7.6939878356614241E-2</v>
      </c>
      <c r="G101">
        <v>99</v>
      </c>
      <c r="H101">
        <f t="shared" ca="1" si="6"/>
        <v>9.5039010172582924E-3</v>
      </c>
    </row>
    <row r="102" spans="2:8" x14ac:dyDescent="0.2">
      <c r="B102" s="176">
        <v>36488</v>
      </c>
      <c r="C102" s="146">
        <v>36.335484000000001</v>
      </c>
      <c r="D102">
        <f t="shared" si="5"/>
        <v>-0.14075946109132326</v>
      </c>
      <c r="E102">
        <v>7.6750180987040881E-2</v>
      </c>
      <c r="G102">
        <v>100</v>
      </c>
      <c r="H102">
        <f t="shared" ca="1" si="6"/>
        <v>-3.5283763564910108E-2</v>
      </c>
    </row>
    <row r="103" spans="2:8" x14ac:dyDescent="0.2">
      <c r="B103" s="176">
        <v>36381</v>
      </c>
      <c r="C103" s="146">
        <v>42.287906999999997</v>
      </c>
      <c r="D103">
        <f t="shared" si="5"/>
        <v>-0.78139806326260297</v>
      </c>
      <c r="E103">
        <v>7.6330005928634578E-2</v>
      </c>
      <c r="G103">
        <v>101</v>
      </c>
      <c r="H103">
        <f t="shared" ca="1" si="6"/>
        <v>-4.0114572006804385E-2</v>
      </c>
    </row>
    <row r="104" spans="2:8" x14ac:dyDescent="0.2">
      <c r="B104" s="176">
        <v>43529</v>
      </c>
      <c r="C104" s="146">
        <v>193.44708299999999</v>
      </c>
      <c r="D104">
        <f t="shared" si="5"/>
        <v>5.5182057799448172</v>
      </c>
      <c r="E104">
        <v>7.6261770994335037E-2</v>
      </c>
      <c r="G104">
        <v>102</v>
      </c>
      <c r="H104">
        <f t="shared" ca="1" si="6"/>
        <v>-1.0934573530687422E-2</v>
      </c>
    </row>
    <row r="105" spans="2:8" x14ac:dyDescent="0.2">
      <c r="B105" s="176">
        <v>36201</v>
      </c>
      <c r="C105" s="146">
        <v>29.677965</v>
      </c>
      <c r="D105">
        <f t="shared" si="5"/>
        <v>-0.53346566441261267</v>
      </c>
      <c r="E105">
        <v>7.6215809265526263E-2</v>
      </c>
      <c r="G105">
        <v>103</v>
      </c>
      <c r="H105">
        <f t="shared" ca="1" si="6"/>
        <v>-4.4701528728315114E-2</v>
      </c>
    </row>
    <row r="106" spans="2:8" x14ac:dyDescent="0.2">
      <c r="B106" s="176">
        <v>38125</v>
      </c>
      <c r="C106" s="146">
        <v>63.613678</v>
      </c>
      <c r="D106">
        <f t="shared" si="5"/>
        <v>1.888586429514461</v>
      </c>
      <c r="E106">
        <v>7.6025709861038793E-2</v>
      </c>
      <c r="G106">
        <v>104</v>
      </c>
      <c r="H106">
        <f t="shared" ca="1" si="6"/>
        <v>-3.8137969216320644E-3</v>
      </c>
    </row>
    <row r="107" spans="2:8" x14ac:dyDescent="0.2">
      <c r="B107" s="176">
        <v>36601</v>
      </c>
      <c r="C107" s="146">
        <v>22.022424999999998</v>
      </c>
      <c r="D107">
        <f t="shared" si="5"/>
        <v>6.6764550831861155E-2</v>
      </c>
      <c r="E107">
        <v>7.5443740170930793E-2</v>
      </c>
      <c r="G107">
        <v>105</v>
      </c>
      <c r="H107">
        <f t="shared" ca="1" si="6"/>
        <v>1.6286123845011834E-2</v>
      </c>
    </row>
    <row r="108" spans="2:8" x14ac:dyDescent="0.2">
      <c r="B108" s="176">
        <v>36616</v>
      </c>
      <c r="C108" s="146">
        <v>20.644129</v>
      </c>
      <c r="D108">
        <f t="shared" si="5"/>
        <v>-0.89109402129801263</v>
      </c>
      <c r="E108">
        <v>7.5344933588593344E-2</v>
      </c>
      <c r="G108">
        <v>106</v>
      </c>
      <c r="H108">
        <f t="shared" ca="1" si="6"/>
        <v>9.4611861309709892E-3</v>
      </c>
    </row>
    <row r="109" spans="2:8" x14ac:dyDescent="0.2">
      <c r="B109" s="176">
        <v>43605</v>
      </c>
      <c r="C109" s="146">
        <v>189.559189</v>
      </c>
      <c r="D109">
        <f t="shared" si="5"/>
        <v>4.774109714585169</v>
      </c>
      <c r="E109">
        <v>7.5204830487839144E-2</v>
      </c>
      <c r="G109">
        <v>107</v>
      </c>
      <c r="H109">
        <f t="shared" ca="1" si="6"/>
        <v>-1.1072445354887092E-2</v>
      </c>
    </row>
    <row r="110" spans="2:8" x14ac:dyDescent="0.2">
      <c r="B110" s="176">
        <v>36528</v>
      </c>
      <c r="C110" s="146">
        <v>32.829163000000001</v>
      </c>
      <c r="D110">
        <f t="shared" si="5"/>
        <v>-0.28013956833585862</v>
      </c>
      <c r="E110">
        <v>7.5148684933219759E-2</v>
      </c>
      <c r="G110">
        <v>108</v>
      </c>
      <c r="H110">
        <f t="shared" ca="1" si="6"/>
        <v>-7.7555380830262921E-2</v>
      </c>
    </row>
    <row r="111" spans="2:8" x14ac:dyDescent="0.2">
      <c r="B111" s="176">
        <v>36354</v>
      </c>
      <c r="C111" s="146">
        <v>45.604900000000001</v>
      </c>
      <c r="D111">
        <f t="shared" si="5"/>
        <v>0.53224987356096964</v>
      </c>
      <c r="E111">
        <v>7.4973185718601593E-2</v>
      </c>
      <c r="G111">
        <v>109</v>
      </c>
      <c r="H111">
        <f t="shared" ca="1" si="6"/>
        <v>4.7141416054866979E-3</v>
      </c>
    </row>
    <row r="112" spans="2:8" x14ac:dyDescent="0.2">
      <c r="B112" s="176">
        <v>39792</v>
      </c>
      <c r="C112" s="146">
        <v>29.763356999999999</v>
      </c>
      <c r="D112">
        <f t="shared" si="5"/>
        <v>0.43122437004017794</v>
      </c>
      <c r="E112">
        <v>7.4621907357892689E-2</v>
      </c>
      <c r="G112">
        <v>110</v>
      </c>
      <c r="H112">
        <f t="shared" ca="1" si="6"/>
        <v>-2.8966256428943297E-2</v>
      </c>
    </row>
    <row r="113" spans="2:8" x14ac:dyDescent="0.2">
      <c r="B113" s="176">
        <v>37412</v>
      </c>
      <c r="C113" s="146">
        <v>20.795731</v>
      </c>
      <c r="D113">
        <f t="shared" si="5"/>
        <v>-0.95462633087017479</v>
      </c>
      <c r="E113">
        <v>7.4531749010607787E-2</v>
      </c>
      <c r="G113">
        <v>111</v>
      </c>
      <c r="H113">
        <f t="shared" ca="1" si="6"/>
        <v>-2.8577010371799638E-3</v>
      </c>
    </row>
    <row r="114" spans="2:8" x14ac:dyDescent="0.2">
      <c r="B114" s="176">
        <v>44617</v>
      </c>
      <c r="C114" s="146">
        <v>458.32156400000002</v>
      </c>
      <c r="D114">
        <f t="shared" si="5"/>
        <v>15.544585451651168</v>
      </c>
      <c r="E114">
        <v>7.4307759071067916E-2</v>
      </c>
      <c r="G114">
        <v>112</v>
      </c>
      <c r="H114">
        <f t="shared" ca="1" si="6"/>
        <v>4.4576315562503037E-3</v>
      </c>
    </row>
    <row r="115" spans="2:8" x14ac:dyDescent="0.2">
      <c r="B115" s="176">
        <v>36581</v>
      </c>
      <c r="C115" s="146">
        <v>27.702209</v>
      </c>
      <c r="D115">
        <f t="shared" si="5"/>
        <v>-0.89952298988193768</v>
      </c>
      <c r="E115">
        <v>7.430249201240284E-2</v>
      </c>
      <c r="G115">
        <v>113</v>
      </c>
      <c r="H115">
        <f t="shared" ca="1" si="6"/>
        <v>3.999084210206378E-2</v>
      </c>
    </row>
    <row r="116" spans="2:8" x14ac:dyDescent="0.2">
      <c r="B116" s="176">
        <v>40954</v>
      </c>
      <c r="C116" s="146">
        <v>275.70693999999997</v>
      </c>
      <c r="D116">
        <f t="shared" si="5"/>
        <v>7.0152802223476369</v>
      </c>
      <c r="E116">
        <v>7.4267612138120262E-2</v>
      </c>
      <c r="G116">
        <v>114</v>
      </c>
      <c r="H116">
        <f t="shared" ca="1" si="6"/>
        <v>-4.4238952824572847E-3</v>
      </c>
    </row>
    <row r="117" spans="2:8" x14ac:dyDescent="0.2">
      <c r="B117" s="176">
        <v>39899</v>
      </c>
      <c r="C117" s="146">
        <v>34.397666999999998</v>
      </c>
      <c r="D117">
        <f t="shared" si="5"/>
        <v>1.2043408080507985</v>
      </c>
      <c r="E117">
        <v>7.3905742269992303E-2</v>
      </c>
      <c r="G117">
        <v>115</v>
      </c>
      <c r="H117">
        <f t="shared" ca="1" si="6"/>
        <v>3.4455654688812253E-2</v>
      </c>
    </row>
    <row r="118" spans="2:8" x14ac:dyDescent="0.2">
      <c r="B118" s="176">
        <v>37214</v>
      </c>
      <c r="C118" s="146">
        <v>15.604514</v>
      </c>
      <c r="D118">
        <f t="shared" si="5"/>
        <v>-0.93245674945014601</v>
      </c>
      <c r="E118">
        <v>7.3779221914173437E-2</v>
      </c>
      <c r="G118">
        <v>116</v>
      </c>
      <c r="H118">
        <f t="shared" ca="1" si="6"/>
        <v>-9.2225054222215882E-3</v>
      </c>
    </row>
    <row r="119" spans="2:8" x14ac:dyDescent="0.2">
      <c r="B119" s="176">
        <v>43570</v>
      </c>
      <c r="C119" s="146">
        <v>231.02995300000001</v>
      </c>
      <c r="D119">
        <f t="shared" si="5"/>
        <v>0.41262237012682479</v>
      </c>
      <c r="E119">
        <v>7.3165117326309939E-2</v>
      </c>
      <c r="G119">
        <v>117</v>
      </c>
      <c r="H119">
        <f t="shared" ca="1" si="6"/>
        <v>5.9941476558659286E-2</v>
      </c>
    </row>
    <row r="120" spans="2:8" x14ac:dyDescent="0.2">
      <c r="B120" s="176">
        <v>40826</v>
      </c>
      <c r="C120" s="146">
        <v>163.54686000000001</v>
      </c>
      <c r="D120">
        <f t="shared" si="5"/>
        <v>7.5219204624591907</v>
      </c>
      <c r="E120">
        <v>7.2887258940712421E-2</v>
      </c>
      <c r="G120">
        <v>118</v>
      </c>
      <c r="H120">
        <f t="shared" ca="1" si="6"/>
        <v>5.5529121957988788E-4</v>
      </c>
    </row>
    <row r="121" spans="2:8" x14ac:dyDescent="0.2">
      <c r="B121" s="176">
        <v>37272</v>
      </c>
      <c r="C121" s="146">
        <v>19.191314999999999</v>
      </c>
      <c r="D121">
        <f t="shared" si="5"/>
        <v>-0.85552623192467359</v>
      </c>
      <c r="E121">
        <v>7.2876532056628668E-2</v>
      </c>
      <c r="G121">
        <v>119</v>
      </c>
      <c r="H121">
        <f t="shared" ca="1" si="6"/>
        <v>5.2262515091800023E-3</v>
      </c>
    </row>
    <row r="122" spans="2:8" x14ac:dyDescent="0.2">
      <c r="B122" s="176">
        <v>43728</v>
      </c>
      <c r="C122" s="146">
        <v>132.835983</v>
      </c>
      <c r="D122">
        <f t="shared" si="5"/>
        <v>1.9509796664599024</v>
      </c>
      <c r="E122">
        <v>7.2866275095786734E-2</v>
      </c>
      <c r="G122">
        <v>120</v>
      </c>
      <c r="H122">
        <f t="shared" ca="1" si="6"/>
        <v>-1.9984660883459415E-2</v>
      </c>
    </row>
    <row r="123" spans="2:8" x14ac:dyDescent="0.2">
      <c r="B123" s="176">
        <v>36390</v>
      </c>
      <c r="C123" s="146">
        <v>45.014198</v>
      </c>
      <c r="D123">
        <f t="shared" si="5"/>
        <v>3.1271080234188098</v>
      </c>
      <c r="E123">
        <v>7.2730416244213655E-2</v>
      </c>
      <c r="G123">
        <v>121</v>
      </c>
      <c r="H123">
        <f t="shared" ca="1" si="6"/>
        <v>6.8879676091240941E-3</v>
      </c>
    </row>
    <row r="124" spans="2:8" x14ac:dyDescent="0.2">
      <c r="B124" s="176">
        <v>37103</v>
      </c>
      <c r="C124" s="146">
        <v>10.906959000000001</v>
      </c>
      <c r="D124">
        <f t="shared" si="5"/>
        <v>-0.26962830255541992</v>
      </c>
      <c r="E124">
        <v>7.2024028682819832E-2</v>
      </c>
      <c r="G124">
        <v>122</v>
      </c>
      <c r="H124">
        <f t="shared" ca="1" si="6"/>
        <v>1.8183850647224914E-2</v>
      </c>
    </row>
    <row r="125" spans="2:8" x14ac:dyDescent="0.2">
      <c r="B125" s="176">
        <v>36927</v>
      </c>
      <c r="C125" s="146">
        <v>14.933436</v>
      </c>
      <c r="D125">
        <f t="shared" si="5"/>
        <v>-0.38441953751565439</v>
      </c>
      <c r="E125">
        <v>7.1982303225242406E-2</v>
      </c>
      <c r="G125">
        <v>123</v>
      </c>
      <c r="H125">
        <f t="shared" ca="1" si="6"/>
        <v>-1.5484044147468144E-2</v>
      </c>
    </row>
    <row r="126" spans="2:8" x14ac:dyDescent="0.2">
      <c r="B126" s="176">
        <v>37575</v>
      </c>
      <c r="C126" s="146">
        <v>24.259112999999999</v>
      </c>
      <c r="D126">
        <f t="shared" si="5"/>
        <v>-0.8596208765184421</v>
      </c>
      <c r="E126">
        <v>7.1915476948688453E-2</v>
      </c>
      <c r="G126">
        <v>124</v>
      </c>
      <c r="H126">
        <f t="shared" ca="1" si="6"/>
        <v>3.002813467095149E-2</v>
      </c>
    </row>
    <row r="127" spans="2:8" x14ac:dyDescent="0.2">
      <c r="B127" s="176">
        <v>43811</v>
      </c>
      <c r="C127" s="146">
        <v>172.81140099999999</v>
      </c>
      <c r="D127">
        <f t="shared" si="5"/>
        <v>2.2184192770894056</v>
      </c>
      <c r="E127">
        <v>7.1384424463382182E-2</v>
      </c>
      <c r="G127">
        <v>125</v>
      </c>
      <c r="H127">
        <f t="shared" ca="1" si="6"/>
        <v>6.1957683830885082E-2</v>
      </c>
    </row>
    <row r="128" spans="2:8" x14ac:dyDescent="0.2">
      <c r="B128" s="176">
        <v>37900</v>
      </c>
      <c r="C128" s="146">
        <v>53.694496000000001</v>
      </c>
      <c r="D128">
        <f t="shared" si="5"/>
        <v>-2.8848647711273462E-2</v>
      </c>
      <c r="E128">
        <v>7.1103316190532465E-2</v>
      </c>
      <c r="G128">
        <v>126</v>
      </c>
      <c r="H128">
        <f t="shared" ca="1" si="6"/>
        <v>-6.2535107994961869E-2</v>
      </c>
    </row>
    <row r="129" spans="2:8" x14ac:dyDescent="0.2">
      <c r="B129" s="176">
        <v>35492</v>
      </c>
      <c r="C129" s="146">
        <v>55.289524</v>
      </c>
      <c r="D129">
        <f t="shared" si="5"/>
        <v>1.4759390524151716</v>
      </c>
      <c r="E129">
        <v>7.1055611007230068E-2</v>
      </c>
      <c r="G129">
        <v>127</v>
      </c>
      <c r="H129">
        <f t="shared" ca="1" si="6"/>
        <v>2.6255583599631657E-3</v>
      </c>
    </row>
    <row r="130" spans="2:8" x14ac:dyDescent="0.2">
      <c r="B130" s="176">
        <v>37560</v>
      </c>
      <c r="C130" s="146">
        <v>22.330729000000002</v>
      </c>
      <c r="D130">
        <f t="shared" si="5"/>
        <v>-0.86776666406590608</v>
      </c>
      <c r="E130">
        <v>7.1032149676005504E-2</v>
      </c>
      <c r="G130">
        <v>128</v>
      </c>
      <c r="H130">
        <f t="shared" ca="1" si="6"/>
        <v>-4.360407208809646E-3</v>
      </c>
    </row>
    <row r="131" spans="2:8" x14ac:dyDescent="0.2">
      <c r="B131" s="176">
        <v>43803</v>
      </c>
      <c r="C131" s="146">
        <v>168.873672</v>
      </c>
      <c r="D131">
        <f t="shared" ref="D131:D194" si="7">(C131-C132)/C132</f>
        <v>-0.71224732929385215</v>
      </c>
      <c r="E131">
        <v>7.0796491039358742E-2</v>
      </c>
      <c r="G131">
        <v>129</v>
      </c>
      <c r="H131">
        <f t="shared" ca="1" si="6"/>
        <v>6.9214097238917156E-3</v>
      </c>
    </row>
    <row r="132" spans="2:8" x14ac:dyDescent="0.2">
      <c r="B132" s="176">
        <v>42619</v>
      </c>
      <c r="C132" s="146">
        <v>586.87091099999998</v>
      </c>
      <c r="D132">
        <f t="shared" si="7"/>
        <v>51.762211339807642</v>
      </c>
      <c r="E132">
        <v>7.0655664263921239E-2</v>
      </c>
      <c r="G132">
        <v>130</v>
      </c>
      <c r="H132">
        <f t="shared" ref="H132:H195" ca="1" si="8">_xlfn.NORM.INV(RAND(),N$5,N$6)</f>
        <v>-2.4004700256080279E-2</v>
      </c>
    </row>
    <row r="133" spans="2:8" x14ac:dyDescent="0.2">
      <c r="B133" s="176">
        <v>37082</v>
      </c>
      <c r="C133" s="146">
        <v>11.12294</v>
      </c>
      <c r="D133">
        <f t="shared" si="7"/>
        <v>-0.928249416359749</v>
      </c>
      <c r="E133">
        <v>7.0527374484487676E-2</v>
      </c>
      <c r="G133">
        <v>131</v>
      </c>
      <c r="H133">
        <f t="shared" ca="1" si="8"/>
        <v>-1.9788901474585237E-2</v>
      </c>
    </row>
    <row r="134" spans="2:8" x14ac:dyDescent="0.2">
      <c r="B134" s="176">
        <v>40802</v>
      </c>
      <c r="C134" s="146">
        <v>155.02229299999999</v>
      </c>
      <c r="D134">
        <f t="shared" si="7"/>
        <v>4.677415814200141</v>
      </c>
      <c r="E134">
        <v>7.0436423014003838E-2</v>
      </c>
      <c r="G134">
        <v>132</v>
      </c>
      <c r="H134">
        <f t="shared" ca="1" si="8"/>
        <v>1.1354654468481093E-2</v>
      </c>
    </row>
    <row r="135" spans="2:8" x14ac:dyDescent="0.2">
      <c r="B135" s="176">
        <v>39870</v>
      </c>
      <c r="C135" s="146">
        <v>27.30508</v>
      </c>
      <c r="D135">
        <f t="shared" si="7"/>
        <v>-0.13648155959480504</v>
      </c>
      <c r="E135">
        <v>7.0306694396955957E-2</v>
      </c>
      <c r="G135">
        <v>133</v>
      </c>
      <c r="H135">
        <f t="shared" ca="1" si="8"/>
        <v>2.5443541693591767E-2</v>
      </c>
    </row>
    <row r="136" spans="2:8" x14ac:dyDescent="0.2">
      <c r="B136" s="176">
        <v>39800</v>
      </c>
      <c r="C136" s="146">
        <v>31.620726000000001</v>
      </c>
      <c r="D136">
        <f t="shared" si="7"/>
        <v>0.953345518503107</v>
      </c>
      <c r="E136">
        <v>7.0262073477186063E-2</v>
      </c>
      <c r="G136">
        <v>134</v>
      </c>
      <c r="H136">
        <f t="shared" ca="1" si="8"/>
        <v>1.5401929735424915E-2</v>
      </c>
    </row>
    <row r="137" spans="2:8" x14ac:dyDescent="0.2">
      <c r="B137" s="176">
        <v>36094</v>
      </c>
      <c r="C137" s="146">
        <v>16.187984</v>
      </c>
      <c r="D137">
        <f t="shared" si="7"/>
        <v>-0.69224718993251122</v>
      </c>
      <c r="E137">
        <v>6.9950848836443827E-2</v>
      </c>
      <c r="G137">
        <v>135</v>
      </c>
      <c r="H137">
        <f t="shared" ca="1" si="8"/>
        <v>-8.8771474239054027E-4</v>
      </c>
    </row>
    <row r="138" spans="2:8" x14ac:dyDescent="0.2">
      <c r="B138" s="176">
        <v>35445</v>
      </c>
      <c r="C138" s="146">
        <v>52.600605000000002</v>
      </c>
      <c r="D138">
        <f t="shared" si="7"/>
        <v>-0.32339603484794482</v>
      </c>
      <c r="E138">
        <v>6.9841283142300134E-2</v>
      </c>
      <c r="G138">
        <v>136</v>
      </c>
      <c r="H138">
        <f t="shared" ca="1" si="8"/>
        <v>1.0662649792421685E-2</v>
      </c>
    </row>
    <row r="139" spans="2:8" x14ac:dyDescent="0.2">
      <c r="B139" s="176">
        <v>39652</v>
      </c>
      <c r="C139" s="146">
        <v>77.742087999999995</v>
      </c>
      <c r="D139">
        <f t="shared" si="7"/>
        <v>5.0824624877291917</v>
      </c>
      <c r="E139">
        <v>6.9764421606475738E-2</v>
      </c>
      <c r="G139">
        <v>137</v>
      </c>
      <c r="H139">
        <f t="shared" ca="1" si="8"/>
        <v>1.5920338673438769E-2</v>
      </c>
    </row>
    <row r="140" spans="2:8" x14ac:dyDescent="0.2">
      <c r="B140" s="176">
        <v>36850</v>
      </c>
      <c r="C140" s="146">
        <v>12.781351000000001</v>
      </c>
      <c r="D140">
        <f t="shared" si="7"/>
        <v>-0.73227553970101644</v>
      </c>
      <c r="E140">
        <v>6.9722284086031053E-2</v>
      </c>
      <c r="G140">
        <v>138</v>
      </c>
      <c r="H140">
        <f t="shared" ca="1" si="8"/>
        <v>-1.2462751150514098E-3</v>
      </c>
    </row>
    <row r="141" spans="2:8" x14ac:dyDescent="0.2">
      <c r="B141" s="176">
        <v>35415</v>
      </c>
      <c r="C141" s="146">
        <v>47.740692000000003</v>
      </c>
      <c r="D141">
        <f t="shared" si="7"/>
        <v>-0.90498117750983964</v>
      </c>
      <c r="E141">
        <v>6.9623121269172195E-2</v>
      </c>
      <c r="G141">
        <v>139</v>
      </c>
      <c r="H141">
        <f t="shared" ca="1" si="8"/>
        <v>2.0086849425340378E-2</v>
      </c>
    </row>
    <row r="142" spans="2:8" x14ac:dyDescent="0.2">
      <c r="B142" s="176">
        <v>44607</v>
      </c>
      <c r="C142" s="146">
        <v>502.43405200000001</v>
      </c>
      <c r="D142">
        <f t="shared" si="7"/>
        <v>17.892111134185701</v>
      </c>
      <c r="E142">
        <v>6.904228701040431E-2</v>
      </c>
      <c r="G142">
        <v>140</v>
      </c>
      <c r="H142">
        <f t="shared" ca="1" si="8"/>
        <v>4.0150853345735572E-2</v>
      </c>
    </row>
    <row r="143" spans="2:8" x14ac:dyDescent="0.2">
      <c r="B143" s="176">
        <v>39884</v>
      </c>
      <c r="C143" s="146">
        <v>26.594912999999998</v>
      </c>
      <c r="D143">
        <f t="shared" si="7"/>
        <v>-0.70639085694935977</v>
      </c>
      <c r="E143">
        <v>6.8788875589433265E-2</v>
      </c>
      <c r="G143">
        <v>141</v>
      </c>
      <c r="H143">
        <f t="shared" ca="1" si="8"/>
        <v>-5.9171190288047314E-2</v>
      </c>
    </row>
    <row r="144" spans="2:8" x14ac:dyDescent="0.2">
      <c r="B144" s="176">
        <v>40050</v>
      </c>
      <c r="C144" s="146">
        <v>90.579307999999997</v>
      </c>
      <c r="D144">
        <f t="shared" si="7"/>
        <v>0.77123474033828832</v>
      </c>
      <c r="E144">
        <v>6.8649920518407362E-2</v>
      </c>
      <c r="G144">
        <v>142</v>
      </c>
      <c r="H144">
        <f t="shared" ca="1" si="8"/>
        <v>-3.2017902231523593E-2</v>
      </c>
    </row>
    <row r="145" spans="2:8" x14ac:dyDescent="0.2">
      <c r="B145" s="176">
        <v>35431</v>
      </c>
      <c r="C145" s="146">
        <v>51.139076000000003</v>
      </c>
      <c r="D145">
        <f t="shared" si="7"/>
        <v>-0.40308305120696819</v>
      </c>
      <c r="E145">
        <v>6.8326389260422643E-2</v>
      </c>
      <c r="G145">
        <v>143</v>
      </c>
      <c r="H145">
        <f t="shared" ca="1" si="8"/>
        <v>-2.6069484655794645E-2</v>
      </c>
    </row>
    <row r="146" spans="2:8" x14ac:dyDescent="0.2">
      <c r="B146" s="176">
        <v>38021</v>
      </c>
      <c r="C146" s="146">
        <v>85.672011999999995</v>
      </c>
      <c r="D146">
        <f t="shared" si="7"/>
        <v>2.5456264894582064</v>
      </c>
      <c r="E146">
        <v>6.8288864759813481E-2</v>
      </c>
      <c r="G146">
        <v>144</v>
      </c>
      <c r="H146">
        <f t="shared" ca="1" si="8"/>
        <v>3.2463379612318556E-3</v>
      </c>
    </row>
    <row r="147" spans="2:8" x14ac:dyDescent="0.2">
      <c r="B147" s="176">
        <v>36287</v>
      </c>
      <c r="C147" s="146">
        <v>24.162728999999999</v>
      </c>
      <c r="D147">
        <f t="shared" si="7"/>
        <v>1.4320686997914049</v>
      </c>
      <c r="E147">
        <v>6.820430336033878E-2</v>
      </c>
      <c r="G147">
        <v>145</v>
      </c>
      <c r="H147">
        <f t="shared" ca="1" si="8"/>
        <v>-1.7666937232756739E-5</v>
      </c>
    </row>
    <row r="148" spans="2:8" x14ac:dyDescent="0.2">
      <c r="B148" s="176">
        <v>37077</v>
      </c>
      <c r="C148" s="146">
        <v>9.9350520000000007</v>
      </c>
      <c r="D148">
        <f t="shared" si="7"/>
        <v>-0.51249057862919056</v>
      </c>
      <c r="E148">
        <v>6.7993128330608166E-2</v>
      </c>
      <c r="G148">
        <v>146</v>
      </c>
      <c r="H148">
        <f t="shared" ca="1" si="8"/>
        <v>1.3485326115339858E-2</v>
      </c>
    </row>
    <row r="149" spans="2:8" x14ac:dyDescent="0.2">
      <c r="B149" s="176">
        <v>37473</v>
      </c>
      <c r="C149" s="146">
        <v>20.379200000000001</v>
      </c>
      <c r="D149">
        <f t="shared" si="7"/>
        <v>-0.89129106365889421</v>
      </c>
      <c r="E149">
        <v>6.7906255110810665E-2</v>
      </c>
      <c r="G149">
        <v>147</v>
      </c>
      <c r="H149">
        <f t="shared" ca="1" si="8"/>
        <v>-5.1784760850411412E-3</v>
      </c>
    </row>
    <row r="150" spans="2:8" x14ac:dyDescent="0.2">
      <c r="B150" s="176">
        <v>43859</v>
      </c>
      <c r="C150" s="146">
        <v>187.46572900000001</v>
      </c>
      <c r="D150">
        <f t="shared" si="7"/>
        <v>3.0451773986752442</v>
      </c>
      <c r="E150">
        <v>6.7859180826998447E-2</v>
      </c>
      <c r="G150">
        <v>148</v>
      </c>
      <c r="H150">
        <f t="shared" ca="1" si="8"/>
        <v>7.8636502620680771E-3</v>
      </c>
    </row>
    <row r="151" spans="2:8" x14ac:dyDescent="0.2">
      <c r="B151" s="176">
        <v>35410</v>
      </c>
      <c r="C151" s="146">
        <v>46.343018000000001</v>
      </c>
      <c r="D151">
        <f t="shared" si="7"/>
        <v>-0.7194310354451644</v>
      </c>
      <c r="E151">
        <v>6.7843534565104627E-2</v>
      </c>
      <c r="G151">
        <v>149</v>
      </c>
      <c r="H151">
        <f t="shared" ca="1" si="8"/>
        <v>-2.5896500222498224E-2</v>
      </c>
    </row>
    <row r="152" spans="2:8" x14ac:dyDescent="0.2">
      <c r="B152" s="176">
        <v>40869</v>
      </c>
      <c r="C152" s="146">
        <v>165.17514</v>
      </c>
      <c r="D152">
        <f t="shared" si="7"/>
        <v>12.527248158354865</v>
      </c>
      <c r="E152">
        <v>6.7471509666788929E-2</v>
      </c>
      <c r="G152">
        <v>150</v>
      </c>
      <c r="H152">
        <f t="shared" ca="1" si="8"/>
        <v>5.2086104022785108E-2</v>
      </c>
    </row>
    <row r="153" spans="2:8" x14ac:dyDescent="0.2">
      <c r="B153" s="176">
        <v>37027</v>
      </c>
      <c r="C153" s="146">
        <v>12.21055</v>
      </c>
      <c r="D153">
        <f t="shared" si="7"/>
        <v>-0.97732579368412564</v>
      </c>
      <c r="E153">
        <v>6.7430881281418831E-2</v>
      </c>
      <c r="G153">
        <v>151</v>
      </c>
      <c r="H153">
        <f t="shared" ca="1" si="8"/>
        <v>3.291073194749889E-2</v>
      </c>
    </row>
    <row r="154" spans="2:8" x14ac:dyDescent="0.2">
      <c r="B154" s="176">
        <v>42682</v>
      </c>
      <c r="C154" s="146">
        <v>538.52160600000002</v>
      </c>
      <c r="D154">
        <f t="shared" si="7"/>
        <v>0.64335949785245339</v>
      </c>
      <c r="E154">
        <v>6.685102090000325E-2</v>
      </c>
      <c r="G154">
        <v>152</v>
      </c>
      <c r="H154">
        <f t="shared" ca="1" si="8"/>
        <v>2.1596572517336477E-2</v>
      </c>
    </row>
    <row r="155" spans="2:8" x14ac:dyDescent="0.2">
      <c r="B155" s="176">
        <v>42241</v>
      </c>
      <c r="C155" s="146">
        <v>327.69555700000001</v>
      </c>
      <c r="D155">
        <f t="shared" si="7"/>
        <v>1.1804030673104609</v>
      </c>
      <c r="E155">
        <v>6.6828863097556368E-2</v>
      </c>
      <c r="G155">
        <v>153</v>
      </c>
      <c r="H155">
        <f t="shared" ca="1" si="8"/>
        <v>1.1823530615648125E-2</v>
      </c>
    </row>
    <row r="156" spans="2:8" x14ac:dyDescent="0.2">
      <c r="B156" s="176">
        <v>40308</v>
      </c>
      <c r="C156" s="146">
        <v>150.29127500000001</v>
      </c>
      <c r="D156">
        <f t="shared" si="7"/>
        <v>0.95788695022944848</v>
      </c>
      <c r="E156">
        <v>6.6666775019238136E-2</v>
      </c>
      <c r="G156">
        <v>154</v>
      </c>
      <c r="H156">
        <f t="shared" ca="1" si="8"/>
        <v>-9.5423241424328707E-3</v>
      </c>
    </row>
    <row r="157" spans="2:8" x14ac:dyDescent="0.2">
      <c r="B157" s="176">
        <v>40025</v>
      </c>
      <c r="C157" s="146">
        <v>76.761977999999999</v>
      </c>
      <c r="D157">
        <f t="shared" si="7"/>
        <v>-3.4726953348056838E-2</v>
      </c>
      <c r="E157">
        <v>6.600077312227462E-2</v>
      </c>
      <c r="G157">
        <v>155</v>
      </c>
      <c r="H157">
        <f t="shared" ca="1" si="8"/>
        <v>-1.9512886233179819E-2</v>
      </c>
    </row>
    <row r="158" spans="2:8" x14ac:dyDescent="0.2">
      <c r="B158" s="176">
        <v>40036</v>
      </c>
      <c r="C158" s="146">
        <v>79.523589999999999</v>
      </c>
      <c r="D158">
        <f t="shared" si="7"/>
        <v>-0.83353205210393244</v>
      </c>
      <c r="E158">
        <v>6.5989749051711427E-2</v>
      </c>
      <c r="G158">
        <v>156</v>
      </c>
      <c r="H158">
        <f t="shared" ca="1" si="8"/>
        <v>-1.8375379248545494E-2</v>
      </c>
    </row>
    <row r="159" spans="2:8" x14ac:dyDescent="0.2">
      <c r="B159" s="176">
        <v>44774</v>
      </c>
      <c r="C159" s="146">
        <v>477.71112099999999</v>
      </c>
      <c r="D159">
        <f t="shared" si="7"/>
        <v>2.6362250544840666</v>
      </c>
      <c r="E159">
        <v>6.5836285815554785E-2</v>
      </c>
      <c r="G159">
        <v>157</v>
      </c>
      <c r="H159">
        <f t="shared" ca="1" si="8"/>
        <v>-7.0613655500042149E-3</v>
      </c>
    </row>
    <row r="160" spans="2:8" x14ac:dyDescent="0.2">
      <c r="B160" s="176">
        <v>40235</v>
      </c>
      <c r="C160" s="146">
        <v>131.37556499999999</v>
      </c>
      <c r="D160">
        <f t="shared" si="7"/>
        <v>1.8821744719966831</v>
      </c>
      <c r="E160">
        <v>6.5627763218699661E-2</v>
      </c>
      <c r="G160">
        <v>158</v>
      </c>
      <c r="H160">
        <f t="shared" ca="1" si="8"/>
        <v>3.9334927230500319E-2</v>
      </c>
    </row>
    <row r="161" spans="2:8" x14ac:dyDescent="0.2">
      <c r="B161" s="176">
        <v>37887</v>
      </c>
      <c r="C161" s="146">
        <v>45.582099999999997</v>
      </c>
      <c r="D161">
        <f t="shared" si="7"/>
        <v>-0.20734323186994219</v>
      </c>
      <c r="E161">
        <v>6.44982666735823E-2</v>
      </c>
      <c r="G161">
        <v>159</v>
      </c>
      <c r="H161">
        <f t="shared" ca="1" si="8"/>
        <v>6.3597438472713192E-3</v>
      </c>
    </row>
    <row r="162" spans="2:8" x14ac:dyDescent="0.2">
      <c r="B162" s="176">
        <v>40011</v>
      </c>
      <c r="C162" s="146">
        <v>57.505470000000003</v>
      </c>
      <c r="D162">
        <f t="shared" si="7"/>
        <v>-0.79368850414653658</v>
      </c>
      <c r="E162">
        <v>6.437481738453682E-2</v>
      </c>
      <c r="G162">
        <v>160</v>
      </c>
      <c r="H162">
        <f t="shared" ca="1" si="8"/>
        <v>1.5487850439364759E-2</v>
      </c>
    </row>
    <row r="163" spans="2:8" x14ac:dyDescent="0.2">
      <c r="B163" s="176">
        <v>44228</v>
      </c>
      <c r="C163" s="146">
        <v>278.73129299999999</v>
      </c>
      <c r="D163">
        <f t="shared" si="7"/>
        <v>5.8472151729044626</v>
      </c>
      <c r="E163">
        <v>6.4331985054638177E-2</v>
      </c>
      <c r="G163">
        <v>161</v>
      </c>
      <c r="H163">
        <f t="shared" ca="1" si="8"/>
        <v>1.9442761815389988E-2</v>
      </c>
    </row>
    <row r="164" spans="2:8" x14ac:dyDescent="0.2">
      <c r="B164" s="176">
        <v>39911</v>
      </c>
      <c r="C164" s="146">
        <v>40.707248999999997</v>
      </c>
      <c r="D164">
        <f t="shared" si="7"/>
        <v>-0.87396875768794935</v>
      </c>
      <c r="E164">
        <v>6.4270462707884612E-2</v>
      </c>
      <c r="G164">
        <v>162</v>
      </c>
      <c r="H164">
        <f t="shared" ca="1" si="8"/>
        <v>5.7407891890085903E-2</v>
      </c>
    </row>
    <row r="165" spans="2:8" x14ac:dyDescent="0.2">
      <c r="B165" s="176">
        <v>44250</v>
      </c>
      <c r="C165" s="146">
        <v>322.99331699999999</v>
      </c>
      <c r="D165">
        <f t="shared" si="7"/>
        <v>14.588911652817426</v>
      </c>
      <c r="E165">
        <v>6.4039336668106003E-2</v>
      </c>
      <c r="G165">
        <v>163</v>
      </c>
      <c r="H165">
        <f t="shared" ca="1" si="8"/>
        <v>1.8348089419093605E-2</v>
      </c>
    </row>
    <row r="166" spans="2:8" x14ac:dyDescent="0.2">
      <c r="B166" s="176">
        <v>36012</v>
      </c>
      <c r="C166" s="146">
        <v>20.719427</v>
      </c>
      <c r="D166">
        <f t="shared" si="7"/>
        <v>-0.79722924300588405</v>
      </c>
      <c r="E166">
        <v>6.3911200804363716E-2</v>
      </c>
      <c r="G166">
        <v>164</v>
      </c>
      <c r="H166">
        <f t="shared" ca="1" si="8"/>
        <v>2.0186928842455959E-2</v>
      </c>
    </row>
    <row r="167" spans="2:8" x14ac:dyDescent="0.2">
      <c r="B167" s="176">
        <v>44001</v>
      </c>
      <c r="C167" s="146">
        <v>102.181534</v>
      </c>
      <c r="D167">
        <f t="shared" si="7"/>
        <v>-0.21607561575979209</v>
      </c>
      <c r="E167">
        <v>6.382985324532367E-2</v>
      </c>
      <c r="G167">
        <v>165</v>
      </c>
      <c r="H167">
        <f t="shared" ca="1" si="8"/>
        <v>1.2139798265789328E-2</v>
      </c>
    </row>
    <row r="168" spans="2:8" x14ac:dyDescent="0.2">
      <c r="B168" s="176">
        <v>38870</v>
      </c>
      <c r="C168" s="146">
        <v>130.346161</v>
      </c>
      <c r="D168">
        <f t="shared" si="7"/>
        <v>-0.61079802761142521</v>
      </c>
      <c r="E168">
        <v>6.3771169006649864E-2</v>
      </c>
      <c r="G168">
        <v>166</v>
      </c>
      <c r="H168">
        <f t="shared" ca="1" si="8"/>
        <v>1.3744411490715369E-2</v>
      </c>
    </row>
    <row r="169" spans="2:8" x14ac:dyDescent="0.2">
      <c r="B169" s="176">
        <v>44235</v>
      </c>
      <c r="C169" s="146">
        <v>334.90621900000002</v>
      </c>
      <c r="D169">
        <f t="shared" si="7"/>
        <v>-0.24607266587705737</v>
      </c>
      <c r="E169">
        <v>6.3469538187291161E-2</v>
      </c>
      <c r="G169">
        <v>167</v>
      </c>
      <c r="H169">
        <f t="shared" ca="1" si="8"/>
        <v>-4.3496707702475976E-2</v>
      </c>
    </row>
    <row r="170" spans="2:8" x14ac:dyDescent="0.2">
      <c r="B170" s="176">
        <v>44953</v>
      </c>
      <c r="C170" s="146">
        <v>444.21551499999998</v>
      </c>
      <c r="D170">
        <f t="shared" si="7"/>
        <v>0.40513925873464712</v>
      </c>
      <c r="E170">
        <v>6.3357645966005821E-2</v>
      </c>
      <c r="G170">
        <v>168</v>
      </c>
      <c r="H170">
        <f t="shared" ca="1" si="8"/>
        <v>-2.8577319834690437E-3</v>
      </c>
    </row>
    <row r="171" spans="2:8" x14ac:dyDescent="0.2">
      <c r="B171" s="176">
        <v>42415</v>
      </c>
      <c r="C171" s="146">
        <v>316.13629200000003</v>
      </c>
      <c r="D171">
        <f t="shared" si="7"/>
        <v>0.95486866791031355</v>
      </c>
      <c r="E171">
        <v>6.3348518444903593E-2</v>
      </c>
      <c r="G171">
        <v>169</v>
      </c>
      <c r="H171">
        <f t="shared" ca="1" si="8"/>
        <v>9.2279125386193813E-3</v>
      </c>
    </row>
    <row r="172" spans="2:8" x14ac:dyDescent="0.2">
      <c r="B172" s="176">
        <v>40765</v>
      </c>
      <c r="C172" s="146">
        <v>161.71740700000001</v>
      </c>
      <c r="D172">
        <f t="shared" si="7"/>
        <v>-0.40988927079900356</v>
      </c>
      <c r="E172">
        <v>6.315717711465553E-2</v>
      </c>
      <c r="G172">
        <v>170</v>
      </c>
      <c r="H172">
        <f t="shared" ca="1" si="8"/>
        <v>-7.5534155943435032E-3</v>
      </c>
    </row>
    <row r="173" spans="2:8" x14ac:dyDescent="0.2">
      <c r="B173" s="176">
        <v>44216</v>
      </c>
      <c r="C173" s="146">
        <v>274.04586799999998</v>
      </c>
      <c r="D173">
        <f t="shared" si="7"/>
        <v>1.4531521045001083</v>
      </c>
      <c r="E173">
        <v>6.2826142116599315E-2</v>
      </c>
      <c r="G173">
        <v>171</v>
      </c>
      <c r="H173">
        <f t="shared" ca="1" si="8"/>
        <v>-1.0866853412375879E-2</v>
      </c>
    </row>
    <row r="174" spans="2:8" x14ac:dyDescent="0.2">
      <c r="B174" s="176">
        <v>40072</v>
      </c>
      <c r="C174" s="146">
        <v>111.711731</v>
      </c>
      <c r="D174">
        <f t="shared" si="7"/>
        <v>2.3678588841058459</v>
      </c>
      <c r="E174">
        <v>6.2736397748548292E-2</v>
      </c>
      <c r="G174">
        <v>172</v>
      </c>
      <c r="H174">
        <f t="shared" ca="1" si="8"/>
        <v>4.9512306433285455E-2</v>
      </c>
    </row>
    <row r="175" spans="2:8" x14ac:dyDescent="0.2">
      <c r="B175" s="176">
        <v>36346</v>
      </c>
      <c r="C175" s="146">
        <v>33.169955999999999</v>
      </c>
      <c r="D175">
        <f t="shared" si="7"/>
        <v>-0.51496326423108008</v>
      </c>
      <c r="E175">
        <v>6.2591086793464867E-2</v>
      </c>
      <c r="G175">
        <v>173</v>
      </c>
      <c r="H175">
        <f t="shared" ca="1" si="8"/>
        <v>3.9820788975721173E-2</v>
      </c>
    </row>
    <row r="176" spans="2:8" x14ac:dyDescent="0.2">
      <c r="B176" s="176">
        <v>35326</v>
      </c>
      <c r="C176" s="146">
        <v>68.386482000000001</v>
      </c>
      <c r="D176">
        <f t="shared" si="7"/>
        <v>-0.20325637563709711</v>
      </c>
      <c r="E176">
        <v>6.2383282710757548E-2</v>
      </c>
      <c r="G176">
        <v>174</v>
      </c>
      <c r="H176">
        <f t="shared" ca="1" si="8"/>
        <v>3.2498643042183355E-2</v>
      </c>
    </row>
    <row r="177" spans="2:8" x14ac:dyDescent="0.2">
      <c r="B177" s="176">
        <v>43962</v>
      </c>
      <c r="C177" s="146">
        <v>85.832481000000001</v>
      </c>
      <c r="D177">
        <f t="shared" si="7"/>
        <v>-0.66922782954357984</v>
      </c>
      <c r="E177">
        <v>6.2307108897749916E-2</v>
      </c>
      <c r="G177">
        <v>175</v>
      </c>
      <c r="H177">
        <f t="shared" ca="1" si="8"/>
        <v>-4.663819219590565E-3</v>
      </c>
    </row>
    <row r="178" spans="2:8" x14ac:dyDescent="0.2">
      <c r="B178" s="176">
        <v>44211</v>
      </c>
      <c r="C178" s="146">
        <v>259.491241</v>
      </c>
      <c r="D178">
        <f t="shared" si="7"/>
        <v>10.866692937378195</v>
      </c>
      <c r="E178">
        <v>6.2015494326374397E-2</v>
      </c>
      <c r="G178">
        <v>176</v>
      </c>
      <c r="H178">
        <f t="shared" ca="1" si="8"/>
        <v>-2.037504085086073E-2</v>
      </c>
    </row>
    <row r="179" spans="2:8" x14ac:dyDescent="0.2">
      <c r="B179" s="176">
        <v>36116</v>
      </c>
      <c r="C179" s="146">
        <v>21.867190999999998</v>
      </c>
      <c r="D179">
        <f t="shared" si="7"/>
        <v>-0.93482557529145793</v>
      </c>
      <c r="E179">
        <v>6.1889086466745555E-2</v>
      </c>
      <c r="G179">
        <v>177</v>
      </c>
      <c r="H179">
        <f t="shared" ca="1" si="8"/>
        <v>1.8978369273513446E-2</v>
      </c>
    </row>
    <row r="180" spans="2:8" x14ac:dyDescent="0.2">
      <c r="B180" s="176">
        <v>42432</v>
      </c>
      <c r="C180" s="146">
        <v>335.51797499999998</v>
      </c>
      <c r="D180">
        <f t="shared" si="7"/>
        <v>1.7497031688496023</v>
      </c>
      <c r="E180">
        <v>6.1810043998797734E-2</v>
      </c>
      <c r="G180">
        <v>178</v>
      </c>
      <c r="H180">
        <f t="shared" ca="1" si="8"/>
        <v>2.5103498559050096E-2</v>
      </c>
    </row>
    <row r="181" spans="2:8" x14ac:dyDescent="0.2">
      <c r="B181" s="176">
        <v>43741</v>
      </c>
      <c r="C181" s="146">
        <v>122.019707</v>
      </c>
      <c r="D181">
        <f t="shared" si="7"/>
        <v>-0.73889667759368793</v>
      </c>
      <c r="E181">
        <v>6.1578504558373479E-2</v>
      </c>
      <c r="G181">
        <v>179</v>
      </c>
      <c r="H181">
        <f t="shared" ca="1" si="8"/>
        <v>4.1319552117874456E-2</v>
      </c>
    </row>
    <row r="182" spans="2:8" x14ac:dyDescent="0.2">
      <c r="B182" s="176">
        <v>41863</v>
      </c>
      <c r="C182" s="146">
        <v>467.32345600000002</v>
      </c>
      <c r="D182">
        <f t="shared" si="7"/>
        <v>1.9669617425391324</v>
      </c>
      <c r="E182">
        <v>6.147128694725848E-2</v>
      </c>
      <c r="G182">
        <v>180</v>
      </c>
      <c r="H182">
        <f t="shared" ca="1" si="8"/>
        <v>-4.0339091853695917E-4</v>
      </c>
    </row>
    <row r="183" spans="2:8" x14ac:dyDescent="0.2">
      <c r="B183" s="176">
        <v>44152</v>
      </c>
      <c r="C183" s="146">
        <v>157.509094</v>
      </c>
      <c r="D183">
        <f t="shared" si="7"/>
        <v>5.5835158079830492E-2</v>
      </c>
      <c r="E183">
        <v>6.1471251556069119E-2</v>
      </c>
      <c r="G183">
        <v>181</v>
      </c>
      <c r="H183">
        <f t="shared" ca="1" si="8"/>
        <v>-4.2900518896029069E-2</v>
      </c>
    </row>
    <row r="184" spans="2:8" x14ac:dyDescent="0.2">
      <c r="B184" s="176">
        <v>40813</v>
      </c>
      <c r="C184" s="146">
        <v>149.17962600000001</v>
      </c>
      <c r="D184">
        <f t="shared" si="7"/>
        <v>3.0092525092548526E-2</v>
      </c>
      <c r="E184">
        <v>6.1328899806544344E-2</v>
      </c>
      <c r="G184">
        <v>182</v>
      </c>
      <c r="H184">
        <f t="shared" ca="1" si="8"/>
        <v>3.3570035759197855E-2</v>
      </c>
    </row>
    <row r="185" spans="2:8" x14ac:dyDescent="0.2">
      <c r="B185" s="176">
        <v>40801</v>
      </c>
      <c r="C185" s="146">
        <v>144.82157900000001</v>
      </c>
      <c r="D185">
        <f t="shared" si="7"/>
        <v>3.6907087213711836</v>
      </c>
      <c r="E185">
        <v>6.1052672931933047E-2</v>
      </c>
      <c r="G185">
        <v>183</v>
      </c>
      <c r="H185">
        <f t="shared" ca="1" si="8"/>
        <v>-5.9648535960643338E-2</v>
      </c>
    </row>
    <row r="186" spans="2:8" x14ac:dyDescent="0.2">
      <c r="B186" s="176">
        <v>39752</v>
      </c>
      <c r="C186" s="146">
        <v>30.874136</v>
      </c>
      <c r="D186">
        <f t="shared" si="7"/>
        <v>0.59265415879301764</v>
      </c>
      <c r="E186">
        <v>6.1013725176524168E-2</v>
      </c>
      <c r="G186">
        <v>184</v>
      </c>
      <c r="H186">
        <f t="shared" ca="1" si="8"/>
        <v>4.0782460456042328E-3</v>
      </c>
    </row>
    <row r="187" spans="2:8" x14ac:dyDescent="0.2">
      <c r="B187" s="176">
        <v>36136</v>
      </c>
      <c r="C187" s="146">
        <v>19.385335999999999</v>
      </c>
      <c r="D187">
        <f t="shared" si="7"/>
        <v>-0.24013205989748768</v>
      </c>
      <c r="E187">
        <v>6.0766561146345502E-2</v>
      </c>
      <c r="G187">
        <v>185</v>
      </c>
      <c r="H187">
        <f t="shared" ca="1" si="8"/>
        <v>-3.2643616725842092E-4</v>
      </c>
    </row>
    <row r="188" spans="2:8" x14ac:dyDescent="0.2">
      <c r="B188" s="176">
        <v>39869</v>
      </c>
      <c r="C188" s="146">
        <v>25.511454000000001</v>
      </c>
      <c r="D188">
        <f t="shared" si="7"/>
        <v>-0.86552304337691566</v>
      </c>
      <c r="E188">
        <v>6.0560365497077856E-2</v>
      </c>
      <c r="G188">
        <v>186</v>
      </c>
      <c r="H188">
        <f t="shared" ca="1" si="8"/>
        <v>-2.6385325637440981E-3</v>
      </c>
    </row>
    <row r="189" spans="2:8" x14ac:dyDescent="0.2">
      <c r="B189" s="176">
        <v>43406</v>
      </c>
      <c r="C189" s="146">
        <v>189.70874000000001</v>
      </c>
      <c r="D189">
        <f t="shared" si="7"/>
        <v>1.8876394829625174</v>
      </c>
      <c r="E189">
        <v>6.0462582653226897E-2</v>
      </c>
      <c r="G189">
        <v>187</v>
      </c>
      <c r="H189">
        <f t="shared" ca="1" si="8"/>
        <v>-4.2007108849044655E-2</v>
      </c>
    </row>
    <row r="190" spans="2:8" x14ac:dyDescent="0.2">
      <c r="B190" s="176">
        <v>35620</v>
      </c>
      <c r="C190" s="146">
        <v>65.696822999999995</v>
      </c>
      <c r="D190">
        <f t="shared" si="7"/>
        <v>-0.84039335674240312</v>
      </c>
      <c r="E190">
        <v>6.0386320484095382E-2</v>
      </c>
      <c r="G190">
        <v>188</v>
      </c>
      <c r="H190">
        <f t="shared" ca="1" si="8"/>
        <v>2.2451886971438195E-2</v>
      </c>
    </row>
    <row r="191" spans="2:8" x14ac:dyDescent="0.2">
      <c r="B191" s="176">
        <v>44936</v>
      </c>
      <c r="C191" s="146">
        <v>411.617096</v>
      </c>
      <c r="D191">
        <f t="shared" si="7"/>
        <v>2.1696783726333515</v>
      </c>
      <c r="E191">
        <v>6.0213029574825681E-2</v>
      </c>
      <c r="G191">
        <v>189</v>
      </c>
      <c r="H191">
        <f t="shared" ca="1" si="8"/>
        <v>1.1628630812784854E-2</v>
      </c>
    </row>
    <row r="192" spans="2:8" x14ac:dyDescent="0.2">
      <c r="B192" s="176">
        <v>40148</v>
      </c>
      <c r="C192" s="146">
        <v>129.86084</v>
      </c>
      <c r="D192">
        <f t="shared" si="7"/>
        <v>0.53209137283819408</v>
      </c>
      <c r="E192">
        <v>6.0092184974391692E-2</v>
      </c>
      <c r="G192">
        <v>190</v>
      </c>
      <c r="H192">
        <f t="shared" ca="1" si="8"/>
        <v>1.1971681262787663E-4</v>
      </c>
    </row>
    <row r="193" spans="2:8" x14ac:dyDescent="0.2">
      <c r="B193" s="176">
        <v>40049</v>
      </c>
      <c r="C193" s="146">
        <v>84.760506000000007</v>
      </c>
      <c r="D193">
        <f t="shared" si="7"/>
        <v>9.1392446723473172E-2</v>
      </c>
      <c r="E193">
        <v>6.0067007691205467E-2</v>
      </c>
      <c r="G193">
        <v>191</v>
      </c>
      <c r="H193">
        <f t="shared" ca="1" si="8"/>
        <v>-1.0586397097897101E-2</v>
      </c>
    </row>
    <row r="194" spans="2:8" x14ac:dyDescent="0.2">
      <c r="B194" s="176">
        <v>39689</v>
      </c>
      <c r="C194" s="146">
        <v>77.662719999999993</v>
      </c>
      <c r="D194">
        <f t="shared" si="7"/>
        <v>4.936526944551523</v>
      </c>
      <c r="E194">
        <v>6.0055428337889918E-2</v>
      </c>
      <c r="G194">
        <v>192</v>
      </c>
      <c r="H194">
        <f t="shared" ca="1" si="8"/>
        <v>-4.5672886797015345E-2</v>
      </c>
    </row>
    <row r="195" spans="2:8" x14ac:dyDescent="0.2">
      <c r="B195" s="176">
        <v>37195</v>
      </c>
      <c r="C195" s="146">
        <v>13.082181</v>
      </c>
      <c r="D195">
        <f t="shared" ref="D195:D258" si="9">(C195-C196)/C196</f>
        <v>-0.94316119454242753</v>
      </c>
      <c r="E195">
        <v>5.9999930317434134E-2</v>
      </c>
      <c r="G195">
        <v>193</v>
      </c>
      <c r="H195">
        <f t="shared" ca="1" si="8"/>
        <v>2.7404437192360642E-2</v>
      </c>
    </row>
    <row r="196" spans="2:8" x14ac:dyDescent="0.2">
      <c r="B196" s="176">
        <v>41075</v>
      </c>
      <c r="C196" s="146">
        <v>230.16284200000001</v>
      </c>
      <c r="D196">
        <f t="shared" si="9"/>
        <v>0.81590052484683928</v>
      </c>
      <c r="E196">
        <v>5.9991093808371261E-2</v>
      </c>
      <c r="G196">
        <v>194</v>
      </c>
      <c r="H196">
        <f t="shared" ref="H196:H259" ca="1" si="10">_xlfn.NORM.INV(RAND(),N$5,N$6)</f>
        <v>-9.940213915902818E-2</v>
      </c>
    </row>
    <row r="197" spans="2:8" x14ac:dyDescent="0.2">
      <c r="B197" s="176">
        <v>38887</v>
      </c>
      <c r="C197" s="146">
        <v>126.74859600000001</v>
      </c>
      <c r="D197">
        <f t="shared" si="9"/>
        <v>-0.75003708908913491</v>
      </c>
      <c r="E197">
        <v>5.9964268731373484E-2</v>
      </c>
      <c r="G197">
        <v>195</v>
      </c>
      <c r="H197">
        <f t="shared" ca="1" si="10"/>
        <v>5.1132051973879544E-2</v>
      </c>
    </row>
    <row r="198" spans="2:8" x14ac:dyDescent="0.2">
      <c r="B198" s="176">
        <v>44495</v>
      </c>
      <c r="C198" s="146">
        <v>507.06961100000001</v>
      </c>
      <c r="D198">
        <f t="shared" si="9"/>
        <v>9.7785933405175083</v>
      </c>
      <c r="E198">
        <v>5.9908318685753033E-2</v>
      </c>
      <c r="G198">
        <v>196</v>
      </c>
      <c r="H198">
        <f t="shared" ca="1" si="10"/>
        <v>-4.2158326109368122E-2</v>
      </c>
    </row>
    <row r="199" spans="2:8" x14ac:dyDescent="0.2">
      <c r="B199" s="176">
        <v>39937</v>
      </c>
      <c r="C199" s="146">
        <v>47.044136000000002</v>
      </c>
      <c r="D199">
        <f t="shared" si="9"/>
        <v>-0.88338923031762884</v>
      </c>
      <c r="E199">
        <v>5.9679941272222647E-2</v>
      </c>
      <c r="G199">
        <v>197</v>
      </c>
      <c r="H199">
        <f t="shared" ca="1" si="10"/>
        <v>-1.8903940271876508E-2</v>
      </c>
    </row>
    <row r="200" spans="2:8" x14ac:dyDescent="0.2">
      <c r="B200" s="176">
        <v>42312</v>
      </c>
      <c r="C200" s="146">
        <v>403.428741</v>
      </c>
      <c r="D200">
        <f t="shared" si="9"/>
        <v>6.6780109856630503</v>
      </c>
      <c r="E200">
        <v>5.9678083959878059E-2</v>
      </c>
      <c r="G200">
        <v>198</v>
      </c>
      <c r="H200">
        <f t="shared" ca="1" si="10"/>
        <v>2.250528254778732E-2</v>
      </c>
    </row>
    <row r="201" spans="2:8" x14ac:dyDescent="0.2">
      <c r="B201" s="176">
        <v>40009</v>
      </c>
      <c r="C201" s="146">
        <v>52.543391999999997</v>
      </c>
      <c r="D201">
        <f t="shared" si="9"/>
        <v>-0.31814809350085521</v>
      </c>
      <c r="E201">
        <v>5.9676912984098537E-2</v>
      </c>
      <c r="G201">
        <v>199</v>
      </c>
      <c r="H201">
        <f t="shared" ca="1" si="10"/>
        <v>8.0914200824526751E-3</v>
      </c>
    </row>
    <row r="202" spans="2:8" x14ac:dyDescent="0.2">
      <c r="B202" s="176">
        <v>43910</v>
      </c>
      <c r="C202" s="146">
        <v>77.059830000000005</v>
      </c>
      <c r="D202">
        <f t="shared" si="9"/>
        <v>2.9485979141457328</v>
      </c>
      <c r="E202">
        <v>5.9629918278096834E-2</v>
      </c>
      <c r="G202">
        <v>200</v>
      </c>
      <c r="H202">
        <f t="shared" ca="1" si="10"/>
        <v>-5.1908421623223351E-2</v>
      </c>
    </row>
    <row r="203" spans="2:8" x14ac:dyDescent="0.2">
      <c r="B203" s="176">
        <v>36685</v>
      </c>
      <c r="C203" s="146">
        <v>19.515744999999999</v>
      </c>
      <c r="D203">
        <f t="shared" si="9"/>
        <v>0.30281158905971101</v>
      </c>
      <c r="E203">
        <v>5.9621769376465503E-2</v>
      </c>
      <c r="G203">
        <v>201</v>
      </c>
      <c r="H203">
        <f t="shared" ca="1" si="10"/>
        <v>9.5918038509313318E-3</v>
      </c>
    </row>
    <row r="204" spans="2:8" x14ac:dyDescent="0.2">
      <c r="B204" s="176">
        <v>36867</v>
      </c>
      <c r="C204" s="146">
        <v>14.979714</v>
      </c>
      <c r="D204">
        <f t="shared" si="9"/>
        <v>-5.3144750889511004E-2</v>
      </c>
      <c r="E204">
        <v>5.946528657244271E-2</v>
      </c>
      <c r="G204">
        <v>202</v>
      </c>
      <c r="H204">
        <f t="shared" ca="1" si="10"/>
        <v>7.5798891870056135E-3</v>
      </c>
    </row>
    <row r="205" spans="2:8" x14ac:dyDescent="0.2">
      <c r="B205" s="176">
        <v>36928</v>
      </c>
      <c r="C205" s="146">
        <v>15.820489999999999</v>
      </c>
      <c r="D205">
        <f t="shared" si="9"/>
        <v>-0.91483875813110582</v>
      </c>
      <c r="E205">
        <v>5.9400529121362233E-2</v>
      </c>
      <c r="G205">
        <v>203</v>
      </c>
      <c r="H205">
        <f t="shared" ca="1" si="10"/>
        <v>-3.0758378067445608E-2</v>
      </c>
    </row>
    <row r="206" spans="2:8" x14ac:dyDescent="0.2">
      <c r="B206" s="176">
        <v>44193</v>
      </c>
      <c r="C206" s="146">
        <v>185.77101099999999</v>
      </c>
      <c r="D206">
        <f t="shared" si="9"/>
        <v>5.985232549800714E-2</v>
      </c>
      <c r="E206">
        <v>5.9107723844679674E-2</v>
      </c>
      <c r="G206">
        <v>204</v>
      </c>
      <c r="H206">
        <f t="shared" ca="1" si="10"/>
        <v>-5.8510315176344863E-2</v>
      </c>
    </row>
    <row r="207" spans="2:8" x14ac:dyDescent="0.2">
      <c r="B207" s="176">
        <v>40878</v>
      </c>
      <c r="C207" s="146">
        <v>175.28009</v>
      </c>
      <c r="D207">
        <f t="shared" si="9"/>
        <v>1.4861651815354957</v>
      </c>
      <c r="E207">
        <v>5.9027899769972789E-2</v>
      </c>
      <c r="G207">
        <v>205</v>
      </c>
      <c r="H207">
        <f t="shared" ca="1" si="10"/>
        <v>-5.2449777427133686E-2</v>
      </c>
    </row>
    <row r="208" spans="2:8" x14ac:dyDescent="0.2">
      <c r="B208" s="176">
        <v>38131</v>
      </c>
      <c r="C208" s="146">
        <v>70.502189999999999</v>
      </c>
      <c r="D208">
        <f t="shared" si="9"/>
        <v>-0.78798153303740248</v>
      </c>
      <c r="E208">
        <v>5.8935611415085361E-2</v>
      </c>
      <c r="G208">
        <v>206</v>
      </c>
      <c r="H208">
        <f t="shared" ca="1" si="10"/>
        <v>-2.5194056114411119E-3</v>
      </c>
    </row>
    <row r="209" spans="2:8" x14ac:dyDescent="0.2">
      <c r="B209" s="176">
        <v>42283</v>
      </c>
      <c r="C209" s="146">
        <v>332.52853399999998</v>
      </c>
      <c r="D209">
        <f t="shared" si="9"/>
        <v>7.3209139398055925</v>
      </c>
      <c r="E209">
        <v>5.8861009781412135E-2</v>
      </c>
      <c r="G209">
        <v>207</v>
      </c>
      <c r="H209">
        <f t="shared" ca="1" si="10"/>
        <v>1.4598744394776323E-2</v>
      </c>
    </row>
    <row r="210" spans="2:8" x14ac:dyDescent="0.2">
      <c r="B210" s="176">
        <v>36388</v>
      </c>
      <c r="C210" s="146">
        <v>39.962981999999997</v>
      </c>
      <c r="D210">
        <f t="shared" si="9"/>
        <v>-0.77769816079314058</v>
      </c>
      <c r="E210">
        <v>5.8788192351032699E-2</v>
      </c>
      <c r="G210">
        <v>208</v>
      </c>
      <c r="H210">
        <f t="shared" ca="1" si="10"/>
        <v>1.2701336672044235E-2</v>
      </c>
    </row>
    <row r="211" spans="2:8" x14ac:dyDescent="0.2">
      <c r="B211" s="176">
        <v>40400</v>
      </c>
      <c r="C211" s="146">
        <v>179.769012</v>
      </c>
      <c r="D211">
        <f t="shared" si="9"/>
        <v>-0.57492384091082271</v>
      </c>
      <c r="E211">
        <v>5.8491712677384136E-2</v>
      </c>
      <c r="G211">
        <v>209</v>
      </c>
      <c r="H211">
        <f t="shared" ca="1" si="10"/>
        <v>-1.3704436965390464E-2</v>
      </c>
    </row>
    <row r="212" spans="2:8" x14ac:dyDescent="0.2">
      <c r="B212" s="176">
        <v>42334</v>
      </c>
      <c r="C212" s="146">
        <v>422.91012599999999</v>
      </c>
      <c r="D212">
        <f t="shared" si="9"/>
        <v>0.34666050361604234</v>
      </c>
      <c r="E212">
        <v>5.848609077708769E-2</v>
      </c>
      <c r="G212">
        <v>210</v>
      </c>
      <c r="H212">
        <f t="shared" ca="1" si="10"/>
        <v>1.4282547016944341E-2</v>
      </c>
    </row>
    <row r="213" spans="2:8" x14ac:dyDescent="0.2">
      <c r="B213" s="176">
        <v>42282</v>
      </c>
      <c r="C213" s="146">
        <v>314.04361</v>
      </c>
      <c r="D213">
        <f t="shared" si="9"/>
        <v>14.167876136810893</v>
      </c>
      <c r="E213">
        <v>5.8438229319391563E-2</v>
      </c>
      <c r="G213">
        <v>211</v>
      </c>
      <c r="H213">
        <f t="shared" ca="1" si="10"/>
        <v>-4.107581886160986E-2</v>
      </c>
    </row>
    <row r="214" spans="2:8" x14ac:dyDescent="0.2">
      <c r="B214" s="176">
        <v>36026</v>
      </c>
      <c r="C214" s="146">
        <v>20.704521</v>
      </c>
      <c r="D214">
        <f t="shared" si="9"/>
        <v>-0.90882362929790161</v>
      </c>
      <c r="E214">
        <v>5.8285725559947307E-2</v>
      </c>
      <c r="G214">
        <v>212</v>
      </c>
      <c r="H214">
        <f t="shared" ca="1" si="10"/>
        <v>2.7919318523917644E-2</v>
      </c>
    </row>
    <row r="215" spans="2:8" x14ac:dyDescent="0.2">
      <c r="B215" s="176">
        <v>40588</v>
      </c>
      <c r="C215" s="146">
        <v>227.08209199999999</v>
      </c>
      <c r="D215">
        <f t="shared" si="9"/>
        <v>6.6171067209278212</v>
      </c>
      <c r="E215">
        <v>5.8239290957500293E-2</v>
      </c>
      <c r="G215">
        <v>213</v>
      </c>
      <c r="H215">
        <f t="shared" ca="1" si="10"/>
        <v>2.3349911947850046E-2</v>
      </c>
    </row>
    <row r="216" spans="2:8" x14ac:dyDescent="0.2">
      <c r="B216" s="176">
        <v>36315</v>
      </c>
      <c r="C216" s="146">
        <v>29.812118999999999</v>
      </c>
      <c r="D216">
        <f t="shared" si="9"/>
        <v>-0.82884165515888986</v>
      </c>
      <c r="E216">
        <v>5.8200812360752724E-2</v>
      </c>
      <c r="G216">
        <v>214</v>
      </c>
      <c r="H216">
        <f t="shared" ca="1" si="10"/>
        <v>1.3379790640615058E-2</v>
      </c>
    </row>
    <row r="217" spans="2:8" x14ac:dyDescent="0.2">
      <c r="B217" s="176">
        <v>40875</v>
      </c>
      <c r="C217" s="146">
        <v>174.17858899999999</v>
      </c>
      <c r="D217">
        <f t="shared" si="9"/>
        <v>1.863309388115953</v>
      </c>
      <c r="E217">
        <v>5.8190345100732378E-2</v>
      </c>
      <c r="G217">
        <v>215</v>
      </c>
      <c r="H217">
        <f t="shared" ca="1" si="10"/>
        <v>-1.4254100858666545E-2</v>
      </c>
    </row>
    <row r="218" spans="2:8" x14ac:dyDescent="0.2">
      <c r="B218" s="176">
        <v>37942</v>
      </c>
      <c r="C218" s="146">
        <v>60.831215</v>
      </c>
      <c r="D218">
        <f t="shared" si="9"/>
        <v>-0.45891128845859308</v>
      </c>
      <c r="E218">
        <v>5.8171461962270347E-2</v>
      </c>
      <c r="G218">
        <v>216</v>
      </c>
      <c r="H218">
        <f t="shared" ca="1" si="10"/>
        <v>8.5106414201094188E-3</v>
      </c>
    </row>
    <row r="219" spans="2:8" x14ac:dyDescent="0.2">
      <c r="B219" s="176">
        <v>39318</v>
      </c>
      <c r="C219" s="146">
        <v>112.423737</v>
      </c>
      <c r="D219">
        <f t="shared" si="9"/>
        <v>4.4026847211512976</v>
      </c>
      <c r="E219">
        <v>5.7667472553891132E-2</v>
      </c>
      <c r="G219">
        <v>217</v>
      </c>
      <c r="H219">
        <f t="shared" ca="1" si="10"/>
        <v>-1.1362050412387067E-2</v>
      </c>
    </row>
    <row r="220" spans="2:8" x14ac:dyDescent="0.2">
      <c r="B220" s="176">
        <v>36279</v>
      </c>
      <c r="C220" s="146">
        <v>20.808865000000001</v>
      </c>
      <c r="D220">
        <f t="shared" si="9"/>
        <v>-0.90731503536128721</v>
      </c>
      <c r="E220">
        <v>5.7575765892302212E-2</v>
      </c>
      <c r="G220">
        <v>218</v>
      </c>
      <c r="H220">
        <f t="shared" ca="1" si="10"/>
        <v>-1.6898292187476252E-2</v>
      </c>
    </row>
    <row r="221" spans="2:8" x14ac:dyDescent="0.2">
      <c r="B221" s="176">
        <v>41066</v>
      </c>
      <c r="C221" s="146">
        <v>224.511765</v>
      </c>
      <c r="D221">
        <f t="shared" si="9"/>
        <v>-0.22501207321317007</v>
      </c>
      <c r="E221">
        <v>5.7523229694547734E-2</v>
      </c>
      <c r="G221">
        <v>219</v>
      </c>
      <c r="H221">
        <f t="shared" ca="1" si="10"/>
        <v>8.3296968674911182E-3</v>
      </c>
    </row>
    <row r="222" spans="2:8" x14ac:dyDescent="0.2">
      <c r="B222" s="176">
        <v>44217</v>
      </c>
      <c r="C222" s="146">
        <v>289.697113</v>
      </c>
      <c r="D222">
        <f t="shared" si="9"/>
        <v>15.92931301483857</v>
      </c>
      <c r="E222">
        <v>5.7111771522860615E-2</v>
      </c>
      <c r="G222">
        <v>220</v>
      </c>
      <c r="H222">
        <f t="shared" ca="1" si="10"/>
        <v>-4.458909520631963E-2</v>
      </c>
    </row>
    <row r="223" spans="2:8" x14ac:dyDescent="0.2">
      <c r="B223" s="176">
        <v>36095</v>
      </c>
      <c r="C223" s="146">
        <v>17.112159999999999</v>
      </c>
      <c r="D223">
        <f t="shared" si="9"/>
        <v>-0.83423641449974928</v>
      </c>
      <c r="E223">
        <v>5.7090246691620106E-2</v>
      </c>
      <c r="G223">
        <v>221</v>
      </c>
      <c r="H223">
        <f t="shared" ca="1" si="10"/>
        <v>-6.3914167378217535E-2</v>
      </c>
    </row>
    <row r="224" spans="2:8" x14ac:dyDescent="0.2">
      <c r="B224" s="176">
        <v>38699</v>
      </c>
      <c r="C224" s="146">
        <v>103.23232299999999</v>
      </c>
      <c r="D224">
        <f t="shared" si="9"/>
        <v>-0.7283176864369566</v>
      </c>
      <c r="E224">
        <v>5.6940029151148611E-2</v>
      </c>
      <c r="G224">
        <v>222</v>
      </c>
      <c r="H224">
        <f t="shared" ca="1" si="10"/>
        <v>5.7553449771435068E-2</v>
      </c>
    </row>
    <row r="225" spans="2:8" x14ac:dyDescent="0.2">
      <c r="B225" s="176">
        <v>41592</v>
      </c>
      <c r="C225" s="146">
        <v>379.97439600000001</v>
      </c>
      <c r="D225">
        <f t="shared" si="9"/>
        <v>0.25857236121746302</v>
      </c>
      <c r="E225">
        <v>5.6936093955310615E-2</v>
      </c>
      <c r="G225">
        <v>223</v>
      </c>
      <c r="H225">
        <f t="shared" ca="1" si="10"/>
        <v>5.3410683699826024E-2</v>
      </c>
    </row>
    <row r="226" spans="2:8" x14ac:dyDescent="0.2">
      <c r="B226" s="176">
        <v>44299</v>
      </c>
      <c r="C226" s="146">
        <v>301.90905800000002</v>
      </c>
      <c r="D226">
        <f t="shared" si="9"/>
        <v>11.179261490136948</v>
      </c>
      <c r="E226">
        <v>5.6883739009316515E-2</v>
      </c>
      <c r="G226">
        <v>224</v>
      </c>
      <c r="H226">
        <f t="shared" ca="1" si="10"/>
        <v>2.3467798224342053E-2</v>
      </c>
    </row>
    <row r="227" spans="2:8" x14ac:dyDescent="0.2">
      <c r="B227" s="176">
        <v>36153</v>
      </c>
      <c r="C227" s="146">
        <v>24.788782000000001</v>
      </c>
      <c r="D227">
        <f t="shared" si="9"/>
        <v>-0.4139689988316157</v>
      </c>
      <c r="E227">
        <v>5.6879585996642418E-2</v>
      </c>
      <c r="G227">
        <v>225</v>
      </c>
      <c r="H227">
        <f t="shared" ca="1" si="10"/>
        <v>2.9962951490110714E-2</v>
      </c>
    </row>
    <row r="228" spans="2:8" x14ac:dyDescent="0.2">
      <c r="B228" s="176">
        <v>35881</v>
      </c>
      <c r="C228" s="146">
        <v>42.299438000000002</v>
      </c>
      <c r="D228">
        <f t="shared" si="9"/>
        <v>-0.65795025820691533</v>
      </c>
      <c r="E228">
        <v>5.6692453219566147E-2</v>
      </c>
      <c r="G228">
        <v>226</v>
      </c>
      <c r="H228">
        <f t="shared" ca="1" si="10"/>
        <v>1.8430487774569609E-2</v>
      </c>
    </row>
    <row r="229" spans="2:8" x14ac:dyDescent="0.2">
      <c r="B229" s="176">
        <v>43685</v>
      </c>
      <c r="C229" s="146">
        <v>123.664581</v>
      </c>
      <c r="D229">
        <f t="shared" si="9"/>
        <v>1.4633118568755288</v>
      </c>
      <c r="E229">
        <v>5.6643973216955822E-2</v>
      </c>
      <c r="G229">
        <v>227</v>
      </c>
      <c r="H229">
        <f t="shared" ca="1" si="10"/>
        <v>-3.1645559687913334E-2</v>
      </c>
    </row>
    <row r="230" spans="2:8" x14ac:dyDescent="0.2">
      <c r="B230" s="176">
        <v>35457</v>
      </c>
      <c r="C230" s="146">
        <v>50.202567999999999</v>
      </c>
      <c r="D230">
        <f t="shared" si="9"/>
        <v>-0.35416420309637475</v>
      </c>
      <c r="E230">
        <v>5.6434450964168006E-2</v>
      </c>
      <c r="G230">
        <v>228</v>
      </c>
      <c r="H230">
        <f t="shared" ca="1" si="10"/>
        <v>2.7018039039198062E-2</v>
      </c>
    </row>
    <row r="231" spans="2:8" x14ac:dyDescent="0.2">
      <c r="B231" s="176">
        <v>37999</v>
      </c>
      <c r="C231" s="146">
        <v>77.732712000000006</v>
      </c>
      <c r="D231">
        <f t="shared" si="9"/>
        <v>-0.54132362385572552</v>
      </c>
      <c r="E231">
        <v>5.6238591529908871E-2</v>
      </c>
      <c r="G231">
        <v>229</v>
      </c>
      <c r="H231">
        <f t="shared" ca="1" si="10"/>
        <v>-1.0607772943524231E-2</v>
      </c>
    </row>
    <row r="232" spans="2:8" x14ac:dyDescent="0.2">
      <c r="B232" s="176">
        <v>43662</v>
      </c>
      <c r="C232" s="146">
        <v>169.471802</v>
      </c>
      <c r="D232">
        <f t="shared" si="9"/>
        <v>3.5134240512955159</v>
      </c>
      <c r="E232">
        <v>5.6228640960190986E-2</v>
      </c>
      <c r="G232">
        <v>230</v>
      </c>
      <c r="H232">
        <f t="shared" ca="1" si="10"/>
        <v>-1.4808026201963418E-3</v>
      </c>
    </row>
    <row r="233" spans="2:8" x14ac:dyDescent="0.2">
      <c r="B233" s="176">
        <v>37834</v>
      </c>
      <c r="C233" s="146">
        <v>37.548389</v>
      </c>
      <c r="D233">
        <f t="shared" si="9"/>
        <v>-0.40031208427307102</v>
      </c>
      <c r="E233">
        <v>5.6219624119892883E-2</v>
      </c>
      <c r="G233">
        <v>231</v>
      </c>
      <c r="H233">
        <f t="shared" ca="1" si="10"/>
        <v>-5.6587538954103699E-2</v>
      </c>
    </row>
    <row r="234" spans="2:8" x14ac:dyDescent="0.2">
      <c r="B234" s="176">
        <v>39960</v>
      </c>
      <c r="C234" s="146">
        <v>62.613216000000001</v>
      </c>
      <c r="D234">
        <f t="shared" si="9"/>
        <v>0.8803502767585687</v>
      </c>
      <c r="E234">
        <v>5.6050247396706762E-2</v>
      </c>
      <c r="G234">
        <v>232</v>
      </c>
      <c r="H234">
        <f t="shared" ca="1" si="10"/>
        <v>-4.779849594171226E-2</v>
      </c>
    </row>
    <row r="235" spans="2:8" x14ac:dyDescent="0.2">
      <c r="B235" s="176">
        <v>36333</v>
      </c>
      <c r="C235" s="146">
        <v>33.298698000000002</v>
      </c>
      <c r="D235">
        <f t="shared" si="9"/>
        <v>-0.38903712504196403</v>
      </c>
      <c r="E235">
        <v>5.5955928955044185E-2</v>
      </c>
      <c r="G235">
        <v>233</v>
      </c>
      <c r="H235">
        <f t="shared" ca="1" si="10"/>
        <v>-3.2785407282864144E-2</v>
      </c>
    </row>
    <row r="236" spans="2:8" x14ac:dyDescent="0.2">
      <c r="B236" s="176">
        <v>35529</v>
      </c>
      <c r="C236" s="146">
        <v>54.501998999999998</v>
      </c>
      <c r="D236">
        <f t="shared" si="9"/>
        <v>0.96473105458604946</v>
      </c>
      <c r="E236">
        <v>5.5944933077149171E-2</v>
      </c>
      <c r="G236">
        <v>234</v>
      </c>
      <c r="H236">
        <f t="shared" ca="1" si="10"/>
        <v>-1.0587466111983083E-2</v>
      </c>
    </row>
    <row r="237" spans="2:8" x14ac:dyDescent="0.2">
      <c r="B237" s="176">
        <v>36222</v>
      </c>
      <c r="C237" s="146">
        <v>27.740182999999998</v>
      </c>
      <c r="D237">
        <f t="shared" si="9"/>
        <v>-0.74514867660779327</v>
      </c>
      <c r="E237">
        <v>5.5587101191245297E-2</v>
      </c>
      <c r="G237">
        <v>235</v>
      </c>
      <c r="H237">
        <f t="shared" ca="1" si="10"/>
        <v>-3.6634368055136785E-2</v>
      </c>
    </row>
    <row r="238" spans="2:8" x14ac:dyDescent="0.2">
      <c r="B238" s="176">
        <v>40094</v>
      </c>
      <c r="C238" s="146">
        <v>108.848495</v>
      </c>
      <c r="D238">
        <f t="shared" si="9"/>
        <v>8.7453989397110039</v>
      </c>
      <c r="E238">
        <v>5.5436141429583953E-2</v>
      </c>
      <c r="G238">
        <v>236</v>
      </c>
      <c r="H238">
        <f t="shared" ca="1" si="10"/>
        <v>1.7178275529295024E-2</v>
      </c>
    </row>
    <row r="239" spans="2:8" x14ac:dyDescent="0.2">
      <c r="B239" s="176">
        <v>37005</v>
      </c>
      <c r="C239" s="146">
        <v>11.169219</v>
      </c>
      <c r="D239">
        <f t="shared" si="9"/>
        <v>-0.87218174513711377</v>
      </c>
      <c r="E239">
        <v>5.5393214377067047E-2</v>
      </c>
      <c r="G239">
        <v>237</v>
      </c>
      <c r="H239">
        <f t="shared" ca="1" si="10"/>
        <v>-2.3530091312427791E-2</v>
      </c>
    </row>
    <row r="240" spans="2:8" x14ac:dyDescent="0.2">
      <c r="B240" s="176">
        <v>40038</v>
      </c>
      <c r="C240" s="146">
        <v>87.383598000000006</v>
      </c>
      <c r="D240">
        <f t="shared" si="9"/>
        <v>-0.61220700256796434</v>
      </c>
      <c r="E240">
        <v>5.5326313798177415E-2</v>
      </c>
      <c r="G240">
        <v>238</v>
      </c>
      <c r="H240">
        <f t="shared" ca="1" si="10"/>
        <v>3.12147266886908E-2</v>
      </c>
    </row>
    <row r="241" spans="2:8" x14ac:dyDescent="0.2">
      <c r="B241" s="176">
        <v>40669</v>
      </c>
      <c r="C241" s="146">
        <v>225.335678</v>
      </c>
      <c r="D241">
        <f t="shared" si="9"/>
        <v>9.3612395395868653</v>
      </c>
      <c r="E241">
        <v>5.5225865163777116E-2</v>
      </c>
      <c r="G241">
        <v>239</v>
      </c>
      <c r="H241">
        <f t="shared" ca="1" si="10"/>
        <v>1.9069376348484868E-3</v>
      </c>
    </row>
    <row r="242" spans="2:8" x14ac:dyDescent="0.2">
      <c r="B242" s="176">
        <v>36145</v>
      </c>
      <c r="C242" s="146">
        <v>21.747945999999999</v>
      </c>
      <c r="D242">
        <f t="shared" si="9"/>
        <v>-0.45003509107507766</v>
      </c>
      <c r="E242">
        <v>5.4952960176833474E-2</v>
      </c>
      <c r="G242">
        <v>240</v>
      </c>
      <c r="H242">
        <f t="shared" ca="1" si="10"/>
        <v>3.7350675059711874E-2</v>
      </c>
    </row>
    <row r="243" spans="2:8" x14ac:dyDescent="0.2">
      <c r="B243" s="176">
        <v>35929</v>
      </c>
      <c r="C243" s="146">
        <v>39.544243000000002</v>
      </c>
      <c r="D243">
        <f t="shared" si="9"/>
        <v>-0.1150644756516222</v>
      </c>
      <c r="E243">
        <v>5.4931996866702568E-2</v>
      </c>
      <c r="G243">
        <v>241</v>
      </c>
      <c r="H243">
        <f t="shared" ca="1" si="10"/>
        <v>-5.0099328600880462E-2</v>
      </c>
    </row>
    <row r="244" spans="2:8" x14ac:dyDescent="0.2">
      <c r="B244" s="176">
        <v>39926</v>
      </c>
      <c r="C244" s="146">
        <v>44.686016000000002</v>
      </c>
      <c r="D244">
        <f t="shared" si="9"/>
        <v>-0.36947573971082864</v>
      </c>
      <c r="E244">
        <v>5.4803322541938697E-2</v>
      </c>
      <c r="G244">
        <v>242</v>
      </c>
      <c r="H244">
        <f t="shared" ca="1" si="10"/>
        <v>-5.9553005985976577E-2</v>
      </c>
    </row>
    <row r="245" spans="2:8" x14ac:dyDescent="0.2">
      <c r="B245" s="176">
        <v>39969</v>
      </c>
      <c r="C245" s="146">
        <v>70.871207999999996</v>
      </c>
      <c r="D245">
        <f t="shared" si="9"/>
        <v>-0.66948284217767851</v>
      </c>
      <c r="E245">
        <v>5.4599637454258478E-2</v>
      </c>
      <c r="G245">
        <v>243</v>
      </c>
      <c r="H245">
        <f t="shared" ca="1" si="10"/>
        <v>8.413482007781016E-2</v>
      </c>
    </row>
    <row r="246" spans="2:8" x14ac:dyDescent="0.2">
      <c r="B246" s="176">
        <v>40603</v>
      </c>
      <c r="C246" s="146">
        <v>214.42520099999999</v>
      </c>
      <c r="D246">
        <f t="shared" si="9"/>
        <v>0.15426240593934287</v>
      </c>
      <c r="E246">
        <v>5.4583198052456969E-2</v>
      </c>
      <c r="G246">
        <v>244</v>
      </c>
      <c r="H246">
        <f t="shared" ca="1" si="10"/>
        <v>4.4184060200713596E-2</v>
      </c>
    </row>
    <row r="247" spans="2:8" x14ac:dyDescent="0.2">
      <c r="B247" s="176">
        <v>40911</v>
      </c>
      <c r="C247" s="146">
        <v>185.768158</v>
      </c>
      <c r="D247">
        <f t="shared" si="9"/>
        <v>-0.32905176445316181</v>
      </c>
      <c r="E247">
        <v>5.4362557588251058E-2</v>
      </c>
      <c r="G247">
        <v>245</v>
      </c>
      <c r="H247">
        <f t="shared" ca="1" si="10"/>
        <v>-7.9284140006427601E-3</v>
      </c>
    </row>
    <row r="248" spans="2:8" x14ac:dyDescent="0.2">
      <c r="B248" s="176">
        <v>41221</v>
      </c>
      <c r="C248" s="146">
        <v>276.874054</v>
      </c>
      <c r="D248">
        <f t="shared" si="9"/>
        <v>-0.39792545114102951</v>
      </c>
      <c r="E248">
        <v>5.4204580498476311E-2</v>
      </c>
      <c r="G248">
        <v>246</v>
      </c>
      <c r="H248">
        <f t="shared" ca="1" si="10"/>
        <v>-4.5878855677611477E-2</v>
      </c>
    </row>
    <row r="249" spans="2:8" x14ac:dyDescent="0.2">
      <c r="B249" s="176">
        <v>45026</v>
      </c>
      <c r="C249" s="146">
        <v>459.86673000000002</v>
      </c>
      <c r="D249">
        <f t="shared" si="9"/>
        <v>2.6081345617873843</v>
      </c>
      <c r="E249">
        <v>5.4038589019764896E-2</v>
      </c>
      <c r="G249">
        <v>247</v>
      </c>
      <c r="H249">
        <f t="shared" ca="1" si="10"/>
        <v>-3.2070776999056451E-2</v>
      </c>
    </row>
    <row r="250" spans="2:8" x14ac:dyDescent="0.2">
      <c r="B250" s="176">
        <v>43752</v>
      </c>
      <c r="C250" s="146">
        <v>127.452766</v>
      </c>
      <c r="D250">
        <f t="shared" si="9"/>
        <v>4.2626023274194997</v>
      </c>
      <c r="E250">
        <v>5.3998273250064677E-2</v>
      </c>
      <c r="G250">
        <v>248</v>
      </c>
      <c r="H250">
        <f t="shared" ca="1" si="10"/>
        <v>-2.2315707581983209E-2</v>
      </c>
    </row>
    <row r="251" spans="2:8" x14ac:dyDescent="0.2">
      <c r="B251" s="176">
        <v>39773</v>
      </c>
      <c r="C251" s="146">
        <v>24.218582000000001</v>
      </c>
      <c r="D251">
        <f t="shared" si="9"/>
        <v>-0.80229660065835495</v>
      </c>
      <c r="E251">
        <v>5.3882804242601091E-2</v>
      </c>
      <c r="G251">
        <v>249</v>
      </c>
      <c r="H251">
        <f t="shared" ca="1" si="10"/>
        <v>-3.6436896678517593E-2</v>
      </c>
    </row>
    <row r="252" spans="2:8" x14ac:dyDescent="0.2">
      <c r="B252" s="176">
        <v>40147</v>
      </c>
      <c r="C252" s="146">
        <v>122.499573</v>
      </c>
      <c r="D252">
        <f t="shared" si="9"/>
        <v>-0.52277215523285603</v>
      </c>
      <c r="E252">
        <v>5.3873477290543197E-2</v>
      </c>
      <c r="G252">
        <v>250</v>
      </c>
      <c r="H252">
        <f t="shared" ca="1" si="10"/>
        <v>-6.3518229098579997E-3</v>
      </c>
    </row>
    <row r="253" spans="2:8" x14ac:dyDescent="0.2">
      <c r="B253" s="176">
        <v>41164</v>
      </c>
      <c r="C253" s="146">
        <v>256.689911</v>
      </c>
      <c r="D253">
        <f t="shared" si="9"/>
        <v>1.6929997101160903</v>
      </c>
      <c r="E253">
        <v>5.3843168950410275E-2</v>
      </c>
      <c r="G253">
        <v>251</v>
      </c>
      <c r="H253">
        <f t="shared" ca="1" si="10"/>
        <v>-1.5823339064459652E-2</v>
      </c>
    </row>
    <row r="254" spans="2:8" x14ac:dyDescent="0.2">
      <c r="B254" s="176">
        <v>40057</v>
      </c>
      <c r="C254" s="146">
        <v>95.317466999999994</v>
      </c>
      <c r="D254">
        <f t="shared" si="9"/>
        <v>-0.12280238880546102</v>
      </c>
      <c r="E254">
        <v>5.3706208289779601E-2</v>
      </c>
      <c r="G254">
        <v>252</v>
      </c>
      <c r="H254">
        <f t="shared" ca="1" si="10"/>
        <v>3.5083829470695126E-2</v>
      </c>
    </row>
    <row r="255" spans="2:8" x14ac:dyDescent="0.2">
      <c r="B255" s="176">
        <v>44018</v>
      </c>
      <c r="C255" s="146">
        <v>108.661339</v>
      </c>
      <c r="D255">
        <f t="shared" si="9"/>
        <v>-0.17091360418101004</v>
      </c>
      <c r="E255">
        <v>5.3649154359521889E-2</v>
      </c>
      <c r="G255">
        <v>253</v>
      </c>
      <c r="H255">
        <f t="shared" ca="1" si="10"/>
        <v>-1.737214937463152E-2</v>
      </c>
    </row>
    <row r="256" spans="2:8" x14ac:dyDescent="0.2">
      <c r="B256" s="176">
        <v>40324</v>
      </c>
      <c r="C256" s="146">
        <v>131.06153900000001</v>
      </c>
      <c r="D256">
        <f t="shared" si="9"/>
        <v>2.6680594363065451</v>
      </c>
      <c r="E256">
        <v>5.3530336208964857E-2</v>
      </c>
      <c r="G256">
        <v>254</v>
      </c>
      <c r="H256">
        <f t="shared" ca="1" si="10"/>
        <v>-4.9674444184600659E-2</v>
      </c>
    </row>
    <row r="257" spans="2:8" x14ac:dyDescent="0.2">
      <c r="B257" s="176">
        <v>35851</v>
      </c>
      <c r="C257" s="146">
        <v>35.730483999999997</v>
      </c>
      <c r="D257">
        <f t="shared" si="9"/>
        <v>-0.82869290530658035</v>
      </c>
      <c r="E257">
        <v>5.34417655079239E-2</v>
      </c>
      <c r="G257">
        <v>255</v>
      </c>
      <c r="H257">
        <f t="shared" ca="1" si="10"/>
        <v>-6.0413226337487609E-3</v>
      </c>
    </row>
    <row r="258" spans="2:8" x14ac:dyDescent="0.2">
      <c r="B258" s="176">
        <v>40599</v>
      </c>
      <c r="C258" s="146">
        <v>208.57562300000001</v>
      </c>
      <c r="D258">
        <f t="shared" si="9"/>
        <v>-0.39486423865077758</v>
      </c>
      <c r="E258">
        <v>5.3395271325655344E-2</v>
      </c>
      <c r="G258">
        <v>256</v>
      </c>
      <c r="H258">
        <f t="shared" ca="1" si="10"/>
        <v>-1.0758075603360009E-3</v>
      </c>
    </row>
    <row r="259" spans="2:8" x14ac:dyDescent="0.2">
      <c r="B259" s="176">
        <v>44257</v>
      </c>
      <c r="C259" s="146">
        <v>344.67575099999999</v>
      </c>
      <c r="D259">
        <f t="shared" ref="D259:D322" si="11">(C259-C260)/C260</f>
        <v>4.1795006727287767</v>
      </c>
      <c r="E259">
        <v>5.3152605417023248E-2</v>
      </c>
      <c r="G259">
        <v>257</v>
      </c>
      <c r="H259">
        <f t="shared" ca="1" si="10"/>
        <v>-1.489280473745282E-2</v>
      </c>
    </row>
    <row r="260" spans="2:8" x14ac:dyDescent="0.2">
      <c r="B260" s="176">
        <v>38177</v>
      </c>
      <c r="C260" s="146">
        <v>66.546135000000007</v>
      </c>
      <c r="D260">
        <f t="shared" si="11"/>
        <v>-0.58239889004402967</v>
      </c>
      <c r="E260">
        <v>5.3105089391501478E-2</v>
      </c>
      <c r="G260">
        <v>258</v>
      </c>
      <c r="H260">
        <f t="shared" ref="H260:H323" ca="1" si="12">_xlfn.NORM.INV(RAND(),N$5,N$6)</f>
        <v>2.6151065238747231E-2</v>
      </c>
    </row>
    <row r="261" spans="2:8" x14ac:dyDescent="0.2">
      <c r="B261" s="176">
        <v>43510</v>
      </c>
      <c r="C261" s="146">
        <v>159.35334800000001</v>
      </c>
      <c r="D261">
        <f t="shared" si="11"/>
        <v>12.663282570896456</v>
      </c>
      <c r="E261">
        <v>5.3030339575358243E-2</v>
      </c>
      <c r="G261">
        <v>259</v>
      </c>
      <c r="H261">
        <f t="shared" ca="1" si="12"/>
        <v>1.2930287367186055E-2</v>
      </c>
    </row>
    <row r="262" spans="2:8" x14ac:dyDescent="0.2">
      <c r="B262" s="176">
        <v>37011</v>
      </c>
      <c r="C262" s="146">
        <v>11.662889</v>
      </c>
      <c r="D262">
        <f t="shared" si="11"/>
        <v>-0.19360005653081272</v>
      </c>
      <c r="E262">
        <v>5.2924898466667446E-2</v>
      </c>
      <c r="G262">
        <v>260</v>
      </c>
      <c r="H262">
        <f t="shared" ca="1" si="12"/>
        <v>1.8202264676768904E-2</v>
      </c>
    </row>
    <row r="263" spans="2:8" x14ac:dyDescent="0.2">
      <c r="B263" s="176">
        <v>36893</v>
      </c>
      <c r="C263" s="146">
        <v>14.462909</v>
      </c>
      <c r="D263">
        <f t="shared" si="11"/>
        <v>0.26946518954982102</v>
      </c>
      <c r="E263">
        <v>5.2779503142890122E-2</v>
      </c>
      <c r="G263">
        <v>261</v>
      </c>
      <c r="H263">
        <f t="shared" ca="1" si="12"/>
        <v>1.8558213785190698E-2</v>
      </c>
    </row>
    <row r="264" spans="2:8" x14ac:dyDescent="0.2">
      <c r="B264" s="176">
        <v>36831</v>
      </c>
      <c r="C264" s="146">
        <v>11.392915</v>
      </c>
      <c r="D264">
        <f t="shared" si="11"/>
        <v>-0.90068777692598001</v>
      </c>
      <c r="E264">
        <v>5.2744238162037035E-2</v>
      </c>
      <c r="G264">
        <v>262</v>
      </c>
      <c r="H264">
        <f t="shared" ca="1" si="12"/>
        <v>1.7987478670655754E-2</v>
      </c>
    </row>
    <row r="265" spans="2:8" x14ac:dyDescent="0.2">
      <c r="B265" s="176">
        <v>38883</v>
      </c>
      <c r="C265" s="146">
        <v>114.718155</v>
      </c>
      <c r="D265">
        <f t="shared" si="11"/>
        <v>-0.7758958611794905</v>
      </c>
      <c r="E265">
        <v>5.2539850609787025E-2</v>
      </c>
      <c r="G265">
        <v>263</v>
      </c>
      <c r="H265">
        <f t="shared" ca="1" si="12"/>
        <v>3.6500878654731124E-2</v>
      </c>
    </row>
    <row r="266" spans="2:8" x14ac:dyDescent="0.2">
      <c r="B266" s="176">
        <v>42132</v>
      </c>
      <c r="C266" s="146">
        <v>511.896637</v>
      </c>
      <c r="D266">
        <f t="shared" si="11"/>
        <v>0.62898367966568536</v>
      </c>
      <c r="E266">
        <v>5.244833750774007E-2</v>
      </c>
      <c r="G266">
        <v>264</v>
      </c>
      <c r="H266">
        <f t="shared" ca="1" si="12"/>
        <v>1.2152616993807533E-2</v>
      </c>
    </row>
    <row r="267" spans="2:8" x14ac:dyDescent="0.2">
      <c r="B267" s="176">
        <v>42430</v>
      </c>
      <c r="C267" s="146">
        <v>314.24295000000001</v>
      </c>
      <c r="D267">
        <f t="shared" si="11"/>
        <v>20.467972959789737</v>
      </c>
      <c r="E267">
        <v>5.2218892637874548E-2</v>
      </c>
      <c r="G267">
        <v>265</v>
      </c>
      <c r="H267">
        <f t="shared" ca="1" si="12"/>
        <v>-1.224097810479405E-2</v>
      </c>
    </row>
    <row r="268" spans="2:8" x14ac:dyDescent="0.2">
      <c r="B268" s="176">
        <v>36090</v>
      </c>
      <c r="C268" s="146">
        <v>14.637756</v>
      </c>
      <c r="D268">
        <f t="shared" si="11"/>
        <v>-0.9360028771641361</v>
      </c>
      <c r="E268">
        <v>5.1955147069920493E-2</v>
      </c>
      <c r="G268">
        <v>266</v>
      </c>
      <c r="H268">
        <f t="shared" ca="1" si="12"/>
        <v>-5.999643190036489E-3</v>
      </c>
    </row>
    <row r="269" spans="2:8" x14ac:dyDescent="0.2">
      <c r="B269" s="176">
        <v>40555</v>
      </c>
      <c r="C269" s="146">
        <v>228.72522000000001</v>
      </c>
      <c r="D269">
        <f t="shared" si="11"/>
        <v>0.19499000901018207</v>
      </c>
      <c r="E269">
        <v>5.176803980253384E-2</v>
      </c>
      <c r="G269">
        <v>267</v>
      </c>
      <c r="H269">
        <f t="shared" ca="1" si="12"/>
        <v>1.7964257865610869E-2</v>
      </c>
    </row>
    <row r="270" spans="2:8" x14ac:dyDescent="0.2">
      <c r="B270" s="176">
        <v>43839</v>
      </c>
      <c r="C270" s="146">
        <v>191.403458</v>
      </c>
      <c r="D270">
        <f t="shared" si="11"/>
        <v>-0.25768412295887433</v>
      </c>
      <c r="E270">
        <v>5.1766639574915001E-2</v>
      </c>
      <c r="G270">
        <v>268</v>
      </c>
      <c r="H270">
        <f t="shared" ca="1" si="12"/>
        <v>7.7732958766572454E-3</v>
      </c>
    </row>
    <row r="271" spans="2:8" x14ac:dyDescent="0.2">
      <c r="B271" s="176">
        <v>44215</v>
      </c>
      <c r="C271" s="146">
        <v>257.84637500000002</v>
      </c>
      <c r="D271">
        <f t="shared" si="11"/>
        <v>0.36393662770933488</v>
      </c>
      <c r="E271">
        <v>5.1636562411019105E-2</v>
      </c>
      <c r="G271">
        <v>269</v>
      </c>
      <c r="H271">
        <f t="shared" ca="1" si="12"/>
        <v>1.9157280403020567E-2</v>
      </c>
    </row>
    <row r="272" spans="2:8" x14ac:dyDescent="0.2">
      <c r="B272" s="176">
        <v>40401</v>
      </c>
      <c r="C272" s="146">
        <v>189.045715</v>
      </c>
      <c r="D272">
        <f t="shared" si="11"/>
        <v>0.51297325743747058</v>
      </c>
      <c r="E272">
        <v>5.1603459888848908E-2</v>
      </c>
      <c r="G272">
        <v>270</v>
      </c>
      <c r="H272">
        <f t="shared" ca="1" si="12"/>
        <v>-1.8402515736610301E-3</v>
      </c>
    </row>
    <row r="273" spans="2:8" x14ac:dyDescent="0.2">
      <c r="B273" s="176">
        <v>38877</v>
      </c>
      <c r="C273" s="146">
        <v>124.949806</v>
      </c>
      <c r="D273">
        <f t="shared" si="11"/>
        <v>0.43698987427164365</v>
      </c>
      <c r="E273">
        <v>5.1597248249773749E-2</v>
      </c>
      <c r="G273">
        <v>271</v>
      </c>
      <c r="H273">
        <f t="shared" ca="1" si="12"/>
        <v>-2.8591167194079239E-3</v>
      </c>
    </row>
    <row r="274" spans="2:8" x14ac:dyDescent="0.2">
      <c r="B274" s="176">
        <v>38566</v>
      </c>
      <c r="C274" s="146">
        <v>86.952461</v>
      </c>
      <c r="D274">
        <f t="shared" si="11"/>
        <v>3.8071181702707699</v>
      </c>
      <c r="E274">
        <v>5.1591594766504323E-2</v>
      </c>
      <c r="G274">
        <v>272</v>
      </c>
      <c r="H274">
        <f t="shared" ca="1" si="12"/>
        <v>7.3902839779079188E-2</v>
      </c>
    </row>
    <row r="275" spans="2:8" x14ac:dyDescent="0.2">
      <c r="B275" s="176">
        <v>37270</v>
      </c>
      <c r="C275" s="146">
        <v>18.088272</v>
      </c>
      <c r="D275">
        <f t="shared" si="11"/>
        <v>-0.93091297749914048</v>
      </c>
      <c r="E275">
        <v>5.1569132887085957E-2</v>
      </c>
      <c r="G275">
        <v>273</v>
      </c>
      <c r="H275">
        <f t="shared" ca="1" si="12"/>
        <v>-4.837319759818103E-3</v>
      </c>
    </row>
    <row r="276" spans="2:8" x14ac:dyDescent="0.2">
      <c r="B276" s="176">
        <v>40967</v>
      </c>
      <c r="C276" s="146">
        <v>261.81866500000001</v>
      </c>
      <c r="D276">
        <f t="shared" si="11"/>
        <v>17.578374894102652</v>
      </c>
      <c r="E276">
        <v>5.1548502227153972E-2</v>
      </c>
      <c r="G276">
        <v>274</v>
      </c>
      <c r="H276">
        <f t="shared" ca="1" si="12"/>
        <v>2.5607520293102141E-2</v>
      </c>
    </row>
    <row r="277" spans="2:8" x14ac:dyDescent="0.2">
      <c r="B277" s="176">
        <v>37204</v>
      </c>
      <c r="C277" s="146">
        <v>14.092657000000001</v>
      </c>
      <c r="D277">
        <f t="shared" si="11"/>
        <v>-0.30537660367865099</v>
      </c>
      <c r="E277">
        <v>5.1208206501015381E-2</v>
      </c>
      <c r="G277">
        <v>275</v>
      </c>
      <c r="H277">
        <f t="shared" ca="1" si="12"/>
        <v>1.1862340644618677E-2</v>
      </c>
    </row>
    <row r="278" spans="2:8" x14ac:dyDescent="0.2">
      <c r="B278" s="176">
        <v>36642</v>
      </c>
      <c r="C278" s="146">
        <v>20.288198000000001</v>
      </c>
      <c r="D278">
        <f t="shared" si="11"/>
        <v>0.90318539356988925</v>
      </c>
      <c r="E278">
        <v>5.1000536218472919E-2</v>
      </c>
      <c r="G278">
        <v>276</v>
      </c>
      <c r="H278">
        <f t="shared" ca="1" si="12"/>
        <v>-3.0928422023580198E-4</v>
      </c>
    </row>
    <row r="279" spans="2:8" x14ac:dyDescent="0.2">
      <c r="B279" s="176">
        <v>36999</v>
      </c>
      <c r="C279" s="146">
        <v>10.660126999999999</v>
      </c>
      <c r="D279">
        <f t="shared" si="11"/>
        <v>-0.46390267364543752</v>
      </c>
      <c r="E279">
        <v>5.0950684973102338E-2</v>
      </c>
      <c r="G279">
        <v>277</v>
      </c>
      <c r="H279">
        <f t="shared" ca="1" si="12"/>
        <v>-3.3861688074940256E-2</v>
      </c>
    </row>
    <row r="280" spans="2:8" x14ac:dyDescent="0.2">
      <c r="B280" s="176">
        <v>36108</v>
      </c>
      <c r="C280" s="146">
        <v>19.884685999999999</v>
      </c>
      <c r="D280">
        <f t="shared" si="11"/>
        <v>0.20857487231966101</v>
      </c>
      <c r="E280">
        <v>5.0807239856498078E-2</v>
      </c>
      <c r="G280">
        <v>278</v>
      </c>
      <c r="H280">
        <f t="shared" ca="1" si="12"/>
        <v>-2.0974411912041028E-2</v>
      </c>
    </row>
    <row r="281" spans="2:8" x14ac:dyDescent="0.2">
      <c r="B281" s="176">
        <v>37266</v>
      </c>
      <c r="C281" s="146">
        <v>16.453002999999999</v>
      </c>
      <c r="D281">
        <f t="shared" si="11"/>
        <v>-0.34482100471698529</v>
      </c>
      <c r="E281">
        <v>5.0739004091450352E-2</v>
      </c>
      <c r="G281">
        <v>279</v>
      </c>
      <c r="H281">
        <f t="shared" ca="1" si="12"/>
        <v>-2.028338058881992E-2</v>
      </c>
    </row>
    <row r="282" spans="2:8" x14ac:dyDescent="0.2">
      <c r="B282" s="176">
        <v>36571</v>
      </c>
      <c r="C282" s="146">
        <v>25.112226</v>
      </c>
      <c r="D282">
        <f t="shared" si="11"/>
        <v>0.24544714358881448</v>
      </c>
      <c r="E282">
        <v>5.0696969579056776E-2</v>
      </c>
      <c r="G282">
        <v>280</v>
      </c>
      <c r="H282">
        <f t="shared" ca="1" si="12"/>
        <v>-4.0427569321429338E-3</v>
      </c>
    </row>
    <row r="283" spans="2:8" x14ac:dyDescent="0.2">
      <c r="B283" s="176">
        <v>37273</v>
      </c>
      <c r="C283" s="146">
        <v>20.163221</v>
      </c>
      <c r="D283">
        <f t="shared" si="11"/>
        <v>-0.28167070525782567</v>
      </c>
      <c r="E283">
        <v>5.0643012216724105E-2</v>
      </c>
      <c r="G283">
        <v>281</v>
      </c>
      <c r="H283">
        <f t="shared" ca="1" si="12"/>
        <v>2.8014073633536172E-2</v>
      </c>
    </row>
    <row r="284" spans="2:8" x14ac:dyDescent="0.2">
      <c r="B284" s="176">
        <v>37777</v>
      </c>
      <c r="C284" s="146">
        <v>28.069607000000001</v>
      </c>
      <c r="D284">
        <f t="shared" si="11"/>
        <v>-5.2298989480875739E-3</v>
      </c>
      <c r="E284">
        <v>5.0519544764997391E-2</v>
      </c>
      <c r="G284">
        <v>282</v>
      </c>
      <c r="H284">
        <f t="shared" ca="1" si="12"/>
        <v>-1.9632076698437247E-2</v>
      </c>
    </row>
    <row r="285" spans="2:8" x14ac:dyDescent="0.2">
      <c r="B285" s="176">
        <v>36327</v>
      </c>
      <c r="C285" s="146">
        <v>28.217179999999999</v>
      </c>
      <c r="D285">
        <f t="shared" si="11"/>
        <v>-0.85390903069620039</v>
      </c>
      <c r="E285">
        <v>5.0499567677343052E-2</v>
      </c>
      <c r="G285">
        <v>283</v>
      </c>
      <c r="H285">
        <f t="shared" ca="1" si="12"/>
        <v>-2.8247288986911243E-2</v>
      </c>
    </row>
    <row r="286" spans="2:8" x14ac:dyDescent="0.2">
      <c r="B286" s="176">
        <v>43832</v>
      </c>
      <c r="C286" s="146">
        <v>193.14801</v>
      </c>
      <c r="D286">
        <f t="shared" si="11"/>
        <v>1.5516117844963766</v>
      </c>
      <c r="E286">
        <v>5.0420159612539116E-2</v>
      </c>
      <c r="G286">
        <v>284</v>
      </c>
      <c r="H286">
        <f t="shared" ca="1" si="12"/>
        <v>7.1249217806104307E-3</v>
      </c>
    </row>
    <row r="287" spans="2:8" x14ac:dyDescent="0.2">
      <c r="B287" s="176">
        <v>39666</v>
      </c>
      <c r="C287" s="146">
        <v>75.696472</v>
      </c>
      <c r="D287">
        <f t="shared" si="11"/>
        <v>-0.32052880654092153</v>
      </c>
      <c r="E287">
        <v>5.0409925967765432E-2</v>
      </c>
      <c r="G287">
        <v>285</v>
      </c>
      <c r="H287">
        <f t="shared" ca="1" si="12"/>
        <v>1.1552508550797827E-2</v>
      </c>
    </row>
    <row r="288" spans="2:8" x14ac:dyDescent="0.2">
      <c r="B288" s="176">
        <v>39526</v>
      </c>
      <c r="C288" s="146">
        <v>111.404976</v>
      </c>
      <c r="D288">
        <f t="shared" si="11"/>
        <v>1.2546425702149642</v>
      </c>
      <c r="E288">
        <v>5.0367392485886675E-2</v>
      </c>
      <c r="G288">
        <v>286</v>
      </c>
      <c r="H288">
        <f t="shared" ca="1" si="12"/>
        <v>-4.0127350704498202E-2</v>
      </c>
    </row>
    <row r="289" spans="2:8" x14ac:dyDescent="0.2">
      <c r="B289" s="176">
        <v>39938</v>
      </c>
      <c r="C289" s="146">
        <v>49.411369000000001</v>
      </c>
      <c r="D289">
        <f t="shared" si="11"/>
        <v>0.17751911151602512</v>
      </c>
      <c r="E289">
        <v>5.0319406439943946E-2</v>
      </c>
      <c r="G289">
        <v>287</v>
      </c>
      <c r="H289">
        <f t="shared" ca="1" si="12"/>
        <v>1.3644592688958498E-2</v>
      </c>
    </row>
    <row r="290" spans="2:8" x14ac:dyDescent="0.2">
      <c r="B290" s="176">
        <v>36389</v>
      </c>
      <c r="C290" s="146">
        <v>41.962265000000002</v>
      </c>
      <c r="D290">
        <f t="shared" si="11"/>
        <v>-0.48391319042255582</v>
      </c>
      <c r="E290">
        <v>5.0028373758494941E-2</v>
      </c>
      <c r="G290">
        <v>288</v>
      </c>
      <c r="H290">
        <f t="shared" ca="1" si="12"/>
        <v>-1.2190948376636509E-4</v>
      </c>
    </row>
    <row r="291" spans="2:8" x14ac:dyDescent="0.2">
      <c r="B291" s="176">
        <v>38597</v>
      </c>
      <c r="C291" s="146">
        <v>81.308539999999994</v>
      </c>
      <c r="D291">
        <f t="shared" si="11"/>
        <v>-0.68821645285208022</v>
      </c>
      <c r="E291">
        <v>4.9861369585598801E-2</v>
      </c>
      <c r="G291">
        <v>289</v>
      </c>
      <c r="H291">
        <f t="shared" ca="1" si="12"/>
        <v>5.3518796967468696E-2</v>
      </c>
    </row>
    <row r="292" spans="2:8" x14ac:dyDescent="0.2">
      <c r="B292" s="176">
        <v>41214</v>
      </c>
      <c r="C292" s="146">
        <v>260.78521699999999</v>
      </c>
      <c r="D292">
        <f t="shared" si="11"/>
        <v>12.709941595912944</v>
      </c>
      <c r="E292">
        <v>4.9852710761042328E-2</v>
      </c>
      <c r="G292">
        <v>290</v>
      </c>
      <c r="H292">
        <f t="shared" ca="1" si="12"/>
        <v>-2.589862646705287E-2</v>
      </c>
    </row>
    <row r="293" spans="2:8" x14ac:dyDescent="0.2">
      <c r="B293" s="176">
        <v>37342</v>
      </c>
      <c r="C293" s="146">
        <v>19.021614</v>
      </c>
      <c r="D293">
        <f t="shared" si="11"/>
        <v>-0.44391765651351928</v>
      </c>
      <c r="E293">
        <v>4.9808525543200879E-2</v>
      </c>
      <c r="G293">
        <v>291</v>
      </c>
      <c r="H293">
        <f t="shared" ca="1" si="12"/>
        <v>-2.7395685746314402E-2</v>
      </c>
    </row>
    <row r="294" spans="2:8" x14ac:dyDescent="0.2">
      <c r="B294" s="176">
        <v>39804</v>
      </c>
      <c r="C294" s="146">
        <v>34.206470000000003</v>
      </c>
      <c r="D294">
        <f t="shared" si="11"/>
        <v>-0.2344290386390705</v>
      </c>
      <c r="E294">
        <v>4.9734597805358785E-2</v>
      </c>
      <c r="G294">
        <v>292</v>
      </c>
      <c r="H294">
        <f t="shared" ca="1" si="12"/>
        <v>3.4818663438599103E-3</v>
      </c>
    </row>
    <row r="295" spans="2:8" x14ac:dyDescent="0.2">
      <c r="B295" s="176">
        <v>36458</v>
      </c>
      <c r="C295" s="146">
        <v>44.680992000000003</v>
      </c>
      <c r="D295">
        <f t="shared" si="11"/>
        <v>-0.50421089592428237</v>
      </c>
      <c r="E295">
        <v>4.9635300941589855E-2</v>
      </c>
      <c r="G295">
        <v>293</v>
      </c>
      <c r="H295">
        <f t="shared" ca="1" si="12"/>
        <v>1.8153999676547717E-3</v>
      </c>
    </row>
    <row r="296" spans="2:8" x14ac:dyDescent="0.2">
      <c r="B296" s="176">
        <v>38622</v>
      </c>
      <c r="C296" s="146">
        <v>90.120964000000001</v>
      </c>
      <c r="D296">
        <f t="shared" si="11"/>
        <v>-0.31000064053183474</v>
      </c>
      <c r="E296">
        <v>4.948595942666871E-2</v>
      </c>
      <c r="G296">
        <v>294</v>
      </c>
      <c r="H296">
        <f t="shared" ca="1" si="12"/>
        <v>8.8677734131155685E-3</v>
      </c>
    </row>
    <row r="297" spans="2:8" x14ac:dyDescent="0.2">
      <c r="B297" s="176">
        <v>38761</v>
      </c>
      <c r="C297" s="146">
        <v>130.61021400000001</v>
      </c>
      <c r="D297">
        <f t="shared" si="11"/>
        <v>3.5890327461962324</v>
      </c>
      <c r="E297">
        <v>4.9459707112755699E-2</v>
      </c>
      <c r="G297">
        <v>295</v>
      </c>
      <c r="H297">
        <f t="shared" ca="1" si="12"/>
        <v>-3.4924567143790421E-2</v>
      </c>
    </row>
    <row r="298" spans="2:8" x14ac:dyDescent="0.2">
      <c r="B298" s="176">
        <v>39812</v>
      </c>
      <c r="C298" s="146">
        <v>28.461382</v>
      </c>
      <c r="D298">
        <f t="shared" si="11"/>
        <v>-0.86785426331172943</v>
      </c>
      <c r="E298">
        <v>4.9345374484551667E-2</v>
      </c>
      <c r="G298">
        <v>296</v>
      </c>
      <c r="H298">
        <f t="shared" ca="1" si="12"/>
        <v>2.4695279099131169E-2</v>
      </c>
    </row>
    <row r="299" spans="2:8" x14ac:dyDescent="0.2">
      <c r="B299" s="176">
        <v>43565</v>
      </c>
      <c r="C299" s="146">
        <v>215.378738</v>
      </c>
      <c r="D299">
        <f t="shared" si="11"/>
        <v>-0.40968825757899779</v>
      </c>
      <c r="E299">
        <v>4.9295875859142191E-2</v>
      </c>
      <c r="G299">
        <v>297</v>
      </c>
      <c r="H299">
        <f t="shared" ca="1" si="12"/>
        <v>6.6398596748857407E-3</v>
      </c>
    </row>
    <row r="300" spans="2:8" x14ac:dyDescent="0.2">
      <c r="B300" s="176">
        <v>41557</v>
      </c>
      <c r="C300" s="146">
        <v>364.85592700000001</v>
      </c>
      <c r="D300">
        <f t="shared" si="11"/>
        <v>3.6485889713562765</v>
      </c>
      <c r="E300">
        <v>4.9265989467565184E-2</v>
      </c>
      <c r="G300">
        <v>298</v>
      </c>
      <c r="H300">
        <f t="shared" ca="1" si="12"/>
        <v>-8.5897243780449408E-3</v>
      </c>
    </row>
    <row r="301" spans="2:8" x14ac:dyDescent="0.2">
      <c r="B301" s="176">
        <v>38320</v>
      </c>
      <c r="C301" s="146">
        <v>78.487457000000006</v>
      </c>
      <c r="D301">
        <f t="shared" si="11"/>
        <v>7.0410863976252125E-2</v>
      </c>
      <c r="E301">
        <v>4.9250631773218347E-2</v>
      </c>
      <c r="G301">
        <v>299</v>
      </c>
      <c r="H301">
        <f t="shared" ca="1" si="12"/>
        <v>9.7473631214698309E-3</v>
      </c>
    </row>
    <row r="302" spans="2:8" x14ac:dyDescent="0.2">
      <c r="B302" s="176">
        <v>39659</v>
      </c>
      <c r="C302" s="146">
        <v>73.324607999999998</v>
      </c>
      <c r="D302">
        <f t="shared" si="11"/>
        <v>-0.85304068397157384</v>
      </c>
      <c r="E302">
        <v>4.9072639866166709E-2</v>
      </c>
      <c r="G302">
        <v>300</v>
      </c>
      <c r="H302">
        <f t="shared" ca="1" si="12"/>
        <v>4.3520256785088834E-2</v>
      </c>
    </row>
    <row r="303" spans="2:8" x14ac:dyDescent="0.2">
      <c r="B303" s="176">
        <v>45054</v>
      </c>
      <c r="C303" s="146">
        <v>498.94494600000002</v>
      </c>
      <c r="D303">
        <f t="shared" si="11"/>
        <v>35.878110899172029</v>
      </c>
      <c r="E303">
        <v>4.9046332164568947E-2</v>
      </c>
      <c r="G303">
        <v>301</v>
      </c>
      <c r="H303">
        <f t="shared" ca="1" si="12"/>
        <v>6.0284080850806412E-3</v>
      </c>
    </row>
    <row r="304" spans="2:8" x14ac:dyDescent="0.2">
      <c r="B304" s="176">
        <v>36854</v>
      </c>
      <c r="C304" s="146">
        <v>13.529569</v>
      </c>
      <c r="D304">
        <f t="shared" si="11"/>
        <v>-0.79724591233688979</v>
      </c>
      <c r="E304">
        <v>4.904320800033754E-2</v>
      </c>
      <c r="G304">
        <v>302</v>
      </c>
      <c r="H304">
        <f t="shared" ca="1" si="12"/>
        <v>-1.1878434801225692E-2</v>
      </c>
    </row>
    <row r="305" spans="2:8" x14ac:dyDescent="0.2">
      <c r="B305" s="176">
        <v>38126</v>
      </c>
      <c r="C305" s="146">
        <v>66.728958000000006</v>
      </c>
      <c r="D305">
        <f t="shared" si="11"/>
        <v>-0.76942614779895857</v>
      </c>
      <c r="E305">
        <v>4.8971857907665797E-2</v>
      </c>
      <c r="G305">
        <v>303</v>
      </c>
      <c r="H305">
        <f t="shared" ca="1" si="12"/>
        <v>5.6787484969679239E-2</v>
      </c>
    </row>
    <row r="306" spans="2:8" x14ac:dyDescent="0.2">
      <c r="B306" s="176">
        <v>41439</v>
      </c>
      <c r="C306" s="146">
        <v>289.403839</v>
      </c>
      <c r="D306">
        <f t="shared" si="11"/>
        <v>3.698093143314924</v>
      </c>
      <c r="E306">
        <v>4.8948537821199137E-2</v>
      </c>
      <c r="G306">
        <v>304</v>
      </c>
      <c r="H306">
        <f t="shared" ca="1" si="12"/>
        <v>-3.3365963090095735E-2</v>
      </c>
    </row>
    <row r="307" spans="2:8" x14ac:dyDescent="0.2">
      <c r="B307" s="176">
        <v>35594</v>
      </c>
      <c r="C307" s="146">
        <v>61.600276999999998</v>
      </c>
      <c r="D307">
        <f t="shared" si="11"/>
        <v>1.927412797469662</v>
      </c>
      <c r="E307">
        <v>4.8888436113182186E-2</v>
      </c>
      <c r="G307">
        <v>305</v>
      </c>
      <c r="H307">
        <f t="shared" ca="1" si="12"/>
        <v>1.7271163604168679E-2</v>
      </c>
    </row>
    <row r="308" spans="2:8" x14ac:dyDescent="0.2">
      <c r="B308" s="176">
        <v>37333</v>
      </c>
      <c r="C308" s="146">
        <v>21.042566000000001</v>
      </c>
      <c r="D308">
        <f t="shared" si="11"/>
        <v>-0.1595749405583608</v>
      </c>
      <c r="E308">
        <v>4.8827587141885245E-2</v>
      </c>
      <c r="G308">
        <v>306</v>
      </c>
      <c r="H308">
        <f t="shared" ca="1" si="12"/>
        <v>9.1935314760315679E-3</v>
      </c>
    </row>
    <row r="309" spans="2:8" x14ac:dyDescent="0.2">
      <c r="B309" s="176">
        <v>39850</v>
      </c>
      <c r="C309" s="146">
        <v>25.038004000000001</v>
      </c>
      <c r="D309">
        <f t="shared" si="11"/>
        <v>-0.60208370286689916</v>
      </c>
      <c r="E309">
        <v>4.8817684241250804E-2</v>
      </c>
      <c r="G309">
        <v>307</v>
      </c>
      <c r="H309">
        <f t="shared" ca="1" si="12"/>
        <v>1.2686891397880054E-2</v>
      </c>
    </row>
    <row r="310" spans="2:8" x14ac:dyDescent="0.2">
      <c r="B310" s="176">
        <v>39983</v>
      </c>
      <c r="C310" s="146">
        <v>62.922790999999997</v>
      </c>
      <c r="D310">
        <f t="shared" si="11"/>
        <v>0.54999144857494664</v>
      </c>
      <c r="E310">
        <v>4.8710246944641794E-2</v>
      </c>
      <c r="G310">
        <v>308</v>
      </c>
      <c r="H310">
        <f t="shared" ca="1" si="12"/>
        <v>4.3622695990398926E-2</v>
      </c>
    </row>
    <row r="311" spans="2:8" x14ac:dyDescent="0.2">
      <c r="B311" s="176">
        <v>35933</v>
      </c>
      <c r="C311" s="146">
        <v>40.595573000000002</v>
      </c>
      <c r="D311">
        <f t="shared" si="11"/>
        <v>-0.67960585106987914</v>
      </c>
      <c r="E311">
        <v>4.8698255628287612E-2</v>
      </c>
      <c r="G311">
        <v>309</v>
      </c>
      <c r="H311">
        <f t="shared" ca="1" si="12"/>
        <v>8.3426567220473025E-3</v>
      </c>
    </row>
    <row r="312" spans="2:8" x14ac:dyDescent="0.2">
      <c r="B312" s="176">
        <v>44068</v>
      </c>
      <c r="C312" s="146">
        <v>126.705101</v>
      </c>
      <c r="D312">
        <f t="shared" si="11"/>
        <v>-0.31065336190178372</v>
      </c>
      <c r="E312">
        <v>4.8679931064692122E-2</v>
      </c>
      <c r="G312">
        <v>310</v>
      </c>
      <c r="H312">
        <f t="shared" ca="1" si="12"/>
        <v>2.6388397743209491E-2</v>
      </c>
    </row>
    <row r="313" spans="2:8" x14ac:dyDescent="0.2">
      <c r="B313" s="176">
        <v>40879</v>
      </c>
      <c r="C313" s="146">
        <v>183.80462600000001</v>
      </c>
      <c r="D313">
        <f t="shared" si="11"/>
        <v>3.140241310526839</v>
      </c>
      <c r="E313">
        <v>4.8633795201725491E-2</v>
      </c>
      <c r="G313">
        <v>311</v>
      </c>
      <c r="H313">
        <f t="shared" ca="1" si="12"/>
        <v>-1.5622381409527E-2</v>
      </c>
    </row>
    <row r="314" spans="2:8" x14ac:dyDescent="0.2">
      <c r="B314" s="176">
        <v>39932</v>
      </c>
      <c r="C314" s="146">
        <v>44.394665000000003</v>
      </c>
      <c r="D314">
        <f t="shared" si="11"/>
        <v>-0.89346165000704603</v>
      </c>
      <c r="E314">
        <v>4.86021988240357E-2</v>
      </c>
      <c r="G314">
        <v>312</v>
      </c>
      <c r="H314">
        <f t="shared" ca="1" si="12"/>
        <v>-2.7137942216716105E-2</v>
      </c>
    </row>
    <row r="315" spans="2:8" x14ac:dyDescent="0.2">
      <c r="B315" s="176">
        <v>44701</v>
      </c>
      <c r="C315" s="146">
        <v>416.70126299999998</v>
      </c>
      <c r="D315">
        <f t="shared" si="11"/>
        <v>9.9763102861544652</v>
      </c>
      <c r="E315">
        <v>4.8538836873811914E-2</v>
      </c>
      <c r="G315">
        <v>313</v>
      </c>
      <c r="H315">
        <f t="shared" ca="1" si="12"/>
        <v>1.1637861102256181E-3</v>
      </c>
    </row>
    <row r="316" spans="2:8" x14ac:dyDescent="0.2">
      <c r="B316" s="176">
        <v>36542</v>
      </c>
      <c r="C316" s="146">
        <v>37.963692000000002</v>
      </c>
      <c r="D316">
        <f t="shared" si="11"/>
        <v>2.991637302702074</v>
      </c>
      <c r="E316">
        <v>4.8525174295524449E-2</v>
      </c>
      <c r="G316">
        <v>314</v>
      </c>
      <c r="H316">
        <f t="shared" ca="1" si="12"/>
        <v>1.0392564403600183E-2</v>
      </c>
    </row>
    <row r="317" spans="2:8" x14ac:dyDescent="0.2">
      <c r="B317" s="176">
        <v>36985</v>
      </c>
      <c r="C317" s="146">
        <v>9.5108069999999998</v>
      </c>
      <c r="D317">
        <f t="shared" si="11"/>
        <v>-0.77645233014216142</v>
      </c>
      <c r="E317">
        <v>4.8469232519499278E-2</v>
      </c>
      <c r="G317">
        <v>315</v>
      </c>
      <c r="H317">
        <f t="shared" ca="1" si="12"/>
        <v>-3.380591321299678E-2</v>
      </c>
    </row>
    <row r="318" spans="2:8" x14ac:dyDescent="0.2">
      <c r="B318" s="176">
        <v>37859</v>
      </c>
      <c r="C318" s="146">
        <v>42.544871999999998</v>
      </c>
      <c r="D318">
        <f t="shared" si="11"/>
        <v>-0.86096531660974007</v>
      </c>
      <c r="E318">
        <v>4.8274407502656366E-2</v>
      </c>
      <c r="G318">
        <v>316</v>
      </c>
      <c r="H318">
        <f t="shared" ca="1" si="12"/>
        <v>-1.2521009245466671E-2</v>
      </c>
    </row>
    <row r="319" spans="2:8" x14ac:dyDescent="0.2">
      <c r="B319" s="176">
        <v>41521</v>
      </c>
      <c r="C319" s="146">
        <v>306.00186200000002</v>
      </c>
      <c r="D319">
        <f t="shared" si="11"/>
        <v>8.3203295222047426</v>
      </c>
      <c r="E319">
        <v>4.825976338235391E-2</v>
      </c>
      <c r="G319">
        <v>317</v>
      </c>
      <c r="H319">
        <f t="shared" ca="1" si="12"/>
        <v>-5.7608925061933538E-3</v>
      </c>
    </row>
    <row r="320" spans="2:8" x14ac:dyDescent="0.2">
      <c r="B320" s="176">
        <v>39903</v>
      </c>
      <c r="C320" s="146">
        <v>32.831657</v>
      </c>
      <c r="D320">
        <f t="shared" si="11"/>
        <v>-0.69076332656613604</v>
      </c>
      <c r="E320">
        <v>4.8255740035990695E-2</v>
      </c>
      <c r="G320">
        <v>318</v>
      </c>
      <c r="H320">
        <f t="shared" ca="1" si="12"/>
        <v>-4.0770937892854759E-3</v>
      </c>
    </row>
    <row r="321" spans="2:8" x14ac:dyDescent="0.2">
      <c r="B321" s="176">
        <v>40100</v>
      </c>
      <c r="C321" s="146">
        <v>106.16999800000001</v>
      </c>
      <c r="D321">
        <f t="shared" si="11"/>
        <v>1.5316594065563234</v>
      </c>
      <c r="E321">
        <v>4.8239970795798927E-2</v>
      </c>
      <c r="G321">
        <v>319</v>
      </c>
      <c r="H321">
        <f t="shared" ca="1" si="12"/>
        <v>-1.8586113354622728E-2</v>
      </c>
    </row>
    <row r="322" spans="2:8" x14ac:dyDescent="0.2">
      <c r="B322" s="176">
        <v>35780</v>
      </c>
      <c r="C322" s="146">
        <v>41.936920000000001</v>
      </c>
      <c r="D322">
        <f t="shared" si="11"/>
        <v>0.36374874651261657</v>
      </c>
      <c r="E322">
        <v>4.7826236762507801E-2</v>
      </c>
      <c r="G322">
        <v>320</v>
      </c>
      <c r="H322">
        <f t="shared" ca="1" si="12"/>
        <v>-2.5513206997853755E-2</v>
      </c>
    </row>
    <row r="323" spans="2:8" x14ac:dyDescent="0.2">
      <c r="B323" s="176">
        <v>35955</v>
      </c>
      <c r="C323" s="146">
        <v>30.751207000000001</v>
      </c>
      <c r="D323">
        <f t="shared" ref="D323:D386" si="13">(C323-C324)/C324</f>
        <v>0.4777935749979636</v>
      </c>
      <c r="E323">
        <v>4.7739795397907861E-2</v>
      </c>
      <c r="G323">
        <v>321</v>
      </c>
      <c r="H323">
        <f t="shared" ca="1" si="12"/>
        <v>-2.061351946663402E-2</v>
      </c>
    </row>
    <row r="324" spans="2:8" x14ac:dyDescent="0.2">
      <c r="B324" s="176">
        <v>36139</v>
      </c>
      <c r="C324" s="146">
        <v>20.808865000000001</v>
      </c>
      <c r="D324">
        <f t="shared" si="13"/>
        <v>-0.72648390378417083</v>
      </c>
      <c r="E324">
        <v>4.7654887181401859E-2</v>
      </c>
      <c r="G324">
        <v>322</v>
      </c>
      <c r="H324">
        <f t="shared" ref="H324:H387" ca="1" si="14">_xlfn.NORM.INV(RAND(),N$5,N$6)</f>
        <v>-3.1352400930830387E-2</v>
      </c>
    </row>
    <row r="325" spans="2:8" x14ac:dyDescent="0.2">
      <c r="B325" s="176">
        <v>39708</v>
      </c>
      <c r="C325" s="146">
        <v>76.079123999999993</v>
      </c>
      <c r="D325">
        <f t="shared" si="13"/>
        <v>-0.71697880968644045</v>
      </c>
      <c r="E325">
        <v>4.7511672633522142E-2</v>
      </c>
      <c r="G325">
        <v>323</v>
      </c>
      <c r="H325">
        <f t="shared" ca="1" si="14"/>
        <v>6.5843424083730805E-5</v>
      </c>
    </row>
    <row r="326" spans="2:8" x14ac:dyDescent="0.2">
      <c r="B326" s="176">
        <v>40977</v>
      </c>
      <c r="C326" s="146">
        <v>268.810699</v>
      </c>
      <c r="D326">
        <f t="shared" si="13"/>
        <v>0.79998287539810475</v>
      </c>
      <c r="E326">
        <v>4.739702138766988E-2</v>
      </c>
      <c r="G326">
        <v>324</v>
      </c>
      <c r="H326">
        <f t="shared" ca="1" si="14"/>
        <v>3.710062334797385E-2</v>
      </c>
    </row>
    <row r="327" spans="2:8" x14ac:dyDescent="0.2">
      <c r="B327" s="176">
        <v>38779</v>
      </c>
      <c r="C327" s="146">
        <v>149.340698</v>
      </c>
      <c r="D327">
        <f t="shared" si="13"/>
        <v>11.515078990696363</v>
      </c>
      <c r="E327">
        <v>4.7395674120384972E-2</v>
      </c>
      <c r="G327">
        <v>325</v>
      </c>
      <c r="H327">
        <f t="shared" ca="1" si="14"/>
        <v>-5.9310588434979663E-3</v>
      </c>
    </row>
    <row r="328" spans="2:8" x14ac:dyDescent="0.2">
      <c r="B328" s="176">
        <v>36832</v>
      </c>
      <c r="C328" s="146">
        <v>11.932861000000001</v>
      </c>
      <c r="D328">
        <f t="shared" si="13"/>
        <v>-0.9821123348383991</v>
      </c>
      <c r="E328">
        <v>4.7393138630455897E-2</v>
      </c>
      <c r="G328">
        <v>326</v>
      </c>
      <c r="H328">
        <f t="shared" ca="1" si="14"/>
        <v>6.1039819008601982E-2</v>
      </c>
    </row>
    <row r="329" spans="2:8" x14ac:dyDescent="0.2">
      <c r="B329" s="176">
        <v>45212</v>
      </c>
      <c r="C329" s="146">
        <v>667.09997599999997</v>
      </c>
      <c r="D329">
        <f t="shared" si="13"/>
        <v>41.023409011378945</v>
      </c>
      <c r="E329">
        <v>4.7334898236880724E-2</v>
      </c>
      <c r="G329">
        <v>327</v>
      </c>
      <c r="H329">
        <f t="shared" ca="1" si="14"/>
        <v>3.561136983368368E-3</v>
      </c>
    </row>
    <row r="330" spans="2:8" x14ac:dyDescent="0.2">
      <c r="B330" s="176">
        <v>36950</v>
      </c>
      <c r="C330" s="146">
        <v>15.874485</v>
      </c>
      <c r="D330">
        <f t="shared" si="13"/>
        <v>-0.86174979937612173</v>
      </c>
      <c r="E330">
        <v>4.7328167622278795E-2</v>
      </c>
      <c r="G330">
        <v>328</v>
      </c>
      <c r="H330">
        <f t="shared" ca="1" si="14"/>
        <v>1.9007692776886815E-2</v>
      </c>
    </row>
    <row r="331" spans="2:8" x14ac:dyDescent="0.2">
      <c r="B331" s="176">
        <v>40128</v>
      </c>
      <c r="C331" s="146">
        <v>114.82431800000001</v>
      </c>
      <c r="D331">
        <f t="shared" si="13"/>
        <v>0.65478390022394373</v>
      </c>
      <c r="E331">
        <v>4.7169929963637093E-2</v>
      </c>
      <c r="G331">
        <v>329</v>
      </c>
      <c r="H331">
        <f t="shared" ca="1" si="14"/>
        <v>-2.0326472205312581E-2</v>
      </c>
    </row>
    <row r="332" spans="2:8" x14ac:dyDescent="0.2">
      <c r="B332" s="176">
        <v>38443</v>
      </c>
      <c r="C332" s="146">
        <v>69.389313000000001</v>
      </c>
      <c r="D332">
        <f t="shared" si="13"/>
        <v>0.11961798107822035</v>
      </c>
      <c r="E332">
        <v>4.7135871683825645E-2</v>
      </c>
      <c r="G332">
        <v>330</v>
      </c>
      <c r="H332">
        <f t="shared" ca="1" si="14"/>
        <v>-1.4685245094809646E-2</v>
      </c>
    </row>
    <row r="333" spans="2:8" x14ac:dyDescent="0.2">
      <c r="B333" s="176">
        <v>40017</v>
      </c>
      <c r="C333" s="146">
        <v>61.975883000000003</v>
      </c>
      <c r="D333">
        <f t="shared" si="13"/>
        <v>1.867464332444382</v>
      </c>
      <c r="E333">
        <v>4.7069579945829297E-2</v>
      </c>
      <c r="G333">
        <v>331</v>
      </c>
      <c r="H333">
        <f t="shared" ca="1" si="14"/>
        <v>1.7621865667557742E-2</v>
      </c>
    </row>
    <row r="334" spans="2:8" x14ac:dyDescent="0.2">
      <c r="B334" s="176">
        <v>36619</v>
      </c>
      <c r="C334" s="146">
        <v>21.613479999999999</v>
      </c>
      <c r="D334">
        <f t="shared" si="13"/>
        <v>-0.8540400664457154</v>
      </c>
      <c r="E334">
        <v>4.6955286900212632E-2</v>
      </c>
      <c r="G334">
        <v>332</v>
      </c>
      <c r="H334">
        <f t="shared" ca="1" si="14"/>
        <v>-7.5041583024800268E-2</v>
      </c>
    </row>
    <row r="335" spans="2:8" x14ac:dyDescent="0.2">
      <c r="B335" s="176">
        <v>39055</v>
      </c>
      <c r="C335" s="146">
        <v>148.078171</v>
      </c>
      <c r="D335">
        <f t="shared" si="13"/>
        <v>0.84636042864569816</v>
      </c>
      <c r="E335">
        <v>4.6865105763596662E-2</v>
      </c>
      <c r="G335">
        <v>333</v>
      </c>
      <c r="H335">
        <f t="shared" ca="1" si="14"/>
        <v>1.9971427700570126E-2</v>
      </c>
    </row>
    <row r="336" spans="2:8" x14ac:dyDescent="0.2">
      <c r="B336" s="176">
        <v>43941</v>
      </c>
      <c r="C336" s="146">
        <v>80.200035</v>
      </c>
      <c r="D336">
        <f t="shared" si="13"/>
        <v>4.5363636420117039</v>
      </c>
      <c r="E336">
        <v>4.6844495534146352E-2</v>
      </c>
      <c r="G336">
        <v>334</v>
      </c>
      <c r="H336">
        <f t="shared" ca="1" si="14"/>
        <v>-7.5822151746450126E-3</v>
      </c>
    </row>
    <row r="337" spans="2:8" x14ac:dyDescent="0.2">
      <c r="B337" s="176">
        <v>37209</v>
      </c>
      <c r="C337" s="146">
        <v>14.486049</v>
      </c>
      <c r="D337">
        <f t="shared" si="13"/>
        <v>0.33191478054465801</v>
      </c>
      <c r="E337">
        <v>4.6822795887588635E-2</v>
      </c>
      <c r="G337">
        <v>335</v>
      </c>
      <c r="H337">
        <f t="shared" ca="1" si="14"/>
        <v>4.7984279921194761E-3</v>
      </c>
    </row>
    <row r="338" spans="2:8" x14ac:dyDescent="0.2">
      <c r="B338" s="176">
        <v>37167</v>
      </c>
      <c r="C338" s="146">
        <v>10.876108</v>
      </c>
      <c r="D338">
        <f t="shared" si="13"/>
        <v>-0.89751051305439333</v>
      </c>
      <c r="E338">
        <v>4.6771028329716136E-2</v>
      </c>
      <c r="G338">
        <v>336</v>
      </c>
      <c r="H338">
        <f t="shared" ca="1" si="14"/>
        <v>9.7118398278856037E-3</v>
      </c>
    </row>
    <row r="339" spans="2:8" x14ac:dyDescent="0.2">
      <c r="B339" s="176">
        <v>44040</v>
      </c>
      <c r="C339" s="146">
        <v>106.119255</v>
      </c>
      <c r="D339">
        <f t="shared" si="13"/>
        <v>6.1991170911509457</v>
      </c>
      <c r="E339">
        <v>4.6706033821309612E-2</v>
      </c>
      <c r="G339">
        <v>337</v>
      </c>
      <c r="H339">
        <f t="shared" ca="1" si="14"/>
        <v>2.9044565951112794E-2</v>
      </c>
    </row>
    <row r="340" spans="2:8" x14ac:dyDescent="0.2">
      <c r="B340" s="176">
        <v>36913</v>
      </c>
      <c r="C340" s="146">
        <v>14.740593000000001</v>
      </c>
      <c r="D340">
        <f t="shared" si="13"/>
        <v>-0.5325517960292856</v>
      </c>
      <c r="E340">
        <v>4.6549709146852747E-2</v>
      </c>
      <c r="G340">
        <v>338</v>
      </c>
      <c r="H340">
        <f t="shared" ca="1" si="14"/>
        <v>1.6064950637453397E-2</v>
      </c>
    </row>
    <row r="341" spans="2:8" x14ac:dyDescent="0.2">
      <c r="B341" s="176">
        <v>36332</v>
      </c>
      <c r="C341" s="146">
        <v>31.534174</v>
      </c>
      <c r="D341">
        <f t="shared" si="13"/>
        <v>-0.53860105971049343</v>
      </c>
      <c r="E341">
        <v>4.6494094877536904E-2</v>
      </c>
      <c r="G341">
        <v>339</v>
      </c>
      <c r="H341">
        <f t="shared" ca="1" si="14"/>
        <v>-2.4960709382632678E-3</v>
      </c>
    </row>
    <row r="342" spans="2:8" x14ac:dyDescent="0.2">
      <c r="B342" s="176">
        <v>35200</v>
      </c>
      <c r="C342" s="146">
        <v>68.344703999999993</v>
      </c>
      <c r="D342">
        <f t="shared" si="13"/>
        <v>-0.83836445853255637</v>
      </c>
      <c r="E342">
        <v>4.6391499954091267E-2</v>
      </c>
      <c r="G342">
        <v>340</v>
      </c>
      <c r="H342">
        <f t="shared" ca="1" si="14"/>
        <v>-3.8197690798157907E-2</v>
      </c>
    </row>
    <row r="343" spans="2:8" x14ac:dyDescent="0.2">
      <c r="B343" s="176">
        <v>44698</v>
      </c>
      <c r="C343" s="146">
        <v>422.83215300000001</v>
      </c>
      <c r="D343">
        <f t="shared" si="13"/>
        <v>2.2340832332817118</v>
      </c>
      <c r="E343">
        <v>4.6379643854896548E-2</v>
      </c>
      <c r="G343">
        <v>341</v>
      </c>
      <c r="H343">
        <f t="shared" ca="1" si="14"/>
        <v>2.2242494348937221E-2</v>
      </c>
    </row>
    <row r="344" spans="2:8" x14ac:dyDescent="0.2">
      <c r="B344" s="176">
        <v>44056</v>
      </c>
      <c r="C344" s="146">
        <v>130.74250799999999</v>
      </c>
      <c r="D344">
        <f t="shared" si="13"/>
        <v>-0.69042843395096265</v>
      </c>
      <c r="E344">
        <v>4.6270409233929791E-2</v>
      </c>
      <c r="G344">
        <v>342</v>
      </c>
      <c r="H344">
        <f t="shared" ca="1" si="14"/>
        <v>1.6508992688550636E-3</v>
      </c>
    </row>
    <row r="345" spans="2:8" x14ac:dyDescent="0.2">
      <c r="B345" s="176">
        <v>42997</v>
      </c>
      <c r="C345" s="146">
        <v>422.33371</v>
      </c>
      <c r="D345">
        <f t="shared" si="13"/>
        <v>21.318246317968246</v>
      </c>
      <c r="E345">
        <v>4.6178484368793321E-2</v>
      </c>
      <c r="G345">
        <v>343</v>
      </c>
      <c r="H345">
        <f t="shared" ca="1" si="14"/>
        <v>-3.7640243405361727E-2</v>
      </c>
    </row>
    <row r="346" spans="2:8" x14ac:dyDescent="0.2">
      <c r="B346" s="176">
        <v>36105</v>
      </c>
      <c r="C346" s="146">
        <v>18.923248000000001</v>
      </c>
      <c r="D346">
        <f t="shared" si="13"/>
        <v>-0.86840745039532496</v>
      </c>
      <c r="E346">
        <v>4.6147589737505761E-2</v>
      </c>
      <c r="G346">
        <v>344</v>
      </c>
      <c r="H346">
        <f t="shared" ca="1" si="14"/>
        <v>-8.5339804128442154E-3</v>
      </c>
    </row>
    <row r="347" spans="2:8" x14ac:dyDescent="0.2">
      <c r="B347" s="176">
        <v>44070</v>
      </c>
      <c r="C347" s="146">
        <v>143.80181899999999</v>
      </c>
      <c r="D347">
        <f t="shared" si="13"/>
        <v>2.7409480707590902E-2</v>
      </c>
      <c r="E347">
        <v>4.6047908591874201E-2</v>
      </c>
      <c r="G347">
        <v>345</v>
      </c>
      <c r="H347">
        <f t="shared" ca="1" si="14"/>
        <v>4.1319574270673592E-3</v>
      </c>
    </row>
    <row r="348" spans="2:8" x14ac:dyDescent="0.2">
      <c r="B348" s="176">
        <v>40784</v>
      </c>
      <c r="C348" s="146">
        <v>139.965439</v>
      </c>
      <c r="D348">
        <f t="shared" si="13"/>
        <v>11.653695746313927</v>
      </c>
      <c r="E348">
        <v>4.6027119030256067E-2</v>
      </c>
      <c r="G348">
        <v>346</v>
      </c>
      <c r="H348">
        <f t="shared" ca="1" si="14"/>
        <v>-3.1292722266463562E-2</v>
      </c>
    </row>
    <row r="349" spans="2:8" x14ac:dyDescent="0.2">
      <c r="B349" s="176">
        <v>36824</v>
      </c>
      <c r="C349" s="146">
        <v>11.06123</v>
      </c>
      <c r="D349">
        <f t="shared" si="13"/>
        <v>-0.55960687220360561</v>
      </c>
      <c r="E349">
        <v>4.5951699804014534E-2</v>
      </c>
      <c r="G349">
        <v>347</v>
      </c>
      <c r="H349">
        <f t="shared" ca="1" si="14"/>
        <v>-5.3053044459120763E-2</v>
      </c>
    </row>
    <row r="350" spans="2:8" x14ac:dyDescent="0.2">
      <c r="B350" s="176">
        <v>36250</v>
      </c>
      <c r="C350" s="146">
        <v>25.116717999999999</v>
      </c>
      <c r="D350">
        <f t="shared" si="13"/>
        <v>-0.90671973892910063</v>
      </c>
      <c r="E350">
        <v>4.5934344218829318E-2</v>
      </c>
      <c r="G350">
        <v>348</v>
      </c>
      <c r="H350">
        <f t="shared" ca="1" si="14"/>
        <v>-3.7231062134106784E-2</v>
      </c>
    </row>
    <row r="351" spans="2:8" x14ac:dyDescent="0.2">
      <c r="B351" s="176">
        <v>43332</v>
      </c>
      <c r="C351" s="146">
        <v>269.26080300000001</v>
      </c>
      <c r="D351">
        <f t="shared" si="13"/>
        <v>7.8331751298867527</v>
      </c>
      <c r="E351">
        <v>4.5885849990888003E-2</v>
      </c>
      <c r="G351">
        <v>349</v>
      </c>
      <c r="H351">
        <f t="shared" ca="1" si="14"/>
        <v>7.332642838541603E-4</v>
      </c>
    </row>
    <row r="352" spans="2:8" x14ac:dyDescent="0.2">
      <c r="B352" s="176">
        <v>36319</v>
      </c>
      <c r="C352" s="146">
        <v>30.482900999999998</v>
      </c>
      <c r="D352">
        <f t="shared" si="13"/>
        <v>0.40186737821527901</v>
      </c>
      <c r="E352">
        <v>4.5768642276868922E-2</v>
      </c>
      <c r="G352">
        <v>350</v>
      </c>
      <c r="H352">
        <f t="shared" ca="1" si="14"/>
        <v>1.6492560671406027E-3</v>
      </c>
    </row>
    <row r="353" spans="2:8" x14ac:dyDescent="0.2">
      <c r="B353" s="176">
        <v>37413</v>
      </c>
      <c r="C353" s="146">
        <v>21.744496999999999</v>
      </c>
      <c r="D353">
        <f t="shared" si="13"/>
        <v>-0.60797378316087558</v>
      </c>
      <c r="E353">
        <v>4.5623113705404207E-2</v>
      </c>
      <c r="G353">
        <v>351</v>
      </c>
      <c r="H353">
        <f t="shared" ca="1" si="14"/>
        <v>5.6622652684218212E-2</v>
      </c>
    </row>
    <row r="354" spans="2:8" x14ac:dyDescent="0.2">
      <c r="B354" s="176">
        <v>35097</v>
      </c>
      <c r="C354" s="146">
        <v>55.466946</v>
      </c>
      <c r="D354">
        <f t="shared" si="13"/>
        <v>2.224593720677952</v>
      </c>
      <c r="E354">
        <v>4.547836246719416E-2</v>
      </c>
      <c r="G354">
        <v>352</v>
      </c>
      <c r="H354">
        <f t="shared" ca="1" si="14"/>
        <v>3.9665294460884286E-2</v>
      </c>
    </row>
    <row r="355" spans="2:8" x14ac:dyDescent="0.2">
      <c r="B355" s="176">
        <v>37267</v>
      </c>
      <c r="C355" s="146">
        <v>17.201219999999999</v>
      </c>
      <c r="D355">
        <f t="shared" si="13"/>
        <v>-0.87446095936115076</v>
      </c>
      <c r="E355">
        <v>4.5476014317872571E-2</v>
      </c>
      <c r="G355">
        <v>353</v>
      </c>
      <c r="H355">
        <f t="shared" ca="1" si="14"/>
        <v>2.3003391129772323E-2</v>
      </c>
    </row>
    <row r="356" spans="2:8" x14ac:dyDescent="0.2">
      <c r="B356" s="176">
        <v>40325</v>
      </c>
      <c r="C356" s="146">
        <v>137.01889</v>
      </c>
      <c r="D356">
        <f t="shared" si="13"/>
        <v>-0.13408326256914516</v>
      </c>
      <c r="E356">
        <v>4.5454608922301666E-2</v>
      </c>
      <c r="G356">
        <v>354</v>
      </c>
      <c r="H356">
        <f t="shared" ca="1" si="14"/>
        <v>3.7374305334469733E-2</v>
      </c>
    </row>
    <row r="357" spans="2:8" x14ac:dyDescent="0.2">
      <c r="B357" s="176">
        <v>38833</v>
      </c>
      <c r="C357" s="146">
        <v>158.23564099999999</v>
      </c>
      <c r="D357">
        <f t="shared" si="13"/>
        <v>-0.64245299592716443</v>
      </c>
      <c r="E357">
        <v>4.5238921156362424E-2</v>
      </c>
      <c r="G357">
        <v>355</v>
      </c>
      <c r="H357">
        <f t="shared" ca="1" si="14"/>
        <v>3.3411185216633749E-2</v>
      </c>
    </row>
    <row r="358" spans="2:8" x14ac:dyDescent="0.2">
      <c r="B358" s="176">
        <v>41821</v>
      </c>
      <c r="C358" s="146">
        <v>442.55898999999999</v>
      </c>
      <c r="D358">
        <f t="shared" si="13"/>
        <v>1.9536812455555941</v>
      </c>
      <c r="E358">
        <v>4.5212151036542476E-2</v>
      </c>
      <c r="G358">
        <v>356</v>
      </c>
      <c r="H358">
        <f t="shared" ca="1" si="14"/>
        <v>-1.5263644505021646E-2</v>
      </c>
    </row>
    <row r="359" spans="2:8" x14ac:dyDescent="0.2">
      <c r="B359" s="176">
        <v>44076</v>
      </c>
      <c r="C359" s="146">
        <v>149.833023</v>
      </c>
      <c r="D359">
        <f t="shared" si="13"/>
        <v>-0.69939999157743105</v>
      </c>
      <c r="E359">
        <v>4.5201729350881001E-2</v>
      </c>
      <c r="G359">
        <v>357</v>
      </c>
      <c r="H359">
        <f t="shared" ca="1" si="14"/>
        <v>2.1194959462419831E-2</v>
      </c>
    </row>
    <row r="360" spans="2:8" x14ac:dyDescent="0.2">
      <c r="B360" s="176">
        <v>42586</v>
      </c>
      <c r="C360" s="146">
        <v>498.44650300000001</v>
      </c>
      <c r="D360">
        <f t="shared" si="13"/>
        <v>2.7478324470067852</v>
      </c>
      <c r="E360">
        <v>4.5150521549914661E-2</v>
      </c>
      <c r="G360">
        <v>358</v>
      </c>
      <c r="H360">
        <f t="shared" ca="1" si="14"/>
        <v>3.786608101400267E-2</v>
      </c>
    </row>
    <row r="361" spans="2:8" x14ac:dyDescent="0.2">
      <c r="B361" s="176">
        <v>39282</v>
      </c>
      <c r="C361" s="146">
        <v>132.99594099999999</v>
      </c>
      <c r="D361">
        <f t="shared" si="13"/>
        <v>-0.25407714805136017</v>
      </c>
      <c r="E361">
        <v>4.493183752668229E-2</v>
      </c>
      <c r="G361">
        <v>359</v>
      </c>
      <c r="H361">
        <f t="shared" ca="1" si="14"/>
        <v>-1.330820168750944E-2</v>
      </c>
    </row>
    <row r="362" spans="2:8" x14ac:dyDescent="0.2">
      <c r="B362" s="176">
        <v>40840</v>
      </c>
      <c r="C362" s="146">
        <v>178.29718</v>
      </c>
      <c r="D362">
        <f t="shared" si="13"/>
        <v>5.6767547298234486</v>
      </c>
      <c r="E362">
        <v>4.4905914023078385E-2</v>
      </c>
      <c r="G362">
        <v>360</v>
      </c>
      <c r="H362">
        <f t="shared" ca="1" si="14"/>
        <v>-5.199798344543647E-2</v>
      </c>
    </row>
    <row r="363" spans="2:8" x14ac:dyDescent="0.2">
      <c r="B363" s="176">
        <v>39841</v>
      </c>
      <c r="C363" s="146">
        <v>26.704167999999999</v>
      </c>
      <c r="D363">
        <f t="shared" si="13"/>
        <v>-0.12020789108990748</v>
      </c>
      <c r="E363">
        <v>4.4887626767736548E-2</v>
      </c>
      <c r="G363">
        <v>361</v>
      </c>
      <c r="H363">
        <f t="shared" ca="1" si="14"/>
        <v>-4.9023156089891433E-2</v>
      </c>
    </row>
    <row r="364" spans="2:8" x14ac:dyDescent="0.2">
      <c r="B364" s="176">
        <v>37790</v>
      </c>
      <c r="C364" s="146">
        <v>30.352816000000001</v>
      </c>
      <c r="D364">
        <f t="shared" si="13"/>
        <v>1.3450535472462433</v>
      </c>
      <c r="E364">
        <v>4.4874990154645078E-2</v>
      </c>
      <c r="G364">
        <v>362</v>
      </c>
      <c r="H364">
        <f t="shared" ca="1" si="14"/>
        <v>-2.5662538024748896E-2</v>
      </c>
    </row>
    <row r="365" spans="2:8" x14ac:dyDescent="0.2">
      <c r="B365" s="176">
        <v>37040</v>
      </c>
      <c r="C365" s="146">
        <v>12.943336</v>
      </c>
      <c r="D365">
        <f t="shared" si="13"/>
        <v>-0.61877021521325071</v>
      </c>
      <c r="E365">
        <v>4.4831833099894303E-2</v>
      </c>
      <c r="G365">
        <v>363</v>
      </c>
      <c r="H365">
        <f t="shared" ca="1" si="14"/>
        <v>4.6726567550661277E-2</v>
      </c>
    </row>
    <row r="366" spans="2:8" x14ac:dyDescent="0.2">
      <c r="B366" s="176">
        <v>39819</v>
      </c>
      <c r="C366" s="146">
        <v>33.951534000000002</v>
      </c>
      <c r="D366">
        <f t="shared" si="13"/>
        <v>-0.81155303852361227</v>
      </c>
      <c r="E366">
        <v>4.4830368298219916E-2</v>
      </c>
      <c r="G366">
        <v>364</v>
      </c>
      <c r="H366">
        <f t="shared" ca="1" si="14"/>
        <v>-1.4698926597695578E-2</v>
      </c>
    </row>
    <row r="367" spans="2:8" x14ac:dyDescent="0.2">
      <c r="B367" s="176">
        <v>40833</v>
      </c>
      <c r="C367" s="146">
        <v>180.16493199999999</v>
      </c>
      <c r="D367">
        <f t="shared" si="13"/>
        <v>0.25073186394550789</v>
      </c>
      <c r="E367">
        <v>4.4709864770486697E-2</v>
      </c>
      <c r="G367">
        <v>365</v>
      </c>
      <c r="H367">
        <f t="shared" ca="1" si="14"/>
        <v>6.0045253714130116E-2</v>
      </c>
    </row>
    <row r="368" spans="2:8" x14ac:dyDescent="0.2">
      <c r="B368" s="176">
        <v>40171</v>
      </c>
      <c r="C368" s="146">
        <v>144.047607</v>
      </c>
      <c r="D368">
        <f t="shared" si="13"/>
        <v>0.24649058612259012</v>
      </c>
      <c r="E368">
        <v>4.4678134070148895E-2</v>
      </c>
      <c r="G368">
        <v>366</v>
      </c>
      <c r="H368">
        <f t="shared" ca="1" si="14"/>
        <v>-3.7774851208637342E-2</v>
      </c>
    </row>
    <row r="369" spans="2:8" x14ac:dyDescent="0.2">
      <c r="B369" s="176">
        <v>38918</v>
      </c>
      <c r="C369" s="146">
        <v>115.56253100000001</v>
      </c>
      <c r="D369">
        <f t="shared" si="13"/>
        <v>1.7254351656499298</v>
      </c>
      <c r="E369">
        <v>4.4599479763610769E-2</v>
      </c>
      <c r="G369">
        <v>367</v>
      </c>
      <c r="H369">
        <f t="shared" ca="1" si="14"/>
        <v>-1.9620221439987359E-2</v>
      </c>
    </row>
    <row r="370" spans="2:8" x14ac:dyDescent="0.2">
      <c r="B370" s="176">
        <v>36427</v>
      </c>
      <c r="C370" s="146">
        <v>42.401496999999999</v>
      </c>
      <c r="D370">
        <f t="shared" si="13"/>
        <v>-0.37812575921160868</v>
      </c>
      <c r="E370">
        <v>4.4589384316364292E-2</v>
      </c>
      <c r="G370">
        <v>368</v>
      </c>
      <c r="H370">
        <f t="shared" ca="1" si="14"/>
        <v>2.634850419237042E-3</v>
      </c>
    </row>
    <row r="371" spans="2:8" x14ac:dyDescent="0.2">
      <c r="B371" s="176">
        <v>35172</v>
      </c>
      <c r="C371" s="146">
        <v>68.183395000000004</v>
      </c>
      <c r="D371">
        <f t="shared" si="13"/>
        <v>0.94683978648987888</v>
      </c>
      <c r="E371">
        <v>4.4482522363726733E-2</v>
      </c>
      <c r="G371">
        <v>369</v>
      </c>
      <c r="H371">
        <f t="shared" ca="1" si="14"/>
        <v>-3.323539280031354E-2</v>
      </c>
    </row>
    <row r="372" spans="2:8" x14ac:dyDescent="0.2">
      <c r="B372" s="176">
        <v>37827</v>
      </c>
      <c r="C372" s="146">
        <v>35.022601999999999</v>
      </c>
      <c r="D372">
        <f t="shared" si="13"/>
        <v>-0.12047212722824277</v>
      </c>
      <c r="E372">
        <v>4.4345420897487095E-2</v>
      </c>
      <c r="G372">
        <v>370</v>
      </c>
      <c r="H372">
        <f t="shared" ca="1" si="14"/>
        <v>1.5607588597121191E-2</v>
      </c>
    </row>
    <row r="373" spans="2:8" x14ac:dyDescent="0.2">
      <c r="B373" s="176">
        <v>35874</v>
      </c>
      <c r="C373" s="146">
        <v>39.819775</v>
      </c>
      <c r="D373">
        <f t="shared" si="13"/>
        <v>-0.85334014621679632</v>
      </c>
      <c r="E373">
        <v>4.4305145274891239E-2</v>
      </c>
      <c r="G373">
        <v>371</v>
      </c>
      <c r="H373">
        <f t="shared" ca="1" si="14"/>
        <v>1.1140232585357729E-2</v>
      </c>
    </row>
    <row r="374" spans="2:8" x14ac:dyDescent="0.2">
      <c r="B374" s="176">
        <v>41242</v>
      </c>
      <c r="C374" s="146">
        <v>271.511078</v>
      </c>
      <c r="D374">
        <f t="shared" si="13"/>
        <v>6.6722181777922609</v>
      </c>
      <c r="E374">
        <v>4.4252664573110757E-2</v>
      </c>
      <c r="G374">
        <v>372</v>
      </c>
      <c r="H374">
        <f t="shared" ca="1" si="14"/>
        <v>-1.7937820725682521E-2</v>
      </c>
    </row>
    <row r="375" spans="2:8" x14ac:dyDescent="0.2">
      <c r="B375" s="176">
        <v>36469</v>
      </c>
      <c r="C375" s="146">
        <v>35.388863000000001</v>
      </c>
      <c r="D375">
        <f t="shared" si="13"/>
        <v>1.7754884730393692</v>
      </c>
      <c r="E375">
        <v>4.4246120813803969E-2</v>
      </c>
      <c r="G375">
        <v>373</v>
      </c>
      <c r="H375">
        <f t="shared" ca="1" si="14"/>
        <v>1.2048792207410402E-2</v>
      </c>
    </row>
    <row r="376" spans="2:8" x14ac:dyDescent="0.2">
      <c r="B376" s="176">
        <v>37028</v>
      </c>
      <c r="C376" s="146">
        <v>12.750499</v>
      </c>
      <c r="D376">
        <f t="shared" si="13"/>
        <v>-0.9410398314269437</v>
      </c>
      <c r="E376">
        <v>4.4219875435586441E-2</v>
      </c>
      <c r="G376">
        <v>374</v>
      </c>
      <c r="H376">
        <f t="shared" ca="1" si="14"/>
        <v>3.471932227368775E-2</v>
      </c>
    </row>
    <row r="377" spans="2:8" x14ac:dyDescent="0.2">
      <c r="B377" s="176">
        <v>40462</v>
      </c>
      <c r="C377" s="146">
        <v>216.25614899999999</v>
      </c>
      <c r="D377">
        <f t="shared" si="13"/>
        <v>0.41654066199780282</v>
      </c>
      <c r="E377">
        <v>4.4109128776420287E-2</v>
      </c>
      <c r="G377">
        <v>375</v>
      </c>
      <c r="H377">
        <f t="shared" ca="1" si="14"/>
        <v>5.2169649660956711E-2</v>
      </c>
    </row>
    <row r="378" spans="2:8" x14ac:dyDescent="0.2">
      <c r="B378" s="176">
        <v>40182</v>
      </c>
      <c r="C378" s="146">
        <v>152.66497799999999</v>
      </c>
      <c r="D378">
        <f t="shared" si="13"/>
        <v>0.15273450917027176</v>
      </c>
      <c r="E378">
        <v>4.4090877015535317E-2</v>
      </c>
      <c r="G378">
        <v>376</v>
      </c>
      <c r="H378">
        <f t="shared" ca="1" si="14"/>
        <v>-1.5290705620258537E-2</v>
      </c>
    </row>
    <row r="379" spans="2:8" x14ac:dyDescent="0.2">
      <c r="B379" s="176">
        <v>44102</v>
      </c>
      <c r="C379" s="146">
        <v>132.437241</v>
      </c>
      <c r="D379">
        <f t="shared" si="13"/>
        <v>-0.44175143051541549</v>
      </c>
      <c r="E379">
        <v>4.4007940427558692E-2</v>
      </c>
      <c r="G379">
        <v>377</v>
      </c>
      <c r="H379">
        <f t="shared" ca="1" si="14"/>
        <v>-3.7661652033472515E-3</v>
      </c>
    </row>
    <row r="380" spans="2:8" x14ac:dyDescent="0.2">
      <c r="B380" s="176">
        <v>41159</v>
      </c>
      <c r="C380" s="146">
        <v>237.23704499999999</v>
      </c>
      <c r="D380">
        <f t="shared" si="13"/>
        <v>4.3562449618068158</v>
      </c>
      <c r="E380">
        <v>4.3981953250755962E-2</v>
      </c>
      <c r="G380">
        <v>378</v>
      </c>
      <c r="H380">
        <f t="shared" ca="1" si="14"/>
        <v>1.6069066218548488E-2</v>
      </c>
    </row>
    <row r="381" spans="2:8" x14ac:dyDescent="0.2">
      <c r="B381" s="176">
        <v>37880</v>
      </c>
      <c r="C381" s="146">
        <v>44.291671999999998</v>
      </c>
      <c r="D381">
        <f t="shared" si="13"/>
        <v>0.92322726629491447</v>
      </c>
      <c r="E381">
        <v>4.3954112253192235E-2</v>
      </c>
      <c r="G381">
        <v>379</v>
      </c>
      <c r="H381">
        <f t="shared" ca="1" si="14"/>
        <v>5.691248106071975E-2</v>
      </c>
    </row>
    <row r="382" spans="2:8" x14ac:dyDescent="0.2">
      <c r="B382" s="176">
        <v>36257</v>
      </c>
      <c r="C382" s="146">
        <v>23.029869000000001</v>
      </c>
      <c r="D382">
        <f t="shared" si="13"/>
        <v>0.13049451439511084</v>
      </c>
      <c r="E382">
        <v>4.3919053068015405E-2</v>
      </c>
      <c r="G382">
        <v>380</v>
      </c>
      <c r="H382">
        <f t="shared" ca="1" si="14"/>
        <v>4.0405930781684252E-2</v>
      </c>
    </row>
    <row r="383" spans="2:8" x14ac:dyDescent="0.2">
      <c r="B383" s="176">
        <v>36686</v>
      </c>
      <c r="C383" s="146">
        <v>20.371500000000001</v>
      </c>
      <c r="D383">
        <f t="shared" si="13"/>
        <v>0.51956355559746004</v>
      </c>
      <c r="E383">
        <v>4.3849466161809458E-2</v>
      </c>
      <c r="G383">
        <v>381</v>
      </c>
      <c r="H383">
        <f t="shared" ca="1" si="14"/>
        <v>-2.0788277730322106E-2</v>
      </c>
    </row>
    <row r="384" spans="2:8" x14ac:dyDescent="0.2">
      <c r="B384" s="176">
        <v>37203</v>
      </c>
      <c r="C384" s="146">
        <v>13.406152000000001</v>
      </c>
      <c r="D384">
        <f t="shared" si="13"/>
        <v>0.35042754155972722</v>
      </c>
      <c r="E384">
        <v>4.384406831393773E-2</v>
      </c>
      <c r="G384">
        <v>382</v>
      </c>
      <c r="H384">
        <f t="shared" ca="1" si="14"/>
        <v>1.3622521194213396E-2</v>
      </c>
    </row>
    <row r="385" spans="2:8" x14ac:dyDescent="0.2">
      <c r="B385" s="176">
        <v>36987</v>
      </c>
      <c r="C385" s="146">
        <v>9.9273389999999999</v>
      </c>
      <c r="D385">
        <f t="shared" si="13"/>
        <v>-0.85351751142261001</v>
      </c>
      <c r="E385">
        <v>4.3795652671744907E-2</v>
      </c>
      <c r="G385">
        <v>383</v>
      </c>
      <c r="H385">
        <f t="shared" ca="1" si="14"/>
        <v>7.797980005395751E-3</v>
      </c>
    </row>
    <row r="386" spans="2:8" x14ac:dyDescent="0.2">
      <c r="B386" s="176">
        <v>38198</v>
      </c>
      <c r="C386" s="146">
        <v>67.771507</v>
      </c>
      <c r="D386">
        <f t="shared" si="13"/>
        <v>-0.83912026383538119</v>
      </c>
      <c r="E386">
        <v>4.366058590175112E-2</v>
      </c>
      <c r="G386">
        <v>384</v>
      </c>
      <c r="H386">
        <f t="shared" ca="1" si="14"/>
        <v>-3.1272338504213071E-2</v>
      </c>
    </row>
    <row r="387" spans="2:8" x14ac:dyDescent="0.2">
      <c r="B387" s="176">
        <v>41746</v>
      </c>
      <c r="C387" s="146">
        <v>421.25570699999997</v>
      </c>
      <c r="D387">
        <f t="shared" ref="D387:D450" si="15">(C387-C388)/C388</f>
        <v>40.530365803379127</v>
      </c>
      <c r="E387">
        <v>4.3658103277866948E-2</v>
      </c>
      <c r="G387">
        <v>385</v>
      </c>
      <c r="H387">
        <f t="shared" ca="1" si="14"/>
        <v>-3.2643347524140755E-2</v>
      </c>
    </row>
    <row r="388" spans="2:8" x14ac:dyDescent="0.2">
      <c r="B388" s="176">
        <v>36998</v>
      </c>
      <c r="C388" s="146">
        <v>10.143318000000001</v>
      </c>
      <c r="D388">
        <f t="shared" si="15"/>
        <v>-0.27667779391290281</v>
      </c>
      <c r="E388">
        <v>4.3650660546467678E-2</v>
      </c>
      <c r="G388">
        <v>386</v>
      </c>
      <c r="H388">
        <f t="shared" ref="H388:H451" ca="1" si="16">_xlfn.NORM.INV(RAND(),N$5,N$6)</f>
        <v>-2.8092380557187581E-2</v>
      </c>
    </row>
    <row r="389" spans="2:8" x14ac:dyDescent="0.2">
      <c r="B389" s="176">
        <v>36909</v>
      </c>
      <c r="C389" s="146">
        <v>14.023236000000001</v>
      </c>
      <c r="D389">
        <f t="shared" si="15"/>
        <v>-0.7604564803058671</v>
      </c>
      <c r="E389">
        <v>4.3628022492510646E-2</v>
      </c>
      <c r="G389">
        <v>387</v>
      </c>
      <c r="H389">
        <f t="shared" ca="1" si="16"/>
        <v>-1.5215924877381371E-2</v>
      </c>
    </row>
    <row r="390" spans="2:8" x14ac:dyDescent="0.2">
      <c r="B390" s="176">
        <v>37904</v>
      </c>
      <c r="C390" s="146">
        <v>58.541496000000002</v>
      </c>
      <c r="D390">
        <f t="shared" si="15"/>
        <v>-0.81063679139766731</v>
      </c>
      <c r="E390">
        <v>4.3624920520116989E-2</v>
      </c>
      <c r="G390">
        <v>388</v>
      </c>
      <c r="H390">
        <f t="shared" ca="1" si="16"/>
        <v>4.1807830995452565E-2</v>
      </c>
    </row>
    <row r="391" spans="2:8" x14ac:dyDescent="0.2">
      <c r="B391" s="176">
        <v>41424</v>
      </c>
      <c r="C391" s="146">
        <v>309.14926100000002</v>
      </c>
      <c r="D391">
        <f t="shared" si="15"/>
        <v>4.0268144729806172</v>
      </c>
      <c r="E391">
        <v>4.3614374388179077E-2</v>
      </c>
      <c r="G391">
        <v>389</v>
      </c>
      <c r="H391">
        <f t="shared" ca="1" si="16"/>
        <v>2.2503206491920152E-2</v>
      </c>
    </row>
    <row r="392" spans="2:8" x14ac:dyDescent="0.2">
      <c r="B392" s="176">
        <v>37928</v>
      </c>
      <c r="C392" s="146">
        <v>61.500033999999999</v>
      </c>
      <c r="D392">
        <f t="shared" si="15"/>
        <v>-0.61671541420676002</v>
      </c>
      <c r="E392">
        <v>4.3524766120777415E-2</v>
      </c>
      <c r="G392">
        <v>390</v>
      </c>
      <c r="H392">
        <f t="shared" ca="1" si="16"/>
        <v>2.1759730105160406E-2</v>
      </c>
    </row>
    <row r="393" spans="2:8" x14ac:dyDescent="0.2">
      <c r="B393" s="176">
        <v>38810</v>
      </c>
      <c r="C393" s="146">
        <v>160.455276</v>
      </c>
      <c r="D393">
        <f t="shared" si="15"/>
        <v>14.44301824323999</v>
      </c>
      <c r="E393">
        <v>4.3408488658226781E-2</v>
      </c>
      <c r="G393">
        <v>391</v>
      </c>
      <c r="H393">
        <f t="shared" ca="1" si="16"/>
        <v>4.1571034549997138E-2</v>
      </c>
    </row>
    <row r="394" spans="2:8" x14ac:dyDescent="0.2">
      <c r="B394" s="176">
        <v>37081</v>
      </c>
      <c r="C394" s="146">
        <v>10.39015</v>
      </c>
      <c r="D394">
        <f t="shared" si="15"/>
        <v>-0.84028248470934397</v>
      </c>
      <c r="E394">
        <v>4.3377151193710647E-2</v>
      </c>
      <c r="G394">
        <v>392</v>
      </c>
      <c r="H394">
        <f t="shared" ca="1" si="16"/>
        <v>1.1095096527992877E-2</v>
      </c>
    </row>
    <row r="395" spans="2:8" x14ac:dyDescent="0.2">
      <c r="B395" s="176">
        <v>39988</v>
      </c>
      <c r="C395" s="146">
        <v>65.053291000000002</v>
      </c>
      <c r="D395">
        <f t="shared" si="15"/>
        <v>-0.83200599085137739</v>
      </c>
      <c r="E395">
        <v>4.3370400593226749E-2</v>
      </c>
      <c r="G395">
        <v>393</v>
      </c>
      <c r="H395">
        <f t="shared" ca="1" si="16"/>
        <v>3.2067053704413269E-2</v>
      </c>
    </row>
    <row r="396" spans="2:8" x14ac:dyDescent="0.2">
      <c r="B396" s="176">
        <v>42459</v>
      </c>
      <c r="C396" s="146">
        <v>387.23577899999998</v>
      </c>
      <c r="D396">
        <f t="shared" si="15"/>
        <v>-0.23534905443247153</v>
      </c>
      <c r="E396">
        <v>4.336140771497754E-2</v>
      </c>
      <c r="G396">
        <v>394</v>
      </c>
      <c r="H396">
        <f t="shared" ca="1" si="16"/>
        <v>9.0099651565398921E-3</v>
      </c>
    </row>
    <row r="397" spans="2:8" x14ac:dyDescent="0.2">
      <c r="B397" s="176">
        <v>44490</v>
      </c>
      <c r="C397" s="146">
        <v>506.42163099999999</v>
      </c>
      <c r="D397">
        <f t="shared" si="15"/>
        <v>0.53173520267862662</v>
      </c>
      <c r="E397">
        <v>4.3335413452836195E-2</v>
      </c>
      <c r="G397">
        <v>395</v>
      </c>
      <c r="H397">
        <f t="shared" ca="1" si="16"/>
        <v>2.3848263698330711E-2</v>
      </c>
    </row>
    <row r="398" spans="2:8" x14ac:dyDescent="0.2">
      <c r="B398" s="176">
        <v>44466</v>
      </c>
      <c r="C398" s="146">
        <v>330.61956800000002</v>
      </c>
      <c r="D398">
        <f t="shared" si="15"/>
        <v>10.007259733748615</v>
      </c>
      <c r="E398">
        <v>4.3088554731056099E-2</v>
      </c>
      <c r="G398">
        <v>396</v>
      </c>
      <c r="H398">
        <f t="shared" ca="1" si="16"/>
        <v>7.6835932815966027E-3</v>
      </c>
    </row>
    <row r="399" spans="2:8" x14ac:dyDescent="0.2">
      <c r="B399" s="176">
        <v>39798</v>
      </c>
      <c r="C399" s="146">
        <v>30.036501000000001</v>
      </c>
      <c r="D399">
        <f t="shared" si="15"/>
        <v>-0.92844553259185525</v>
      </c>
      <c r="E399">
        <v>4.2997149341463661E-2</v>
      </c>
      <c r="G399">
        <v>397</v>
      </c>
      <c r="H399">
        <f t="shared" ca="1" si="16"/>
        <v>6.4802026196533078E-3</v>
      </c>
    </row>
    <row r="400" spans="2:8" x14ac:dyDescent="0.2">
      <c r="B400" s="176">
        <v>42520</v>
      </c>
      <c r="C400" s="146">
        <v>419.77114899999998</v>
      </c>
      <c r="D400">
        <f t="shared" si="15"/>
        <v>13.263922968706478</v>
      </c>
      <c r="E400">
        <v>4.2956105629009284E-2</v>
      </c>
      <c r="G400">
        <v>398</v>
      </c>
      <c r="H400">
        <f t="shared" ca="1" si="16"/>
        <v>-1.0051342605905787E-2</v>
      </c>
    </row>
    <row r="401" spans="2:8" x14ac:dyDescent="0.2">
      <c r="B401" s="176">
        <v>36328</v>
      </c>
      <c r="C401" s="146">
        <v>29.428871000000001</v>
      </c>
      <c r="D401">
        <f t="shared" si="15"/>
        <v>-0.82911560571278176</v>
      </c>
      <c r="E401">
        <v>4.294160507889172E-2</v>
      </c>
      <c r="G401">
        <v>399</v>
      </c>
      <c r="H401">
        <f t="shared" ca="1" si="16"/>
        <v>-3.0907771362897934E-2</v>
      </c>
    </row>
    <row r="402" spans="2:8" x14ac:dyDescent="0.2">
      <c r="B402" s="176">
        <v>40896</v>
      </c>
      <c r="C402" s="146">
        <v>172.21508800000001</v>
      </c>
      <c r="D402">
        <f t="shared" si="15"/>
        <v>-5.9598095207536519E-2</v>
      </c>
      <c r="E402">
        <v>4.2923629772311116E-2</v>
      </c>
      <c r="G402">
        <v>400</v>
      </c>
      <c r="H402">
        <f t="shared" ca="1" si="16"/>
        <v>-1.4816199096783063E-2</v>
      </c>
    </row>
    <row r="403" spans="2:8" x14ac:dyDescent="0.2">
      <c r="B403" s="176">
        <v>43829</v>
      </c>
      <c r="C403" s="146">
        <v>183.129242</v>
      </c>
      <c r="D403">
        <f t="shared" si="15"/>
        <v>3.0898006742649335</v>
      </c>
      <c r="E403">
        <v>4.2861244974536125E-2</v>
      </c>
      <c r="G403">
        <v>401</v>
      </c>
      <c r="H403">
        <f t="shared" ca="1" si="16"/>
        <v>2.7322938137027127E-2</v>
      </c>
    </row>
    <row r="404" spans="2:8" x14ac:dyDescent="0.2">
      <c r="B404" s="176">
        <v>39923</v>
      </c>
      <c r="C404" s="146">
        <v>44.777057999999997</v>
      </c>
      <c r="D404">
        <f t="shared" si="15"/>
        <v>-0.31095679304438584</v>
      </c>
      <c r="E404">
        <v>4.2832877915978229E-2</v>
      </c>
      <c r="G404">
        <v>402</v>
      </c>
      <c r="H404">
        <f t="shared" ca="1" si="16"/>
        <v>-3.9295113302670555E-2</v>
      </c>
    </row>
    <row r="405" spans="2:8" x14ac:dyDescent="0.2">
      <c r="B405" s="176">
        <v>38247</v>
      </c>
      <c r="C405" s="146">
        <v>64.984397999999999</v>
      </c>
      <c r="D405">
        <f t="shared" si="15"/>
        <v>-0.87590531217013978</v>
      </c>
      <c r="E405">
        <v>4.2796518450721098E-2</v>
      </c>
      <c r="G405">
        <v>403</v>
      </c>
      <c r="H405">
        <f t="shared" ca="1" si="16"/>
        <v>-4.6244999303918365E-2</v>
      </c>
    </row>
    <row r="406" spans="2:8" x14ac:dyDescent="0.2">
      <c r="B406" s="176">
        <v>42611</v>
      </c>
      <c r="C406" s="146">
        <v>523.66784700000005</v>
      </c>
      <c r="D406">
        <f t="shared" si="15"/>
        <v>2.8674890387212963</v>
      </c>
      <c r="E406">
        <v>4.2779072713753551E-2</v>
      </c>
      <c r="G406">
        <v>404</v>
      </c>
      <c r="H406">
        <f t="shared" ca="1" si="16"/>
        <v>2.5526303109279804E-2</v>
      </c>
    </row>
    <row r="407" spans="2:8" x14ac:dyDescent="0.2">
      <c r="B407" s="176">
        <v>40149</v>
      </c>
      <c r="C407" s="146">
        <v>135.40254200000001</v>
      </c>
      <c r="D407">
        <f t="shared" si="15"/>
        <v>0.69272290457496299</v>
      </c>
      <c r="E407">
        <v>4.2674157967867873E-2</v>
      </c>
      <c r="G407">
        <v>405</v>
      </c>
      <c r="H407">
        <f t="shared" ca="1" si="16"/>
        <v>-1.0198810923959103E-2</v>
      </c>
    </row>
    <row r="408" spans="2:8" x14ac:dyDescent="0.2">
      <c r="B408" s="176">
        <v>38005</v>
      </c>
      <c r="C408" s="146">
        <v>79.990966999999998</v>
      </c>
      <c r="D408">
        <f t="shared" si="15"/>
        <v>-0.4295480456298425</v>
      </c>
      <c r="E408">
        <v>4.2666739348745056E-2</v>
      </c>
      <c r="G408">
        <v>406</v>
      </c>
      <c r="H408">
        <f t="shared" ca="1" si="16"/>
        <v>1.9853833873663761E-2</v>
      </c>
    </row>
    <row r="409" spans="2:8" x14ac:dyDescent="0.2">
      <c r="B409" s="176">
        <v>40339</v>
      </c>
      <c r="C409" s="146">
        <v>140.22384600000001</v>
      </c>
      <c r="D409">
        <f t="shared" si="15"/>
        <v>4.1265216955927713</v>
      </c>
      <c r="E409">
        <v>4.2648383934869402E-2</v>
      </c>
      <c r="G409">
        <v>407</v>
      </c>
      <c r="H409">
        <f t="shared" ca="1" si="16"/>
        <v>-7.013107806599952E-3</v>
      </c>
    </row>
    <row r="410" spans="2:8" x14ac:dyDescent="0.2">
      <c r="B410" s="176">
        <v>36305</v>
      </c>
      <c r="C410" s="146">
        <v>27.352629</v>
      </c>
      <c r="D410">
        <f t="shared" si="15"/>
        <v>-0.88253069851007881</v>
      </c>
      <c r="E410">
        <v>4.2613919970853772E-2</v>
      </c>
      <c r="G410">
        <v>408</v>
      </c>
      <c r="H410">
        <f t="shared" ca="1" si="16"/>
        <v>-1.8822102720397811E-2</v>
      </c>
    </row>
    <row r="411" spans="2:8" x14ac:dyDescent="0.2">
      <c r="B411" s="176">
        <v>41128</v>
      </c>
      <c r="C411" s="146">
        <v>232.84916699999999</v>
      </c>
      <c r="D411">
        <f t="shared" si="15"/>
        <v>2.2874720099735075</v>
      </c>
      <c r="E411">
        <v>4.2567061726298004E-2</v>
      </c>
      <c r="G411">
        <v>409</v>
      </c>
      <c r="H411">
        <f t="shared" ca="1" si="16"/>
        <v>-2.7859634388626816E-2</v>
      </c>
    </row>
    <row r="412" spans="2:8" x14ac:dyDescent="0.2">
      <c r="B412" s="176">
        <v>43921</v>
      </c>
      <c r="C412" s="146">
        <v>70.829246999999995</v>
      </c>
      <c r="D412">
        <f t="shared" si="15"/>
        <v>-0.38458205522115385</v>
      </c>
      <c r="E412">
        <v>4.2553227191366588E-2</v>
      </c>
      <c r="G412">
        <v>410</v>
      </c>
      <c r="H412">
        <f t="shared" ca="1" si="16"/>
        <v>1.4866137905285586E-2</v>
      </c>
    </row>
    <row r="413" spans="2:8" x14ac:dyDescent="0.2">
      <c r="B413" s="176">
        <v>43990</v>
      </c>
      <c r="C413" s="146">
        <v>115.09129299999999</v>
      </c>
      <c r="D413">
        <f t="shared" si="15"/>
        <v>-3.7522607176704109E-2</v>
      </c>
      <c r="E413">
        <v>4.2437895460640085E-2</v>
      </c>
      <c r="G413">
        <v>411</v>
      </c>
      <c r="H413">
        <f t="shared" ca="1" si="16"/>
        <v>-1.345375273017187E-2</v>
      </c>
    </row>
    <row r="414" spans="2:8" x14ac:dyDescent="0.2">
      <c r="B414" s="176">
        <v>38884</v>
      </c>
      <c r="C414" s="146">
        <v>119.57817799999999</v>
      </c>
      <c r="D414">
        <f t="shared" si="15"/>
        <v>0.54928346038134979</v>
      </c>
      <c r="E414">
        <v>4.2364898563788778E-2</v>
      </c>
      <c r="G414">
        <v>412</v>
      </c>
      <c r="H414">
        <f t="shared" ca="1" si="16"/>
        <v>4.5938501075636282E-2</v>
      </c>
    </row>
    <row r="415" spans="2:8" x14ac:dyDescent="0.2">
      <c r="B415" s="176">
        <v>38545</v>
      </c>
      <c r="C415" s="146">
        <v>77.182891999999995</v>
      </c>
      <c r="D415">
        <f t="shared" si="15"/>
        <v>-0.77542823580475007</v>
      </c>
      <c r="E415">
        <v>4.2344474675232981E-2</v>
      </c>
      <c r="G415">
        <v>413</v>
      </c>
      <c r="H415">
        <f t="shared" ca="1" si="16"/>
        <v>3.1638941016127638E-3</v>
      </c>
    </row>
    <row r="416" spans="2:8" x14ac:dyDescent="0.2">
      <c r="B416" s="176">
        <v>42256</v>
      </c>
      <c r="C416" s="146">
        <v>343.68920900000001</v>
      </c>
      <c r="D416">
        <f t="shared" si="15"/>
        <v>-0.26576426539368364</v>
      </c>
      <c r="E416">
        <v>4.2308901401584706E-2</v>
      </c>
      <c r="G416">
        <v>414</v>
      </c>
      <c r="H416">
        <f t="shared" ca="1" si="16"/>
        <v>-9.3446325548395812E-2</v>
      </c>
    </row>
    <row r="417" spans="2:8" x14ac:dyDescent="0.2">
      <c r="B417" s="176">
        <v>42879</v>
      </c>
      <c r="C417" s="146">
        <v>468.091095</v>
      </c>
      <c r="D417">
        <f t="shared" si="15"/>
        <v>1.237077024954407</v>
      </c>
      <c r="E417">
        <v>4.2286355193796907E-2</v>
      </c>
      <c r="G417">
        <v>415</v>
      </c>
      <c r="H417">
        <f t="shared" ca="1" si="16"/>
        <v>1.6402765704306911E-2</v>
      </c>
    </row>
    <row r="418" spans="2:8" x14ac:dyDescent="0.2">
      <c r="B418" s="176">
        <v>40576</v>
      </c>
      <c r="C418" s="146">
        <v>209.242279</v>
      </c>
      <c r="D418">
        <f t="shared" si="15"/>
        <v>0.65818577226962061</v>
      </c>
      <c r="E418">
        <v>4.2280657590239801E-2</v>
      </c>
      <c r="G418">
        <v>416</v>
      </c>
      <c r="H418">
        <f t="shared" ca="1" si="16"/>
        <v>-1.5168571739906454E-3</v>
      </c>
    </row>
    <row r="419" spans="2:8" x14ac:dyDescent="0.2">
      <c r="B419" s="176">
        <v>38755</v>
      </c>
      <c r="C419" s="146">
        <v>126.187477</v>
      </c>
      <c r="D419">
        <f t="shared" si="15"/>
        <v>1.0361752754196329</v>
      </c>
      <c r="E419">
        <v>4.2254231100738129E-2</v>
      </c>
      <c r="G419">
        <v>417</v>
      </c>
      <c r="H419">
        <f t="shared" ca="1" si="16"/>
        <v>2.3754194698459515E-2</v>
      </c>
    </row>
    <row r="420" spans="2:8" x14ac:dyDescent="0.2">
      <c r="B420" s="176">
        <v>38142</v>
      </c>
      <c r="C420" s="146">
        <v>61.972797</v>
      </c>
      <c r="D420">
        <f t="shared" si="15"/>
        <v>-0.73455473733924681</v>
      </c>
      <c r="E420">
        <v>4.2122114181833037E-2</v>
      </c>
      <c r="G420">
        <v>418</v>
      </c>
      <c r="H420">
        <f t="shared" ca="1" si="16"/>
        <v>2.4590384894077676E-2</v>
      </c>
    </row>
    <row r="421" spans="2:8" x14ac:dyDescent="0.2">
      <c r="B421" s="176">
        <v>40939</v>
      </c>
      <c r="C421" s="146">
        <v>233.467331</v>
      </c>
      <c r="D421">
        <f t="shared" si="15"/>
        <v>4.7916047537693922</v>
      </c>
      <c r="E421">
        <v>4.2112103414554361E-2</v>
      </c>
      <c r="G421">
        <v>419</v>
      </c>
      <c r="H421">
        <f t="shared" ca="1" si="16"/>
        <v>-8.7396073551869501E-4</v>
      </c>
    </row>
    <row r="422" spans="2:8" x14ac:dyDescent="0.2">
      <c r="B422" s="176">
        <v>36440</v>
      </c>
      <c r="C422" s="146">
        <v>40.311337000000002</v>
      </c>
      <c r="D422">
        <f t="shared" si="15"/>
        <v>-7.8819705310235091E-2</v>
      </c>
      <c r="E422">
        <v>4.2090718808320098E-2</v>
      </c>
      <c r="G422">
        <v>420</v>
      </c>
      <c r="H422">
        <f t="shared" ca="1" si="16"/>
        <v>-2.287809967965667E-2</v>
      </c>
    </row>
    <row r="423" spans="2:8" x14ac:dyDescent="0.2">
      <c r="B423" s="176">
        <v>35404</v>
      </c>
      <c r="C423" s="146">
        <v>43.760528999999998</v>
      </c>
      <c r="D423">
        <f t="shared" si="15"/>
        <v>-0.83396632527201786</v>
      </c>
      <c r="E423">
        <v>4.2067836700704464E-2</v>
      </c>
      <c r="G423">
        <v>421</v>
      </c>
      <c r="H423">
        <f t="shared" ca="1" si="16"/>
        <v>8.3310710482432139E-3</v>
      </c>
    </row>
    <row r="424" spans="2:8" x14ac:dyDescent="0.2">
      <c r="B424" s="176">
        <v>41166</v>
      </c>
      <c r="C424" s="146">
        <v>263.56417800000003</v>
      </c>
      <c r="D424">
        <f t="shared" si="15"/>
        <v>-0.17427837715565619</v>
      </c>
      <c r="E424">
        <v>4.2019847783381914E-2</v>
      </c>
      <c r="G424">
        <v>422</v>
      </c>
      <c r="H424">
        <f t="shared" ca="1" si="16"/>
        <v>-2.0681671225290616E-3</v>
      </c>
    </row>
    <row r="425" spans="2:8" x14ac:dyDescent="0.2">
      <c r="B425" s="176">
        <v>41283</v>
      </c>
      <c r="C425" s="146">
        <v>319.19253500000002</v>
      </c>
      <c r="D425">
        <f t="shared" si="15"/>
        <v>0.35790179000017996</v>
      </c>
      <c r="E425">
        <v>4.2018049251997869E-2</v>
      </c>
      <c r="G425">
        <v>423</v>
      </c>
      <c r="H425">
        <f t="shared" ca="1" si="16"/>
        <v>5.1351568373312069E-2</v>
      </c>
    </row>
    <row r="426" spans="2:8" x14ac:dyDescent="0.2">
      <c r="B426" s="176">
        <v>40653</v>
      </c>
      <c r="C426" s="146">
        <v>235.06304900000001</v>
      </c>
      <c r="D426">
        <f t="shared" si="15"/>
        <v>0.7773993873503402</v>
      </c>
      <c r="E426">
        <v>4.1996151304638046E-2</v>
      </c>
      <c r="G426">
        <v>424</v>
      </c>
      <c r="H426">
        <f t="shared" ca="1" si="16"/>
        <v>5.4993586305799078E-2</v>
      </c>
    </row>
    <row r="427" spans="2:8" x14ac:dyDescent="0.2">
      <c r="B427" s="176">
        <v>39421</v>
      </c>
      <c r="C427" s="146">
        <v>132.251114</v>
      </c>
      <c r="D427">
        <f t="shared" si="15"/>
        <v>-0.45268369787533808</v>
      </c>
      <c r="E427">
        <v>4.1953451269389985E-2</v>
      </c>
      <c r="G427">
        <v>425</v>
      </c>
      <c r="H427">
        <f t="shared" ca="1" si="16"/>
        <v>-1.6450375418941295E-2</v>
      </c>
    </row>
    <row r="428" spans="2:8" x14ac:dyDescent="0.2">
      <c r="B428" s="176">
        <v>40513</v>
      </c>
      <c r="C428" s="146">
        <v>241.63561999999999</v>
      </c>
      <c r="D428">
        <f t="shared" si="15"/>
        <v>0.39343909534015181</v>
      </c>
      <c r="E428">
        <v>4.1945050864907185E-2</v>
      </c>
      <c r="G428">
        <v>426</v>
      </c>
      <c r="H428">
        <f t="shared" ca="1" si="16"/>
        <v>-1.3845728530389265E-2</v>
      </c>
    </row>
    <row r="429" spans="2:8" x14ac:dyDescent="0.2">
      <c r="B429" s="176">
        <v>43451</v>
      </c>
      <c r="C429" s="146">
        <v>173.40953099999999</v>
      </c>
      <c r="D429">
        <f t="shared" si="15"/>
        <v>-0.39365401067889338</v>
      </c>
      <c r="E429">
        <v>4.1928760336233349E-2</v>
      </c>
      <c r="G429">
        <v>427</v>
      </c>
      <c r="H429">
        <f t="shared" ca="1" si="16"/>
        <v>2.1939316703617978E-3</v>
      </c>
    </row>
    <row r="430" spans="2:8" x14ac:dyDescent="0.2">
      <c r="B430" s="176">
        <v>41389</v>
      </c>
      <c r="C430" s="146">
        <v>285.99105800000001</v>
      </c>
      <c r="D430">
        <f t="shared" si="15"/>
        <v>3.1267831579501473</v>
      </c>
      <c r="E430">
        <v>4.1918307065016758E-2</v>
      </c>
      <c r="G430">
        <v>428</v>
      </c>
      <c r="H430">
        <f t="shared" ca="1" si="16"/>
        <v>-2.2446315397277108E-2</v>
      </c>
    </row>
    <row r="431" spans="2:8" x14ac:dyDescent="0.2">
      <c r="B431" s="176">
        <v>38462</v>
      </c>
      <c r="C431" s="146">
        <v>69.301208000000003</v>
      </c>
      <c r="D431">
        <f t="shared" si="15"/>
        <v>-0.16188033090903281</v>
      </c>
      <c r="E431">
        <v>4.1902404252379233E-2</v>
      </c>
      <c r="G431">
        <v>429</v>
      </c>
      <c r="H431">
        <f t="shared" ca="1" si="16"/>
        <v>1.2888157654797866E-2</v>
      </c>
    </row>
    <row r="432" spans="2:8" x14ac:dyDescent="0.2">
      <c r="B432" s="176">
        <v>38565</v>
      </c>
      <c r="C432" s="146">
        <v>82.686531000000002</v>
      </c>
      <c r="D432">
        <f t="shared" si="15"/>
        <v>1.8966963699393051</v>
      </c>
      <c r="E432">
        <v>4.1900732973706036E-2</v>
      </c>
      <c r="G432">
        <v>430</v>
      </c>
      <c r="H432">
        <f t="shared" ca="1" si="16"/>
        <v>-3.7147195858190877E-3</v>
      </c>
    </row>
    <row r="433" spans="2:8" x14ac:dyDescent="0.2">
      <c r="B433" s="176">
        <v>36167</v>
      </c>
      <c r="C433" s="146">
        <v>28.545114999999999</v>
      </c>
      <c r="D433">
        <f t="shared" si="15"/>
        <v>-0.93091788880100768</v>
      </c>
      <c r="E433">
        <v>4.1893437415434338E-2</v>
      </c>
      <c r="G433">
        <v>431</v>
      </c>
      <c r="H433">
        <f t="shared" ca="1" si="16"/>
        <v>1.736193149089579E-2</v>
      </c>
    </row>
    <row r="434" spans="2:8" x14ac:dyDescent="0.2">
      <c r="B434" s="176">
        <v>41738</v>
      </c>
      <c r="C434" s="146">
        <v>413.20559700000001</v>
      </c>
      <c r="D434">
        <f t="shared" si="15"/>
        <v>1.9212308477629367</v>
      </c>
      <c r="E434">
        <v>4.1831712308514242E-2</v>
      </c>
      <c r="G434">
        <v>432</v>
      </c>
      <c r="H434">
        <f t="shared" ca="1" si="16"/>
        <v>3.1356956155840457E-2</v>
      </c>
    </row>
    <row r="435" spans="2:8" x14ac:dyDescent="0.2">
      <c r="B435" s="176">
        <v>39052</v>
      </c>
      <c r="C435" s="146">
        <v>141.44914199999999</v>
      </c>
      <c r="D435">
        <f t="shared" si="15"/>
        <v>3.764369691782072E-2</v>
      </c>
      <c r="E435">
        <v>4.1648588670271935E-2</v>
      </c>
      <c r="G435">
        <v>433</v>
      </c>
      <c r="H435">
        <f t="shared" ca="1" si="16"/>
        <v>-3.2949253300546238E-2</v>
      </c>
    </row>
    <row r="436" spans="2:8" x14ac:dyDescent="0.2">
      <c r="B436" s="176">
        <v>39364</v>
      </c>
      <c r="C436" s="146">
        <v>136.31764200000001</v>
      </c>
      <c r="D436">
        <f t="shared" si="15"/>
        <v>-0.36941155435371609</v>
      </c>
      <c r="E436">
        <v>4.1604180095897392E-2</v>
      </c>
      <c r="G436">
        <v>434</v>
      </c>
      <c r="H436">
        <f t="shared" ca="1" si="16"/>
        <v>-4.0964662824927736E-2</v>
      </c>
    </row>
    <row r="437" spans="2:8" x14ac:dyDescent="0.2">
      <c r="B437" s="176">
        <v>41120</v>
      </c>
      <c r="C437" s="146">
        <v>216.17529300000001</v>
      </c>
      <c r="D437">
        <f t="shared" si="15"/>
        <v>5.4262361246401847</v>
      </c>
      <c r="E437">
        <v>4.1578555006140668E-2</v>
      </c>
      <c r="G437">
        <v>435</v>
      </c>
      <c r="H437">
        <f t="shared" ca="1" si="16"/>
        <v>1.161906523763221E-2</v>
      </c>
    </row>
    <row r="438" spans="2:8" x14ac:dyDescent="0.2">
      <c r="B438" s="176">
        <v>36531</v>
      </c>
      <c r="C438" s="146">
        <v>33.639488</v>
      </c>
      <c r="D438">
        <f t="shared" si="15"/>
        <v>-0.87785733140102917</v>
      </c>
      <c r="E438">
        <v>4.1500752359519624E-2</v>
      </c>
      <c r="G438">
        <v>436</v>
      </c>
      <c r="H438">
        <f t="shared" ca="1" si="16"/>
        <v>2.8225714496937032E-2</v>
      </c>
    </row>
    <row r="439" spans="2:8" x14ac:dyDescent="0.2">
      <c r="B439" s="176">
        <v>41382</v>
      </c>
      <c r="C439" s="146">
        <v>275.41143799999998</v>
      </c>
      <c r="D439">
        <f t="shared" si="15"/>
        <v>2.3896321366808326</v>
      </c>
      <c r="E439">
        <v>4.1482227376887087E-2</v>
      </c>
      <c r="G439">
        <v>437</v>
      </c>
      <c r="H439">
        <f t="shared" ca="1" si="16"/>
        <v>-2.1534888316675955E-2</v>
      </c>
    </row>
    <row r="440" spans="2:8" x14ac:dyDescent="0.2">
      <c r="B440" s="176">
        <v>38098</v>
      </c>
      <c r="C440" s="146">
        <v>81.251129000000006</v>
      </c>
      <c r="D440">
        <f t="shared" si="15"/>
        <v>-0.8140967507284006</v>
      </c>
      <c r="E440">
        <v>4.1455198655491847E-2</v>
      </c>
      <c r="G440">
        <v>438</v>
      </c>
      <c r="H440">
        <f t="shared" ca="1" si="16"/>
        <v>-2.7289499108847982E-4</v>
      </c>
    </row>
    <row r="441" spans="2:8" x14ac:dyDescent="0.2">
      <c r="B441" s="176">
        <v>41771</v>
      </c>
      <c r="C441" s="146">
        <v>437.06137100000001</v>
      </c>
      <c r="D441">
        <f t="shared" si="15"/>
        <v>1.2201893939661399</v>
      </c>
      <c r="E441">
        <v>4.1403520755856953E-2</v>
      </c>
      <c r="G441">
        <v>439</v>
      </c>
      <c r="H441">
        <f t="shared" ca="1" si="16"/>
        <v>-1.0742398066280546E-2</v>
      </c>
    </row>
    <row r="442" spans="2:8" x14ac:dyDescent="0.2">
      <c r="B442" s="176">
        <v>40408</v>
      </c>
      <c r="C442" s="146">
        <v>196.857697</v>
      </c>
      <c r="D442">
        <f t="shared" si="15"/>
        <v>8.1211678808442596</v>
      </c>
      <c r="E442">
        <v>4.1375018120856748E-2</v>
      </c>
      <c r="G442">
        <v>440</v>
      </c>
      <c r="H442">
        <f t="shared" ca="1" si="16"/>
        <v>1.3628774369321854E-2</v>
      </c>
    </row>
    <row r="443" spans="2:8" x14ac:dyDescent="0.2">
      <c r="B443" s="176">
        <v>37383</v>
      </c>
      <c r="C443" s="146">
        <v>21.582509999999999</v>
      </c>
      <c r="D443">
        <f t="shared" si="15"/>
        <v>-0.90693512206626514</v>
      </c>
      <c r="E443">
        <v>4.1309964191884291E-2</v>
      </c>
      <c r="G443">
        <v>441</v>
      </c>
      <c r="H443">
        <f t="shared" ca="1" si="16"/>
        <v>4.5744331946413423E-3</v>
      </c>
    </row>
    <row r="444" spans="2:8" x14ac:dyDescent="0.2">
      <c r="B444" s="176">
        <v>40512</v>
      </c>
      <c r="C444" s="146">
        <v>231.90821800000001</v>
      </c>
      <c r="D444">
        <f t="shared" si="15"/>
        <v>1.8007412196673809</v>
      </c>
      <c r="E444">
        <v>4.1273182958608906E-2</v>
      </c>
      <c r="G444">
        <v>442</v>
      </c>
      <c r="H444">
        <f t="shared" ca="1" si="16"/>
        <v>-3.9954906015213364E-2</v>
      </c>
    </row>
    <row r="445" spans="2:8" x14ac:dyDescent="0.2">
      <c r="B445" s="176">
        <v>40037</v>
      </c>
      <c r="C445" s="146">
        <v>82.802443999999994</v>
      </c>
      <c r="D445">
        <f t="shared" si="15"/>
        <v>-0.70504139937025423</v>
      </c>
      <c r="E445">
        <v>4.1231212021489418E-2</v>
      </c>
      <c r="G445">
        <v>443</v>
      </c>
      <c r="H445">
        <f t="shared" ca="1" si="16"/>
        <v>2.2252859605272041E-2</v>
      </c>
    </row>
    <row r="446" spans="2:8" x14ac:dyDescent="0.2">
      <c r="B446" s="176">
        <v>41256</v>
      </c>
      <c r="C446" s="146">
        <v>280.72564699999998</v>
      </c>
      <c r="D446">
        <f t="shared" si="15"/>
        <v>3.7449453370373087</v>
      </c>
      <c r="E446">
        <v>4.1229731521057772E-2</v>
      </c>
      <c r="G446">
        <v>444</v>
      </c>
      <c r="H446">
        <f t="shared" ca="1" si="16"/>
        <v>-3.6952199096436864E-2</v>
      </c>
    </row>
    <row r="447" spans="2:8" x14ac:dyDescent="0.2">
      <c r="B447" s="176">
        <v>37918</v>
      </c>
      <c r="C447" s="146">
        <v>59.163094000000001</v>
      </c>
      <c r="D447">
        <f t="shared" si="15"/>
        <v>-0.88537424254495456</v>
      </c>
      <c r="E447">
        <v>4.1124263895360856E-2</v>
      </c>
      <c r="G447">
        <v>445</v>
      </c>
      <c r="H447">
        <f t="shared" ca="1" si="16"/>
        <v>-8.0922358014358705E-3</v>
      </c>
    </row>
    <row r="448" spans="2:8" x14ac:dyDescent="0.2">
      <c r="B448" s="176">
        <v>44592</v>
      </c>
      <c r="C448" s="146">
        <v>516.14135699999997</v>
      </c>
      <c r="D448">
        <f t="shared" si="15"/>
        <v>0.46254322012973281</v>
      </c>
      <c r="E448">
        <v>4.1122084116718555E-2</v>
      </c>
      <c r="G448">
        <v>446</v>
      </c>
      <c r="H448">
        <f t="shared" ca="1" si="16"/>
        <v>2.9893412564018689E-3</v>
      </c>
    </row>
    <row r="449" spans="2:8" x14ac:dyDescent="0.2">
      <c r="B449" s="176">
        <v>42388</v>
      </c>
      <c r="C449" s="146">
        <v>352.90673800000002</v>
      </c>
      <c r="D449">
        <f t="shared" si="15"/>
        <v>3.8252489009744934</v>
      </c>
      <c r="E449">
        <v>4.100530083406545E-2</v>
      </c>
      <c r="G449">
        <v>447</v>
      </c>
      <c r="H449">
        <f t="shared" ca="1" si="16"/>
        <v>-2.4400381092565714E-2</v>
      </c>
    </row>
    <row r="450" spans="2:8" x14ac:dyDescent="0.2">
      <c r="B450" s="176">
        <v>37994</v>
      </c>
      <c r="C450" s="146">
        <v>73.137519999999995</v>
      </c>
      <c r="D450">
        <f t="shared" si="15"/>
        <v>-0.46171940834936687</v>
      </c>
      <c r="E450">
        <v>4.0989978886287894E-2</v>
      </c>
      <c r="G450">
        <v>448</v>
      </c>
      <c r="H450">
        <f t="shared" ca="1" si="16"/>
        <v>-1.7448950546319942E-2</v>
      </c>
    </row>
    <row r="451" spans="2:8" x14ac:dyDescent="0.2">
      <c r="B451" s="176">
        <v>39449</v>
      </c>
      <c r="C451" s="146">
        <v>135.87248199999999</v>
      </c>
      <c r="D451">
        <f t="shared" ref="D451:D514" si="17">(C451-C452)/C452</f>
        <v>-0.64735250466104821</v>
      </c>
      <c r="E451">
        <v>4.0926239653125938E-2</v>
      </c>
      <c r="G451">
        <v>449</v>
      </c>
      <c r="H451">
        <f t="shared" ca="1" si="16"/>
        <v>1.562650189077E-2</v>
      </c>
    </row>
    <row r="452" spans="2:8" x14ac:dyDescent="0.2">
      <c r="B452" s="176">
        <v>42471</v>
      </c>
      <c r="C452" s="146">
        <v>385.29263300000002</v>
      </c>
      <c r="D452">
        <f t="shared" si="17"/>
        <v>6.4637979602501092</v>
      </c>
      <c r="E452">
        <v>4.0920710108127166E-2</v>
      </c>
      <c r="G452">
        <v>450</v>
      </c>
      <c r="H452">
        <f t="shared" ref="H452:H515" ca="1" si="18">_xlfn.NORM.INV(RAND(),N$5,N$6)</f>
        <v>1.6037470699278529E-2</v>
      </c>
    </row>
    <row r="453" spans="2:8" x14ac:dyDescent="0.2">
      <c r="B453" s="176">
        <v>35489</v>
      </c>
      <c r="C453" s="146">
        <v>51.621524999999998</v>
      </c>
      <c r="D453">
        <f t="shared" si="17"/>
        <v>-0.77724305848362507</v>
      </c>
      <c r="E453">
        <v>4.0915648821244203E-2</v>
      </c>
      <c r="G453">
        <v>451</v>
      </c>
      <c r="H453">
        <f t="shared" ca="1" si="18"/>
        <v>5.7880330261200832E-2</v>
      </c>
    </row>
    <row r="454" spans="2:8" x14ac:dyDescent="0.2">
      <c r="B454" s="176">
        <v>40486</v>
      </c>
      <c r="C454" s="146">
        <v>231.73924299999999</v>
      </c>
      <c r="D454">
        <f t="shared" si="17"/>
        <v>6.0265267259186253</v>
      </c>
      <c r="E454">
        <v>4.0909423623562723E-2</v>
      </c>
      <c r="G454">
        <v>452</v>
      </c>
      <c r="H454">
        <f t="shared" ca="1" si="18"/>
        <v>6.8376664800027326E-2</v>
      </c>
    </row>
    <row r="455" spans="2:8" x14ac:dyDescent="0.2">
      <c r="B455" s="176">
        <v>36509</v>
      </c>
      <c r="C455" s="146">
        <v>32.980625000000003</v>
      </c>
      <c r="D455">
        <f t="shared" si="17"/>
        <v>-0.81852213600328394</v>
      </c>
      <c r="E455">
        <v>4.0869841408905906E-2</v>
      </c>
      <c r="G455">
        <v>453</v>
      </c>
      <c r="H455">
        <f t="shared" ca="1" si="18"/>
        <v>-5.3727536793617983E-2</v>
      </c>
    </row>
    <row r="456" spans="2:8" x14ac:dyDescent="0.2">
      <c r="B456" s="176">
        <v>43609</v>
      </c>
      <c r="C456" s="146">
        <v>181.733597</v>
      </c>
      <c r="D456">
        <f t="shared" si="17"/>
        <v>-0.65867978779291747</v>
      </c>
      <c r="E456">
        <v>4.08221997019068E-2</v>
      </c>
      <c r="G456">
        <v>454</v>
      </c>
      <c r="H456">
        <f t="shared" ca="1" si="18"/>
        <v>2.0883032288123004E-2</v>
      </c>
    </row>
    <row r="457" spans="2:8" x14ac:dyDescent="0.2">
      <c r="B457" s="176">
        <v>41904</v>
      </c>
      <c r="C457" s="146">
        <v>532.44311500000003</v>
      </c>
      <c r="D457">
        <f t="shared" si="17"/>
        <v>-9.5368243735347857E-3</v>
      </c>
      <c r="E457">
        <v>4.0759216623064427E-2</v>
      </c>
      <c r="G457">
        <v>455</v>
      </c>
      <c r="H457">
        <f t="shared" ca="1" si="18"/>
        <v>-7.5312251011639417E-3</v>
      </c>
    </row>
    <row r="458" spans="2:8" x14ac:dyDescent="0.2">
      <c r="B458" s="176">
        <v>41960</v>
      </c>
      <c r="C458" s="146">
        <v>537.56982400000004</v>
      </c>
      <c r="D458">
        <f t="shared" si="17"/>
        <v>3.5399819493494871</v>
      </c>
      <c r="E458">
        <v>4.0751894072459521E-2</v>
      </c>
      <c r="G458">
        <v>456</v>
      </c>
      <c r="H458">
        <f t="shared" ca="1" si="18"/>
        <v>2.226892957421072E-2</v>
      </c>
    </row>
    <row r="459" spans="2:8" x14ac:dyDescent="0.2">
      <c r="B459" s="176">
        <v>39570</v>
      </c>
      <c r="C459" s="146">
        <v>118.407921</v>
      </c>
      <c r="D459">
        <f t="shared" si="17"/>
        <v>-0.5683113099938325</v>
      </c>
      <c r="E459">
        <v>4.0707385123214798E-2</v>
      </c>
      <c r="G459">
        <v>457</v>
      </c>
      <c r="H459">
        <f t="shared" ca="1" si="18"/>
        <v>-5.3494983384469123E-3</v>
      </c>
    </row>
    <row r="460" spans="2:8" x14ac:dyDescent="0.2">
      <c r="B460" s="176">
        <v>41453</v>
      </c>
      <c r="C460" s="146">
        <v>274.29007000000001</v>
      </c>
      <c r="D460">
        <f t="shared" si="17"/>
        <v>0.56911856238868785</v>
      </c>
      <c r="E460">
        <v>4.0695560684274726E-2</v>
      </c>
      <c r="G460">
        <v>458</v>
      </c>
      <c r="H460">
        <f t="shared" ca="1" si="18"/>
        <v>-4.3262758921836883E-2</v>
      </c>
    </row>
    <row r="461" spans="2:8" x14ac:dyDescent="0.2">
      <c r="B461" s="176">
        <v>43402</v>
      </c>
      <c r="C461" s="146">
        <v>174.80519100000001</v>
      </c>
      <c r="D461">
        <f t="shared" si="17"/>
        <v>0.16878390576190686</v>
      </c>
      <c r="E461">
        <v>4.0652836432073895E-2</v>
      </c>
      <c r="G461">
        <v>459</v>
      </c>
      <c r="H461">
        <f t="shared" ca="1" si="18"/>
        <v>2.9400449672293317E-2</v>
      </c>
    </row>
    <row r="462" spans="2:8" x14ac:dyDescent="0.2">
      <c r="B462" s="176">
        <v>40277</v>
      </c>
      <c r="C462" s="146">
        <v>149.5616</v>
      </c>
      <c r="D462">
        <f t="shared" si="17"/>
        <v>4.9114214824513374</v>
      </c>
      <c r="E462">
        <v>4.0614203508313046E-2</v>
      </c>
      <c r="G462">
        <v>460</v>
      </c>
      <c r="H462">
        <f t="shared" ca="1" si="18"/>
        <v>2.9509540448627745E-3</v>
      </c>
    </row>
    <row r="463" spans="2:8" x14ac:dyDescent="0.2">
      <c r="B463" s="176">
        <v>37603</v>
      </c>
      <c r="C463" s="146">
        <v>25.300446000000001</v>
      </c>
      <c r="D463">
        <f t="shared" si="17"/>
        <v>-0.88562562343390394</v>
      </c>
      <c r="E463">
        <v>4.0609287796525277E-2</v>
      </c>
      <c r="G463">
        <v>461</v>
      </c>
      <c r="H463">
        <f t="shared" ca="1" si="18"/>
        <v>2.3354413564746672E-3</v>
      </c>
    </row>
    <row r="464" spans="2:8" x14ac:dyDescent="0.2">
      <c r="B464" s="176">
        <v>40933</v>
      </c>
      <c r="C464" s="146">
        <v>221.207291</v>
      </c>
      <c r="D464">
        <f t="shared" si="17"/>
        <v>7.0784357756855938</v>
      </c>
      <c r="E464">
        <v>4.0549669650480881E-2</v>
      </c>
      <c r="G464">
        <v>462</v>
      </c>
      <c r="H464">
        <f t="shared" ca="1" si="18"/>
        <v>6.5101431251198515E-3</v>
      </c>
    </row>
    <row r="465" spans="2:8" x14ac:dyDescent="0.2">
      <c r="B465" s="176">
        <v>36313</v>
      </c>
      <c r="C465" s="146">
        <v>27.382441</v>
      </c>
      <c r="D465">
        <f t="shared" si="17"/>
        <v>-0.41804495327368563</v>
      </c>
      <c r="E465">
        <v>4.0498496465508453E-2</v>
      </c>
      <c r="G465">
        <v>463</v>
      </c>
      <c r="H465">
        <f t="shared" ca="1" si="18"/>
        <v>1.2814369014478858E-2</v>
      </c>
    </row>
    <row r="466" spans="2:8" x14ac:dyDescent="0.2">
      <c r="B466" s="176">
        <v>35472</v>
      </c>
      <c r="C466" s="146">
        <v>47.052501999999997</v>
      </c>
      <c r="D466">
        <f t="shared" si="17"/>
        <v>0.79728360662369002</v>
      </c>
      <c r="E466">
        <v>4.0313762287569097E-2</v>
      </c>
      <c r="G466">
        <v>464</v>
      </c>
      <c r="H466">
        <f t="shared" ca="1" si="18"/>
        <v>3.1963581808686858E-2</v>
      </c>
    </row>
    <row r="467" spans="2:8" x14ac:dyDescent="0.2">
      <c r="B467" s="176">
        <v>37588</v>
      </c>
      <c r="C467" s="146">
        <v>26.179787000000001</v>
      </c>
      <c r="D467">
        <f t="shared" si="17"/>
        <v>-0.82525271063252126</v>
      </c>
      <c r="E467">
        <v>4.0146980559462982E-2</v>
      </c>
      <c r="G467">
        <v>465</v>
      </c>
      <c r="H467">
        <f t="shared" ca="1" si="18"/>
        <v>1.3775254286446419E-2</v>
      </c>
    </row>
    <row r="468" spans="2:8" x14ac:dyDescent="0.2">
      <c r="B468" s="176">
        <v>39069</v>
      </c>
      <c r="C468" s="146">
        <v>149.81512499999999</v>
      </c>
      <c r="D468">
        <f t="shared" si="17"/>
        <v>6.3160761525661018</v>
      </c>
      <c r="E468">
        <v>4.0139896495006114E-2</v>
      </c>
      <c r="G468">
        <v>466</v>
      </c>
      <c r="H468">
        <f t="shared" ca="1" si="18"/>
        <v>-3.368843995885501E-2</v>
      </c>
    </row>
    <row r="469" spans="2:8" x14ac:dyDescent="0.2">
      <c r="B469" s="176">
        <v>36600</v>
      </c>
      <c r="C469" s="146">
        <v>20.477523999999999</v>
      </c>
      <c r="D469">
        <f t="shared" si="17"/>
        <v>-0.93475831124854436</v>
      </c>
      <c r="E469">
        <v>4.0000048755896751E-2</v>
      </c>
      <c r="G469">
        <v>467</v>
      </c>
      <c r="H469">
        <f t="shared" ca="1" si="18"/>
        <v>-5.1829737890489294E-2</v>
      </c>
    </row>
    <row r="470" spans="2:8" x14ac:dyDescent="0.2">
      <c r="B470" s="176">
        <v>44326</v>
      </c>
      <c r="C470" s="146">
        <v>313.87176499999998</v>
      </c>
      <c r="D470">
        <f t="shared" si="17"/>
        <v>13.577124126576857</v>
      </c>
      <c r="E470">
        <v>3.9966978227252266E-2</v>
      </c>
      <c r="G470">
        <v>468</v>
      </c>
      <c r="H470">
        <f t="shared" ca="1" si="18"/>
        <v>-5.7018888176893169E-3</v>
      </c>
    </row>
    <row r="471" spans="2:8" x14ac:dyDescent="0.2">
      <c r="B471" s="176">
        <v>36027</v>
      </c>
      <c r="C471" s="146">
        <v>21.531803</v>
      </c>
      <c r="D471">
        <f t="shared" si="17"/>
        <v>-0.72647886641195558</v>
      </c>
      <c r="E471">
        <v>3.9956587259372012E-2</v>
      </c>
      <c r="G471">
        <v>469</v>
      </c>
      <c r="H471">
        <f t="shared" ca="1" si="18"/>
        <v>-1.2067687441561766E-3</v>
      </c>
    </row>
    <row r="472" spans="2:8" x14ac:dyDescent="0.2">
      <c r="B472" s="176">
        <v>39667</v>
      </c>
      <c r="C472" s="146">
        <v>78.720802000000006</v>
      </c>
      <c r="D472">
        <f t="shared" si="17"/>
        <v>-0.55120118592966194</v>
      </c>
      <c r="E472">
        <v>3.9953381182679243E-2</v>
      </c>
      <c r="G472">
        <v>470</v>
      </c>
      <c r="H472">
        <f t="shared" ca="1" si="18"/>
        <v>-1.9927407057898847E-2</v>
      </c>
    </row>
    <row r="473" spans="2:8" x14ac:dyDescent="0.2">
      <c r="B473" s="176">
        <v>44189</v>
      </c>
      <c r="C473" s="146">
        <v>175.40332000000001</v>
      </c>
      <c r="D473">
        <f t="shared" si="17"/>
        <v>0.42067017348492436</v>
      </c>
      <c r="E473">
        <v>3.9893656345461055E-2</v>
      </c>
      <c r="G473">
        <v>471</v>
      </c>
      <c r="H473">
        <f t="shared" ca="1" si="18"/>
        <v>-3.4550726916705791E-2</v>
      </c>
    </row>
    <row r="474" spans="2:8" x14ac:dyDescent="0.2">
      <c r="B474" s="176">
        <v>44053</v>
      </c>
      <c r="C474" s="146">
        <v>123.46519499999999</v>
      </c>
      <c r="D474">
        <f t="shared" si="17"/>
        <v>-0.59749758811898868</v>
      </c>
      <c r="E474">
        <v>3.9882481210511682E-2</v>
      </c>
      <c r="G474">
        <v>472</v>
      </c>
      <c r="H474">
        <f t="shared" ca="1" si="18"/>
        <v>-6.8981460674793021E-2</v>
      </c>
    </row>
    <row r="475" spans="2:8" x14ac:dyDescent="0.2">
      <c r="B475" s="176">
        <v>43242</v>
      </c>
      <c r="C475" s="146">
        <v>306.743988</v>
      </c>
      <c r="D475">
        <f t="shared" si="17"/>
        <v>6.1575711307926326</v>
      </c>
      <c r="E475">
        <v>3.9878440014539183E-2</v>
      </c>
      <c r="G475">
        <v>473</v>
      </c>
      <c r="H475">
        <f t="shared" ca="1" si="18"/>
        <v>-2.4936957980857689E-2</v>
      </c>
    </row>
    <row r="476" spans="2:8" x14ac:dyDescent="0.2">
      <c r="B476" s="176">
        <v>36453</v>
      </c>
      <c r="C476" s="146">
        <v>42.855877</v>
      </c>
      <c r="D476">
        <f t="shared" si="17"/>
        <v>-2.7830430056513311E-2</v>
      </c>
      <c r="E476">
        <v>3.9874986557485642E-2</v>
      </c>
      <c r="G476">
        <v>474</v>
      </c>
      <c r="H476">
        <f t="shared" ca="1" si="18"/>
        <v>-1.7989914009751907E-2</v>
      </c>
    </row>
    <row r="477" spans="2:8" x14ac:dyDescent="0.2">
      <c r="B477" s="176">
        <v>36447</v>
      </c>
      <c r="C477" s="146">
        <v>44.082718</v>
      </c>
      <c r="D477">
        <f t="shared" si="17"/>
        <v>-0.70722838566174873</v>
      </c>
      <c r="E477">
        <v>3.9835559485258416E-2</v>
      </c>
      <c r="G477">
        <v>475</v>
      </c>
      <c r="H477">
        <f t="shared" ca="1" si="18"/>
        <v>-1.4480128023725104E-2</v>
      </c>
    </row>
    <row r="478" spans="2:8" x14ac:dyDescent="0.2">
      <c r="B478" s="176">
        <v>38964</v>
      </c>
      <c r="C478" s="146">
        <v>150.57032799999999</v>
      </c>
      <c r="D478">
        <f t="shared" si="17"/>
        <v>3.804390022959363</v>
      </c>
      <c r="E478">
        <v>3.9810204009530274E-2</v>
      </c>
      <c r="G478">
        <v>476</v>
      </c>
      <c r="H478">
        <f t="shared" ca="1" si="18"/>
        <v>-9.9788578440890841E-3</v>
      </c>
    </row>
    <row r="479" spans="2:8" x14ac:dyDescent="0.2">
      <c r="B479" s="176">
        <v>37799</v>
      </c>
      <c r="C479" s="146">
        <v>31.340154999999999</v>
      </c>
      <c r="D479">
        <f t="shared" si="17"/>
        <v>0.38338430362725184</v>
      </c>
      <c r="E479">
        <v>3.9662255411043734E-2</v>
      </c>
      <c r="G479">
        <v>477</v>
      </c>
      <c r="H479">
        <f t="shared" ca="1" si="18"/>
        <v>-2.479023149373422E-2</v>
      </c>
    </row>
    <row r="480" spans="2:8" x14ac:dyDescent="0.2">
      <c r="B480" s="176">
        <v>37313</v>
      </c>
      <c r="C480" s="146">
        <v>22.654699000000001</v>
      </c>
      <c r="D480">
        <f t="shared" si="17"/>
        <v>-0.95438991339917634</v>
      </c>
      <c r="E480">
        <v>3.9646222803344844E-2</v>
      </c>
      <c r="G480">
        <v>478</v>
      </c>
      <c r="H480">
        <f t="shared" ca="1" si="18"/>
        <v>3.8075285711757494E-2</v>
      </c>
    </row>
    <row r="481" spans="2:8" x14ac:dyDescent="0.2">
      <c r="B481" s="176">
        <v>41869</v>
      </c>
      <c r="C481" s="146">
        <v>496.70370500000001</v>
      </c>
      <c r="D481">
        <f t="shared" si="17"/>
        <v>1.8497866615573916E-2</v>
      </c>
      <c r="E481">
        <v>3.9620323610692586E-2</v>
      </c>
      <c r="G481">
        <v>479</v>
      </c>
      <c r="H481">
        <f t="shared" ca="1" si="18"/>
        <v>-3.4105809296526103E-2</v>
      </c>
    </row>
    <row r="482" spans="2:8" x14ac:dyDescent="0.2">
      <c r="B482" s="176">
        <v>41932</v>
      </c>
      <c r="C482" s="146">
        <v>487.68261699999999</v>
      </c>
      <c r="D482">
        <f t="shared" si="17"/>
        <v>6.1535367403091614</v>
      </c>
      <c r="E482">
        <v>3.9617449350604454E-2</v>
      </c>
      <c r="G482">
        <v>480</v>
      </c>
      <c r="H482">
        <f t="shared" ca="1" si="18"/>
        <v>1.5074006801307742E-2</v>
      </c>
    </row>
    <row r="483" spans="2:8" x14ac:dyDescent="0.2">
      <c r="B483" s="176">
        <v>35298</v>
      </c>
      <c r="C483" s="146">
        <v>68.173636999999999</v>
      </c>
      <c r="D483">
        <f t="shared" si="17"/>
        <v>0.38172040286604242</v>
      </c>
      <c r="E483">
        <v>3.9597794559931676E-2</v>
      </c>
      <c r="G483">
        <v>481</v>
      </c>
      <c r="H483">
        <f t="shared" ca="1" si="18"/>
        <v>3.6510683801815637E-2</v>
      </c>
    </row>
    <row r="484" spans="2:8" x14ac:dyDescent="0.2">
      <c r="B484" s="176">
        <v>35738</v>
      </c>
      <c r="C484" s="146">
        <v>49.339675999999997</v>
      </c>
      <c r="D484">
        <f t="shared" si="17"/>
        <v>1.0102116488903956</v>
      </c>
      <c r="E484">
        <v>3.9565985304013708E-2</v>
      </c>
      <c r="G484">
        <v>482</v>
      </c>
      <c r="H484">
        <f t="shared" ca="1" si="18"/>
        <v>1.3970855180637976E-2</v>
      </c>
    </row>
    <row r="485" spans="2:8" x14ac:dyDescent="0.2">
      <c r="B485" s="176">
        <v>37700</v>
      </c>
      <c r="C485" s="146">
        <v>24.544518</v>
      </c>
      <c r="D485">
        <f t="shared" si="17"/>
        <v>-0.95586743563735588</v>
      </c>
      <c r="E485">
        <v>3.95295381056575E-2</v>
      </c>
      <c r="G485">
        <v>483</v>
      </c>
      <c r="H485">
        <f t="shared" ca="1" si="18"/>
        <v>-1.3409754269007229E-2</v>
      </c>
    </row>
    <row r="486" spans="2:8" x14ac:dyDescent="0.2">
      <c r="B486" s="176">
        <v>42045</v>
      </c>
      <c r="C486" s="146">
        <v>556.154358</v>
      </c>
      <c r="D486">
        <f t="shared" si="17"/>
        <v>3.2799209514837302</v>
      </c>
      <c r="E486">
        <v>3.9528284583175165E-2</v>
      </c>
      <c r="G486">
        <v>484</v>
      </c>
      <c r="H486">
        <f t="shared" ca="1" si="18"/>
        <v>2.385973742937704E-2</v>
      </c>
    </row>
    <row r="487" spans="2:8" x14ac:dyDescent="0.2">
      <c r="B487" s="176">
        <v>43893</v>
      </c>
      <c r="C487" s="146">
        <v>129.945007</v>
      </c>
      <c r="D487">
        <f t="shared" si="17"/>
        <v>-0.54882529452510975</v>
      </c>
      <c r="E487">
        <v>3.9473704840391512E-2</v>
      </c>
      <c r="G487">
        <v>485</v>
      </c>
      <c r="H487">
        <f t="shared" ca="1" si="18"/>
        <v>2.2729596046668864E-2</v>
      </c>
    </row>
    <row r="488" spans="2:8" x14ac:dyDescent="0.2">
      <c r="B488" s="176">
        <v>41015</v>
      </c>
      <c r="C488" s="146">
        <v>288.01483200000001</v>
      </c>
      <c r="D488">
        <f t="shared" si="17"/>
        <v>-0.29804618903371366</v>
      </c>
      <c r="E488">
        <v>3.9405507412106244E-2</v>
      </c>
      <c r="G488">
        <v>486</v>
      </c>
      <c r="H488">
        <f t="shared" ca="1" si="18"/>
        <v>1.136592854044995E-3</v>
      </c>
    </row>
    <row r="489" spans="2:8" x14ac:dyDescent="0.2">
      <c r="B489" s="176">
        <v>42317</v>
      </c>
      <c r="C489" s="146">
        <v>410.30453499999999</v>
      </c>
      <c r="D489">
        <f t="shared" si="17"/>
        <v>24.451052423191925</v>
      </c>
      <c r="E489">
        <v>3.9379082153907154E-2</v>
      </c>
      <c r="G489">
        <v>487</v>
      </c>
      <c r="H489">
        <f t="shared" ca="1" si="18"/>
        <v>2.9124129428466594E-2</v>
      </c>
    </row>
    <row r="490" spans="2:8" x14ac:dyDescent="0.2">
      <c r="B490" s="176">
        <v>36937</v>
      </c>
      <c r="C490" s="146">
        <v>16.121319</v>
      </c>
      <c r="D490">
        <f t="shared" si="17"/>
        <v>-0.57448639668823365</v>
      </c>
      <c r="E490">
        <v>3.928404345373282E-2</v>
      </c>
      <c r="G490">
        <v>488</v>
      </c>
      <c r="H490">
        <f t="shared" ca="1" si="18"/>
        <v>1.080450011784892E-2</v>
      </c>
    </row>
    <row r="491" spans="2:8" x14ac:dyDescent="0.2">
      <c r="B491" s="176">
        <v>37840</v>
      </c>
      <c r="C491" s="146">
        <v>37.88673</v>
      </c>
      <c r="D491">
        <f t="shared" si="17"/>
        <v>0.7626207021362863</v>
      </c>
      <c r="E491">
        <v>3.9283307186706119E-2</v>
      </c>
      <c r="G491">
        <v>489</v>
      </c>
      <c r="H491">
        <f t="shared" ca="1" si="18"/>
        <v>-2.4240272847957881E-2</v>
      </c>
    </row>
    <row r="492" spans="2:8" x14ac:dyDescent="0.2">
      <c r="B492" s="176">
        <v>36046</v>
      </c>
      <c r="C492" s="146">
        <v>21.494544999999999</v>
      </c>
      <c r="D492">
        <f t="shared" si="17"/>
        <v>-0.8819516179324951</v>
      </c>
      <c r="E492">
        <v>3.9279454405175454E-2</v>
      </c>
      <c r="G492">
        <v>490</v>
      </c>
      <c r="H492">
        <f t="shared" ca="1" si="18"/>
        <v>1.414674025451839E-2</v>
      </c>
    </row>
    <row r="493" spans="2:8" x14ac:dyDescent="0.2">
      <c r="B493" s="176">
        <v>43522</v>
      </c>
      <c r="C493" s="146">
        <v>182.082504</v>
      </c>
      <c r="D493">
        <f t="shared" si="17"/>
        <v>-0.5551670443509068</v>
      </c>
      <c r="E493">
        <v>3.9260273751021479E-2</v>
      </c>
      <c r="G493">
        <v>491</v>
      </c>
      <c r="H493">
        <f t="shared" ca="1" si="18"/>
        <v>-3.985095347537073E-3</v>
      </c>
    </row>
    <row r="494" spans="2:8" x14ac:dyDescent="0.2">
      <c r="B494" s="176">
        <v>41698</v>
      </c>
      <c r="C494" s="146">
        <v>409.32781999999997</v>
      </c>
      <c r="D494">
        <f t="shared" si="17"/>
        <v>-0.15235274370846255</v>
      </c>
      <c r="E494">
        <v>3.9257280075626108E-2</v>
      </c>
      <c r="G494">
        <v>492</v>
      </c>
      <c r="H494">
        <f t="shared" ca="1" si="18"/>
        <v>-3.6607918346126637E-2</v>
      </c>
    </row>
    <row r="495" spans="2:8" x14ac:dyDescent="0.2">
      <c r="B495" s="176">
        <v>42562</v>
      </c>
      <c r="C495" s="146">
        <v>482.89877300000001</v>
      </c>
      <c r="D495">
        <f t="shared" si="17"/>
        <v>17.894988710714443</v>
      </c>
      <c r="E495">
        <v>3.9245171738380311E-2</v>
      </c>
      <c r="G495">
        <v>493</v>
      </c>
      <c r="H495">
        <f t="shared" ca="1" si="18"/>
        <v>3.2353291160480212E-2</v>
      </c>
    </row>
    <row r="496" spans="2:8" x14ac:dyDescent="0.2">
      <c r="B496" s="176">
        <v>39840</v>
      </c>
      <c r="C496" s="146">
        <v>25.556975999999999</v>
      </c>
      <c r="D496">
        <f t="shared" si="17"/>
        <v>-0.80653852849343766</v>
      </c>
      <c r="E496">
        <v>3.9244709888936774E-2</v>
      </c>
      <c r="G496">
        <v>494</v>
      </c>
      <c r="H496">
        <f t="shared" ca="1" si="18"/>
        <v>-4.059844604566475E-3</v>
      </c>
    </row>
    <row r="497" spans="2:8" x14ac:dyDescent="0.2">
      <c r="B497" s="176">
        <v>38764</v>
      </c>
      <c r="C497" s="146">
        <v>132.10369900000001</v>
      </c>
      <c r="D497">
        <f t="shared" si="17"/>
        <v>-0.77749066642854392</v>
      </c>
      <c r="E497">
        <v>3.9205530816356311E-2</v>
      </c>
      <c r="G497">
        <v>495</v>
      </c>
      <c r="H497">
        <f t="shared" ca="1" si="18"/>
        <v>7.4433823557828365E-3</v>
      </c>
    </row>
    <row r="498" spans="2:8" x14ac:dyDescent="0.2">
      <c r="B498" s="176">
        <v>45107</v>
      </c>
      <c r="C498" s="146">
        <v>593.69958499999996</v>
      </c>
      <c r="D498">
        <f t="shared" si="17"/>
        <v>7.8862199194435227</v>
      </c>
      <c r="E498">
        <v>3.9172924124521377E-2</v>
      </c>
      <c r="G498">
        <v>496</v>
      </c>
      <c r="H498">
        <f t="shared" ca="1" si="18"/>
        <v>3.9825796526338532E-2</v>
      </c>
    </row>
    <row r="499" spans="2:8" x14ac:dyDescent="0.2">
      <c r="B499" s="176">
        <v>37956</v>
      </c>
      <c r="C499" s="146">
        <v>66.811263999999994</v>
      </c>
      <c r="D499">
        <f t="shared" si="17"/>
        <v>-0.85773828569449651</v>
      </c>
      <c r="E499">
        <v>3.9163012568812938E-2</v>
      </c>
      <c r="G499">
        <v>497</v>
      </c>
      <c r="H499">
        <f t="shared" ca="1" si="18"/>
        <v>-1.9301326049770032E-2</v>
      </c>
    </row>
    <row r="500" spans="2:8" x14ac:dyDescent="0.2">
      <c r="B500" s="176">
        <v>44803</v>
      </c>
      <c r="C500" s="146">
        <v>469.63629200000003</v>
      </c>
      <c r="D500">
        <f t="shared" si="17"/>
        <v>6.7203174718768981</v>
      </c>
      <c r="E500">
        <v>3.9152982115246975E-2</v>
      </c>
      <c r="G500">
        <v>498</v>
      </c>
      <c r="H500">
        <f t="shared" ca="1" si="18"/>
        <v>1.9573920988331731E-2</v>
      </c>
    </row>
    <row r="501" spans="2:8" x14ac:dyDescent="0.2">
      <c r="B501" s="176">
        <v>37907</v>
      </c>
      <c r="C501" s="146">
        <v>60.831215</v>
      </c>
      <c r="D501">
        <f t="shared" si="17"/>
        <v>1.4714130500272184</v>
      </c>
      <c r="E501">
        <v>3.9112751747922496E-2</v>
      </c>
      <c r="G501">
        <v>499</v>
      </c>
      <c r="H501">
        <f t="shared" ca="1" si="18"/>
        <v>8.5090555278226378E-3</v>
      </c>
    </row>
    <row r="502" spans="2:8" x14ac:dyDescent="0.2">
      <c r="B502" s="176">
        <v>37747</v>
      </c>
      <c r="C502" s="146">
        <v>24.613941000000001</v>
      </c>
      <c r="D502">
        <f t="shared" si="17"/>
        <v>-0.6801978983907786</v>
      </c>
      <c r="E502">
        <v>3.9075390389800346E-2</v>
      </c>
      <c r="G502">
        <v>500</v>
      </c>
      <c r="H502">
        <f t="shared" ca="1" si="18"/>
        <v>1.3667587182036244E-2</v>
      </c>
    </row>
    <row r="503" spans="2:8" x14ac:dyDescent="0.2">
      <c r="B503" s="176">
        <v>39699</v>
      </c>
      <c r="C503" s="146">
        <v>76.966164000000006</v>
      </c>
      <c r="D503">
        <f t="shared" si="17"/>
        <v>-0.80581981004335523</v>
      </c>
      <c r="E503">
        <v>3.9043004632834638E-2</v>
      </c>
      <c r="G503">
        <v>501</v>
      </c>
      <c r="H503">
        <f t="shared" ca="1" si="18"/>
        <v>-1.0225836158244513E-2</v>
      </c>
    </row>
    <row r="504" spans="2:8" x14ac:dyDescent="0.2">
      <c r="B504" s="176">
        <v>44733</v>
      </c>
      <c r="C504" s="146">
        <v>396.36465500000003</v>
      </c>
      <c r="D504">
        <f t="shared" si="17"/>
        <v>9.3949770841650206</v>
      </c>
      <c r="E504">
        <v>3.8933872714260936E-2</v>
      </c>
      <c r="G504">
        <v>502</v>
      </c>
      <c r="H504">
        <f t="shared" ca="1" si="18"/>
        <v>3.7303678446509836E-2</v>
      </c>
    </row>
    <row r="505" spans="2:8" x14ac:dyDescent="0.2">
      <c r="B505" s="176">
        <v>35873</v>
      </c>
      <c r="C505" s="146">
        <v>38.130401999999997</v>
      </c>
      <c r="D505">
        <f t="shared" si="17"/>
        <v>-0.7141513193794119</v>
      </c>
      <c r="E505">
        <v>3.8917640692773342E-2</v>
      </c>
      <c r="G505">
        <v>503</v>
      </c>
      <c r="H505">
        <f t="shared" ca="1" si="18"/>
        <v>3.1805561797771401E-2</v>
      </c>
    </row>
    <row r="506" spans="2:8" x14ac:dyDescent="0.2">
      <c r="B506" s="176">
        <v>38898</v>
      </c>
      <c r="C506" s="146">
        <v>133.39366100000001</v>
      </c>
      <c r="D506">
        <f t="shared" si="17"/>
        <v>-0.77007490279726087</v>
      </c>
      <c r="E506">
        <v>3.8815811135494704E-2</v>
      </c>
      <c r="G506">
        <v>504</v>
      </c>
      <c r="H506">
        <f t="shared" ca="1" si="18"/>
        <v>-9.9644402353852683E-3</v>
      </c>
    </row>
    <row r="507" spans="2:8" x14ac:dyDescent="0.2">
      <c r="B507" s="176">
        <v>42027</v>
      </c>
      <c r="C507" s="146">
        <v>580.16137700000002</v>
      </c>
      <c r="D507">
        <f t="shared" si="17"/>
        <v>8.7291041714156226</v>
      </c>
      <c r="E507">
        <v>3.8746662524437828E-2</v>
      </c>
      <c r="G507">
        <v>505</v>
      </c>
      <c r="H507">
        <f t="shared" ca="1" si="18"/>
        <v>2.7197405247044549E-2</v>
      </c>
    </row>
    <row r="508" spans="2:8" x14ac:dyDescent="0.2">
      <c r="B508" s="176">
        <v>35380</v>
      </c>
      <c r="C508" s="146">
        <v>59.631531000000003</v>
      </c>
      <c r="D508">
        <f t="shared" si="17"/>
        <v>-0.43632289106470412</v>
      </c>
      <c r="E508">
        <v>3.8680366003239409E-2</v>
      </c>
      <c r="G508">
        <v>506</v>
      </c>
      <c r="H508">
        <f t="shared" ca="1" si="18"/>
        <v>2.282550279911404E-2</v>
      </c>
    </row>
    <row r="509" spans="2:8" x14ac:dyDescent="0.2">
      <c r="B509" s="176">
        <v>38736</v>
      </c>
      <c r="C509" s="146">
        <v>105.79022999999999</v>
      </c>
      <c r="D509">
        <f t="shared" si="17"/>
        <v>-0.13505766762965393</v>
      </c>
      <c r="E509">
        <v>3.8642186679204792E-2</v>
      </c>
      <c r="G509">
        <v>507</v>
      </c>
      <c r="H509">
        <f t="shared" ca="1" si="18"/>
        <v>-3.2300209913607526E-2</v>
      </c>
    </row>
    <row r="510" spans="2:8" x14ac:dyDescent="0.2">
      <c r="B510" s="176">
        <v>38924</v>
      </c>
      <c r="C510" s="146">
        <v>122.308998</v>
      </c>
      <c r="D510">
        <f t="shared" si="17"/>
        <v>-0.46760102154232497</v>
      </c>
      <c r="E510">
        <v>3.8546348582162021E-2</v>
      </c>
      <c r="G510">
        <v>508</v>
      </c>
      <c r="H510">
        <f t="shared" ca="1" si="18"/>
        <v>-3.2828279412486214E-2</v>
      </c>
    </row>
    <row r="511" spans="2:8" x14ac:dyDescent="0.2">
      <c r="B511" s="176">
        <v>40935</v>
      </c>
      <c r="C511" s="146">
        <v>229.731842</v>
      </c>
      <c r="D511">
        <f t="shared" si="17"/>
        <v>0.89981726076118818</v>
      </c>
      <c r="E511">
        <v>3.8536482958873186E-2</v>
      </c>
      <c r="G511">
        <v>509</v>
      </c>
      <c r="H511">
        <f t="shared" ca="1" si="18"/>
        <v>6.0338847015245075E-3</v>
      </c>
    </row>
    <row r="512" spans="2:8" x14ac:dyDescent="0.2">
      <c r="B512" s="176">
        <v>43749</v>
      </c>
      <c r="C512" s="146">
        <v>120.923126</v>
      </c>
      <c r="D512">
        <f t="shared" si="17"/>
        <v>6.2813950262542176E-2</v>
      </c>
      <c r="E512">
        <v>3.8527435709217218E-2</v>
      </c>
      <c r="G512">
        <v>510</v>
      </c>
      <c r="H512">
        <f t="shared" ca="1" si="18"/>
        <v>-5.5423926140696043E-2</v>
      </c>
    </row>
    <row r="513" spans="2:8" x14ac:dyDescent="0.2">
      <c r="B513" s="176">
        <v>39568</v>
      </c>
      <c r="C513" s="146">
        <v>113.776382</v>
      </c>
      <c r="D513">
        <f t="shared" si="17"/>
        <v>1.3383990529038814</v>
      </c>
      <c r="E513">
        <v>3.8524553069278947E-2</v>
      </c>
      <c r="G513">
        <v>511</v>
      </c>
      <c r="H513">
        <f t="shared" ca="1" si="18"/>
        <v>1.3666828282147827E-2</v>
      </c>
    </row>
    <row r="514" spans="2:8" x14ac:dyDescent="0.2">
      <c r="B514" s="176">
        <v>39945</v>
      </c>
      <c r="C514" s="146">
        <v>48.655673999999998</v>
      </c>
      <c r="D514">
        <f t="shared" si="17"/>
        <v>-0.18524158119050205</v>
      </c>
      <c r="E514">
        <v>3.8476521514041254E-2</v>
      </c>
      <c r="G514">
        <v>512</v>
      </c>
      <c r="H514">
        <f t="shared" ca="1" si="18"/>
        <v>-3.4325389521491431E-2</v>
      </c>
    </row>
    <row r="515" spans="2:8" x14ac:dyDescent="0.2">
      <c r="B515" s="176">
        <v>40014</v>
      </c>
      <c r="C515" s="146">
        <v>59.717914999999998</v>
      </c>
      <c r="D515">
        <f t="shared" ref="D515:D578" si="19">(C515-C516)/C516</f>
        <v>-0.83187460930491264</v>
      </c>
      <c r="E515">
        <v>3.8473644333312906E-2</v>
      </c>
      <c r="G515">
        <v>513</v>
      </c>
      <c r="H515">
        <f t="shared" ca="1" si="18"/>
        <v>-3.2854234795514472E-3</v>
      </c>
    </row>
    <row r="516" spans="2:8" x14ac:dyDescent="0.2">
      <c r="B516" s="176">
        <v>42286</v>
      </c>
      <c r="C516" s="146">
        <v>355.198669</v>
      </c>
      <c r="D516">
        <f t="shared" si="19"/>
        <v>-0.35573448742904407</v>
      </c>
      <c r="E516">
        <v>3.8455921004759724E-2</v>
      </c>
      <c r="G516">
        <v>514</v>
      </c>
      <c r="H516">
        <f t="shared" ref="H516:H579" ca="1" si="20">_xlfn.NORM.INV(RAND(),N$5,N$6)</f>
        <v>-3.0271797019108978E-2</v>
      </c>
    </row>
    <row r="517" spans="2:8" x14ac:dyDescent="0.2">
      <c r="B517" s="176">
        <v>42024</v>
      </c>
      <c r="C517" s="146">
        <v>551.32342500000004</v>
      </c>
      <c r="D517">
        <f t="shared" si="19"/>
        <v>6.5345461619623535</v>
      </c>
      <c r="E517">
        <v>3.8440261040923247E-2</v>
      </c>
      <c r="G517">
        <v>515</v>
      </c>
      <c r="H517">
        <f t="shared" ca="1" si="20"/>
        <v>9.6314385253302506E-3</v>
      </c>
    </row>
    <row r="518" spans="2:8" x14ac:dyDescent="0.2">
      <c r="B518" s="176">
        <v>38538</v>
      </c>
      <c r="C518" s="146">
        <v>73.172745000000006</v>
      </c>
      <c r="D518">
        <f t="shared" si="19"/>
        <v>-0.72626962659564931</v>
      </c>
      <c r="E518">
        <v>3.8407517555659271E-2</v>
      </c>
      <c r="G518">
        <v>516</v>
      </c>
      <c r="H518">
        <f t="shared" ca="1" si="20"/>
        <v>3.1948399947534845E-2</v>
      </c>
    </row>
    <row r="519" spans="2:8" x14ac:dyDescent="0.2">
      <c r="B519" s="176">
        <v>43308</v>
      </c>
      <c r="C519" s="146">
        <v>267.31686400000001</v>
      </c>
      <c r="D519">
        <f t="shared" si="19"/>
        <v>2.6895868815014516</v>
      </c>
      <c r="E519">
        <v>3.8335035796274473E-2</v>
      </c>
      <c r="G519">
        <v>517</v>
      </c>
      <c r="H519">
        <f t="shared" ca="1" si="20"/>
        <v>3.8401468016834209E-2</v>
      </c>
    </row>
    <row r="520" spans="2:8" x14ac:dyDescent="0.2">
      <c r="B520" s="176">
        <v>39646</v>
      </c>
      <c r="C520" s="146">
        <v>72.451706000000001</v>
      </c>
      <c r="D520">
        <f t="shared" si="19"/>
        <v>3.3284718380839551</v>
      </c>
      <c r="E520">
        <v>3.8286444948647663E-2</v>
      </c>
      <c r="G520">
        <v>518</v>
      </c>
      <c r="H520">
        <f t="shared" ca="1" si="20"/>
        <v>-3.5407758922236477E-3</v>
      </c>
    </row>
    <row r="521" spans="2:8" x14ac:dyDescent="0.2">
      <c r="B521" s="176">
        <v>36938</v>
      </c>
      <c r="C521" s="146">
        <v>16.738403000000002</v>
      </c>
      <c r="D521">
        <f t="shared" si="19"/>
        <v>-0.86993704772101355</v>
      </c>
      <c r="E521">
        <v>3.8277513148893209E-2</v>
      </c>
      <c r="G521">
        <v>519</v>
      </c>
      <c r="H521">
        <f t="shared" ca="1" si="20"/>
        <v>1.2778027604361005E-2</v>
      </c>
    </row>
    <row r="522" spans="2:8" x14ac:dyDescent="0.2">
      <c r="B522" s="176">
        <v>39149</v>
      </c>
      <c r="C522" s="146">
        <v>128.694626</v>
      </c>
      <c r="D522">
        <f t="shared" si="19"/>
        <v>-0.40757231987725967</v>
      </c>
      <c r="E522">
        <v>3.8247706106866584E-2</v>
      </c>
      <c r="G522">
        <v>520</v>
      </c>
      <c r="H522">
        <f t="shared" ca="1" si="20"/>
        <v>-1.1129072157123284E-3</v>
      </c>
    </row>
    <row r="523" spans="2:8" x14ac:dyDescent="0.2">
      <c r="B523" s="176">
        <v>40577</v>
      </c>
      <c r="C523" s="146">
        <v>217.23263499999999</v>
      </c>
      <c r="D523">
        <f t="shared" si="19"/>
        <v>17.81260540988994</v>
      </c>
      <c r="E523">
        <v>3.8187100800981005E-2</v>
      </c>
      <c r="G523">
        <v>521</v>
      </c>
      <c r="H523">
        <f t="shared" ca="1" si="20"/>
        <v>-2.5417791685218476E-3</v>
      </c>
    </row>
    <row r="524" spans="2:8" x14ac:dyDescent="0.2">
      <c r="B524" s="176">
        <v>37083</v>
      </c>
      <c r="C524" s="146">
        <v>11.547185000000001</v>
      </c>
      <c r="D524">
        <f t="shared" si="19"/>
        <v>-0.97596127828883317</v>
      </c>
      <c r="E524">
        <v>3.814144461805969E-2</v>
      </c>
      <c r="G524">
        <v>522</v>
      </c>
      <c r="H524">
        <f t="shared" ca="1" si="20"/>
        <v>-2.9042013659478793E-2</v>
      </c>
    </row>
    <row r="525" spans="2:8" x14ac:dyDescent="0.2">
      <c r="B525" s="176">
        <v>42541</v>
      </c>
      <c r="C525" s="146">
        <v>480.35769699999997</v>
      </c>
      <c r="D525">
        <f t="shared" si="19"/>
        <v>0.62569113652772657</v>
      </c>
      <c r="E525">
        <v>3.8005974911701414E-2</v>
      </c>
      <c r="G525">
        <v>523</v>
      </c>
      <c r="H525">
        <f t="shared" ca="1" si="20"/>
        <v>1.2163207377799417E-2</v>
      </c>
    </row>
    <row r="526" spans="2:8" x14ac:dyDescent="0.2">
      <c r="B526" s="176">
        <v>44281</v>
      </c>
      <c r="C526" s="146">
        <v>295.47906499999999</v>
      </c>
      <c r="D526">
        <f t="shared" si="19"/>
        <v>0.64347086638320428</v>
      </c>
      <c r="E526">
        <v>3.799683246964413E-2</v>
      </c>
      <c r="G526">
        <v>524</v>
      </c>
      <c r="H526">
        <f t="shared" ca="1" si="20"/>
        <v>3.9847041981696467E-2</v>
      </c>
    </row>
    <row r="527" spans="2:8" x14ac:dyDescent="0.2">
      <c r="B527" s="176">
        <v>44162</v>
      </c>
      <c r="C527" s="146">
        <v>179.789658</v>
      </c>
      <c r="D527">
        <f t="shared" si="19"/>
        <v>8.9055797670044887E-2</v>
      </c>
      <c r="E527">
        <v>3.7985641477299249E-2</v>
      </c>
      <c r="G527">
        <v>525</v>
      </c>
      <c r="H527">
        <f t="shared" ca="1" si="20"/>
        <v>-4.1744193481014981E-4</v>
      </c>
    </row>
    <row r="528" spans="2:8" x14ac:dyDescent="0.2">
      <c r="B528" s="176">
        <v>40396</v>
      </c>
      <c r="C528" s="146">
        <v>165.08764600000001</v>
      </c>
      <c r="D528">
        <f t="shared" si="19"/>
        <v>-0.57630247973735049</v>
      </c>
      <c r="E528">
        <v>3.7979082684773222E-2</v>
      </c>
      <c r="G528">
        <v>526</v>
      </c>
      <c r="H528">
        <f t="shared" ca="1" si="20"/>
        <v>5.5765141789027924E-2</v>
      </c>
    </row>
    <row r="529" spans="2:8" x14ac:dyDescent="0.2">
      <c r="B529" s="176">
        <v>42979</v>
      </c>
      <c r="C529" s="146">
        <v>389.63562000000002</v>
      </c>
      <c r="D529">
        <f t="shared" si="19"/>
        <v>1.3817792353743747</v>
      </c>
      <c r="E529">
        <v>3.7976407029745189E-2</v>
      </c>
      <c r="G529">
        <v>527</v>
      </c>
      <c r="H529">
        <f t="shared" ca="1" si="20"/>
        <v>1.2148117750434053E-2</v>
      </c>
    </row>
    <row r="530" spans="2:8" x14ac:dyDescent="0.2">
      <c r="B530" s="176">
        <v>43446</v>
      </c>
      <c r="C530" s="146">
        <v>163.590149</v>
      </c>
      <c r="D530">
        <f t="shared" si="19"/>
        <v>-0.39683278025726021</v>
      </c>
      <c r="E530">
        <v>3.7950635940081967E-2</v>
      </c>
      <c r="G530">
        <v>528</v>
      </c>
      <c r="H530">
        <f t="shared" ca="1" si="20"/>
        <v>7.7685726172949535E-3</v>
      </c>
    </row>
    <row r="531" spans="2:8" x14ac:dyDescent="0.2">
      <c r="B531" s="176">
        <v>41375</v>
      </c>
      <c r="C531" s="146">
        <v>271.21856700000001</v>
      </c>
      <c r="D531">
        <f t="shared" si="19"/>
        <v>-0.32724067024824638</v>
      </c>
      <c r="E531">
        <v>3.7873132851221965E-2</v>
      </c>
      <c r="G531">
        <v>529</v>
      </c>
      <c r="H531">
        <f t="shared" ca="1" si="20"/>
        <v>2.6741306724422771E-2</v>
      </c>
    </row>
    <row r="532" spans="2:8" x14ac:dyDescent="0.2">
      <c r="B532" s="176">
        <v>42992</v>
      </c>
      <c r="C532" s="146">
        <v>403.14352400000001</v>
      </c>
      <c r="D532">
        <f t="shared" si="19"/>
        <v>1.9930189560442026</v>
      </c>
      <c r="E532">
        <v>3.7854459250193075E-2</v>
      </c>
      <c r="G532">
        <v>530</v>
      </c>
      <c r="H532">
        <f t="shared" ca="1" si="20"/>
        <v>-1.3924306394127794E-2</v>
      </c>
    </row>
    <row r="533" spans="2:8" x14ac:dyDescent="0.2">
      <c r="B533" s="176">
        <v>38776</v>
      </c>
      <c r="C533" s="146">
        <v>134.69461100000001</v>
      </c>
      <c r="D533">
        <f t="shared" si="19"/>
        <v>-0.25433546677026742</v>
      </c>
      <c r="E533">
        <v>3.7828281705603074E-2</v>
      </c>
      <c r="G533">
        <v>531</v>
      </c>
      <c r="H533">
        <f t="shared" ca="1" si="20"/>
        <v>1.1867704220657789E-2</v>
      </c>
    </row>
    <row r="534" spans="2:8" x14ac:dyDescent="0.2">
      <c r="B534" s="176">
        <v>43496</v>
      </c>
      <c r="C534" s="146">
        <v>180.63700900000001</v>
      </c>
      <c r="D534">
        <f t="shared" si="19"/>
        <v>-0.12965245841090997</v>
      </c>
      <c r="E534">
        <v>3.7800623455948756E-2</v>
      </c>
      <c r="G534">
        <v>532</v>
      </c>
      <c r="H534">
        <f t="shared" ca="1" si="20"/>
        <v>2.2278090140521078E-2</v>
      </c>
    </row>
    <row r="535" spans="2:8" x14ac:dyDescent="0.2">
      <c r="B535" s="176">
        <v>41117</v>
      </c>
      <c r="C535" s="146">
        <v>207.54583700000001</v>
      </c>
      <c r="D535">
        <f t="shared" si="19"/>
        <v>0.53608101688397447</v>
      </c>
      <c r="E535">
        <v>3.778635146117032E-2</v>
      </c>
      <c r="G535">
        <v>533</v>
      </c>
      <c r="H535">
        <f t="shared" ca="1" si="20"/>
        <v>2.6778935899173916E-3</v>
      </c>
    </row>
    <row r="536" spans="2:8" x14ac:dyDescent="0.2">
      <c r="B536" s="176">
        <v>39163</v>
      </c>
      <c r="C536" s="146">
        <v>135.11386100000001</v>
      </c>
      <c r="D536">
        <f t="shared" si="19"/>
        <v>6.0037682731780349</v>
      </c>
      <c r="E536">
        <v>3.7767529434608142E-2</v>
      </c>
      <c r="G536">
        <v>534</v>
      </c>
      <c r="H536">
        <f t="shared" ca="1" si="20"/>
        <v>-2.754034935408824E-3</v>
      </c>
    </row>
    <row r="537" spans="2:8" x14ac:dyDescent="0.2">
      <c r="B537" s="176">
        <v>37287</v>
      </c>
      <c r="C537" s="146">
        <v>19.291595000000001</v>
      </c>
      <c r="D537">
        <f t="shared" si="19"/>
        <v>-0.69979721570232944</v>
      </c>
      <c r="E537">
        <v>3.775959932988554E-2</v>
      </c>
      <c r="G537">
        <v>535</v>
      </c>
      <c r="H537">
        <f t="shared" ca="1" si="20"/>
        <v>4.8848357601627753E-3</v>
      </c>
    </row>
    <row r="538" spans="2:8" x14ac:dyDescent="0.2">
      <c r="B538" s="176">
        <v>37950</v>
      </c>
      <c r="C538" s="146">
        <v>64.261878999999993</v>
      </c>
      <c r="D538">
        <f t="shared" si="19"/>
        <v>-0.17342185461450643</v>
      </c>
      <c r="E538">
        <v>3.7738402970525595E-2</v>
      </c>
      <c r="G538">
        <v>536</v>
      </c>
      <c r="H538">
        <f t="shared" ca="1" si="20"/>
        <v>6.4756697323891689E-4</v>
      </c>
    </row>
    <row r="539" spans="2:8" x14ac:dyDescent="0.2">
      <c r="B539" s="176">
        <v>35263</v>
      </c>
      <c r="C539" s="146">
        <v>77.744468999999995</v>
      </c>
      <c r="D539">
        <f t="shared" si="19"/>
        <v>-2.3959353344833036E-2</v>
      </c>
      <c r="E539">
        <v>3.7689370260333477E-2</v>
      </c>
      <c r="G539">
        <v>537</v>
      </c>
      <c r="H539">
        <f t="shared" ca="1" si="20"/>
        <v>4.6170452111606114E-2</v>
      </c>
    </row>
    <row r="540" spans="2:8" x14ac:dyDescent="0.2">
      <c r="B540" s="176">
        <v>40028</v>
      </c>
      <c r="C540" s="146">
        <v>79.652901</v>
      </c>
      <c r="D540">
        <f t="shared" si="19"/>
        <v>-0.76440761904689791</v>
      </c>
      <c r="E540">
        <v>3.7660871636215537E-2</v>
      </c>
      <c r="G540">
        <v>538</v>
      </c>
      <c r="H540">
        <f t="shared" ca="1" si="20"/>
        <v>7.9976367227833425E-3</v>
      </c>
    </row>
    <row r="541" spans="2:8" x14ac:dyDescent="0.2">
      <c r="B541" s="176">
        <v>43192</v>
      </c>
      <c r="C541" s="146">
        <v>338.09625199999999</v>
      </c>
      <c r="D541">
        <f t="shared" si="19"/>
        <v>1.656735389993591</v>
      </c>
      <c r="E541">
        <v>3.7631926686897826E-2</v>
      </c>
      <c r="G541">
        <v>539</v>
      </c>
      <c r="H541">
        <f t="shared" ca="1" si="20"/>
        <v>-1.7141014091262379E-2</v>
      </c>
    </row>
    <row r="542" spans="2:8" x14ac:dyDescent="0.2">
      <c r="B542" s="176">
        <v>39273</v>
      </c>
      <c r="C542" s="146">
        <v>127.26004</v>
      </c>
      <c r="D542">
        <f t="shared" si="19"/>
        <v>0.72125271829960647</v>
      </c>
      <c r="E542">
        <v>3.762399280750519E-2</v>
      </c>
      <c r="G542">
        <v>540</v>
      </c>
      <c r="H542">
        <f t="shared" ca="1" si="20"/>
        <v>4.4048782224258481E-2</v>
      </c>
    </row>
    <row r="543" spans="2:8" x14ac:dyDescent="0.2">
      <c r="B543" s="176">
        <v>38072</v>
      </c>
      <c r="C543" s="146">
        <v>73.934546999999995</v>
      </c>
      <c r="D543">
        <f t="shared" si="19"/>
        <v>0.16189072201119153</v>
      </c>
      <c r="E543">
        <v>3.7601412353495366E-2</v>
      </c>
      <c r="G543">
        <v>541</v>
      </c>
      <c r="H543">
        <f t="shared" ca="1" si="20"/>
        <v>-3.0564571980191049E-3</v>
      </c>
    </row>
    <row r="544" spans="2:8" x14ac:dyDescent="0.2">
      <c r="B544" s="176">
        <v>39966</v>
      </c>
      <c r="C544" s="146">
        <v>63.632961000000002</v>
      </c>
      <c r="D544">
        <f t="shared" si="19"/>
        <v>-0.78409847827046197</v>
      </c>
      <c r="E544">
        <v>3.7559571907481396E-2</v>
      </c>
      <c r="G544">
        <v>542</v>
      </c>
      <c r="H544">
        <f t="shared" ca="1" si="20"/>
        <v>-1.0917119974537525E-2</v>
      </c>
    </row>
    <row r="545" spans="2:8" x14ac:dyDescent="0.2">
      <c r="B545" s="176">
        <v>43257</v>
      </c>
      <c r="C545" s="146">
        <v>294.73141500000003</v>
      </c>
      <c r="D545">
        <f t="shared" si="19"/>
        <v>3.1007777039645359</v>
      </c>
      <c r="E545">
        <v>3.7550421573549805E-2</v>
      </c>
      <c r="G545">
        <v>543</v>
      </c>
      <c r="H545">
        <f t="shared" ca="1" si="20"/>
        <v>1.0108496372701019E-2</v>
      </c>
    </row>
    <row r="546" spans="2:8" x14ac:dyDescent="0.2">
      <c r="B546" s="176">
        <v>38488</v>
      </c>
      <c r="C546" s="146">
        <v>71.872078000000002</v>
      </c>
      <c r="D546">
        <f t="shared" si="19"/>
        <v>2.0789703281863852</v>
      </c>
      <c r="E546">
        <v>3.7456809729080248E-2</v>
      </c>
      <c r="G546">
        <v>544</v>
      </c>
      <c r="H546">
        <f t="shared" ca="1" si="20"/>
        <v>-1.0243868371773148E-3</v>
      </c>
    </row>
    <row r="547" spans="2:8" x14ac:dyDescent="0.2">
      <c r="B547" s="176">
        <v>35982</v>
      </c>
      <c r="C547" s="146">
        <v>23.342894000000001</v>
      </c>
      <c r="D547">
        <f t="shared" si="19"/>
        <v>0.10749643702217575</v>
      </c>
      <c r="E547">
        <v>3.7429587752417712E-2</v>
      </c>
      <c r="G547">
        <v>545</v>
      </c>
      <c r="H547">
        <f t="shared" ca="1" si="20"/>
        <v>-1.5347430807772629E-2</v>
      </c>
    </row>
    <row r="548" spans="2:8" x14ac:dyDescent="0.2">
      <c r="B548" s="176">
        <v>36147</v>
      </c>
      <c r="C548" s="146">
        <v>21.077172999999998</v>
      </c>
      <c r="D548">
        <f t="shared" si="19"/>
        <v>-0.89062881924549187</v>
      </c>
      <c r="E548">
        <v>3.7417603941849335E-2</v>
      </c>
      <c r="G548">
        <v>546</v>
      </c>
      <c r="H548">
        <f t="shared" ca="1" si="20"/>
        <v>-4.8245599067549771E-2</v>
      </c>
    </row>
    <row r="549" spans="2:8" x14ac:dyDescent="0.2">
      <c r="B549" s="176">
        <v>40912</v>
      </c>
      <c r="C549" s="146">
        <v>192.712311</v>
      </c>
      <c r="D549">
        <f t="shared" si="19"/>
        <v>-0.24911359080192605</v>
      </c>
      <c r="E549">
        <v>3.7380749611566906E-2</v>
      </c>
      <c r="G549">
        <v>547</v>
      </c>
      <c r="H549">
        <f t="shared" ca="1" si="20"/>
        <v>-1.7447309331775487E-2</v>
      </c>
    </row>
    <row r="550" spans="2:8" x14ac:dyDescent="0.2">
      <c r="B550" s="176">
        <v>40953</v>
      </c>
      <c r="C550" s="146">
        <v>256.64642300000003</v>
      </c>
      <c r="D550">
        <f t="shared" si="19"/>
        <v>16.365421050512666</v>
      </c>
      <c r="E550">
        <v>3.7359697368553532E-2</v>
      </c>
      <c r="G550">
        <v>548</v>
      </c>
      <c r="H550">
        <f t="shared" ca="1" si="20"/>
        <v>-6.4334847857648921E-3</v>
      </c>
    </row>
    <row r="551" spans="2:8" x14ac:dyDescent="0.2">
      <c r="B551" s="176">
        <v>36761</v>
      </c>
      <c r="C551" s="146">
        <v>14.779165000000001</v>
      </c>
      <c r="D551">
        <f t="shared" si="19"/>
        <v>0.25310687163611262</v>
      </c>
      <c r="E551">
        <v>3.7358091327343877E-2</v>
      </c>
      <c r="G551">
        <v>549</v>
      </c>
      <c r="H551">
        <f t="shared" ca="1" si="20"/>
        <v>-0.10181599893587999</v>
      </c>
    </row>
    <row r="552" spans="2:8" x14ac:dyDescent="0.2">
      <c r="B552" s="176">
        <v>37180</v>
      </c>
      <c r="C552" s="146">
        <v>11.794017999999999</v>
      </c>
      <c r="D552">
        <f t="shared" si="19"/>
        <v>-0.93293319711942779</v>
      </c>
      <c r="E552">
        <v>3.7313318628848721E-2</v>
      </c>
      <c r="G552">
        <v>550</v>
      </c>
      <c r="H552">
        <f t="shared" ca="1" si="20"/>
        <v>-2.3950317004900398E-2</v>
      </c>
    </row>
    <row r="553" spans="2:8" x14ac:dyDescent="0.2">
      <c r="B553" s="176">
        <v>40899</v>
      </c>
      <c r="C553" s="146">
        <v>175.854782</v>
      </c>
      <c r="D553">
        <f t="shared" si="19"/>
        <v>-0.62507360408789947</v>
      </c>
      <c r="E553">
        <v>3.7288238807849261E-2</v>
      </c>
      <c r="G553">
        <v>551</v>
      </c>
      <c r="H553">
        <f t="shared" ca="1" si="20"/>
        <v>3.6031962290233865E-2</v>
      </c>
    </row>
    <row r="554" spans="2:8" x14ac:dyDescent="0.2">
      <c r="B554" s="176">
        <v>44552</v>
      </c>
      <c r="C554" s="146">
        <v>469.03814699999998</v>
      </c>
      <c r="D554">
        <f t="shared" si="19"/>
        <v>0.60074909715708291</v>
      </c>
      <c r="E554">
        <v>3.7257453478573906E-2</v>
      </c>
      <c r="G554">
        <v>552</v>
      </c>
      <c r="H554">
        <f t="shared" ca="1" si="20"/>
        <v>-3.3812784293843004E-2</v>
      </c>
    </row>
    <row r="555" spans="2:8" x14ac:dyDescent="0.2">
      <c r="B555" s="176">
        <v>41338</v>
      </c>
      <c r="C555" s="146">
        <v>293.01165800000001</v>
      </c>
      <c r="D555">
        <f t="shared" si="19"/>
        <v>18.311954817360007</v>
      </c>
      <c r="E555">
        <v>3.7101073087905029E-2</v>
      </c>
      <c r="G555">
        <v>553</v>
      </c>
      <c r="H555">
        <f t="shared" ca="1" si="20"/>
        <v>-1.6229189147593186E-2</v>
      </c>
    </row>
    <row r="556" spans="2:8" x14ac:dyDescent="0.2">
      <c r="B556" s="176">
        <v>36740</v>
      </c>
      <c r="C556" s="146">
        <v>15.172553000000001</v>
      </c>
      <c r="D556">
        <f t="shared" si="19"/>
        <v>-0.96089957218598998</v>
      </c>
      <c r="E556">
        <v>3.6900474918919145E-2</v>
      </c>
      <c r="G556">
        <v>554</v>
      </c>
      <c r="H556">
        <f t="shared" ca="1" si="20"/>
        <v>-8.3543283797103182E-3</v>
      </c>
    </row>
    <row r="557" spans="2:8" x14ac:dyDescent="0.2">
      <c r="B557" s="176">
        <v>42963</v>
      </c>
      <c r="C557" s="146">
        <v>388.04058800000001</v>
      </c>
      <c r="D557">
        <f t="shared" si="19"/>
        <v>19.309383607687199</v>
      </c>
      <c r="E557">
        <v>3.6894002989768915E-2</v>
      </c>
      <c r="G557">
        <v>555</v>
      </c>
      <c r="H557">
        <f t="shared" ca="1" si="20"/>
        <v>-5.4750623566655931E-3</v>
      </c>
    </row>
    <row r="558" spans="2:8" x14ac:dyDescent="0.2">
      <c r="B558" s="176">
        <v>37405</v>
      </c>
      <c r="C558" s="146">
        <v>19.106468</v>
      </c>
      <c r="D558">
        <f t="shared" si="19"/>
        <v>-0.30992388292195183</v>
      </c>
      <c r="E558">
        <v>3.683563301779888E-2</v>
      </c>
      <c r="G558">
        <v>556</v>
      </c>
      <c r="H558">
        <f t="shared" ca="1" si="20"/>
        <v>-2.9751741133276968E-2</v>
      </c>
    </row>
    <row r="559" spans="2:8" x14ac:dyDescent="0.2">
      <c r="B559" s="176">
        <v>39842</v>
      </c>
      <c r="C559" s="146">
        <v>27.687479</v>
      </c>
      <c r="D559">
        <f t="shared" si="19"/>
        <v>-0.58032013318204889</v>
      </c>
      <c r="E559">
        <v>3.6822379188147729E-2</v>
      </c>
      <c r="G559">
        <v>557</v>
      </c>
      <c r="H559">
        <f t="shared" ca="1" si="20"/>
        <v>2.6246062106642404E-2</v>
      </c>
    </row>
    <row r="560" spans="2:8" x14ac:dyDescent="0.2">
      <c r="B560" s="176">
        <v>39967</v>
      </c>
      <c r="C560" s="146">
        <v>65.972854999999996</v>
      </c>
      <c r="D560">
        <f t="shared" si="19"/>
        <v>-0.49767530888909556</v>
      </c>
      <c r="E560">
        <v>3.6771729041494609E-2</v>
      </c>
      <c r="G560">
        <v>558</v>
      </c>
      <c r="H560">
        <f t="shared" ca="1" si="20"/>
        <v>-3.0836744022997862E-3</v>
      </c>
    </row>
    <row r="561" spans="2:8" x14ac:dyDescent="0.2">
      <c r="B561" s="176">
        <v>39276</v>
      </c>
      <c r="C561" s="146">
        <v>131.335083</v>
      </c>
      <c r="D561">
        <f t="shared" si="19"/>
        <v>-0.59021955491016898</v>
      </c>
      <c r="E561">
        <v>3.6764145695871595E-2</v>
      </c>
      <c r="G561">
        <v>559</v>
      </c>
      <c r="H561">
        <f t="shared" ca="1" si="20"/>
        <v>-1.9970774492336429E-2</v>
      </c>
    </row>
    <row r="562" spans="2:8" x14ac:dyDescent="0.2">
      <c r="B562" s="176">
        <v>44462</v>
      </c>
      <c r="C562" s="146">
        <v>320.50109900000001</v>
      </c>
      <c r="D562">
        <f t="shared" si="19"/>
        <v>-0.36507807844829843</v>
      </c>
      <c r="E562">
        <v>3.6762277105932356E-2</v>
      </c>
      <c r="G562">
        <v>560</v>
      </c>
      <c r="H562">
        <f t="shared" ca="1" si="20"/>
        <v>-4.0134140284386027E-2</v>
      </c>
    </row>
    <row r="563" spans="2:8" x14ac:dyDescent="0.2">
      <c r="B563" s="176">
        <v>42012</v>
      </c>
      <c r="C563" s="146">
        <v>504.788208</v>
      </c>
      <c r="D563">
        <f t="shared" si="19"/>
        <v>0.77290703663502236</v>
      </c>
      <c r="E563">
        <v>3.6752051052769442E-2</v>
      </c>
      <c r="G563">
        <v>561</v>
      </c>
      <c r="H563">
        <f t="shared" ca="1" si="20"/>
        <v>2.8815644289177525E-4</v>
      </c>
    </row>
    <row r="564" spans="2:8" x14ac:dyDescent="0.2">
      <c r="B564" s="176">
        <v>41309</v>
      </c>
      <c r="C564" s="146">
        <v>284.72345000000001</v>
      </c>
      <c r="D564">
        <f t="shared" si="19"/>
        <v>5.7230738923030549</v>
      </c>
      <c r="E564">
        <v>3.6747815111041186E-2</v>
      </c>
      <c r="G564">
        <v>562</v>
      </c>
      <c r="H564">
        <f t="shared" ca="1" si="20"/>
        <v>2.9417611793967589E-2</v>
      </c>
    </row>
    <row r="565" spans="2:8" x14ac:dyDescent="0.2">
      <c r="B565" s="176">
        <v>35900</v>
      </c>
      <c r="C565" s="146">
        <v>42.350189</v>
      </c>
      <c r="D565">
        <f t="shared" si="19"/>
        <v>-0.14589607112130998</v>
      </c>
      <c r="E565">
        <v>3.6741032450412547E-2</v>
      </c>
      <c r="G565">
        <v>563</v>
      </c>
      <c r="H565">
        <f t="shared" ca="1" si="20"/>
        <v>2.1589294799888802E-3</v>
      </c>
    </row>
    <row r="566" spans="2:8" x14ac:dyDescent="0.2">
      <c r="B566" s="176">
        <v>40008</v>
      </c>
      <c r="C566" s="146">
        <v>49.584350999999998</v>
      </c>
      <c r="D566">
        <f t="shared" si="19"/>
        <v>-0.86891337758222797</v>
      </c>
      <c r="E566">
        <v>3.6740767194027503E-2</v>
      </c>
      <c r="G566">
        <v>564</v>
      </c>
      <c r="H566">
        <f t="shared" ca="1" si="20"/>
        <v>3.7078683395768012E-3</v>
      </c>
    </row>
    <row r="567" spans="2:8" x14ac:dyDescent="0.2">
      <c r="B567" s="176">
        <v>41558</v>
      </c>
      <c r="C567" s="146">
        <v>378.25637799999998</v>
      </c>
      <c r="D567">
        <f t="shared" si="19"/>
        <v>1.8446007680480574</v>
      </c>
      <c r="E567">
        <v>3.6728061704202425E-2</v>
      </c>
      <c r="G567">
        <v>565</v>
      </c>
      <c r="H567">
        <f t="shared" ca="1" si="20"/>
        <v>3.8089946462180439E-3</v>
      </c>
    </row>
    <row r="568" spans="2:8" x14ac:dyDescent="0.2">
      <c r="B568" s="176">
        <v>40210</v>
      </c>
      <c r="C568" s="146">
        <v>132.97345000000001</v>
      </c>
      <c r="D568">
        <f t="shared" si="19"/>
        <v>-0.69722416363180106</v>
      </c>
      <c r="E568">
        <v>3.6725296091923099E-2</v>
      </c>
      <c r="G568">
        <v>566</v>
      </c>
      <c r="H568">
        <f t="shared" ca="1" si="20"/>
        <v>-1.7185395962360035E-2</v>
      </c>
    </row>
    <row r="569" spans="2:8" x14ac:dyDescent="0.2">
      <c r="B569" s="176">
        <v>44671</v>
      </c>
      <c r="C569" s="146">
        <v>439.18118299999998</v>
      </c>
      <c r="D569">
        <f t="shared" si="19"/>
        <v>0.96640529757956817</v>
      </c>
      <c r="E569">
        <v>3.6710086662951065E-2</v>
      </c>
      <c r="G569">
        <v>567</v>
      </c>
      <c r="H569">
        <f t="shared" ca="1" si="20"/>
        <v>1.6215882014284595E-2</v>
      </c>
    </row>
    <row r="570" spans="2:8" x14ac:dyDescent="0.2">
      <c r="B570" s="176">
        <v>41127</v>
      </c>
      <c r="C570" s="146">
        <v>223.34214800000001</v>
      </c>
      <c r="D570">
        <f t="shared" si="19"/>
        <v>0.5995409145438696</v>
      </c>
      <c r="E570">
        <v>3.6659937384652494E-2</v>
      </c>
      <c r="G570">
        <v>568</v>
      </c>
      <c r="H570">
        <f t="shared" ca="1" si="20"/>
        <v>-3.4968421924198188E-3</v>
      </c>
    </row>
    <row r="571" spans="2:8" x14ac:dyDescent="0.2">
      <c r="B571" s="176">
        <v>38777</v>
      </c>
      <c r="C571" s="146">
        <v>139.628906</v>
      </c>
      <c r="D571">
        <f t="shared" si="19"/>
        <v>7.1871414726028817</v>
      </c>
      <c r="E571">
        <v>3.6633202793837027E-2</v>
      </c>
      <c r="G571">
        <v>569</v>
      </c>
      <c r="H571">
        <f t="shared" ca="1" si="20"/>
        <v>-1.3079910733943332E-2</v>
      </c>
    </row>
    <row r="572" spans="2:8" x14ac:dyDescent="0.2">
      <c r="B572" s="176">
        <v>37229</v>
      </c>
      <c r="C572" s="146">
        <v>17.054659000000001</v>
      </c>
      <c r="D572">
        <f t="shared" si="19"/>
        <v>-0.86599426421982306</v>
      </c>
      <c r="E572">
        <v>3.6568157192945386E-2</v>
      </c>
      <c r="G572">
        <v>570</v>
      </c>
      <c r="H572">
        <f t="shared" ca="1" si="20"/>
        <v>5.295675588375879E-3</v>
      </c>
    </row>
    <row r="573" spans="2:8" x14ac:dyDescent="0.2">
      <c r="B573" s="176">
        <v>38931</v>
      </c>
      <c r="C573" s="146">
        <v>127.26812700000001</v>
      </c>
      <c r="D573">
        <f t="shared" si="19"/>
        <v>-0.62870393840027461</v>
      </c>
      <c r="E573">
        <v>3.6563564716290534E-2</v>
      </c>
      <c r="G573">
        <v>571</v>
      </c>
      <c r="H573">
        <f t="shared" ca="1" si="20"/>
        <v>3.5241095221692637E-2</v>
      </c>
    </row>
    <row r="574" spans="2:8" x14ac:dyDescent="0.2">
      <c r="B574" s="176">
        <v>41536</v>
      </c>
      <c r="C574" s="146">
        <v>342.76724200000001</v>
      </c>
      <c r="D574">
        <f t="shared" si="19"/>
        <v>0.59735080799562978</v>
      </c>
      <c r="E574">
        <v>3.6514732912827752E-2</v>
      </c>
      <c r="G574">
        <v>572</v>
      </c>
      <c r="H574">
        <f t="shared" ca="1" si="20"/>
        <v>-9.3651091500467978E-3</v>
      </c>
    </row>
    <row r="575" spans="2:8" x14ac:dyDescent="0.2">
      <c r="B575" s="176">
        <v>40585</v>
      </c>
      <c r="C575" s="146">
        <v>214.584824</v>
      </c>
      <c r="D575">
        <f t="shared" si="19"/>
        <v>1.3269602825177282</v>
      </c>
      <c r="E575">
        <v>3.6462654220526351E-2</v>
      </c>
      <c r="G575">
        <v>573</v>
      </c>
      <c r="H575">
        <f t="shared" ca="1" si="20"/>
        <v>1.5321524267399397E-2</v>
      </c>
    </row>
    <row r="576" spans="2:8" x14ac:dyDescent="0.2">
      <c r="B576" s="176">
        <v>38636</v>
      </c>
      <c r="C576" s="146">
        <v>92.216797</v>
      </c>
      <c r="D576">
        <f t="shared" si="19"/>
        <v>-0.73986443109229805</v>
      </c>
      <c r="E576">
        <v>3.6446219194522275E-2</v>
      </c>
      <c r="G576">
        <v>574</v>
      </c>
      <c r="H576">
        <f t="shared" ca="1" si="20"/>
        <v>-5.7530331911963377E-3</v>
      </c>
    </row>
    <row r="577" spans="2:8" x14ac:dyDescent="0.2">
      <c r="B577" s="176">
        <v>43194</v>
      </c>
      <c r="C577" s="146">
        <v>354.49514799999997</v>
      </c>
      <c r="D577">
        <f t="shared" si="19"/>
        <v>-0.31564570712257384</v>
      </c>
      <c r="E577">
        <v>3.6432492410980927E-2</v>
      </c>
      <c r="G577">
        <v>575</v>
      </c>
      <c r="H577">
        <f t="shared" ca="1" si="20"/>
        <v>-3.6116714606205351E-2</v>
      </c>
    </row>
    <row r="578" spans="2:8" x14ac:dyDescent="0.2">
      <c r="B578" s="176">
        <v>41900</v>
      </c>
      <c r="C578" s="146">
        <v>517.99945100000002</v>
      </c>
      <c r="D578">
        <f t="shared" si="19"/>
        <v>0.12580202177565972</v>
      </c>
      <c r="E578">
        <v>3.6394064547295074E-2</v>
      </c>
      <c r="G578">
        <v>576</v>
      </c>
      <c r="H578">
        <f t="shared" ca="1" si="20"/>
        <v>-3.4618441605437179E-2</v>
      </c>
    </row>
    <row r="579" spans="2:8" x14ac:dyDescent="0.2">
      <c r="B579" s="176">
        <v>42712</v>
      </c>
      <c r="C579" s="146">
        <v>460.11593599999998</v>
      </c>
      <c r="D579">
        <f t="shared" ref="D579:D642" si="21">(C579-C580)/C580</f>
        <v>-2.8827010545993018E-2</v>
      </c>
      <c r="E579">
        <v>3.6375794001972238E-2</v>
      </c>
      <c r="G579">
        <v>577</v>
      </c>
      <c r="H579">
        <f t="shared" ca="1" si="20"/>
        <v>1.6034140911817599E-2</v>
      </c>
    </row>
    <row r="580" spans="2:8" x14ac:dyDescent="0.2">
      <c r="B580" s="176">
        <v>44531</v>
      </c>
      <c r="C580" s="146">
        <v>473.77340700000002</v>
      </c>
      <c r="D580">
        <f t="shared" si="21"/>
        <v>2.7347742609000556</v>
      </c>
      <c r="E580">
        <v>3.6306145167910968E-2</v>
      </c>
      <c r="G580">
        <v>578</v>
      </c>
      <c r="H580">
        <f t="shared" ref="H580:H643" ca="1" si="22">_xlfn.NORM.INV(RAND(),N$5,N$6)</f>
        <v>-2.7803639443469134E-2</v>
      </c>
    </row>
    <row r="581" spans="2:8" x14ac:dyDescent="0.2">
      <c r="B581" s="176">
        <v>44099</v>
      </c>
      <c r="C581" s="146">
        <v>126.85463</v>
      </c>
      <c r="D581">
        <f t="shared" si="21"/>
        <v>1.7159226345059497</v>
      </c>
      <c r="E581">
        <v>3.6237711361598944E-2</v>
      </c>
      <c r="G581">
        <v>579</v>
      </c>
      <c r="H581">
        <f t="shared" ca="1" si="22"/>
        <v>-2.8161401308992159E-3</v>
      </c>
    </row>
    <row r="582" spans="2:8" x14ac:dyDescent="0.2">
      <c r="B582" s="176">
        <v>35761</v>
      </c>
      <c r="C582" s="146">
        <v>46.707748000000002</v>
      </c>
      <c r="D582">
        <f t="shared" si="21"/>
        <v>-5.8167580008549234E-2</v>
      </c>
      <c r="E582">
        <v>3.6191078765522133E-2</v>
      </c>
      <c r="G582">
        <v>580</v>
      </c>
      <c r="H582">
        <f t="shared" ca="1" si="22"/>
        <v>-2.8192390796620642E-2</v>
      </c>
    </row>
    <row r="583" spans="2:8" x14ac:dyDescent="0.2">
      <c r="B583" s="176">
        <v>35488</v>
      </c>
      <c r="C583" s="146">
        <v>49.592419</v>
      </c>
      <c r="D583">
        <f t="shared" si="21"/>
        <v>1.0438595648889226</v>
      </c>
      <c r="E583">
        <v>3.6169385686411974E-2</v>
      </c>
      <c r="G583">
        <v>581</v>
      </c>
      <c r="H583">
        <f t="shared" ca="1" si="22"/>
        <v>1.0206320524141698E-3</v>
      </c>
    </row>
    <row r="584" spans="2:8" x14ac:dyDescent="0.2">
      <c r="B584" s="176">
        <v>39785</v>
      </c>
      <c r="C584" s="146">
        <v>24.264102999999999</v>
      </c>
      <c r="D584">
        <f t="shared" si="21"/>
        <v>-0.28354943293048424</v>
      </c>
      <c r="E584">
        <v>3.615877280786562E-2</v>
      </c>
      <c r="G584">
        <v>582</v>
      </c>
      <c r="H584">
        <f t="shared" ca="1" si="22"/>
        <v>-1.0267327784024083E-2</v>
      </c>
    </row>
    <row r="585" spans="2:8" x14ac:dyDescent="0.2">
      <c r="B585" s="176">
        <v>35835</v>
      </c>
      <c r="C585" s="146">
        <v>33.867100000000001</v>
      </c>
      <c r="D585">
        <f t="shared" si="21"/>
        <v>-0.91630289681399979</v>
      </c>
      <c r="E585">
        <v>3.6157814443153573E-2</v>
      </c>
      <c r="G585">
        <v>583</v>
      </c>
      <c r="H585">
        <f t="shared" ca="1" si="22"/>
        <v>-4.0482857838681129E-2</v>
      </c>
    </row>
    <row r="586" spans="2:8" x14ac:dyDescent="0.2">
      <c r="B586" s="176">
        <v>44629</v>
      </c>
      <c r="C586" s="146">
        <v>404.63885499999998</v>
      </c>
      <c r="D586">
        <f t="shared" si="21"/>
        <v>-2.4278881541972903E-2</v>
      </c>
      <c r="E586">
        <v>3.6119928117593882E-2</v>
      </c>
      <c r="G586">
        <v>584</v>
      </c>
      <c r="H586">
        <f t="shared" ca="1" si="22"/>
        <v>-4.4402388779195202E-2</v>
      </c>
    </row>
    <row r="587" spans="2:8" x14ac:dyDescent="0.2">
      <c r="B587" s="176">
        <v>43011</v>
      </c>
      <c r="C587" s="146">
        <v>414.70748900000001</v>
      </c>
      <c r="D587">
        <f t="shared" si="21"/>
        <v>5.6883942118356021</v>
      </c>
      <c r="E587">
        <v>3.6114589685807136E-2</v>
      </c>
      <c r="G587">
        <v>585</v>
      </c>
      <c r="H587">
        <f t="shared" ca="1" si="22"/>
        <v>-1.4968388034732303E-2</v>
      </c>
    </row>
    <row r="588" spans="2:8" x14ac:dyDescent="0.2">
      <c r="B588" s="176">
        <v>35104</v>
      </c>
      <c r="C588" s="146">
        <v>62.004044</v>
      </c>
      <c r="D588">
        <f t="shared" si="21"/>
        <v>0.68938935146529312</v>
      </c>
      <c r="E588">
        <v>3.6099634735200579E-2</v>
      </c>
      <c r="G588">
        <v>586</v>
      </c>
      <c r="H588">
        <f t="shared" ca="1" si="22"/>
        <v>1.6780577772133289E-2</v>
      </c>
    </row>
    <row r="589" spans="2:8" x14ac:dyDescent="0.2">
      <c r="B589" s="176">
        <v>35872</v>
      </c>
      <c r="C589" s="146">
        <v>36.702044999999998</v>
      </c>
      <c r="D589">
        <f t="shared" si="21"/>
        <v>-0.90958636477733268</v>
      </c>
      <c r="E589">
        <v>3.6021066356867457E-2</v>
      </c>
      <c r="G589">
        <v>587</v>
      </c>
      <c r="H589">
        <f t="shared" ca="1" si="22"/>
        <v>2.7348827746841869E-2</v>
      </c>
    </row>
    <row r="590" spans="2:8" x14ac:dyDescent="0.2">
      <c r="B590" s="176">
        <v>44735</v>
      </c>
      <c r="C590" s="146">
        <v>405.934845</v>
      </c>
      <c r="D590">
        <f t="shared" si="21"/>
        <v>3.4449158770318347</v>
      </c>
      <c r="E590">
        <v>3.5868791641591763E-2</v>
      </c>
      <c r="G590">
        <v>588</v>
      </c>
      <c r="H590">
        <f t="shared" ca="1" si="22"/>
        <v>3.3900229809099562E-2</v>
      </c>
    </row>
    <row r="591" spans="2:8" x14ac:dyDescent="0.2">
      <c r="B591" s="176">
        <v>38628</v>
      </c>
      <c r="C591" s="146">
        <v>91.325653000000003</v>
      </c>
      <c r="D591">
        <f t="shared" si="21"/>
        <v>7.0323191120597484</v>
      </c>
      <c r="E591">
        <v>3.584461786244085E-2</v>
      </c>
      <c r="G591">
        <v>589</v>
      </c>
      <c r="H591">
        <f t="shared" ca="1" si="22"/>
        <v>-1.4285034390310517E-2</v>
      </c>
    </row>
    <row r="592" spans="2:8" x14ac:dyDescent="0.2">
      <c r="B592" s="176">
        <v>37179</v>
      </c>
      <c r="C592" s="146">
        <v>11.369774</v>
      </c>
      <c r="D592">
        <f t="shared" si="21"/>
        <v>-0.6796770065810076</v>
      </c>
      <c r="E592">
        <v>3.5839954899524684E-2</v>
      </c>
      <c r="G592">
        <v>590</v>
      </c>
      <c r="H592">
        <f t="shared" ca="1" si="22"/>
        <v>-7.3174475218268234E-3</v>
      </c>
    </row>
    <row r="593" spans="2:8" x14ac:dyDescent="0.2">
      <c r="B593" s="176">
        <v>37820</v>
      </c>
      <c r="C593" s="146">
        <v>35.494717000000001</v>
      </c>
      <c r="D593">
        <f t="shared" si="21"/>
        <v>-0.924348574598025</v>
      </c>
      <c r="E593">
        <v>3.5821106855246941E-2</v>
      </c>
      <c r="G593">
        <v>591</v>
      </c>
      <c r="H593">
        <f t="shared" ca="1" si="22"/>
        <v>-3.3467632000134485E-3</v>
      </c>
    </row>
    <row r="594" spans="2:8" x14ac:dyDescent="0.2">
      <c r="B594" s="176">
        <v>42717</v>
      </c>
      <c r="C594" s="146">
        <v>469.18768299999999</v>
      </c>
      <c r="D594">
        <f t="shared" si="21"/>
        <v>0.41272699422015396</v>
      </c>
      <c r="E594">
        <v>3.5761473403104996E-2</v>
      </c>
      <c r="G594">
        <v>592</v>
      </c>
      <c r="H594">
        <f t="shared" ca="1" si="22"/>
        <v>5.6968551128044755E-2</v>
      </c>
    </row>
    <row r="595" spans="2:8" x14ac:dyDescent="0.2">
      <c r="B595" s="176">
        <v>44252</v>
      </c>
      <c r="C595" s="146">
        <v>332.11489899999998</v>
      </c>
      <c r="D595">
        <f t="shared" si="21"/>
        <v>-0.38561551849077713</v>
      </c>
      <c r="E595">
        <v>3.575313050604112E-2</v>
      </c>
      <c r="G595">
        <v>593</v>
      </c>
      <c r="H595">
        <f t="shared" ca="1" si="22"/>
        <v>5.4933762358598485E-3</v>
      </c>
    </row>
    <row r="596" spans="2:8" x14ac:dyDescent="0.2">
      <c r="B596" s="176">
        <v>42767</v>
      </c>
      <c r="C596" s="146">
        <v>540.565247</v>
      </c>
      <c r="D596">
        <f t="shared" si="21"/>
        <v>41.395615026517788</v>
      </c>
      <c r="E596">
        <v>3.5717710957321708E-2</v>
      </c>
      <c r="G596">
        <v>594</v>
      </c>
      <c r="H596">
        <f t="shared" ca="1" si="22"/>
        <v>3.2714886585659936E-2</v>
      </c>
    </row>
    <row r="597" spans="2:8" x14ac:dyDescent="0.2">
      <c r="B597" s="176">
        <v>37119</v>
      </c>
      <c r="C597" s="146">
        <v>12.750499</v>
      </c>
      <c r="D597">
        <f t="shared" si="21"/>
        <v>-0.95820183530689174</v>
      </c>
      <c r="E597">
        <v>3.5714337933132924E-2</v>
      </c>
      <c r="G597">
        <v>595</v>
      </c>
      <c r="H597">
        <f t="shared" ca="1" si="22"/>
        <v>5.1483131495120064E-4</v>
      </c>
    </row>
    <row r="598" spans="2:8" x14ac:dyDescent="0.2">
      <c r="B598" s="176">
        <v>44420</v>
      </c>
      <c r="C598" s="146">
        <v>305.04925500000002</v>
      </c>
      <c r="D598">
        <f t="shared" si="21"/>
        <v>0.89248265774722102</v>
      </c>
      <c r="E598">
        <v>3.5708209853418327E-2</v>
      </c>
      <c r="G598">
        <v>596</v>
      </c>
      <c r="H598">
        <f t="shared" ca="1" si="22"/>
        <v>1.024515280193338E-2</v>
      </c>
    </row>
    <row r="599" spans="2:8" x14ac:dyDescent="0.2">
      <c r="B599" s="176">
        <v>40298</v>
      </c>
      <c r="C599" s="146">
        <v>161.189987</v>
      </c>
      <c r="D599">
        <f t="shared" si="21"/>
        <v>3.6080724436273659</v>
      </c>
      <c r="E599">
        <v>3.5665531420208361E-2</v>
      </c>
      <c r="G599">
        <v>597</v>
      </c>
      <c r="H599">
        <f t="shared" ca="1" si="22"/>
        <v>-1.1563939437413181E-2</v>
      </c>
    </row>
    <row r="600" spans="2:8" x14ac:dyDescent="0.2">
      <c r="B600" s="176">
        <v>36496</v>
      </c>
      <c r="C600" s="146">
        <v>34.979916000000003</v>
      </c>
      <c r="D600">
        <f t="shared" si="21"/>
        <v>-0.89586725835917691</v>
      </c>
      <c r="E600">
        <v>3.5650074494151224E-2</v>
      </c>
      <c r="G600">
        <v>598</v>
      </c>
      <c r="H600">
        <f t="shared" ca="1" si="22"/>
        <v>2.5647906284038516E-2</v>
      </c>
    </row>
    <row r="601" spans="2:8" x14ac:dyDescent="0.2">
      <c r="B601" s="176">
        <v>42405</v>
      </c>
      <c r="C601" s="146">
        <v>335.91659499999997</v>
      </c>
      <c r="D601">
        <f t="shared" si="21"/>
        <v>0.2440964447620837</v>
      </c>
      <c r="E601">
        <v>3.5637536136846504E-2</v>
      </c>
      <c r="G601">
        <v>599</v>
      </c>
      <c r="H601">
        <f t="shared" ca="1" si="22"/>
        <v>2.0377580802818554E-2</v>
      </c>
    </row>
    <row r="602" spans="2:8" x14ac:dyDescent="0.2">
      <c r="B602" s="176">
        <v>43287</v>
      </c>
      <c r="C602" s="146">
        <v>270.00848400000001</v>
      </c>
      <c r="D602">
        <f t="shared" si="21"/>
        <v>2.9511304421654558</v>
      </c>
      <c r="E602">
        <v>3.5557427937966908E-2</v>
      </c>
      <c r="G602">
        <v>600</v>
      </c>
      <c r="H602">
        <f t="shared" ca="1" si="22"/>
        <v>5.1297908704595011E-2</v>
      </c>
    </row>
    <row r="603" spans="2:8" x14ac:dyDescent="0.2">
      <c r="B603" s="176">
        <v>43914</v>
      </c>
      <c r="C603" s="146">
        <v>68.337020999999993</v>
      </c>
      <c r="D603">
        <f t="shared" si="21"/>
        <v>-0.53047938927999794</v>
      </c>
      <c r="E603">
        <v>3.549858748441298E-2</v>
      </c>
      <c r="G603">
        <v>601</v>
      </c>
      <c r="H603">
        <f t="shared" ca="1" si="22"/>
        <v>-3.1090141524098412E-2</v>
      </c>
    </row>
    <row r="604" spans="2:8" x14ac:dyDescent="0.2">
      <c r="B604" s="176">
        <v>44145</v>
      </c>
      <c r="C604" s="146">
        <v>145.54637099999999</v>
      </c>
      <c r="D604">
        <f t="shared" si="21"/>
        <v>0.26516459706336631</v>
      </c>
      <c r="E604">
        <v>3.5461002040346551E-2</v>
      </c>
      <c r="G604">
        <v>602</v>
      </c>
      <c r="H604">
        <f t="shared" ca="1" si="22"/>
        <v>-4.4519950968800164E-3</v>
      </c>
    </row>
    <row r="605" spans="2:8" x14ac:dyDescent="0.2">
      <c r="B605" s="176">
        <v>44048</v>
      </c>
      <c r="C605" s="146">
        <v>115.041451</v>
      </c>
      <c r="D605">
        <f t="shared" si="21"/>
        <v>6.0851315487370083</v>
      </c>
      <c r="E605">
        <v>3.5441917958427979E-2</v>
      </c>
      <c r="G605">
        <v>603</v>
      </c>
      <c r="H605">
        <f t="shared" ca="1" si="22"/>
        <v>2.6744805945994525E-3</v>
      </c>
    </row>
    <row r="606" spans="2:8" x14ac:dyDescent="0.2">
      <c r="B606" s="176">
        <v>36895</v>
      </c>
      <c r="C606" s="146">
        <v>16.237024000000002</v>
      </c>
      <c r="D606">
        <f t="shared" si="21"/>
        <v>-0.95100728120581735</v>
      </c>
      <c r="E606">
        <v>3.541592960533993E-2</v>
      </c>
      <c r="G606">
        <v>604</v>
      </c>
      <c r="H606">
        <f t="shared" ca="1" si="22"/>
        <v>3.4402524268726996E-2</v>
      </c>
    </row>
    <row r="607" spans="2:8" x14ac:dyDescent="0.2">
      <c r="B607" s="176">
        <v>44334</v>
      </c>
      <c r="C607" s="146">
        <v>331.41708399999999</v>
      </c>
      <c r="D607">
        <f t="shared" si="21"/>
        <v>-0.52485005878136204</v>
      </c>
      <c r="E607">
        <v>3.5347218750242507E-2</v>
      </c>
      <c r="G607">
        <v>605</v>
      </c>
      <c r="H607">
        <f t="shared" ca="1" si="22"/>
        <v>7.9675716618463639E-3</v>
      </c>
    </row>
    <row r="608" spans="2:8" x14ac:dyDescent="0.2">
      <c r="B608" s="176">
        <v>45258</v>
      </c>
      <c r="C608" s="146">
        <v>697.5</v>
      </c>
      <c r="D608">
        <f t="shared" si="21"/>
        <v>0.36273721283888594</v>
      </c>
      <c r="E608">
        <v>3.5327278575141223E-2</v>
      </c>
      <c r="G608">
        <v>606</v>
      </c>
      <c r="H608">
        <f t="shared" ca="1" si="22"/>
        <v>-2.6504392045871683E-2</v>
      </c>
    </row>
    <row r="609" spans="2:8" x14ac:dyDescent="0.2">
      <c r="B609" s="176">
        <v>41934</v>
      </c>
      <c r="C609" s="146">
        <v>511.83749399999999</v>
      </c>
      <c r="D609">
        <f t="shared" si="21"/>
        <v>6.3105012642612888</v>
      </c>
      <c r="E609">
        <v>3.5297567719849543E-2</v>
      </c>
      <c r="G609">
        <v>607</v>
      </c>
      <c r="H609">
        <f t="shared" ca="1" si="22"/>
        <v>3.9191306166127565E-2</v>
      </c>
    </row>
    <row r="610" spans="2:8" x14ac:dyDescent="0.2">
      <c r="B610" s="176">
        <v>38265</v>
      </c>
      <c r="C610" s="146">
        <v>70.014008000000004</v>
      </c>
      <c r="D610">
        <f t="shared" si="21"/>
        <v>-0.83282023034200536</v>
      </c>
      <c r="E610">
        <v>3.5291542983321787E-2</v>
      </c>
      <c r="G610">
        <v>608</v>
      </c>
      <c r="H610">
        <f t="shared" ca="1" si="22"/>
        <v>5.4540666037324404E-3</v>
      </c>
    </row>
    <row r="611" spans="2:8" x14ac:dyDescent="0.2">
      <c r="B611" s="176">
        <v>43088</v>
      </c>
      <c r="C611" s="146">
        <v>418.79473899999999</v>
      </c>
      <c r="D611">
        <f t="shared" si="21"/>
        <v>2.8476883095911689</v>
      </c>
      <c r="E611">
        <v>3.5239073545894638E-2</v>
      </c>
      <c r="G611">
        <v>609</v>
      </c>
      <c r="H611">
        <f t="shared" ca="1" si="22"/>
        <v>-1.3425842319302557E-2</v>
      </c>
    </row>
    <row r="612" spans="2:8" x14ac:dyDescent="0.2">
      <c r="B612" s="176">
        <v>38713</v>
      </c>
      <c r="C612" s="146">
        <v>108.843208</v>
      </c>
      <c r="D612">
        <f t="shared" si="21"/>
        <v>0.62776868802540142</v>
      </c>
      <c r="E612">
        <v>3.5237616648884675E-2</v>
      </c>
      <c r="G612">
        <v>610</v>
      </c>
      <c r="H612">
        <f t="shared" ca="1" si="22"/>
        <v>-2.695314281660828E-2</v>
      </c>
    </row>
    <row r="613" spans="2:8" x14ac:dyDescent="0.2">
      <c r="B613" s="176">
        <v>38261</v>
      </c>
      <c r="C613" s="146">
        <v>66.866507999999996</v>
      </c>
      <c r="D613">
        <f t="shared" si="21"/>
        <v>0.35160808829803025</v>
      </c>
      <c r="E613">
        <v>3.5213911722651814E-2</v>
      </c>
      <c r="G613">
        <v>611</v>
      </c>
      <c r="H613">
        <f t="shared" ca="1" si="22"/>
        <v>-2.4958491798901486E-2</v>
      </c>
    </row>
    <row r="614" spans="2:8" x14ac:dyDescent="0.2">
      <c r="B614" s="176">
        <v>35425</v>
      </c>
      <c r="C614" s="146">
        <v>49.471817000000001</v>
      </c>
      <c r="D614">
        <f t="shared" si="21"/>
        <v>0.92791473185686291</v>
      </c>
      <c r="E614">
        <v>3.5184193663189652E-2</v>
      </c>
      <c r="G614">
        <v>612</v>
      </c>
      <c r="H614">
        <f t="shared" ca="1" si="22"/>
        <v>6.374395925282153E-2</v>
      </c>
    </row>
    <row r="615" spans="2:8" x14ac:dyDescent="0.2">
      <c r="B615" s="176">
        <v>36157</v>
      </c>
      <c r="C615" s="146">
        <v>25.660791</v>
      </c>
      <c r="D615">
        <f t="shared" si="21"/>
        <v>0.37809281271028561</v>
      </c>
      <c r="E615">
        <v>3.5177565400349178E-2</v>
      </c>
      <c r="G615">
        <v>613</v>
      </c>
      <c r="H615">
        <f t="shared" ca="1" si="22"/>
        <v>-1.517847273829824E-2</v>
      </c>
    </row>
    <row r="616" spans="2:8" x14ac:dyDescent="0.2">
      <c r="B616" s="176">
        <v>37278</v>
      </c>
      <c r="C616" s="146">
        <v>18.620509999999999</v>
      </c>
      <c r="D616">
        <f t="shared" si="21"/>
        <v>-0.60807078443473239</v>
      </c>
      <c r="E616">
        <v>3.5162828821279191E-2</v>
      </c>
      <c r="G616">
        <v>614</v>
      </c>
      <c r="H616">
        <f t="shared" ca="1" si="22"/>
        <v>-2.2286517603593618E-2</v>
      </c>
    </row>
    <row r="617" spans="2:8" x14ac:dyDescent="0.2">
      <c r="B617" s="176">
        <v>37890</v>
      </c>
      <c r="C617" s="146">
        <v>47.509880000000003</v>
      </c>
      <c r="D617">
        <f t="shared" si="21"/>
        <v>-0.71936418478757935</v>
      </c>
      <c r="E617">
        <v>3.5144745346014757E-2</v>
      </c>
      <c r="G617">
        <v>615</v>
      </c>
      <c r="H617">
        <f t="shared" ca="1" si="22"/>
        <v>2.8477009812070408E-3</v>
      </c>
    </row>
    <row r="618" spans="2:8" x14ac:dyDescent="0.2">
      <c r="B618" s="176">
        <v>40827</v>
      </c>
      <c r="C618" s="146">
        <v>169.29371599999999</v>
      </c>
      <c r="D618">
        <f t="shared" si="21"/>
        <v>0.10305052485359217</v>
      </c>
      <c r="E618">
        <v>3.513889536002085E-2</v>
      </c>
      <c r="G618">
        <v>616</v>
      </c>
      <c r="H618">
        <f t="shared" ca="1" si="22"/>
        <v>-1.1187418322053104E-2</v>
      </c>
    </row>
    <row r="619" spans="2:8" x14ac:dyDescent="0.2">
      <c r="B619" s="176">
        <v>40311</v>
      </c>
      <c r="C619" s="146">
        <v>153.47775300000001</v>
      </c>
      <c r="D619">
        <f t="shared" si="21"/>
        <v>-0.12225712631217132</v>
      </c>
      <c r="E619">
        <v>3.5133531853736723E-2</v>
      </c>
      <c r="G619">
        <v>617</v>
      </c>
      <c r="H619">
        <f t="shared" ca="1" si="22"/>
        <v>2.161173352960336E-3</v>
      </c>
    </row>
    <row r="620" spans="2:8" x14ac:dyDescent="0.2">
      <c r="B620" s="176">
        <v>43601</v>
      </c>
      <c r="C620" s="146">
        <v>174.85502600000001</v>
      </c>
      <c r="D620">
        <f t="shared" si="21"/>
        <v>7.4543885912115275</v>
      </c>
      <c r="E620">
        <v>3.5113632615301898E-2</v>
      </c>
      <c r="G620">
        <v>618</v>
      </c>
      <c r="H620">
        <f t="shared" ca="1" si="22"/>
        <v>-4.0509395632900319E-2</v>
      </c>
    </row>
    <row r="621" spans="2:8" x14ac:dyDescent="0.2">
      <c r="B621" s="176">
        <v>36045</v>
      </c>
      <c r="C621" s="146">
        <v>20.682161000000001</v>
      </c>
      <c r="D621">
        <f t="shared" si="21"/>
        <v>-0.95277345542868797</v>
      </c>
      <c r="E621">
        <v>3.5061496897867431E-2</v>
      </c>
      <c r="G621">
        <v>619</v>
      </c>
      <c r="H621">
        <f t="shared" ca="1" si="22"/>
        <v>3.3591047990419586E-2</v>
      </c>
    </row>
    <row r="622" spans="2:8" x14ac:dyDescent="0.2">
      <c r="B622" s="176">
        <v>43102</v>
      </c>
      <c r="C622" s="146">
        <v>437.935089</v>
      </c>
      <c r="D622">
        <f t="shared" si="21"/>
        <v>17.267303400186698</v>
      </c>
      <c r="E622">
        <v>3.4986384933945881E-2</v>
      </c>
      <c r="G622">
        <v>620</v>
      </c>
      <c r="H622">
        <f t="shared" ca="1" si="22"/>
        <v>-1.1723579430024887E-2</v>
      </c>
    </row>
    <row r="623" spans="2:8" x14ac:dyDescent="0.2">
      <c r="B623" s="176">
        <v>37435</v>
      </c>
      <c r="C623" s="146">
        <v>23.973713</v>
      </c>
      <c r="D623">
        <f t="shared" si="21"/>
        <v>0.28790162191915103</v>
      </c>
      <c r="E623">
        <v>3.4964868017734949E-2</v>
      </c>
      <c r="G623">
        <v>621</v>
      </c>
      <c r="H623">
        <f t="shared" ca="1" si="22"/>
        <v>-1.4757589211571925E-2</v>
      </c>
    </row>
    <row r="624" spans="2:8" x14ac:dyDescent="0.2">
      <c r="B624" s="176">
        <v>36675</v>
      </c>
      <c r="C624" s="146">
        <v>18.614553000000001</v>
      </c>
      <c r="D624">
        <f t="shared" si="21"/>
        <v>-0.84908868903872681</v>
      </c>
      <c r="E624">
        <v>3.4947309825741728E-2</v>
      </c>
      <c r="G624">
        <v>622</v>
      </c>
      <c r="H624">
        <f t="shared" ca="1" si="22"/>
        <v>2.4450470620184378E-3</v>
      </c>
    </row>
    <row r="625" spans="2:8" x14ac:dyDescent="0.2">
      <c r="B625" s="176">
        <v>39344</v>
      </c>
      <c r="C625" s="146">
        <v>123.347633</v>
      </c>
      <c r="D625">
        <f t="shared" si="21"/>
        <v>0.60983317501371948</v>
      </c>
      <c r="E625">
        <v>3.4908741615253501E-2</v>
      </c>
      <c r="G625">
        <v>623</v>
      </c>
      <c r="H625">
        <f t="shared" ca="1" si="22"/>
        <v>-3.6143027617587503E-2</v>
      </c>
    </row>
    <row r="626" spans="2:8" x14ac:dyDescent="0.2">
      <c r="B626" s="176">
        <v>38377</v>
      </c>
      <c r="C626" s="146">
        <v>76.621375999999998</v>
      </c>
      <c r="D626">
        <f t="shared" si="21"/>
        <v>-0.82160803092904511</v>
      </c>
      <c r="E626">
        <v>3.4829630219280969E-2</v>
      </c>
      <c r="G626">
        <v>624</v>
      </c>
      <c r="H626">
        <f t="shared" ca="1" si="22"/>
        <v>5.4674341046882964E-2</v>
      </c>
    </row>
    <row r="627" spans="2:8" x14ac:dyDescent="0.2">
      <c r="B627" s="176">
        <v>44749</v>
      </c>
      <c r="C627" s="146">
        <v>429.51135299999999</v>
      </c>
      <c r="D627">
        <f t="shared" si="21"/>
        <v>4.5761827420109045</v>
      </c>
      <c r="E627">
        <v>3.4826488976693132E-2</v>
      </c>
      <c r="G627">
        <v>625</v>
      </c>
      <c r="H627">
        <f t="shared" ca="1" si="22"/>
        <v>-5.2631688911158291E-3</v>
      </c>
    </row>
    <row r="628" spans="2:8" x14ac:dyDescent="0.2">
      <c r="B628" s="176">
        <v>38077</v>
      </c>
      <c r="C628" s="146">
        <v>77.026054000000002</v>
      </c>
      <c r="D628">
        <f t="shared" si="21"/>
        <v>0.84660055020151948</v>
      </c>
      <c r="E628">
        <v>3.4824077611885801E-2</v>
      </c>
      <c r="G628">
        <v>626</v>
      </c>
      <c r="H628">
        <f t="shared" ca="1" si="22"/>
        <v>3.1372961790547764E-2</v>
      </c>
    </row>
    <row r="629" spans="2:8" x14ac:dyDescent="0.2">
      <c r="B629" s="176">
        <v>36441</v>
      </c>
      <c r="C629" s="146">
        <v>41.712353</v>
      </c>
      <c r="D629">
        <f t="shared" si="21"/>
        <v>1.7078978582197135</v>
      </c>
      <c r="E629">
        <v>3.4754887936363867E-2</v>
      </c>
      <c r="G629">
        <v>627</v>
      </c>
      <c r="H629">
        <f t="shared" ca="1" si="22"/>
        <v>4.6604848798326735E-2</v>
      </c>
    </row>
    <row r="630" spans="2:8" x14ac:dyDescent="0.2">
      <c r="B630" s="176">
        <v>37256</v>
      </c>
      <c r="C630" s="146">
        <v>15.403961000000001</v>
      </c>
      <c r="D630">
        <f t="shared" si="21"/>
        <v>-0.13522826461138948</v>
      </c>
      <c r="E630">
        <v>3.4715032484720285E-2</v>
      </c>
      <c r="G630">
        <v>628</v>
      </c>
      <c r="H630">
        <f t="shared" ca="1" si="22"/>
        <v>-1.0111974991159621E-2</v>
      </c>
    </row>
    <row r="631" spans="2:8" x14ac:dyDescent="0.2">
      <c r="B631" s="176">
        <v>36129</v>
      </c>
      <c r="C631" s="146">
        <v>17.812747999999999</v>
      </c>
      <c r="D631">
        <f t="shared" si="21"/>
        <v>-0.87383122057430873</v>
      </c>
      <c r="E631">
        <v>3.4632298397914776E-2</v>
      </c>
      <c r="G631">
        <v>629</v>
      </c>
      <c r="H631">
        <f t="shared" ca="1" si="22"/>
        <v>1.4655355942871083E-2</v>
      </c>
    </row>
    <row r="632" spans="2:8" x14ac:dyDescent="0.2">
      <c r="B632" s="176">
        <v>40777</v>
      </c>
      <c r="C632" s="146">
        <v>141.18190000000001</v>
      </c>
      <c r="D632">
        <f t="shared" si="21"/>
        <v>0.19061337031881809</v>
      </c>
      <c r="E632">
        <v>3.4603920945130172E-2</v>
      </c>
      <c r="G632">
        <v>630</v>
      </c>
      <c r="H632">
        <f t="shared" ca="1" si="22"/>
        <v>9.2920471626067522E-3</v>
      </c>
    </row>
    <row r="633" spans="2:8" x14ac:dyDescent="0.2">
      <c r="B633" s="176">
        <v>39307</v>
      </c>
      <c r="C633" s="146">
        <v>118.579132</v>
      </c>
      <c r="D633">
        <f t="shared" si="21"/>
        <v>-0.84796572834721629</v>
      </c>
      <c r="E633">
        <v>3.4583144746064325E-2</v>
      </c>
      <c r="G633">
        <v>631</v>
      </c>
      <c r="H633">
        <f t="shared" ca="1" si="22"/>
        <v>-2.2326795691916056E-2</v>
      </c>
    </row>
    <row r="634" spans="2:8" x14ac:dyDescent="0.2">
      <c r="B634" s="176">
        <v>45289</v>
      </c>
      <c r="C634" s="146">
        <v>779.95001200000002</v>
      </c>
      <c r="D634">
        <f t="shared" si="21"/>
        <v>5.6363965644372316</v>
      </c>
      <c r="E634">
        <v>3.4553637313586266E-2</v>
      </c>
      <c r="G634">
        <v>632</v>
      </c>
      <c r="H634">
        <f t="shared" ca="1" si="22"/>
        <v>1.7429310799711332E-2</v>
      </c>
    </row>
    <row r="635" spans="2:8" x14ac:dyDescent="0.2">
      <c r="B635" s="176">
        <v>39253</v>
      </c>
      <c r="C635" s="146">
        <v>117.52613100000001</v>
      </c>
      <c r="D635">
        <f t="shared" si="21"/>
        <v>-0.69634919597877654</v>
      </c>
      <c r="E635">
        <v>3.4514131349047725E-2</v>
      </c>
      <c r="G635">
        <v>633</v>
      </c>
      <c r="H635">
        <f t="shared" ca="1" si="22"/>
        <v>1.3227159440937003E-3</v>
      </c>
    </row>
    <row r="636" spans="2:8" x14ac:dyDescent="0.2">
      <c r="B636" s="176">
        <v>42990</v>
      </c>
      <c r="C636" s="146">
        <v>387.043701</v>
      </c>
      <c r="D636">
        <f t="shared" si="21"/>
        <v>-0.25394661052126311</v>
      </c>
      <c r="E636">
        <v>3.4505714533646904E-2</v>
      </c>
      <c r="G636">
        <v>634</v>
      </c>
      <c r="H636">
        <f t="shared" ca="1" si="22"/>
        <v>-3.6428084670703069E-2</v>
      </c>
    </row>
    <row r="637" spans="2:8" x14ac:dyDescent="0.2">
      <c r="B637" s="176">
        <v>41941</v>
      </c>
      <c r="C637" s="146">
        <v>518.78820800000005</v>
      </c>
      <c r="D637">
        <f t="shared" si="21"/>
        <v>0.42070087198785078</v>
      </c>
      <c r="E637">
        <v>3.4503087331076689E-2</v>
      </c>
      <c r="G637">
        <v>635</v>
      </c>
      <c r="H637">
        <f t="shared" ca="1" si="22"/>
        <v>-4.2905977485280127E-2</v>
      </c>
    </row>
    <row r="638" spans="2:8" x14ac:dyDescent="0.2">
      <c r="B638" s="176">
        <v>42443</v>
      </c>
      <c r="C638" s="146">
        <v>365.16357399999998</v>
      </c>
      <c r="D638">
        <f t="shared" si="21"/>
        <v>12.781811779491658</v>
      </c>
      <c r="E638">
        <v>3.4439026481272242E-2</v>
      </c>
      <c r="G638">
        <v>636</v>
      </c>
      <c r="H638">
        <f t="shared" ca="1" si="22"/>
        <v>3.3542225749489132E-2</v>
      </c>
    </row>
    <row r="639" spans="2:8" x14ac:dyDescent="0.2">
      <c r="B639" s="176">
        <v>37764</v>
      </c>
      <c r="C639" s="146">
        <v>26.49605</v>
      </c>
      <c r="D639">
        <f t="shared" si="21"/>
        <v>1.417312398172641</v>
      </c>
      <c r="E639">
        <v>3.4327337361253166E-2</v>
      </c>
      <c r="G639">
        <v>637</v>
      </c>
      <c r="H639">
        <f t="shared" ca="1" si="22"/>
        <v>-5.0764730098486019E-2</v>
      </c>
    </row>
    <row r="640" spans="2:8" x14ac:dyDescent="0.2">
      <c r="B640" s="176">
        <v>37159</v>
      </c>
      <c r="C640" s="146">
        <v>10.960953999999999</v>
      </c>
      <c r="D640">
        <f t="shared" si="21"/>
        <v>-0.971283278136572</v>
      </c>
      <c r="E640">
        <v>3.4206517028624685E-2</v>
      </c>
      <c r="G640">
        <v>638</v>
      </c>
      <c r="H640">
        <f t="shared" ca="1" si="22"/>
        <v>-9.5065438007739412E-3</v>
      </c>
    </row>
    <row r="641" spans="2:8" x14ac:dyDescent="0.2">
      <c r="B641" s="176">
        <v>41684</v>
      </c>
      <c r="C641" s="146">
        <v>381.69238300000001</v>
      </c>
      <c r="D641">
        <f t="shared" si="21"/>
        <v>1.8668074291946777</v>
      </c>
      <c r="E641">
        <v>3.4179966923571434E-2</v>
      </c>
      <c r="G641">
        <v>639</v>
      </c>
      <c r="H641">
        <f t="shared" ca="1" si="22"/>
        <v>-7.9036293736107613E-2</v>
      </c>
    </row>
    <row r="642" spans="2:8" x14ac:dyDescent="0.2">
      <c r="B642" s="176">
        <v>38938</v>
      </c>
      <c r="C642" s="146">
        <v>133.14196799999999</v>
      </c>
      <c r="D642">
        <f t="shared" si="21"/>
        <v>-0.55254177368629431</v>
      </c>
      <c r="E642">
        <v>3.4152325232354966E-2</v>
      </c>
      <c r="G642">
        <v>640</v>
      </c>
      <c r="H642">
        <f t="shared" ca="1" si="22"/>
        <v>-1.3563998949854333E-2</v>
      </c>
    </row>
    <row r="643" spans="2:8" x14ac:dyDescent="0.2">
      <c r="B643" s="176">
        <v>42277</v>
      </c>
      <c r="C643" s="146">
        <v>297.55172700000003</v>
      </c>
      <c r="D643">
        <f t="shared" ref="D643:D706" si="23">(C643-C644)/C644</f>
        <v>1.2368673793498024</v>
      </c>
      <c r="E643">
        <v>3.4112585267222884E-2</v>
      </c>
      <c r="G643">
        <v>641</v>
      </c>
      <c r="H643">
        <f t="shared" ca="1" si="22"/>
        <v>2.3392076554429361E-2</v>
      </c>
    </row>
    <row r="644" spans="2:8" x14ac:dyDescent="0.2">
      <c r="B644" s="176">
        <v>39353</v>
      </c>
      <c r="C644" s="146">
        <v>133.02162200000001</v>
      </c>
      <c r="D644">
        <f t="shared" si="23"/>
        <v>4.161684517048271</v>
      </c>
      <c r="E644">
        <v>3.4074122605180161E-2</v>
      </c>
      <c r="G644">
        <v>642</v>
      </c>
      <c r="H644">
        <f t="shared" ref="H644:H707" ca="1" si="24">_xlfn.NORM.INV(RAND(),N$5,N$6)</f>
        <v>1.0911139400432226E-3</v>
      </c>
    </row>
    <row r="645" spans="2:8" x14ac:dyDescent="0.2">
      <c r="B645" s="176">
        <v>37586</v>
      </c>
      <c r="C645" s="146">
        <v>25.770970999999999</v>
      </c>
      <c r="D645">
        <f t="shared" si="23"/>
        <v>-0.83513207042135118</v>
      </c>
      <c r="E645">
        <v>3.404512439812378E-2</v>
      </c>
      <c r="G645">
        <v>643</v>
      </c>
      <c r="H645">
        <f t="shared" ca="1" si="24"/>
        <v>-3.3533856417287983E-2</v>
      </c>
    </row>
    <row r="646" spans="2:8" x14ac:dyDescent="0.2">
      <c r="B646" s="176">
        <v>43657</v>
      </c>
      <c r="C646" s="146">
        <v>156.31281999999999</v>
      </c>
      <c r="D646">
        <f t="shared" si="23"/>
        <v>-1.5591041109287501E-2</v>
      </c>
      <c r="E646">
        <v>3.3959797198573026E-2</v>
      </c>
      <c r="G646">
        <v>644</v>
      </c>
      <c r="H646">
        <f t="shared" ca="1" si="24"/>
        <v>-1.7002613396246612E-2</v>
      </c>
    </row>
    <row r="647" spans="2:8" x14ac:dyDescent="0.2">
      <c r="B647" s="176">
        <v>38854</v>
      </c>
      <c r="C647" s="146">
        <v>158.788498</v>
      </c>
      <c r="D647">
        <f t="shared" si="23"/>
        <v>-0.6559010704247713</v>
      </c>
      <c r="E647">
        <v>3.3956631649853165E-2</v>
      </c>
      <c r="G647">
        <v>645</v>
      </c>
      <c r="H647">
        <f t="shared" ca="1" si="24"/>
        <v>4.3165591592854435E-2</v>
      </c>
    </row>
    <row r="648" spans="2:8" x14ac:dyDescent="0.2">
      <c r="B648" s="176">
        <v>43045</v>
      </c>
      <c r="C648" s="146">
        <v>461.46176100000002</v>
      </c>
      <c r="D648">
        <f t="shared" si="23"/>
        <v>0.61614149214686265</v>
      </c>
      <c r="E648">
        <v>3.3951301317053977E-2</v>
      </c>
      <c r="G648">
        <v>646</v>
      </c>
      <c r="H648">
        <f t="shared" ca="1" si="24"/>
        <v>-4.331874557874834E-2</v>
      </c>
    </row>
    <row r="649" spans="2:8" x14ac:dyDescent="0.2">
      <c r="B649" s="176">
        <v>41499</v>
      </c>
      <c r="C649" s="146">
        <v>285.53302000000002</v>
      </c>
      <c r="D649">
        <f t="shared" si="23"/>
        <v>13.289814062223416</v>
      </c>
      <c r="E649">
        <v>3.3949553579719974E-2</v>
      </c>
      <c r="G649">
        <v>647</v>
      </c>
      <c r="H649">
        <f t="shared" ca="1" si="24"/>
        <v>-2.5233447522034373E-2</v>
      </c>
    </row>
    <row r="650" spans="2:8" x14ac:dyDescent="0.2">
      <c r="B650" s="176">
        <v>36042</v>
      </c>
      <c r="C650" s="146">
        <v>19.981577000000001</v>
      </c>
      <c r="D650">
        <f t="shared" si="23"/>
        <v>-0.91306761799673963</v>
      </c>
      <c r="E650">
        <v>3.3937430093132E-2</v>
      </c>
      <c r="G650">
        <v>648</v>
      </c>
      <c r="H650">
        <f t="shared" ca="1" si="24"/>
        <v>3.0585976401415239E-2</v>
      </c>
    </row>
    <row r="651" spans="2:8" x14ac:dyDescent="0.2">
      <c r="B651" s="176">
        <v>40630</v>
      </c>
      <c r="C651" s="146">
        <v>229.851944</v>
      </c>
      <c r="D651">
        <f t="shared" si="23"/>
        <v>0.52744839766735185</v>
      </c>
      <c r="E651">
        <v>3.3914715806574916E-2</v>
      </c>
      <c r="G651">
        <v>649</v>
      </c>
      <c r="H651">
        <f t="shared" ca="1" si="24"/>
        <v>-4.818086585283371E-2</v>
      </c>
    </row>
    <row r="652" spans="2:8" x14ac:dyDescent="0.2">
      <c r="B652" s="176">
        <v>44146</v>
      </c>
      <c r="C652" s="146">
        <v>150.480988</v>
      </c>
      <c r="D652">
        <f t="shared" si="23"/>
        <v>0.83362092731650139</v>
      </c>
      <c r="E652">
        <v>3.3904088202927458E-2</v>
      </c>
      <c r="G652">
        <v>650</v>
      </c>
      <c r="H652">
        <f t="shared" ca="1" si="24"/>
        <v>5.579034514976574E-2</v>
      </c>
    </row>
    <row r="653" spans="2:8" x14ac:dyDescent="0.2">
      <c r="B653" s="176">
        <v>38575</v>
      </c>
      <c r="C653" s="146">
        <v>82.067665000000005</v>
      </c>
      <c r="D653">
        <f t="shared" si="23"/>
        <v>0.29030664262218409</v>
      </c>
      <c r="E653">
        <v>3.3887662131570663E-2</v>
      </c>
      <c r="G653">
        <v>651</v>
      </c>
      <c r="H653">
        <f t="shared" ca="1" si="24"/>
        <v>-4.0059805280983331E-2</v>
      </c>
    </row>
    <row r="654" spans="2:8" x14ac:dyDescent="0.2">
      <c r="B654" s="176">
        <v>35152</v>
      </c>
      <c r="C654" s="146">
        <v>63.603225999999999</v>
      </c>
      <c r="D654">
        <f t="shared" si="23"/>
        <v>2.2929913683476535</v>
      </c>
      <c r="E654">
        <v>3.3861354488314781E-2</v>
      </c>
      <c r="G654">
        <v>652</v>
      </c>
      <c r="H654">
        <f t="shared" ca="1" si="24"/>
        <v>-4.0794074346209817E-3</v>
      </c>
    </row>
    <row r="655" spans="2:8" x14ac:dyDescent="0.2">
      <c r="B655" s="176">
        <v>37410</v>
      </c>
      <c r="C655" s="146">
        <v>19.314726</v>
      </c>
      <c r="D655">
        <f t="shared" si="23"/>
        <v>-0.8605401143188719</v>
      </c>
      <c r="E655">
        <v>3.3856206680395524E-2</v>
      </c>
      <c r="G655">
        <v>653</v>
      </c>
      <c r="H655">
        <f t="shared" ca="1" si="24"/>
        <v>3.1219308967459745E-2</v>
      </c>
    </row>
    <row r="656" spans="2:8" x14ac:dyDescent="0.2">
      <c r="B656" s="176">
        <v>40263</v>
      </c>
      <c r="C656" s="146">
        <v>138.49664300000001</v>
      </c>
      <c r="D656">
        <f t="shared" si="23"/>
        <v>0.9741708477459019</v>
      </c>
      <c r="E656">
        <v>3.3852765496279705E-2</v>
      </c>
      <c r="G656">
        <v>654</v>
      </c>
      <c r="H656">
        <f t="shared" ca="1" si="24"/>
        <v>1.5494749736573365E-2</v>
      </c>
    </row>
    <row r="657" spans="2:8" x14ac:dyDescent="0.2">
      <c r="B657" s="176">
        <v>35179</v>
      </c>
      <c r="C657" s="146">
        <v>70.154335000000003</v>
      </c>
      <c r="D657">
        <f t="shared" si="23"/>
        <v>-0.83228554534531551</v>
      </c>
      <c r="E657">
        <v>3.3798311943356606E-2</v>
      </c>
      <c r="G657">
        <v>655</v>
      </c>
      <c r="H657">
        <f t="shared" ca="1" si="24"/>
        <v>-2.9349777559596314E-2</v>
      </c>
    </row>
    <row r="658" spans="2:8" x14ac:dyDescent="0.2">
      <c r="B658" s="176">
        <v>44630</v>
      </c>
      <c r="C658" s="146">
        <v>418.29629499999999</v>
      </c>
      <c r="D658">
        <f t="shared" si="23"/>
        <v>1.3612829919823826</v>
      </c>
      <c r="E658">
        <v>3.3752171427037105E-2</v>
      </c>
      <c r="G658">
        <v>656</v>
      </c>
      <c r="H658">
        <f t="shared" ca="1" si="24"/>
        <v>4.7699154187876456E-3</v>
      </c>
    </row>
    <row r="659" spans="2:8" x14ac:dyDescent="0.2">
      <c r="B659" s="176">
        <v>43769</v>
      </c>
      <c r="C659" s="146">
        <v>177.14788799999999</v>
      </c>
      <c r="D659">
        <f t="shared" si="23"/>
        <v>3.2865842855116463</v>
      </c>
      <c r="E659">
        <v>3.3740562139589189E-2</v>
      </c>
      <c r="G659">
        <v>657</v>
      </c>
      <c r="H659">
        <f t="shared" ca="1" si="24"/>
        <v>2.2337095125788752E-2</v>
      </c>
    </row>
    <row r="660" spans="2:8" x14ac:dyDescent="0.2">
      <c r="B660" s="176">
        <v>36362</v>
      </c>
      <c r="C660" s="146">
        <v>41.326118000000001</v>
      </c>
      <c r="D660">
        <f t="shared" si="23"/>
        <v>-0.90180050094718189</v>
      </c>
      <c r="E660">
        <v>3.3718419818601311E-2</v>
      </c>
      <c r="G660">
        <v>658</v>
      </c>
      <c r="H660">
        <f t="shared" ca="1" si="24"/>
        <v>2.5796423453952843E-2</v>
      </c>
    </row>
    <row r="661" spans="2:8" x14ac:dyDescent="0.2">
      <c r="B661" s="176">
        <v>44950</v>
      </c>
      <c r="C661" s="146">
        <v>420.83837899999997</v>
      </c>
      <c r="D661">
        <f t="shared" si="23"/>
        <v>1.7230067698399296</v>
      </c>
      <c r="E661">
        <v>3.3667963133565897E-2</v>
      </c>
      <c r="G661">
        <v>659</v>
      </c>
      <c r="H661">
        <f t="shared" ca="1" si="24"/>
        <v>4.7963970806127734E-3</v>
      </c>
    </row>
    <row r="662" spans="2:8" x14ac:dyDescent="0.2">
      <c r="B662" s="176">
        <v>40290</v>
      </c>
      <c r="C662" s="146">
        <v>154.549149</v>
      </c>
      <c r="D662">
        <f t="shared" si="23"/>
        <v>9.2149837286409504</v>
      </c>
      <c r="E662">
        <v>3.3666699758005639E-2</v>
      </c>
      <c r="G662">
        <v>660</v>
      </c>
      <c r="H662">
        <f t="shared" ca="1" si="24"/>
        <v>7.2300105298740338E-3</v>
      </c>
    </row>
    <row r="663" spans="2:8" x14ac:dyDescent="0.2">
      <c r="B663" s="176">
        <v>36091</v>
      </c>
      <c r="C663" s="146">
        <v>15.129652</v>
      </c>
      <c r="D663">
        <f t="shared" si="23"/>
        <v>-0.88962867906512599</v>
      </c>
      <c r="E663">
        <v>3.3604604421606739E-2</v>
      </c>
      <c r="G663">
        <v>661</v>
      </c>
      <c r="H663">
        <f t="shared" ca="1" si="24"/>
        <v>-2.3970489547411086E-2</v>
      </c>
    </row>
    <row r="664" spans="2:8" x14ac:dyDescent="0.2">
      <c r="B664" s="176">
        <v>39380</v>
      </c>
      <c r="C664" s="146">
        <v>137.07955899999999</v>
      </c>
      <c r="D664">
        <f t="shared" si="23"/>
        <v>1.3496554061908714</v>
      </c>
      <c r="E664">
        <v>3.3565743618412226E-2</v>
      </c>
      <c r="G664">
        <v>662</v>
      </c>
      <c r="H664">
        <f t="shared" ca="1" si="24"/>
        <v>2.1030704178166162E-3</v>
      </c>
    </row>
    <row r="665" spans="2:8" x14ac:dyDescent="0.2">
      <c r="B665" s="176">
        <v>35348</v>
      </c>
      <c r="C665" s="146">
        <v>58.340282000000002</v>
      </c>
      <c r="D665">
        <f t="shared" si="23"/>
        <v>-0.23978191828078221</v>
      </c>
      <c r="E665">
        <v>3.3559756942076836E-2</v>
      </c>
      <c r="G665">
        <v>663</v>
      </c>
      <c r="H665">
        <f t="shared" ca="1" si="24"/>
        <v>2.242619126830625E-2</v>
      </c>
    </row>
    <row r="666" spans="2:8" x14ac:dyDescent="0.2">
      <c r="B666" s="176">
        <v>38414</v>
      </c>
      <c r="C666" s="146">
        <v>76.741507999999996</v>
      </c>
      <c r="D666">
        <f t="shared" si="23"/>
        <v>8.9435115994522474E-2</v>
      </c>
      <c r="E666">
        <v>3.3545682797918322E-2</v>
      </c>
      <c r="G666">
        <v>664</v>
      </c>
      <c r="H666">
        <f t="shared" ca="1" si="24"/>
        <v>-1.3324614074557973E-2</v>
      </c>
    </row>
    <row r="667" spans="2:8" x14ac:dyDescent="0.2">
      <c r="B667" s="176">
        <v>38526</v>
      </c>
      <c r="C667" s="146">
        <v>70.441558999999998</v>
      </c>
      <c r="D667">
        <f t="shared" si="23"/>
        <v>-0.57939820368196715</v>
      </c>
      <c r="E667">
        <v>3.3535291793392007E-2</v>
      </c>
      <c r="G667">
        <v>665</v>
      </c>
      <c r="H667">
        <f t="shared" ca="1" si="24"/>
        <v>-9.56507014574398E-4</v>
      </c>
    </row>
    <row r="668" spans="2:8" x14ac:dyDescent="0.2">
      <c r="B668" s="176">
        <v>43647</v>
      </c>
      <c r="C668" s="146">
        <v>167.478027</v>
      </c>
      <c r="D668">
        <f t="shared" si="23"/>
        <v>13.670395479909256</v>
      </c>
      <c r="E668">
        <v>3.3528196546350933E-2</v>
      </c>
      <c r="G668">
        <v>666</v>
      </c>
      <c r="H668">
        <f t="shared" ca="1" si="24"/>
        <v>1.9052332279325779E-2</v>
      </c>
    </row>
    <row r="669" spans="2:8" x14ac:dyDescent="0.2">
      <c r="B669" s="176">
        <v>37110</v>
      </c>
      <c r="C669" s="146">
        <v>11.416054000000001</v>
      </c>
      <c r="D669">
        <f t="shared" si="23"/>
        <v>-0.89237185551664977</v>
      </c>
      <c r="E669">
        <v>3.3519609212657647E-2</v>
      </c>
      <c r="G669">
        <v>667</v>
      </c>
      <c r="H669">
        <f t="shared" ca="1" si="24"/>
        <v>3.8816130536613112E-2</v>
      </c>
    </row>
    <row r="670" spans="2:8" x14ac:dyDescent="0.2">
      <c r="B670" s="176">
        <v>44029</v>
      </c>
      <c r="C670" s="146">
        <v>106.069412</v>
      </c>
      <c r="D670">
        <f t="shared" si="23"/>
        <v>3.1488339353419792</v>
      </c>
      <c r="E670">
        <v>3.3511456143866976E-2</v>
      </c>
      <c r="G670">
        <v>668</v>
      </c>
      <c r="H670">
        <f t="shared" ca="1" si="24"/>
        <v>3.5001838701530584E-2</v>
      </c>
    </row>
    <row r="671" spans="2:8" x14ac:dyDescent="0.2">
      <c r="B671" s="176">
        <v>39778</v>
      </c>
      <c r="C671" s="146">
        <v>25.566078000000001</v>
      </c>
      <c r="D671">
        <f t="shared" si="23"/>
        <v>0.23350860334163742</v>
      </c>
      <c r="E671">
        <v>3.3492768422611292E-2</v>
      </c>
      <c r="G671">
        <v>669</v>
      </c>
      <c r="H671">
        <f t="shared" ca="1" si="24"/>
        <v>2.8987815660938884E-3</v>
      </c>
    </row>
    <row r="672" spans="2:8" x14ac:dyDescent="0.2">
      <c r="B672" s="176">
        <v>37526</v>
      </c>
      <c r="C672" s="146">
        <v>20.726306999999998</v>
      </c>
      <c r="D672">
        <f t="shared" si="23"/>
        <v>-0.93098455215008835</v>
      </c>
      <c r="E672">
        <v>3.3461291623986478E-2</v>
      </c>
      <c r="G672">
        <v>670</v>
      </c>
      <c r="H672">
        <f t="shared" ca="1" si="24"/>
        <v>-1.8671072495918693E-3</v>
      </c>
    </row>
    <row r="673" spans="2:8" x14ac:dyDescent="0.2">
      <c r="B673" s="176">
        <v>44322</v>
      </c>
      <c r="C673" s="146">
        <v>300.31402600000001</v>
      </c>
      <c r="D673">
        <f t="shared" si="23"/>
        <v>5.7337186209746189</v>
      </c>
      <c r="E673">
        <v>3.3447755284421579E-2</v>
      </c>
      <c r="G673">
        <v>671</v>
      </c>
      <c r="H673">
        <f t="shared" ca="1" si="24"/>
        <v>-5.1268479355988085E-2</v>
      </c>
    </row>
    <row r="674" spans="2:8" x14ac:dyDescent="0.2">
      <c r="B674" s="176">
        <v>37869</v>
      </c>
      <c r="C674" s="146">
        <v>44.598540999999997</v>
      </c>
      <c r="D674">
        <f t="shared" si="23"/>
        <v>-0.8681718343303455</v>
      </c>
      <c r="E674">
        <v>3.3363677992324564E-2</v>
      </c>
      <c r="G674">
        <v>672</v>
      </c>
      <c r="H674">
        <f t="shared" ca="1" si="24"/>
        <v>3.2716360266449668E-2</v>
      </c>
    </row>
    <row r="675" spans="2:8" x14ac:dyDescent="0.2">
      <c r="B675" s="176">
        <v>42391</v>
      </c>
      <c r="C675" s="146">
        <v>338.30813599999999</v>
      </c>
      <c r="D675">
        <f t="shared" si="23"/>
        <v>1.3323721819427166</v>
      </c>
      <c r="E675">
        <v>3.3328265473368937E-2</v>
      </c>
      <c r="G675">
        <v>673</v>
      </c>
      <c r="H675">
        <f t="shared" ca="1" si="24"/>
        <v>4.2845773231956529E-3</v>
      </c>
    </row>
    <row r="676" spans="2:8" x14ac:dyDescent="0.2">
      <c r="B676" s="176">
        <v>39072</v>
      </c>
      <c r="C676" s="146">
        <v>145.04894999999999</v>
      </c>
      <c r="D676">
        <f t="shared" si="23"/>
        <v>-0.68870127730878961</v>
      </c>
      <c r="E676">
        <v>3.3295611537193279E-2</v>
      </c>
      <c r="G676">
        <v>674</v>
      </c>
      <c r="H676">
        <f t="shared" ca="1" si="24"/>
        <v>2.4037718744671224E-2</v>
      </c>
    </row>
    <row r="677" spans="2:8" x14ac:dyDescent="0.2">
      <c r="B677" s="176">
        <v>42906</v>
      </c>
      <c r="C677" s="146">
        <v>465.94778400000001</v>
      </c>
      <c r="D677">
        <f t="shared" si="23"/>
        <v>9.0919860694192476</v>
      </c>
      <c r="E677">
        <v>3.3270684832536548E-2</v>
      </c>
      <c r="G677">
        <v>675</v>
      </c>
      <c r="H677">
        <f t="shared" ca="1" si="24"/>
        <v>3.3879924662089722E-2</v>
      </c>
    </row>
    <row r="678" spans="2:8" x14ac:dyDescent="0.2">
      <c r="B678" s="176">
        <v>39927</v>
      </c>
      <c r="C678" s="146">
        <v>46.170077999999997</v>
      </c>
      <c r="D678">
        <f t="shared" si="23"/>
        <v>1.6697503570792298</v>
      </c>
      <c r="E678">
        <v>3.3210881900950721E-2</v>
      </c>
      <c r="G678">
        <v>676</v>
      </c>
      <c r="H678">
        <f t="shared" ca="1" si="24"/>
        <v>2.4847862624010125E-3</v>
      </c>
    </row>
    <row r="679" spans="2:8" x14ac:dyDescent="0.2">
      <c r="B679" s="176">
        <v>36941</v>
      </c>
      <c r="C679" s="146">
        <v>17.293780999999999</v>
      </c>
      <c r="D679">
        <f t="shared" si="23"/>
        <v>-0.7186263376665003</v>
      </c>
      <c r="E679">
        <v>3.3179867876284103E-2</v>
      </c>
      <c r="G679">
        <v>677</v>
      </c>
      <c r="H679">
        <f t="shared" ca="1" si="24"/>
        <v>-2.8447737312042197E-3</v>
      </c>
    </row>
    <row r="680" spans="2:8" x14ac:dyDescent="0.2">
      <c r="B680" s="176">
        <v>35360</v>
      </c>
      <c r="C680" s="146">
        <v>61.461975000000002</v>
      </c>
      <c r="D680">
        <f t="shared" si="23"/>
        <v>-0.81087873691191992</v>
      </c>
      <c r="E680">
        <v>3.3154399072430001E-2</v>
      </c>
      <c r="G680">
        <v>678</v>
      </c>
      <c r="H680">
        <f t="shared" ca="1" si="24"/>
        <v>2.0969943689235739E-2</v>
      </c>
    </row>
    <row r="681" spans="2:8" x14ac:dyDescent="0.2">
      <c r="B681" s="176">
        <v>44328</v>
      </c>
      <c r="C681" s="146">
        <v>324.987122</v>
      </c>
      <c r="D681">
        <f t="shared" si="23"/>
        <v>13.984430421535647</v>
      </c>
      <c r="E681">
        <v>3.3116813138765758E-2</v>
      </c>
      <c r="G681">
        <v>679</v>
      </c>
      <c r="H681">
        <f t="shared" ca="1" si="24"/>
        <v>-2.6801509128088218E-2</v>
      </c>
    </row>
    <row r="682" spans="2:8" x14ac:dyDescent="0.2">
      <c r="B682" s="176">
        <v>36014</v>
      </c>
      <c r="C682" s="146">
        <v>21.688320000000001</v>
      </c>
      <c r="D682">
        <f t="shared" si="23"/>
        <v>-0.92876255261883423</v>
      </c>
      <c r="E682">
        <v>3.3013653792735097E-2</v>
      </c>
      <c r="G682">
        <v>680</v>
      </c>
      <c r="H682">
        <f t="shared" ca="1" si="24"/>
        <v>1.0771756696614803E-2</v>
      </c>
    </row>
    <row r="683" spans="2:8" x14ac:dyDescent="0.2">
      <c r="B683" s="176">
        <v>43258</v>
      </c>
      <c r="C683" s="146">
        <v>304.45111100000003</v>
      </c>
      <c r="D683">
        <f t="shared" si="23"/>
        <v>1.4180287358137607</v>
      </c>
      <c r="E683">
        <v>3.297814723958082E-2</v>
      </c>
      <c r="G683">
        <v>681</v>
      </c>
      <c r="H683">
        <f t="shared" ca="1" si="24"/>
        <v>7.9968082527965122E-3</v>
      </c>
    </row>
    <row r="684" spans="2:8" x14ac:dyDescent="0.2">
      <c r="B684" s="176">
        <v>39188</v>
      </c>
      <c r="C684" s="146">
        <v>125.908806</v>
      </c>
      <c r="D684">
        <f t="shared" si="23"/>
        <v>2.7820062864022681</v>
      </c>
      <c r="E684">
        <v>3.2975294460435914E-2</v>
      </c>
      <c r="G684">
        <v>682</v>
      </c>
      <c r="H684">
        <f t="shared" ca="1" si="24"/>
        <v>-7.2523199529532186E-4</v>
      </c>
    </row>
    <row r="685" spans="2:8" x14ac:dyDescent="0.2">
      <c r="B685" s="176">
        <v>37809</v>
      </c>
      <c r="C685" s="146">
        <v>33.291538000000003</v>
      </c>
      <c r="D685">
        <f t="shared" si="23"/>
        <v>-0.4160041365135061</v>
      </c>
      <c r="E685">
        <v>3.295895963467272E-2</v>
      </c>
      <c r="G685">
        <v>683</v>
      </c>
      <c r="H685">
        <f t="shared" ca="1" si="24"/>
        <v>-3.6233677835479434E-2</v>
      </c>
    </row>
    <row r="686" spans="2:8" x14ac:dyDescent="0.2">
      <c r="B686" s="176">
        <v>35494</v>
      </c>
      <c r="C686" s="146">
        <v>57.006461999999999</v>
      </c>
      <c r="D686">
        <f t="shared" si="23"/>
        <v>-0.84629985883945735</v>
      </c>
      <c r="E686">
        <v>3.29090460888848E-2</v>
      </c>
      <c r="G686">
        <v>684</v>
      </c>
      <c r="H686">
        <f t="shared" ca="1" si="24"/>
        <v>1.8984109616854733E-2</v>
      </c>
    </row>
    <row r="687" spans="2:8" x14ac:dyDescent="0.2">
      <c r="B687" s="176">
        <v>43157</v>
      </c>
      <c r="C687" s="146">
        <v>370.89401199999998</v>
      </c>
      <c r="D687">
        <f t="shared" si="23"/>
        <v>-0.26646301420897733</v>
      </c>
      <c r="E687">
        <v>3.2898271451228894E-2</v>
      </c>
      <c r="G687">
        <v>685</v>
      </c>
      <c r="H687">
        <f t="shared" ca="1" si="24"/>
        <v>-7.4682894546086133E-3</v>
      </c>
    </row>
    <row r="688" spans="2:8" x14ac:dyDescent="0.2">
      <c r="B688" s="176">
        <v>42573</v>
      </c>
      <c r="C688" s="146">
        <v>505.624146</v>
      </c>
      <c r="D688">
        <f t="shared" si="23"/>
        <v>0.98293815752036329</v>
      </c>
      <c r="E688">
        <v>3.2888774394060086E-2</v>
      </c>
      <c r="G688">
        <v>686</v>
      </c>
      <c r="H688">
        <f t="shared" ca="1" si="24"/>
        <v>-1.2478921900848233E-2</v>
      </c>
    </row>
    <row r="689" spans="2:8" x14ac:dyDescent="0.2">
      <c r="B689" s="176">
        <v>40518</v>
      </c>
      <c r="C689" s="146">
        <v>254.98734999999999</v>
      </c>
      <c r="D689">
        <f t="shared" si="23"/>
        <v>-0.50468233709219035</v>
      </c>
      <c r="E689">
        <v>3.2821403577357168E-2</v>
      </c>
      <c r="G689">
        <v>687</v>
      </c>
      <c r="H689">
        <f t="shared" ca="1" si="24"/>
        <v>-1.3055077346614697E-2</v>
      </c>
    </row>
    <row r="690" spans="2:8" x14ac:dyDescent="0.2">
      <c r="B690" s="176">
        <v>42587</v>
      </c>
      <c r="C690" s="146">
        <v>514.79559300000005</v>
      </c>
      <c r="D690">
        <f t="shared" si="23"/>
        <v>1.1852773041943896</v>
      </c>
      <c r="E690">
        <v>3.2800089681841033E-2</v>
      </c>
      <c r="G690">
        <v>688</v>
      </c>
      <c r="H690">
        <f t="shared" ca="1" si="24"/>
        <v>1.8075435867904981E-2</v>
      </c>
    </row>
    <row r="691" spans="2:8" x14ac:dyDescent="0.2">
      <c r="B691" s="176">
        <v>41080</v>
      </c>
      <c r="C691" s="146">
        <v>235.57449299999999</v>
      </c>
      <c r="D691">
        <f t="shared" si="23"/>
        <v>-0.42164060600921116</v>
      </c>
      <c r="E691">
        <v>3.2752296558681268E-2</v>
      </c>
      <c r="G691">
        <v>689</v>
      </c>
      <c r="H691">
        <f t="shared" ca="1" si="24"/>
        <v>2.8913049533877685E-2</v>
      </c>
    </row>
    <row r="692" spans="2:8" x14ac:dyDescent="0.2">
      <c r="B692" s="176">
        <v>42473</v>
      </c>
      <c r="C692" s="146">
        <v>407.31506300000001</v>
      </c>
      <c r="D692">
        <f t="shared" si="23"/>
        <v>7.2617100795058267</v>
      </c>
      <c r="E692">
        <v>3.2718630111898829E-2</v>
      </c>
      <c r="G692">
        <v>690</v>
      </c>
      <c r="H692">
        <f t="shared" ca="1" si="24"/>
        <v>9.0398172680671088E-3</v>
      </c>
    </row>
    <row r="693" spans="2:8" x14ac:dyDescent="0.2">
      <c r="B693" s="176">
        <v>35416</v>
      </c>
      <c r="C693" s="146">
        <v>49.301544</v>
      </c>
      <c r="D693">
        <f t="shared" si="23"/>
        <v>-0.60386728481575724</v>
      </c>
      <c r="E693">
        <v>3.2694373177498078E-2</v>
      </c>
      <c r="G693">
        <v>691</v>
      </c>
      <c r="H693">
        <f t="shared" ca="1" si="24"/>
        <v>1.0922891221408581E-2</v>
      </c>
    </row>
    <row r="694" spans="2:8" x14ac:dyDescent="0.2">
      <c r="B694" s="176">
        <v>39196</v>
      </c>
      <c r="C694" s="146">
        <v>124.457138</v>
      </c>
      <c r="D694">
        <f t="shared" si="23"/>
        <v>3.1136034434752902</v>
      </c>
      <c r="E694">
        <v>3.2653373336973726E-2</v>
      </c>
      <c r="G694">
        <v>692</v>
      </c>
      <c r="H694">
        <f t="shared" ca="1" si="24"/>
        <v>1.0674421852613447E-2</v>
      </c>
    </row>
    <row r="695" spans="2:8" x14ac:dyDescent="0.2">
      <c r="B695" s="176">
        <v>39895</v>
      </c>
      <c r="C695" s="146">
        <v>30.255016000000001</v>
      </c>
      <c r="D695">
        <f t="shared" si="23"/>
        <v>-0.86876842272627297</v>
      </c>
      <c r="E695">
        <v>3.2628976417265025E-2</v>
      </c>
      <c r="G695">
        <v>693</v>
      </c>
      <c r="H695">
        <f t="shared" ca="1" si="24"/>
        <v>8.8264401614901924E-3</v>
      </c>
    </row>
    <row r="696" spans="2:8" x14ac:dyDescent="0.2">
      <c r="B696" s="176">
        <v>40504</v>
      </c>
      <c r="C696" s="146">
        <v>230.54676799999999</v>
      </c>
      <c r="D696">
        <f t="shared" si="23"/>
        <v>-0.34411429389268167</v>
      </c>
      <c r="E696">
        <v>3.2548369399865849E-2</v>
      </c>
      <c r="G696">
        <v>694</v>
      </c>
      <c r="H696">
        <f t="shared" ca="1" si="24"/>
        <v>1.9898993969653295E-2</v>
      </c>
    </row>
    <row r="697" spans="2:8" x14ac:dyDescent="0.2">
      <c r="B697" s="176">
        <v>43171</v>
      </c>
      <c r="C697" s="146">
        <v>351.50448599999999</v>
      </c>
      <c r="D697">
        <f t="shared" si="23"/>
        <v>4.3527677285858868</v>
      </c>
      <c r="E697">
        <v>3.2503685352233372E-2</v>
      </c>
      <c r="G697">
        <v>695</v>
      </c>
      <c r="H697">
        <f t="shared" ca="1" si="24"/>
        <v>3.3845218407931608E-2</v>
      </c>
    </row>
    <row r="698" spans="2:8" x14ac:dyDescent="0.2">
      <c r="B698" s="176">
        <v>35601</v>
      </c>
      <c r="C698" s="146">
        <v>65.667800999999997</v>
      </c>
      <c r="D698">
        <f t="shared" si="23"/>
        <v>-0.87451668148013062</v>
      </c>
      <c r="E698">
        <v>3.2489330861460261E-2</v>
      </c>
      <c r="G698">
        <v>696</v>
      </c>
      <c r="H698">
        <f t="shared" ca="1" si="24"/>
        <v>1.2515500461808684E-2</v>
      </c>
    </row>
    <row r="699" spans="2:8" x14ac:dyDescent="0.2">
      <c r="B699" s="176">
        <v>45065</v>
      </c>
      <c r="C699" s="146">
        <v>523.31897000000004</v>
      </c>
      <c r="D699">
        <f t="shared" si="23"/>
        <v>7.7622207032467836</v>
      </c>
      <c r="E699">
        <v>3.2451562025917265E-2</v>
      </c>
      <c r="G699">
        <v>697</v>
      </c>
      <c r="H699">
        <f t="shared" ca="1" si="24"/>
        <v>1.091513443660606E-2</v>
      </c>
    </row>
    <row r="700" spans="2:8" x14ac:dyDescent="0.2">
      <c r="B700" s="176">
        <v>35122</v>
      </c>
      <c r="C700" s="146">
        <v>59.724468000000002</v>
      </c>
      <c r="D700">
        <f t="shared" si="23"/>
        <v>-0.44757389822846999</v>
      </c>
      <c r="E700">
        <v>3.2371393165151405E-2</v>
      </c>
      <c r="G700">
        <v>698</v>
      </c>
      <c r="H700">
        <f t="shared" ca="1" si="24"/>
        <v>2.2348390718952123E-2</v>
      </c>
    </row>
    <row r="701" spans="2:8" x14ac:dyDescent="0.2">
      <c r="B701" s="176">
        <v>44033</v>
      </c>
      <c r="C701" s="146">
        <v>108.113045</v>
      </c>
      <c r="D701">
        <f t="shared" si="23"/>
        <v>-0.31576017707027881</v>
      </c>
      <c r="E701">
        <v>3.2365528652039462E-2</v>
      </c>
      <c r="G701">
        <v>699</v>
      </c>
      <c r="H701">
        <f t="shared" ca="1" si="24"/>
        <v>-6.918518579305445E-3</v>
      </c>
    </row>
    <row r="702" spans="2:8" x14ac:dyDescent="0.2">
      <c r="B702" s="176">
        <v>38839</v>
      </c>
      <c r="C702" s="146">
        <v>158.00460799999999</v>
      </c>
      <c r="D702">
        <f t="shared" si="23"/>
        <v>4.1456421101858272</v>
      </c>
      <c r="E702">
        <v>3.2346726561241247E-2</v>
      </c>
      <c r="G702">
        <v>700</v>
      </c>
      <c r="H702">
        <f t="shared" ca="1" si="24"/>
        <v>9.0656237337756167E-3</v>
      </c>
    </row>
    <row r="703" spans="2:8" x14ac:dyDescent="0.2">
      <c r="B703" s="176">
        <v>36207</v>
      </c>
      <c r="C703" s="146">
        <v>30.706489999999999</v>
      </c>
      <c r="D703">
        <f t="shared" si="23"/>
        <v>-0.70847209707790704</v>
      </c>
      <c r="E703">
        <v>3.23228625137396E-2</v>
      </c>
      <c r="G703">
        <v>701</v>
      </c>
      <c r="H703">
        <f t="shared" ca="1" si="24"/>
        <v>-1.0474979710992432E-3</v>
      </c>
    </row>
    <row r="704" spans="2:8" x14ac:dyDescent="0.2">
      <c r="B704" s="176">
        <v>40121</v>
      </c>
      <c r="C704" s="146">
        <v>105.32950599999999</v>
      </c>
      <c r="D704">
        <f t="shared" si="23"/>
        <v>-0.78337827129291249</v>
      </c>
      <c r="E704">
        <v>3.231651982426996E-2</v>
      </c>
      <c r="G704">
        <v>702</v>
      </c>
      <c r="H704">
        <f t="shared" ca="1" si="24"/>
        <v>-8.3158260255680513E-3</v>
      </c>
    </row>
    <row r="705" spans="2:8" x14ac:dyDescent="0.2">
      <c r="B705" s="176">
        <v>42544</v>
      </c>
      <c r="C705" s="146">
        <v>486.23703</v>
      </c>
      <c r="D705">
        <f t="shared" si="23"/>
        <v>-5.5200985183609524E-2</v>
      </c>
      <c r="E705">
        <v>3.2261493711970401E-2</v>
      </c>
      <c r="G705">
        <v>703</v>
      </c>
      <c r="H705">
        <f t="shared" ca="1" si="24"/>
        <v>-1.3372006926883347E-2</v>
      </c>
    </row>
    <row r="706" spans="2:8" x14ac:dyDescent="0.2">
      <c r="B706" s="176">
        <v>42745</v>
      </c>
      <c r="C706" s="146">
        <v>514.64599599999997</v>
      </c>
      <c r="D706">
        <f t="shared" si="23"/>
        <v>2.2992038314628815</v>
      </c>
      <c r="E706">
        <v>3.2190366032774143E-2</v>
      </c>
      <c r="G706">
        <v>704</v>
      </c>
      <c r="H706">
        <f t="shared" ca="1" si="24"/>
        <v>3.2471719373771205E-2</v>
      </c>
    </row>
    <row r="707" spans="2:8" x14ac:dyDescent="0.2">
      <c r="B707" s="176">
        <v>39084</v>
      </c>
      <c r="C707" s="146">
        <v>155.99096700000001</v>
      </c>
      <c r="D707">
        <f t="shared" ref="D707:D770" si="25">(C707-C708)/C708</f>
        <v>-0.58851300619916525</v>
      </c>
      <c r="E707">
        <v>3.2089500838720621E-2</v>
      </c>
      <c r="G707">
        <v>705</v>
      </c>
      <c r="H707">
        <f t="shared" ca="1" si="24"/>
        <v>5.7910719783528927E-3</v>
      </c>
    </row>
    <row r="708" spans="2:8" x14ac:dyDescent="0.2">
      <c r="B708" s="176">
        <v>41603</v>
      </c>
      <c r="C708" s="146">
        <v>379.09088100000002</v>
      </c>
      <c r="D708">
        <f t="shared" si="25"/>
        <v>22.138465716190584</v>
      </c>
      <c r="E708">
        <v>3.2072808343463245E-2</v>
      </c>
      <c r="G708">
        <v>706</v>
      </c>
      <c r="H708">
        <f t="shared" ref="H708:H771" ca="1" si="26">_xlfn.NORM.INV(RAND(),N$5,N$6)</f>
        <v>6.8329905611884845E-2</v>
      </c>
    </row>
    <row r="709" spans="2:8" x14ac:dyDescent="0.2">
      <c r="B709" s="176">
        <v>36951</v>
      </c>
      <c r="C709" s="146">
        <v>16.383579000000001</v>
      </c>
      <c r="D709">
        <f t="shared" si="25"/>
        <v>-0.92641563843682317</v>
      </c>
      <c r="E709">
        <v>3.2069953765429308E-2</v>
      </c>
      <c r="G709">
        <v>707</v>
      </c>
      <c r="H709">
        <f t="shared" ca="1" si="26"/>
        <v>-7.2698368938607259E-3</v>
      </c>
    </row>
    <row r="710" spans="2:8" x14ac:dyDescent="0.2">
      <c r="B710" s="176">
        <v>40476</v>
      </c>
      <c r="C710" s="146">
        <v>222.650284</v>
      </c>
      <c r="D710">
        <f t="shared" si="25"/>
        <v>1.6389809139875018</v>
      </c>
      <c r="E710">
        <v>3.2032117781204648E-2</v>
      </c>
      <c r="G710">
        <v>708</v>
      </c>
      <c r="H710">
        <f t="shared" ca="1" si="26"/>
        <v>8.4901419309848913E-3</v>
      </c>
    </row>
    <row r="711" spans="2:8" x14ac:dyDescent="0.2">
      <c r="B711" s="176">
        <v>38603</v>
      </c>
      <c r="C711" s="146">
        <v>84.369797000000005</v>
      </c>
      <c r="D711">
        <f t="shared" si="25"/>
        <v>0.14942441653900515</v>
      </c>
      <c r="E711">
        <v>3.199443648833851E-2</v>
      </c>
      <c r="G711">
        <v>709</v>
      </c>
      <c r="H711">
        <f t="shared" ca="1" si="26"/>
        <v>9.846154733727016E-3</v>
      </c>
    </row>
    <row r="712" spans="2:8" x14ac:dyDescent="0.2">
      <c r="B712" s="176">
        <v>38315</v>
      </c>
      <c r="C712" s="146">
        <v>73.401779000000005</v>
      </c>
      <c r="D712">
        <f t="shared" si="25"/>
        <v>0.17786918006517902</v>
      </c>
      <c r="E712">
        <v>3.1978190414707217E-2</v>
      </c>
      <c r="G712">
        <v>710</v>
      </c>
      <c r="H712">
        <f t="shared" ca="1" si="26"/>
        <v>4.9600197690665107E-2</v>
      </c>
    </row>
    <row r="713" spans="2:8" x14ac:dyDescent="0.2">
      <c r="B713" s="176">
        <v>38229</v>
      </c>
      <c r="C713" s="146">
        <v>62.317428999999997</v>
      </c>
      <c r="D713">
        <f t="shared" si="25"/>
        <v>4.2122292876641128</v>
      </c>
      <c r="E713">
        <v>3.1962977231360844E-2</v>
      </c>
      <c r="G713">
        <v>711</v>
      </c>
      <c r="H713">
        <f t="shared" ca="1" si="26"/>
        <v>3.1255907706788551E-2</v>
      </c>
    </row>
    <row r="714" spans="2:8" x14ac:dyDescent="0.2">
      <c r="B714" s="176">
        <v>36844</v>
      </c>
      <c r="C714" s="146">
        <v>11.956003000000001</v>
      </c>
      <c r="D714">
        <f t="shared" si="25"/>
        <v>-0.9213968310820887</v>
      </c>
      <c r="E714">
        <v>3.1957531281312769E-2</v>
      </c>
      <c r="G714">
        <v>712</v>
      </c>
      <c r="H714">
        <f t="shared" ca="1" si="26"/>
        <v>6.344166740093457E-2</v>
      </c>
    </row>
    <row r="715" spans="2:8" x14ac:dyDescent="0.2">
      <c r="B715" s="176">
        <v>39114</v>
      </c>
      <c r="C715" s="146">
        <v>152.10586499999999</v>
      </c>
      <c r="D715">
        <f t="shared" si="25"/>
        <v>0.18453887796393142</v>
      </c>
      <c r="E715">
        <v>3.1936539530383626E-2</v>
      </c>
      <c r="G715">
        <v>713</v>
      </c>
      <c r="H715">
        <f t="shared" ca="1" si="26"/>
        <v>1.9624617748941468E-2</v>
      </c>
    </row>
    <row r="716" spans="2:8" x14ac:dyDescent="0.2">
      <c r="B716" s="176">
        <v>38897</v>
      </c>
      <c r="C716" s="146">
        <v>128.40934799999999</v>
      </c>
      <c r="D716">
        <f t="shared" si="25"/>
        <v>-0.73553112553200495</v>
      </c>
      <c r="E716">
        <v>3.1894758447044848E-2</v>
      </c>
      <c r="G716">
        <v>714</v>
      </c>
      <c r="H716">
        <f t="shared" ca="1" si="26"/>
        <v>-5.843527941864559E-2</v>
      </c>
    </row>
    <row r="717" spans="2:8" x14ac:dyDescent="0.2">
      <c r="B717" s="176">
        <v>42737</v>
      </c>
      <c r="C717" s="146">
        <v>485.53671300000002</v>
      </c>
      <c r="D717">
        <f t="shared" si="25"/>
        <v>2.6435594738830797</v>
      </c>
      <c r="E717">
        <v>3.1885584557704981E-2</v>
      </c>
      <c r="G717">
        <v>715</v>
      </c>
      <c r="H717">
        <f t="shared" ca="1" si="26"/>
        <v>-3.5434359092775857E-3</v>
      </c>
    </row>
    <row r="718" spans="2:8" x14ac:dyDescent="0.2">
      <c r="B718" s="176">
        <v>38862</v>
      </c>
      <c r="C718" s="146">
        <v>133.25889599999999</v>
      </c>
      <c r="D718">
        <f t="shared" si="25"/>
        <v>-0.73379622888969975</v>
      </c>
      <c r="E718">
        <v>3.1883113854121854E-2</v>
      </c>
      <c r="G718">
        <v>716</v>
      </c>
      <c r="H718">
        <f t="shared" ca="1" si="26"/>
        <v>-1.9330244993064735E-2</v>
      </c>
    </row>
    <row r="719" spans="2:8" x14ac:dyDescent="0.2">
      <c r="B719" s="176">
        <v>42740</v>
      </c>
      <c r="C719" s="146">
        <v>500.58981299999999</v>
      </c>
      <c r="D719">
        <f t="shared" si="25"/>
        <v>6.8506285892244687</v>
      </c>
      <c r="E719">
        <v>3.1850409482481856E-2</v>
      </c>
      <c r="G719">
        <v>717</v>
      </c>
      <c r="H719">
        <f t="shared" ca="1" si="26"/>
        <v>-4.8026513048004371E-2</v>
      </c>
    </row>
    <row r="720" spans="2:8" x14ac:dyDescent="0.2">
      <c r="B720" s="176">
        <v>38155</v>
      </c>
      <c r="C720" s="146">
        <v>63.764296999999999</v>
      </c>
      <c r="D720">
        <f t="shared" si="25"/>
        <v>1.9262057520941085</v>
      </c>
      <c r="E720">
        <v>3.1811371183447151E-2</v>
      </c>
      <c r="G720">
        <v>718</v>
      </c>
      <c r="H720">
        <f t="shared" ca="1" si="26"/>
        <v>7.8711027962979699E-3</v>
      </c>
    </row>
    <row r="721" spans="2:8" x14ac:dyDescent="0.2">
      <c r="B721" s="176">
        <v>37312</v>
      </c>
      <c r="C721" s="146">
        <v>21.790776999999999</v>
      </c>
      <c r="D721">
        <f t="shared" si="25"/>
        <v>-0.81752014006718232</v>
      </c>
      <c r="E721">
        <v>3.1774979368787301E-2</v>
      </c>
      <c r="G721">
        <v>719</v>
      </c>
      <c r="H721">
        <f t="shared" ca="1" si="26"/>
        <v>1.9480614443404733E-2</v>
      </c>
    </row>
    <row r="722" spans="2:8" x14ac:dyDescent="0.2">
      <c r="B722" s="176">
        <v>40135</v>
      </c>
      <c r="C722" s="146">
        <v>119.41469600000001</v>
      </c>
      <c r="D722">
        <f t="shared" si="25"/>
        <v>9.8108659913634177</v>
      </c>
      <c r="E722">
        <v>3.1761290256915521E-2</v>
      </c>
      <c r="G722">
        <v>720</v>
      </c>
      <c r="H722">
        <f t="shared" ca="1" si="26"/>
        <v>-2.4651742552531403E-3</v>
      </c>
    </row>
    <row r="723" spans="2:8" x14ac:dyDescent="0.2">
      <c r="B723" s="176">
        <v>37109</v>
      </c>
      <c r="C723" s="146">
        <v>11.045802999999999</v>
      </c>
      <c r="D723">
        <f t="shared" si="25"/>
        <v>-0.97434241212200734</v>
      </c>
      <c r="E723">
        <v>3.1700270688383034E-2</v>
      </c>
      <c r="G723">
        <v>721</v>
      </c>
      <c r="H723">
        <f t="shared" ca="1" si="26"/>
        <v>-1.6716714115984747E-2</v>
      </c>
    </row>
    <row r="724" spans="2:8" x14ac:dyDescent="0.2">
      <c r="B724" s="176">
        <v>43098</v>
      </c>
      <c r="C724" s="146">
        <v>430.50824</v>
      </c>
      <c r="D724">
        <f t="shared" si="25"/>
        <v>0.85004843016081599</v>
      </c>
      <c r="E724">
        <v>3.1653129016660314E-2</v>
      </c>
      <c r="G724">
        <v>722</v>
      </c>
      <c r="H724">
        <f t="shared" ca="1" si="26"/>
        <v>-3.4844475725841068E-2</v>
      </c>
    </row>
    <row r="725" spans="2:8" x14ac:dyDescent="0.2">
      <c r="B725" s="176">
        <v>41072</v>
      </c>
      <c r="C725" s="146">
        <v>232.701065</v>
      </c>
      <c r="D725">
        <f t="shared" si="25"/>
        <v>3.9391306405749313</v>
      </c>
      <c r="E725">
        <v>3.163485606108507E-2</v>
      </c>
      <c r="G725">
        <v>723</v>
      </c>
      <c r="H725">
        <f t="shared" ca="1" si="26"/>
        <v>1.5231727434516624E-3</v>
      </c>
    </row>
    <row r="726" spans="2:8" x14ac:dyDescent="0.2">
      <c r="B726" s="176">
        <v>35697</v>
      </c>
      <c r="C726" s="146">
        <v>47.113770000000002</v>
      </c>
      <c r="D726">
        <f t="shared" si="25"/>
        <v>-0.56464926655462411</v>
      </c>
      <c r="E726">
        <v>3.1592109720386931E-2</v>
      </c>
      <c r="G726">
        <v>724</v>
      </c>
      <c r="H726">
        <f t="shared" ca="1" si="26"/>
        <v>6.3527957536363673E-3</v>
      </c>
    </row>
    <row r="727" spans="2:8" x14ac:dyDescent="0.2">
      <c r="B727" s="176">
        <v>39545</v>
      </c>
      <c r="C727" s="146">
        <v>108.22026099999999</v>
      </c>
      <c r="D727">
        <f t="shared" si="25"/>
        <v>-0.75419016905190783</v>
      </c>
      <c r="E727">
        <v>3.1581512544404125E-2</v>
      </c>
      <c r="G727">
        <v>725</v>
      </c>
      <c r="H727">
        <f t="shared" ca="1" si="26"/>
        <v>1.006315115216813E-2</v>
      </c>
    </row>
    <row r="728" spans="2:8" x14ac:dyDescent="0.2">
      <c r="B728" s="176">
        <v>41862</v>
      </c>
      <c r="C728" s="146">
        <v>440.26010100000002</v>
      </c>
      <c r="D728">
        <f t="shared" si="25"/>
        <v>16.616109545559617</v>
      </c>
      <c r="E728">
        <v>3.1531458191264856E-2</v>
      </c>
      <c r="G728">
        <v>726</v>
      </c>
      <c r="H728">
        <f t="shared" ca="1" si="26"/>
        <v>9.3142681758322902E-3</v>
      </c>
    </row>
    <row r="729" spans="2:8" x14ac:dyDescent="0.2">
      <c r="B729" s="176">
        <v>37760</v>
      </c>
      <c r="C729" s="146">
        <v>24.991903000000001</v>
      </c>
      <c r="D729">
        <f t="shared" si="25"/>
        <v>-0.94961857929345617</v>
      </c>
      <c r="E729">
        <v>3.151877448225953E-2</v>
      </c>
      <c r="G729">
        <v>727</v>
      </c>
      <c r="H729">
        <f t="shared" ca="1" si="26"/>
        <v>1.4143267605478248E-2</v>
      </c>
    </row>
    <row r="730" spans="2:8" x14ac:dyDescent="0.2">
      <c r="B730" s="176">
        <v>44564</v>
      </c>
      <c r="C730" s="146">
        <v>496.05395499999997</v>
      </c>
      <c r="D730">
        <f t="shared" si="25"/>
        <v>0.65306705910564533</v>
      </c>
      <c r="E730">
        <v>3.1509115602426904E-2</v>
      </c>
      <c r="G730">
        <v>728</v>
      </c>
      <c r="H730">
        <f t="shared" ca="1" si="26"/>
        <v>2.5906541916093578E-2</v>
      </c>
    </row>
    <row r="731" spans="2:8" x14ac:dyDescent="0.2">
      <c r="B731" s="176">
        <v>41262</v>
      </c>
      <c r="C731" s="146">
        <v>300.080963</v>
      </c>
      <c r="D731">
        <f t="shared" si="25"/>
        <v>-0.12875185038745304</v>
      </c>
      <c r="E731">
        <v>3.1506570666831477E-2</v>
      </c>
      <c r="G731">
        <v>729</v>
      </c>
      <c r="H731">
        <f t="shared" ca="1" si="26"/>
        <v>-3.4453807290229475E-2</v>
      </c>
    </row>
    <row r="732" spans="2:8" x14ac:dyDescent="0.2">
      <c r="B732" s="176">
        <v>44354</v>
      </c>
      <c r="C732" s="146">
        <v>344.426514</v>
      </c>
      <c r="D732">
        <f t="shared" si="25"/>
        <v>25.705824492039113</v>
      </c>
      <c r="E732">
        <v>3.1497119104176435E-2</v>
      </c>
      <c r="G732">
        <v>730</v>
      </c>
      <c r="H732">
        <f t="shared" ca="1" si="26"/>
        <v>5.6304863349756294E-3</v>
      </c>
    </row>
    <row r="733" spans="2:8" x14ac:dyDescent="0.2">
      <c r="B733" s="176">
        <v>36853</v>
      </c>
      <c r="C733" s="146">
        <v>12.897055999999999</v>
      </c>
      <c r="D733">
        <f t="shared" si="25"/>
        <v>-0.92797493688354471</v>
      </c>
      <c r="E733">
        <v>3.1462055325378553E-2</v>
      </c>
      <c r="G733">
        <v>731</v>
      </c>
      <c r="H733">
        <f t="shared" ca="1" si="26"/>
        <v>-8.5682229148085366E-3</v>
      </c>
    </row>
    <row r="734" spans="2:8" x14ac:dyDescent="0.2">
      <c r="B734" s="176">
        <v>40835</v>
      </c>
      <c r="C734" s="146">
        <v>179.063446</v>
      </c>
      <c r="D734">
        <f t="shared" si="25"/>
        <v>17.61599372728146</v>
      </c>
      <c r="E734">
        <v>3.1448309020390308E-2</v>
      </c>
      <c r="G734">
        <v>732</v>
      </c>
      <c r="H734">
        <f t="shared" ca="1" si="26"/>
        <v>6.2296276485957751E-2</v>
      </c>
    </row>
    <row r="735" spans="2:8" x14ac:dyDescent="0.2">
      <c r="B735" s="176">
        <v>37069</v>
      </c>
      <c r="C735" s="146">
        <v>9.6187959999999997</v>
      </c>
      <c r="D735">
        <f t="shared" si="25"/>
        <v>-0.74852143730929221</v>
      </c>
      <c r="E735">
        <v>3.1430837980535815E-2</v>
      </c>
      <c r="G735">
        <v>733</v>
      </c>
      <c r="H735">
        <f t="shared" ca="1" si="26"/>
        <v>2.2678043287369682E-2</v>
      </c>
    </row>
    <row r="736" spans="2:8" x14ac:dyDescent="0.2">
      <c r="B736" s="176">
        <v>39909</v>
      </c>
      <c r="C736" s="146">
        <v>38.24897</v>
      </c>
      <c r="D736">
        <f t="shared" si="25"/>
        <v>-0.85656755514077909</v>
      </c>
      <c r="E736">
        <v>3.1426566612629159E-2</v>
      </c>
      <c r="G736">
        <v>734</v>
      </c>
      <c r="H736">
        <f t="shared" ca="1" si="26"/>
        <v>1.1778006198526132E-2</v>
      </c>
    </row>
    <row r="737" spans="2:8" x14ac:dyDescent="0.2">
      <c r="B737" s="176">
        <v>43343</v>
      </c>
      <c r="C737" s="146">
        <v>266.66888399999999</v>
      </c>
      <c r="D737">
        <f t="shared" si="25"/>
        <v>-0.43428147556581204</v>
      </c>
      <c r="E737">
        <v>3.1424782863713766E-2</v>
      </c>
      <c r="G737">
        <v>735</v>
      </c>
      <c r="H737">
        <f t="shared" ca="1" si="26"/>
        <v>1.9698729185742659E-2</v>
      </c>
    </row>
    <row r="738" spans="2:8" x14ac:dyDescent="0.2">
      <c r="B738" s="176">
        <v>42691</v>
      </c>
      <c r="C738" s="146">
        <v>471.38085899999999</v>
      </c>
      <c r="D738">
        <f t="shared" si="25"/>
        <v>6.3048899421884519</v>
      </c>
      <c r="E738">
        <v>3.1410176747996815E-2</v>
      </c>
      <c r="G738">
        <v>736</v>
      </c>
      <c r="H738">
        <f t="shared" ca="1" si="26"/>
        <v>-2.3613174040245259E-2</v>
      </c>
    </row>
    <row r="739" spans="2:8" x14ac:dyDescent="0.2">
      <c r="B739" s="176">
        <v>35599</v>
      </c>
      <c r="C739" s="146">
        <v>64.529494999999997</v>
      </c>
      <c r="D739">
        <f t="shared" si="25"/>
        <v>-0.83645624640284244</v>
      </c>
      <c r="E739">
        <v>3.1405825933328822E-2</v>
      </c>
      <c r="G739">
        <v>737</v>
      </c>
      <c r="H739">
        <f t="shared" ca="1" si="26"/>
        <v>4.5782351091524669E-2</v>
      </c>
    </row>
    <row r="740" spans="2:8" x14ac:dyDescent="0.2">
      <c r="B740" s="176">
        <v>43136</v>
      </c>
      <c r="C740" s="146">
        <v>394.570221</v>
      </c>
      <c r="D740">
        <f t="shared" si="25"/>
        <v>2.0466721779098038</v>
      </c>
      <c r="E740">
        <v>3.1400606211333164E-2</v>
      </c>
      <c r="G740">
        <v>738</v>
      </c>
      <c r="H740">
        <f t="shared" ca="1" si="26"/>
        <v>1.2500080011005414E-2</v>
      </c>
    </row>
    <row r="741" spans="2:8" x14ac:dyDescent="0.2">
      <c r="B741" s="176">
        <v>39160</v>
      </c>
      <c r="C741" s="146">
        <v>129.508591</v>
      </c>
      <c r="D741">
        <f t="shared" si="25"/>
        <v>3.497098088363539</v>
      </c>
      <c r="E741">
        <v>3.134000930517554E-2</v>
      </c>
      <c r="G741">
        <v>739</v>
      </c>
      <c r="H741">
        <f t="shared" ca="1" si="26"/>
        <v>-3.4257124921851553E-2</v>
      </c>
    </row>
    <row r="742" spans="2:8" x14ac:dyDescent="0.2">
      <c r="B742" s="176">
        <v>39797</v>
      </c>
      <c r="C742" s="146">
        <v>28.798258000000001</v>
      </c>
      <c r="D742">
        <f t="shared" si="25"/>
        <v>-0.69582201689341927</v>
      </c>
      <c r="E742">
        <v>3.1300945946391205E-2</v>
      </c>
      <c r="G742">
        <v>740</v>
      </c>
      <c r="H742">
        <f t="shared" ca="1" si="26"/>
        <v>4.3304470001961588E-2</v>
      </c>
    </row>
    <row r="743" spans="2:8" x14ac:dyDescent="0.2">
      <c r="B743" s="176">
        <v>38681</v>
      </c>
      <c r="C743" s="146">
        <v>94.675681999999995</v>
      </c>
      <c r="D743">
        <f t="shared" si="25"/>
        <v>0.27858222802547244</v>
      </c>
      <c r="E743">
        <v>3.1277913676249977E-2</v>
      </c>
      <c r="G743">
        <v>741</v>
      </c>
      <c r="H743">
        <f t="shared" ca="1" si="26"/>
        <v>-2.8314583251183079E-2</v>
      </c>
    </row>
    <row r="744" spans="2:8" x14ac:dyDescent="0.2">
      <c r="B744" s="176">
        <v>38544</v>
      </c>
      <c r="C744" s="146">
        <v>74.047393999999997</v>
      </c>
      <c r="D744">
        <f t="shared" si="25"/>
        <v>-0.84583192727657941</v>
      </c>
      <c r="E744">
        <v>3.1257318633265412E-2</v>
      </c>
      <c r="G744">
        <v>742</v>
      </c>
      <c r="H744">
        <f t="shared" ca="1" si="26"/>
        <v>-6.6198735605086656E-3</v>
      </c>
    </row>
    <row r="745" spans="2:8" x14ac:dyDescent="0.2">
      <c r="B745" s="176">
        <v>44537</v>
      </c>
      <c r="C745" s="146">
        <v>480.30304000000001</v>
      </c>
      <c r="D745">
        <f t="shared" si="25"/>
        <v>4.2702050377684113</v>
      </c>
      <c r="E745">
        <v>3.1249976583387695E-2</v>
      </c>
      <c r="G745">
        <v>743</v>
      </c>
      <c r="H745">
        <f t="shared" ca="1" si="26"/>
        <v>-2.7332626406223678E-3</v>
      </c>
    </row>
    <row r="746" spans="2:8" x14ac:dyDescent="0.2">
      <c r="B746" s="176">
        <v>39615</v>
      </c>
      <c r="C746" s="146">
        <v>91.135551000000007</v>
      </c>
      <c r="D746">
        <f t="shared" si="25"/>
        <v>1.9114874200447967</v>
      </c>
      <c r="E746">
        <v>3.1227976496495093E-2</v>
      </c>
      <c r="G746">
        <v>744</v>
      </c>
      <c r="H746">
        <f t="shared" ca="1" si="26"/>
        <v>2.3357707763383383E-4</v>
      </c>
    </row>
    <row r="747" spans="2:8" x14ac:dyDescent="0.2">
      <c r="B747" s="176">
        <v>39889</v>
      </c>
      <c r="C747" s="146">
        <v>31.302059</v>
      </c>
      <c r="D747">
        <f t="shared" si="25"/>
        <v>1.4069166235103374</v>
      </c>
      <c r="E747">
        <v>3.1193698839232283E-2</v>
      </c>
      <c r="G747">
        <v>745</v>
      </c>
      <c r="H747">
        <f t="shared" ca="1" si="26"/>
        <v>6.3761297232143813E-2</v>
      </c>
    </row>
    <row r="748" spans="2:8" x14ac:dyDescent="0.2">
      <c r="B748" s="176">
        <v>36803</v>
      </c>
      <c r="C748" s="146">
        <v>13.005045000000001</v>
      </c>
      <c r="D748">
        <f t="shared" si="25"/>
        <v>-0.97536178801483076</v>
      </c>
      <c r="E748">
        <v>3.1192657204201855E-2</v>
      </c>
      <c r="G748">
        <v>746</v>
      </c>
      <c r="H748">
        <f t="shared" ca="1" si="26"/>
        <v>1.9765642941232283E-2</v>
      </c>
    </row>
    <row r="749" spans="2:8" x14ac:dyDescent="0.2">
      <c r="B749" s="176">
        <v>42135</v>
      </c>
      <c r="C749" s="146">
        <v>527.84045400000002</v>
      </c>
      <c r="D749">
        <f t="shared" si="25"/>
        <v>32.859619590220959</v>
      </c>
      <c r="E749">
        <v>3.1146555471510205E-2</v>
      </c>
      <c r="G749">
        <v>747</v>
      </c>
      <c r="H749">
        <f t="shared" ca="1" si="26"/>
        <v>6.6268652155475838E-2</v>
      </c>
    </row>
    <row r="750" spans="2:8" x14ac:dyDescent="0.2">
      <c r="B750" s="176">
        <v>36774</v>
      </c>
      <c r="C750" s="146">
        <v>15.589084</v>
      </c>
      <c r="D750">
        <f t="shared" si="25"/>
        <v>-0.85918352302355061</v>
      </c>
      <c r="E750">
        <v>3.112241260046094E-2</v>
      </c>
      <c r="G750">
        <v>748</v>
      </c>
      <c r="H750">
        <f t="shared" ca="1" si="26"/>
        <v>-4.9502057850286984E-3</v>
      </c>
    </row>
    <row r="751" spans="2:8" x14ac:dyDescent="0.2">
      <c r="B751" s="176">
        <v>43700</v>
      </c>
      <c r="C751" s="146">
        <v>110.704971</v>
      </c>
      <c r="D751">
        <f t="shared" si="25"/>
        <v>-0.28166068776077324</v>
      </c>
      <c r="E751">
        <v>3.1104991654106195E-2</v>
      </c>
      <c r="G751">
        <v>749</v>
      </c>
      <c r="H751">
        <f t="shared" ca="1" si="26"/>
        <v>2.1029851106669988E-2</v>
      </c>
    </row>
    <row r="752" spans="2:8" x14ac:dyDescent="0.2">
      <c r="B752" s="176">
        <v>40815</v>
      </c>
      <c r="C752" s="146">
        <v>154.11236600000001</v>
      </c>
      <c r="D752">
        <f t="shared" si="25"/>
        <v>3.529170706028713</v>
      </c>
      <c r="E752">
        <v>3.1079680609054937E-2</v>
      </c>
      <c r="G752">
        <v>750</v>
      </c>
      <c r="H752">
        <f t="shared" ca="1" si="26"/>
        <v>-7.6268333078877053E-3</v>
      </c>
    </row>
    <row r="753" spans="2:8" x14ac:dyDescent="0.2">
      <c r="B753" s="176">
        <v>35839</v>
      </c>
      <c r="C753" s="146">
        <v>34.026618999999997</v>
      </c>
      <c r="D753">
        <f t="shared" si="25"/>
        <v>-0.68801811856874573</v>
      </c>
      <c r="E753">
        <v>3.0975483645386079E-2</v>
      </c>
      <c r="G753">
        <v>751</v>
      </c>
      <c r="H753">
        <f t="shared" ca="1" si="26"/>
        <v>-1.5283313443018236E-2</v>
      </c>
    </row>
    <row r="754" spans="2:8" x14ac:dyDescent="0.2">
      <c r="B754" s="176">
        <v>38737</v>
      </c>
      <c r="C754" s="146">
        <v>109.06601000000001</v>
      </c>
      <c r="D754">
        <f t="shared" si="25"/>
        <v>2.5929963031996297</v>
      </c>
      <c r="E754">
        <v>3.0964863201450758E-2</v>
      </c>
      <c r="G754">
        <v>752</v>
      </c>
      <c r="H754">
        <f t="shared" ca="1" si="26"/>
        <v>-2.1344637868002392E-2</v>
      </c>
    </row>
    <row r="755" spans="2:8" x14ac:dyDescent="0.2">
      <c r="B755" s="176">
        <v>39888</v>
      </c>
      <c r="C755" s="146">
        <v>30.355169</v>
      </c>
      <c r="D755">
        <f t="shared" si="25"/>
        <v>0.47444908831660421</v>
      </c>
      <c r="E755">
        <v>3.0921565390408353E-2</v>
      </c>
      <c r="G755">
        <v>753</v>
      </c>
      <c r="H755">
        <f t="shared" ca="1" si="26"/>
        <v>-2.8899199366032583E-2</v>
      </c>
    </row>
    <row r="756" spans="2:8" x14ac:dyDescent="0.2">
      <c r="B756" s="176">
        <v>37323</v>
      </c>
      <c r="C756" s="146">
        <v>20.587465000000002</v>
      </c>
      <c r="D756">
        <f t="shared" si="25"/>
        <v>-0.8689850004609635</v>
      </c>
      <c r="E756">
        <v>3.0899858054800444E-2</v>
      </c>
      <c r="G756">
        <v>754</v>
      </c>
      <c r="H756">
        <f t="shared" ca="1" si="26"/>
        <v>-3.2518198356833701E-3</v>
      </c>
    </row>
    <row r="757" spans="2:8" x14ac:dyDescent="0.2">
      <c r="B757" s="176">
        <v>38827</v>
      </c>
      <c r="C757" s="146">
        <v>157.138229</v>
      </c>
      <c r="D757">
        <f t="shared" si="25"/>
        <v>0.30780282961486544</v>
      </c>
      <c r="E757">
        <v>3.0854321389493306E-2</v>
      </c>
      <c r="G757">
        <v>755</v>
      </c>
      <c r="H757">
        <f t="shared" ca="1" si="26"/>
        <v>1.6662774486254802E-2</v>
      </c>
    </row>
    <row r="758" spans="2:8" x14ac:dyDescent="0.2">
      <c r="B758" s="176">
        <v>39325</v>
      </c>
      <c r="C758" s="146">
        <v>120.15437300000001</v>
      </c>
      <c r="D758">
        <f t="shared" si="25"/>
        <v>-0.59331511072253995</v>
      </c>
      <c r="E758">
        <v>3.0848399051180461E-2</v>
      </c>
      <c r="G758">
        <v>756</v>
      </c>
      <c r="H758">
        <f t="shared" ca="1" si="26"/>
        <v>-4.8248575097351455E-2</v>
      </c>
    </row>
    <row r="759" spans="2:8" x14ac:dyDescent="0.2">
      <c r="B759" s="176">
        <v>41509</v>
      </c>
      <c r="C759" s="146">
        <v>295.44833399999999</v>
      </c>
      <c r="D759">
        <f t="shared" si="25"/>
        <v>1.3527990319712351</v>
      </c>
      <c r="E759">
        <v>3.0827009313240481E-2</v>
      </c>
      <c r="G759">
        <v>757</v>
      </c>
      <c r="H759">
        <f t="shared" ca="1" si="26"/>
        <v>-2.3815057537850542E-2</v>
      </c>
    </row>
    <row r="760" spans="2:8" x14ac:dyDescent="0.2">
      <c r="B760" s="176">
        <v>39157</v>
      </c>
      <c r="C760" s="146">
        <v>125.573128</v>
      </c>
      <c r="D760">
        <f t="shared" si="25"/>
        <v>-0.63026026543830904</v>
      </c>
      <c r="E760">
        <v>3.0718301075781374E-2</v>
      </c>
      <c r="G760">
        <v>758</v>
      </c>
      <c r="H760">
        <f t="shared" ca="1" si="26"/>
        <v>-7.9558784924619472E-2</v>
      </c>
    </row>
    <row r="761" spans="2:8" x14ac:dyDescent="0.2">
      <c r="B761" s="176">
        <v>41550</v>
      </c>
      <c r="C761" s="146">
        <v>339.62573200000003</v>
      </c>
      <c r="D761">
        <f t="shared" si="25"/>
        <v>-0.20471258918185103</v>
      </c>
      <c r="E761">
        <v>3.0686780393263398E-2</v>
      </c>
      <c r="G761">
        <v>759</v>
      </c>
      <c r="H761">
        <f t="shared" ca="1" si="26"/>
        <v>1.3631566374582257E-2</v>
      </c>
    </row>
    <row r="762" spans="2:8" x14ac:dyDescent="0.2">
      <c r="B762" s="176">
        <v>41795</v>
      </c>
      <c r="C762" s="146">
        <v>427.04779100000002</v>
      </c>
      <c r="D762">
        <f t="shared" si="25"/>
        <v>0.39657451023705059</v>
      </c>
      <c r="E762">
        <v>3.0683481670624076E-2</v>
      </c>
      <c r="G762">
        <v>760</v>
      </c>
      <c r="H762">
        <f t="shared" ca="1" si="26"/>
        <v>2.9903824432563801E-3</v>
      </c>
    </row>
    <row r="763" spans="2:8" x14ac:dyDescent="0.2">
      <c r="B763" s="176">
        <v>41018</v>
      </c>
      <c r="C763" s="146">
        <v>305.78231799999998</v>
      </c>
      <c r="D763">
        <f t="shared" si="25"/>
        <v>14.061642177440442</v>
      </c>
      <c r="E763">
        <v>3.0669909296308872E-2</v>
      </c>
      <c r="G763">
        <v>761</v>
      </c>
      <c r="H763">
        <f t="shared" ca="1" si="26"/>
        <v>-3.4686997909276041E-2</v>
      </c>
    </row>
    <row r="764" spans="2:8" x14ac:dyDescent="0.2">
      <c r="B764" s="176">
        <v>36020</v>
      </c>
      <c r="C764" s="146">
        <v>20.302057000000001</v>
      </c>
      <c r="D764">
        <f t="shared" si="25"/>
        <v>-0.62792649232176723</v>
      </c>
      <c r="E764">
        <v>3.064675516740837E-2</v>
      </c>
      <c r="G764">
        <v>762</v>
      </c>
      <c r="H764">
        <f t="shared" ca="1" si="26"/>
        <v>-1.6813810555815625E-2</v>
      </c>
    </row>
    <row r="765" spans="2:8" x14ac:dyDescent="0.2">
      <c r="B765" s="176">
        <v>39995</v>
      </c>
      <c r="C765" s="146">
        <v>54.564639999999997</v>
      </c>
      <c r="D765">
        <f t="shared" si="25"/>
        <v>-0.8816802492124215</v>
      </c>
      <c r="E765">
        <v>3.0610456331217787E-2</v>
      </c>
      <c r="G765">
        <v>763</v>
      </c>
      <c r="H765">
        <f t="shared" ca="1" si="26"/>
        <v>2.0737289924619477E-2</v>
      </c>
    </row>
    <row r="766" spans="2:8" x14ac:dyDescent="0.2">
      <c r="B766" s="176">
        <v>41823</v>
      </c>
      <c r="C766" s="146">
        <v>461.16256700000002</v>
      </c>
      <c r="D766">
        <f t="shared" si="25"/>
        <v>3.8786245981684333</v>
      </c>
      <c r="E766">
        <v>3.0605517150415412E-2</v>
      </c>
      <c r="G766">
        <v>764</v>
      </c>
      <c r="H766">
        <f t="shared" ca="1" si="26"/>
        <v>-4.7744784434917996E-2</v>
      </c>
    </row>
    <row r="767" spans="2:8" x14ac:dyDescent="0.2">
      <c r="B767" s="176">
        <v>38687</v>
      </c>
      <c r="C767" s="146">
        <v>94.527168000000003</v>
      </c>
      <c r="D767">
        <f t="shared" si="25"/>
        <v>1.6190092628097856</v>
      </c>
      <c r="E767">
        <v>3.0586461386329103E-2</v>
      </c>
      <c r="G767">
        <v>765</v>
      </c>
      <c r="H767">
        <f t="shared" ca="1" si="26"/>
        <v>3.3731729356204498E-2</v>
      </c>
    </row>
    <row r="768" spans="2:8" x14ac:dyDescent="0.2">
      <c r="B768" s="176">
        <v>37830</v>
      </c>
      <c r="C768" s="146">
        <v>36.09272</v>
      </c>
      <c r="D768">
        <f t="shared" si="25"/>
        <v>-0.39565214450129105</v>
      </c>
      <c r="E768">
        <v>3.0555068409822913E-2</v>
      </c>
      <c r="G768">
        <v>766</v>
      </c>
      <c r="H768">
        <f t="shared" ca="1" si="26"/>
        <v>3.4403468708313428E-2</v>
      </c>
    </row>
    <row r="769" spans="2:8" x14ac:dyDescent="0.2">
      <c r="B769" s="176">
        <v>37909</v>
      </c>
      <c r="C769" s="146">
        <v>59.721764</v>
      </c>
      <c r="D769">
        <f t="shared" si="25"/>
        <v>-0.55950260314323219</v>
      </c>
      <c r="E769">
        <v>3.0549915528290939E-2</v>
      </c>
      <c r="G769">
        <v>767</v>
      </c>
      <c r="H769">
        <f t="shared" ca="1" si="26"/>
        <v>2.1002291142869431E-2</v>
      </c>
    </row>
    <row r="770" spans="2:8" x14ac:dyDescent="0.2">
      <c r="B770" s="176">
        <v>40165</v>
      </c>
      <c r="C770" s="146">
        <v>135.57801799999999</v>
      </c>
      <c r="D770">
        <f t="shared" si="25"/>
        <v>1.4617056550461553</v>
      </c>
      <c r="E770">
        <v>3.0539204114749689E-2</v>
      </c>
      <c r="G770">
        <v>768</v>
      </c>
      <c r="H770">
        <f t="shared" ca="1" si="26"/>
        <v>2.0016133988636501E-2</v>
      </c>
    </row>
    <row r="771" spans="2:8" x14ac:dyDescent="0.2">
      <c r="B771" s="176">
        <v>35564</v>
      </c>
      <c r="C771" s="146">
        <v>55.074829000000001</v>
      </c>
      <c r="D771">
        <f t="shared" ref="D771:D834" si="27">(C771-C772)/C772</f>
        <v>0.69014673158364215</v>
      </c>
      <c r="E771">
        <v>3.0525157437882231E-2</v>
      </c>
      <c r="G771">
        <v>769</v>
      </c>
      <c r="H771">
        <f t="shared" ca="1" si="26"/>
        <v>5.9841039350504921E-3</v>
      </c>
    </row>
    <row r="772" spans="2:8" x14ac:dyDescent="0.2">
      <c r="B772" s="176">
        <v>39801</v>
      </c>
      <c r="C772" s="146">
        <v>32.585827000000002</v>
      </c>
      <c r="D772">
        <f t="shared" si="27"/>
        <v>0.50297612623258448</v>
      </c>
      <c r="E772">
        <v>3.0521152487137729E-2</v>
      </c>
      <c r="G772">
        <v>770</v>
      </c>
      <c r="H772">
        <f t="shared" ref="H772:H835" ca="1" si="28">_xlfn.NORM.INV(RAND(),N$5,N$6)</f>
        <v>-5.8268582939349804E-3</v>
      </c>
    </row>
    <row r="773" spans="2:8" x14ac:dyDescent="0.2">
      <c r="B773" s="176">
        <v>36052</v>
      </c>
      <c r="C773" s="146">
        <v>21.680868</v>
      </c>
      <c r="D773">
        <f t="shared" si="27"/>
        <v>-0.61951187152651765</v>
      </c>
      <c r="E773">
        <v>3.0464207441250696E-2</v>
      </c>
      <c r="G773">
        <v>771</v>
      </c>
      <c r="H773">
        <f t="shared" ca="1" si="28"/>
        <v>-3.1588574237802515E-2</v>
      </c>
    </row>
    <row r="774" spans="2:8" x14ac:dyDescent="0.2">
      <c r="B774" s="176">
        <v>35566</v>
      </c>
      <c r="C774" s="146">
        <v>56.981720000000003</v>
      </c>
      <c r="D774">
        <f t="shared" si="27"/>
        <v>-0.90199859811317229</v>
      </c>
      <c r="E774">
        <v>3.0418247306404807E-2</v>
      </c>
      <c r="G774">
        <v>772</v>
      </c>
      <c r="H774">
        <f t="shared" ca="1" si="28"/>
        <v>2.7192964262966975E-2</v>
      </c>
    </row>
    <row r="775" spans="2:8" x14ac:dyDescent="0.2">
      <c r="B775" s="176">
        <v>45097</v>
      </c>
      <c r="C775" s="146">
        <v>581.43780500000003</v>
      </c>
      <c r="D775">
        <f t="shared" si="27"/>
        <v>2.1649964711549634</v>
      </c>
      <c r="E775">
        <v>3.0385983649649406E-2</v>
      </c>
      <c r="G775">
        <v>773</v>
      </c>
      <c r="H775">
        <f t="shared" ca="1" si="28"/>
        <v>-2.1161646237636313E-2</v>
      </c>
    </row>
    <row r="776" spans="2:8" x14ac:dyDescent="0.2">
      <c r="B776" s="176">
        <v>40841</v>
      </c>
      <c r="C776" s="146">
        <v>183.708832</v>
      </c>
      <c r="D776">
        <f t="shared" si="27"/>
        <v>-0.35903505255511597</v>
      </c>
      <c r="E776">
        <v>3.0351865351992687E-2</v>
      </c>
      <c r="G776">
        <v>774</v>
      </c>
      <c r="H776">
        <f t="shared" ca="1" si="28"/>
        <v>1.71245174079055E-2</v>
      </c>
    </row>
    <row r="777" spans="2:8" x14ac:dyDescent="0.2">
      <c r="B777" s="176">
        <v>41508</v>
      </c>
      <c r="C777" s="146">
        <v>286.61291499999999</v>
      </c>
      <c r="D777">
        <f t="shared" si="27"/>
        <v>0.29729005512835982</v>
      </c>
      <c r="E777">
        <v>3.0351137443277186E-2</v>
      </c>
      <c r="G777">
        <v>775</v>
      </c>
      <c r="H777">
        <f t="shared" ca="1" si="28"/>
        <v>4.070220141858634E-2</v>
      </c>
    </row>
    <row r="778" spans="2:8" x14ac:dyDescent="0.2">
      <c r="B778" s="176">
        <v>40605</v>
      </c>
      <c r="C778" s="146">
        <v>220.93202199999999</v>
      </c>
      <c r="D778">
        <f t="shared" si="27"/>
        <v>-0.43728339505916064</v>
      </c>
      <c r="E778">
        <v>3.0345411685075218E-2</v>
      </c>
      <c r="G778">
        <v>776</v>
      </c>
      <c r="H778">
        <f t="shared" ca="1" si="28"/>
        <v>-3.954559074982962E-4</v>
      </c>
    </row>
    <row r="779" spans="2:8" x14ac:dyDescent="0.2">
      <c r="B779" s="176">
        <v>42366</v>
      </c>
      <c r="C779" s="146">
        <v>392.61685199999999</v>
      </c>
      <c r="D779">
        <f t="shared" si="27"/>
        <v>0.79903651570745082</v>
      </c>
      <c r="E779">
        <v>3.0334777038248831E-2</v>
      </c>
      <c r="G779">
        <v>777</v>
      </c>
      <c r="H779">
        <f t="shared" ca="1" si="28"/>
        <v>1.3074517417018157E-3</v>
      </c>
    </row>
    <row r="780" spans="2:8" x14ac:dyDescent="0.2">
      <c r="B780" s="176">
        <v>40610</v>
      </c>
      <c r="C780" s="146">
        <v>218.237289</v>
      </c>
      <c r="D780">
        <f t="shared" si="27"/>
        <v>-0.45432630427172249</v>
      </c>
      <c r="E780">
        <v>3.0320410966982975E-2</v>
      </c>
      <c r="G780">
        <v>778</v>
      </c>
      <c r="H780">
        <f t="shared" ca="1" si="28"/>
        <v>3.4555145447342769E-2</v>
      </c>
    </row>
    <row r="781" spans="2:8" x14ac:dyDescent="0.2">
      <c r="B781" s="176">
        <v>42208</v>
      </c>
      <c r="C781" s="146">
        <v>399.94101000000001</v>
      </c>
      <c r="D781">
        <f t="shared" si="27"/>
        <v>10.107619995820697</v>
      </c>
      <c r="E781">
        <v>3.0291365528405143E-2</v>
      </c>
      <c r="G781">
        <v>779</v>
      </c>
      <c r="H781">
        <f t="shared" ca="1" si="28"/>
        <v>-1.1258893170984117E-4</v>
      </c>
    </row>
    <row r="782" spans="2:8" x14ac:dyDescent="0.2">
      <c r="B782" s="176">
        <v>35858</v>
      </c>
      <c r="C782" s="146">
        <v>36.006003999999997</v>
      </c>
      <c r="D782">
        <f t="shared" si="27"/>
        <v>-0.72529334922500632</v>
      </c>
      <c r="E782">
        <v>3.0290379267627489E-2</v>
      </c>
      <c r="G782">
        <v>780</v>
      </c>
      <c r="H782">
        <f t="shared" ca="1" si="28"/>
        <v>2.246721449441505E-2</v>
      </c>
    </row>
    <row r="783" spans="2:8" x14ac:dyDescent="0.2">
      <c r="B783" s="176">
        <v>40163</v>
      </c>
      <c r="C783" s="146">
        <v>131.07074</v>
      </c>
      <c r="D783">
        <f t="shared" si="27"/>
        <v>-0.53616130394849393</v>
      </c>
      <c r="E783">
        <v>3.027427393880092E-2</v>
      </c>
      <c r="G783">
        <v>781</v>
      </c>
      <c r="H783">
        <f t="shared" ca="1" si="28"/>
        <v>5.5485223160941975E-2</v>
      </c>
    </row>
    <row r="784" spans="2:8" x14ac:dyDescent="0.2">
      <c r="B784" s="176">
        <v>41456</v>
      </c>
      <c r="C784" s="146">
        <v>282.57827800000001</v>
      </c>
      <c r="D784">
        <f t="shared" si="27"/>
        <v>2.3336333519390959</v>
      </c>
      <c r="E784">
        <v>3.0216945148615833E-2</v>
      </c>
      <c r="G784">
        <v>782</v>
      </c>
      <c r="H784">
        <f t="shared" ca="1" si="28"/>
        <v>-2.2007216969621702E-2</v>
      </c>
    </row>
    <row r="785" spans="2:8" x14ac:dyDescent="0.2">
      <c r="B785" s="176">
        <v>38667</v>
      </c>
      <c r="C785" s="146">
        <v>84.765854000000004</v>
      </c>
      <c r="D785">
        <f t="shared" si="27"/>
        <v>5.8547416090123303E-2</v>
      </c>
      <c r="E785">
        <v>3.0184534191621943E-2</v>
      </c>
      <c r="G785">
        <v>783</v>
      </c>
      <c r="H785">
        <f t="shared" ca="1" si="28"/>
        <v>1.2883021647066475E-2</v>
      </c>
    </row>
    <row r="786" spans="2:8" x14ac:dyDescent="0.2">
      <c r="B786" s="176">
        <v>38000</v>
      </c>
      <c r="C786" s="146">
        <v>80.077522000000002</v>
      </c>
      <c r="D786">
        <f t="shared" si="27"/>
        <v>1.6192801074435259</v>
      </c>
      <c r="E786">
        <v>3.0165035281414024E-2</v>
      </c>
      <c r="G786">
        <v>784</v>
      </c>
      <c r="H786">
        <f t="shared" ca="1" si="28"/>
        <v>3.9505225672187326E-3</v>
      </c>
    </row>
    <row r="787" spans="2:8" x14ac:dyDescent="0.2">
      <c r="B787" s="176">
        <v>36202</v>
      </c>
      <c r="C787" s="146">
        <v>30.572340000000001</v>
      </c>
      <c r="D787">
        <f t="shared" si="27"/>
        <v>-0.75020312724361826</v>
      </c>
      <c r="E787">
        <v>3.0135994836573199E-2</v>
      </c>
      <c r="G787">
        <v>785</v>
      </c>
      <c r="H787">
        <f t="shared" ca="1" si="28"/>
        <v>-2.7385111978988977E-2</v>
      </c>
    </row>
    <row r="788" spans="2:8" x14ac:dyDescent="0.2">
      <c r="B788" s="176">
        <v>39491</v>
      </c>
      <c r="C788" s="146">
        <v>122.388802</v>
      </c>
      <c r="D788">
        <f t="shared" si="27"/>
        <v>0.4681098035008337</v>
      </c>
      <c r="E788">
        <v>3.0119702107912021E-2</v>
      </c>
      <c r="G788">
        <v>786</v>
      </c>
      <c r="H788">
        <f t="shared" ca="1" si="28"/>
        <v>-1.5850891605346647E-2</v>
      </c>
    </row>
    <row r="789" spans="2:8" x14ac:dyDescent="0.2">
      <c r="B789" s="176">
        <v>38355</v>
      </c>
      <c r="C789" s="146">
        <v>83.364883000000006</v>
      </c>
      <c r="D789">
        <f t="shared" si="27"/>
        <v>5.8576080853176</v>
      </c>
      <c r="E789">
        <v>3.0084044300113754E-2</v>
      </c>
      <c r="G789">
        <v>787</v>
      </c>
      <c r="H789">
        <f t="shared" ca="1" si="28"/>
        <v>6.1628009716892251E-3</v>
      </c>
    </row>
    <row r="790" spans="2:8" x14ac:dyDescent="0.2">
      <c r="B790" s="176">
        <v>37116</v>
      </c>
      <c r="C790" s="146">
        <v>12.156554</v>
      </c>
      <c r="D790">
        <f t="shared" si="27"/>
        <v>-0.93232828531063106</v>
      </c>
      <c r="E790">
        <v>3.0065248050032016E-2</v>
      </c>
      <c r="G790">
        <v>788</v>
      </c>
      <c r="H790">
        <f t="shared" ca="1" si="28"/>
        <v>-1.2535373850393121E-2</v>
      </c>
    </row>
    <row r="791" spans="2:8" x14ac:dyDescent="0.2">
      <c r="B791" s="176">
        <v>43816</v>
      </c>
      <c r="C791" s="146">
        <v>179.640106</v>
      </c>
      <c r="D791">
        <f t="shared" si="27"/>
        <v>7.9161174212860521</v>
      </c>
      <c r="E791">
        <v>3.0008574569773003E-2</v>
      </c>
      <c r="G791">
        <v>789</v>
      </c>
      <c r="H791">
        <f t="shared" ca="1" si="28"/>
        <v>1.1385885769466038E-2</v>
      </c>
    </row>
    <row r="792" spans="2:8" x14ac:dyDescent="0.2">
      <c r="B792" s="176">
        <v>37480</v>
      </c>
      <c r="C792" s="146">
        <v>20.147794999999999</v>
      </c>
      <c r="D792">
        <f t="shared" si="27"/>
        <v>-0.93480968234387352</v>
      </c>
      <c r="E792">
        <v>2.996861907039939E-2</v>
      </c>
      <c r="G792">
        <v>790</v>
      </c>
      <c r="H792">
        <f t="shared" ca="1" si="28"/>
        <v>2.1468020503424941E-2</v>
      </c>
    </row>
    <row r="793" spans="2:8" x14ac:dyDescent="0.2">
      <c r="B793" s="176">
        <v>42417</v>
      </c>
      <c r="C793" s="146">
        <v>309.06115699999998</v>
      </c>
      <c r="D793">
        <f t="shared" si="27"/>
        <v>-0.39582414077907135</v>
      </c>
      <c r="E793">
        <v>2.9885371481438366E-2</v>
      </c>
      <c r="G793">
        <v>791</v>
      </c>
      <c r="H793">
        <f t="shared" ca="1" si="28"/>
        <v>-4.8009743746389145E-2</v>
      </c>
    </row>
    <row r="794" spans="2:8" x14ac:dyDescent="0.2">
      <c r="B794" s="176">
        <v>41870</v>
      </c>
      <c r="C794" s="146">
        <v>511.541718</v>
      </c>
      <c r="D794">
        <f t="shared" si="27"/>
        <v>6.6302755920275356</v>
      </c>
      <c r="E794">
        <v>2.9872966218361486E-2</v>
      </c>
      <c r="G794">
        <v>792</v>
      </c>
      <c r="H794">
        <f t="shared" ca="1" si="28"/>
        <v>-6.1650788744907356E-2</v>
      </c>
    </row>
    <row r="795" spans="2:8" x14ac:dyDescent="0.2">
      <c r="B795" s="176">
        <v>43928</v>
      </c>
      <c r="C795" s="146">
        <v>67.041054000000003</v>
      </c>
      <c r="D795">
        <f t="shared" si="27"/>
        <v>-0.7430223126032135</v>
      </c>
      <c r="E795">
        <v>2.9862137515618014E-2</v>
      </c>
      <c r="G795">
        <v>793</v>
      </c>
      <c r="H795">
        <f t="shared" ca="1" si="28"/>
        <v>-2.8989961811078158E-2</v>
      </c>
    </row>
    <row r="796" spans="2:8" x14ac:dyDescent="0.2">
      <c r="B796" s="176">
        <v>41180</v>
      </c>
      <c r="C796" s="146">
        <v>260.88278200000002</v>
      </c>
      <c r="D796">
        <f t="shared" si="27"/>
        <v>-0.13428224628437802</v>
      </c>
      <c r="E796">
        <v>2.9830806816107856E-2</v>
      </c>
      <c r="G796">
        <v>794</v>
      </c>
      <c r="H796">
        <f t="shared" ca="1" si="28"/>
        <v>1.7746535263042401E-2</v>
      </c>
    </row>
    <row r="797" spans="2:8" x14ac:dyDescent="0.2">
      <c r="B797" s="176">
        <v>41404</v>
      </c>
      <c r="C797" s="146">
        <v>301.34854100000001</v>
      </c>
      <c r="D797">
        <f t="shared" si="27"/>
        <v>10.687154779322878</v>
      </c>
      <c r="E797">
        <v>2.9823360738990272E-2</v>
      </c>
      <c r="G797">
        <v>795</v>
      </c>
      <c r="H797">
        <f t="shared" ca="1" si="28"/>
        <v>3.2305045959794457E-2</v>
      </c>
    </row>
    <row r="798" spans="2:8" x14ac:dyDescent="0.2">
      <c r="B798" s="176">
        <v>39853</v>
      </c>
      <c r="C798" s="146">
        <v>25.784593999999998</v>
      </c>
      <c r="D798">
        <f t="shared" si="27"/>
        <v>-0.63748646123824992</v>
      </c>
      <c r="E798">
        <v>2.9818271456462649E-2</v>
      </c>
      <c r="G798">
        <v>796</v>
      </c>
      <c r="H798">
        <f t="shared" ca="1" si="28"/>
        <v>1.0902240753653496E-2</v>
      </c>
    </row>
    <row r="799" spans="2:8" x14ac:dyDescent="0.2">
      <c r="B799" s="176">
        <v>38314</v>
      </c>
      <c r="C799" s="146">
        <v>71.127257999999998</v>
      </c>
      <c r="D799">
        <f t="shared" si="27"/>
        <v>0.10730621896206322</v>
      </c>
      <c r="E799">
        <v>2.9800816277103567E-2</v>
      </c>
      <c r="G799">
        <v>797</v>
      </c>
      <c r="H799">
        <f t="shared" ca="1" si="28"/>
        <v>2.8214683292462132E-2</v>
      </c>
    </row>
    <row r="800" spans="2:8" x14ac:dyDescent="0.2">
      <c r="B800" s="176">
        <v>35170</v>
      </c>
      <c r="C800" s="146">
        <v>64.234497000000005</v>
      </c>
      <c r="D800">
        <f t="shared" si="27"/>
        <v>-0.85435195019084742</v>
      </c>
      <c r="E800">
        <v>2.9798912132014365E-2</v>
      </c>
      <c r="G800">
        <v>798</v>
      </c>
      <c r="H800">
        <f t="shared" ca="1" si="28"/>
        <v>4.5866152972795143E-2</v>
      </c>
    </row>
    <row r="801" spans="2:8" x14ac:dyDescent="0.2">
      <c r="B801" s="176">
        <v>44711</v>
      </c>
      <c r="C801" s="146">
        <v>441.02545199999997</v>
      </c>
      <c r="D801">
        <f t="shared" si="27"/>
        <v>1.7780220343392461</v>
      </c>
      <c r="E801">
        <v>2.9795143676712401E-2</v>
      </c>
      <c r="G801">
        <v>799</v>
      </c>
      <c r="H801">
        <f t="shared" ca="1" si="28"/>
        <v>5.1258852531687344E-3</v>
      </c>
    </row>
    <row r="802" spans="2:8" x14ac:dyDescent="0.2">
      <c r="B802" s="176">
        <v>43636</v>
      </c>
      <c r="C802" s="146">
        <v>158.75520299999999</v>
      </c>
      <c r="D802">
        <f t="shared" si="27"/>
        <v>-6.1579316455496406E-2</v>
      </c>
      <c r="E802">
        <v>2.9744587280382428E-2</v>
      </c>
      <c r="G802">
        <v>800</v>
      </c>
      <c r="H802">
        <f t="shared" ca="1" si="28"/>
        <v>7.765094878323324E-3</v>
      </c>
    </row>
    <row r="803" spans="2:8" x14ac:dyDescent="0.2">
      <c r="B803" s="176">
        <v>43517</v>
      </c>
      <c r="C803" s="146">
        <v>169.17274499999999</v>
      </c>
      <c r="D803">
        <f t="shared" si="27"/>
        <v>0.31370430647602138</v>
      </c>
      <c r="E803">
        <v>2.9733042403520225E-2</v>
      </c>
      <c r="G803">
        <v>801</v>
      </c>
      <c r="H803">
        <f t="shared" ca="1" si="28"/>
        <v>-4.1748288771250815E-2</v>
      </c>
    </row>
    <row r="804" spans="2:8" x14ac:dyDescent="0.2">
      <c r="B804" s="176">
        <v>39442</v>
      </c>
      <c r="C804" s="146">
        <v>128.77536000000001</v>
      </c>
      <c r="D804">
        <f t="shared" si="27"/>
        <v>-0.55897332908295883</v>
      </c>
      <c r="E804">
        <v>2.9709706714227558E-2</v>
      </c>
      <c r="G804">
        <v>802</v>
      </c>
      <c r="H804">
        <f t="shared" ca="1" si="28"/>
        <v>9.5539705687378105E-3</v>
      </c>
    </row>
    <row r="805" spans="2:8" x14ac:dyDescent="0.2">
      <c r="B805" s="176">
        <v>44406</v>
      </c>
      <c r="C805" s="146">
        <v>291.98996</v>
      </c>
      <c r="D805">
        <f t="shared" si="27"/>
        <v>-0.60589829863468869</v>
      </c>
      <c r="E805">
        <v>2.9706418877681415E-2</v>
      </c>
      <c r="G805">
        <v>803</v>
      </c>
      <c r="H805">
        <f t="shared" ca="1" si="28"/>
        <v>2.8537010757584223E-2</v>
      </c>
    </row>
    <row r="806" spans="2:8" x14ac:dyDescent="0.2">
      <c r="B806" s="176">
        <v>45287</v>
      </c>
      <c r="C806" s="146">
        <v>740.90002400000003</v>
      </c>
      <c r="D806">
        <f t="shared" si="27"/>
        <v>1.4558334461699658</v>
      </c>
      <c r="E806">
        <v>2.9671372880350943E-2</v>
      </c>
      <c r="G806">
        <v>804</v>
      </c>
      <c r="H806">
        <f t="shared" ca="1" si="28"/>
        <v>2.8427532064190849E-2</v>
      </c>
    </row>
    <row r="807" spans="2:8" x14ac:dyDescent="0.2">
      <c r="B807" s="176">
        <v>41339</v>
      </c>
      <c r="C807" s="146">
        <v>301.68984999999998</v>
      </c>
      <c r="D807">
        <f t="shared" si="27"/>
        <v>-0.42356168379800457</v>
      </c>
      <c r="E807">
        <v>2.9617224308528936E-2</v>
      </c>
      <c r="G807">
        <v>805</v>
      </c>
      <c r="H807">
        <f t="shared" ca="1" si="28"/>
        <v>1.9089883796275697E-2</v>
      </c>
    </row>
    <row r="808" spans="2:8" x14ac:dyDescent="0.2">
      <c r="B808" s="176">
        <v>44578</v>
      </c>
      <c r="C808" s="146">
        <v>523.36883499999999</v>
      </c>
      <c r="D808">
        <f t="shared" si="27"/>
        <v>23.38913826515051</v>
      </c>
      <c r="E808">
        <v>2.9613680953630074E-2</v>
      </c>
      <c r="G808">
        <v>806</v>
      </c>
      <c r="H808">
        <f t="shared" ca="1" si="28"/>
        <v>-1.7952268759784448E-2</v>
      </c>
    </row>
    <row r="809" spans="2:8" x14ac:dyDescent="0.2">
      <c r="B809" s="176">
        <v>37294</v>
      </c>
      <c r="C809" s="146">
        <v>21.459095000000001</v>
      </c>
      <c r="D809">
        <f t="shared" si="27"/>
        <v>-0.90635099277807407</v>
      </c>
      <c r="E809">
        <v>2.9607452561210987E-2</v>
      </c>
      <c r="G809">
        <v>807</v>
      </c>
      <c r="H809">
        <f t="shared" ca="1" si="28"/>
        <v>4.5995778040085963E-2</v>
      </c>
    </row>
    <row r="810" spans="2:8" x14ac:dyDescent="0.2">
      <c r="B810" s="176">
        <v>41135</v>
      </c>
      <c r="C810" s="146">
        <v>229.14385999999999</v>
      </c>
      <c r="D810">
        <f t="shared" si="27"/>
        <v>-0.15687720850094544</v>
      </c>
      <c r="E810">
        <v>2.9572676171198749E-2</v>
      </c>
      <c r="G810">
        <v>808</v>
      </c>
      <c r="H810">
        <f t="shared" ca="1" si="28"/>
        <v>-1.4171805837446141E-2</v>
      </c>
    </row>
    <row r="811" spans="2:8" x14ac:dyDescent="0.2">
      <c r="B811" s="176">
        <v>41009</v>
      </c>
      <c r="C811" s="146">
        <v>271.77993800000002</v>
      </c>
      <c r="D811">
        <f t="shared" si="27"/>
        <v>0.91114882966965505</v>
      </c>
      <c r="E811">
        <v>2.9571935727966663E-2</v>
      </c>
      <c r="G811">
        <v>809</v>
      </c>
      <c r="H811">
        <f t="shared" ca="1" si="28"/>
        <v>-5.0070870251881873E-2</v>
      </c>
    </row>
    <row r="812" spans="2:8" x14ac:dyDescent="0.2">
      <c r="B812" s="176">
        <v>39366</v>
      </c>
      <c r="C812" s="146">
        <v>142.207626</v>
      </c>
      <c r="D812">
        <f t="shared" si="27"/>
        <v>-0.67378514490975994</v>
      </c>
      <c r="E812">
        <v>2.9564979344319935E-2</v>
      </c>
      <c r="G812">
        <v>810</v>
      </c>
      <c r="H812">
        <f t="shared" ca="1" si="28"/>
        <v>6.7487776003411368E-2</v>
      </c>
    </row>
    <row r="813" spans="2:8" x14ac:dyDescent="0.2">
      <c r="B813" s="176">
        <v>41785</v>
      </c>
      <c r="C813" s="146">
        <v>435.93240400000002</v>
      </c>
      <c r="D813">
        <f t="shared" si="27"/>
        <v>10.354942882813772</v>
      </c>
      <c r="E813">
        <v>2.9561834663828834E-2</v>
      </c>
      <c r="G813">
        <v>811</v>
      </c>
      <c r="H813">
        <f t="shared" ca="1" si="28"/>
        <v>-1.952247498933167E-2</v>
      </c>
    </row>
    <row r="814" spans="2:8" x14ac:dyDescent="0.2">
      <c r="B814" s="176">
        <v>35775</v>
      </c>
      <c r="C814" s="146">
        <v>38.391421999999999</v>
      </c>
      <c r="D814">
        <f t="shared" si="27"/>
        <v>-0.77472315357783117</v>
      </c>
      <c r="E814">
        <v>2.9554853221997093E-2</v>
      </c>
      <c r="G814">
        <v>812</v>
      </c>
      <c r="H814">
        <f t="shared" ca="1" si="28"/>
        <v>1.0106483092260666E-2</v>
      </c>
    </row>
    <row r="815" spans="2:8" x14ac:dyDescent="0.2">
      <c r="B815" s="176">
        <v>43469</v>
      </c>
      <c r="C815" s="146">
        <v>170.41885400000001</v>
      </c>
      <c r="D815">
        <f t="shared" si="27"/>
        <v>-0.50007313994986835</v>
      </c>
      <c r="E815">
        <v>2.950912442880051E-2</v>
      </c>
      <c r="G815">
        <v>813</v>
      </c>
      <c r="H815">
        <f t="shared" ca="1" si="28"/>
        <v>-6.6862729876988769E-2</v>
      </c>
    </row>
    <row r="816" spans="2:8" x14ac:dyDescent="0.2">
      <c r="B816" s="176">
        <v>43229</v>
      </c>
      <c r="C816" s="146">
        <v>340.88757299999997</v>
      </c>
      <c r="D816">
        <f t="shared" si="27"/>
        <v>1.9157366882423366</v>
      </c>
      <c r="E816">
        <v>2.950477375270278E-2</v>
      </c>
      <c r="G816">
        <v>814</v>
      </c>
      <c r="H816">
        <f t="shared" ca="1" si="28"/>
        <v>1.0661388638697086E-2</v>
      </c>
    </row>
    <row r="817" spans="2:8" x14ac:dyDescent="0.2">
      <c r="B817" s="176">
        <v>38748</v>
      </c>
      <c r="C817" s="146">
        <v>116.913017</v>
      </c>
      <c r="D817">
        <f t="shared" si="27"/>
        <v>-0.2928706703085236</v>
      </c>
      <c r="E817">
        <v>2.9499575028681464E-2</v>
      </c>
      <c r="G817">
        <v>815</v>
      </c>
      <c r="H817">
        <f t="shared" ca="1" si="28"/>
        <v>-4.5265509978587741E-2</v>
      </c>
    </row>
    <row r="818" spans="2:8" x14ac:dyDescent="0.2">
      <c r="B818" s="176">
        <v>43643</v>
      </c>
      <c r="C818" s="146">
        <v>165.33470199999999</v>
      </c>
      <c r="D818">
        <f t="shared" si="27"/>
        <v>6.1376347933330786</v>
      </c>
      <c r="E818">
        <v>2.9484717110402466E-2</v>
      </c>
      <c r="G818">
        <v>816</v>
      </c>
      <c r="H818">
        <f t="shared" ca="1" si="28"/>
        <v>-9.8778573751592846E-4</v>
      </c>
    </row>
    <row r="819" spans="2:8" x14ac:dyDescent="0.2">
      <c r="B819" s="176">
        <v>37434</v>
      </c>
      <c r="C819" s="146">
        <v>23.163793999999999</v>
      </c>
      <c r="D819">
        <f t="shared" si="27"/>
        <v>-0.69764489199304114</v>
      </c>
      <c r="E819">
        <v>2.9482509774815341E-2</v>
      </c>
      <c r="G819">
        <v>817</v>
      </c>
      <c r="H819">
        <f t="shared" ca="1" si="28"/>
        <v>1.9960657988082199E-2</v>
      </c>
    </row>
    <row r="820" spans="2:8" x14ac:dyDescent="0.2">
      <c r="B820" s="176">
        <v>43938</v>
      </c>
      <c r="C820" s="146">
        <v>76.611221</v>
      </c>
      <c r="D820">
        <f t="shared" si="27"/>
        <v>-0.48266580943126192</v>
      </c>
      <c r="E820">
        <v>2.9470816627039237E-2</v>
      </c>
      <c r="G820">
        <v>818</v>
      </c>
      <c r="H820">
        <f t="shared" ca="1" si="28"/>
        <v>2.0726271009570141E-2</v>
      </c>
    </row>
    <row r="821" spans="2:8" x14ac:dyDescent="0.2">
      <c r="B821" s="176">
        <v>44088</v>
      </c>
      <c r="C821" s="146">
        <v>148.08845500000001</v>
      </c>
      <c r="D821">
        <f t="shared" si="27"/>
        <v>-0.66819298217586875</v>
      </c>
      <c r="E821">
        <v>2.9452570632243227E-2</v>
      </c>
      <c r="G821">
        <v>819</v>
      </c>
      <c r="H821">
        <f t="shared" ca="1" si="28"/>
        <v>-2.950457228800971E-2</v>
      </c>
    </row>
    <row r="822" spans="2:8" x14ac:dyDescent="0.2">
      <c r="B822" s="176">
        <v>43042</v>
      </c>
      <c r="C822" s="146">
        <v>446.30898999999999</v>
      </c>
      <c r="D822">
        <f t="shared" si="27"/>
        <v>8.4555420828506165</v>
      </c>
      <c r="E822">
        <v>2.9432036188906972E-2</v>
      </c>
      <c r="G822">
        <v>820</v>
      </c>
      <c r="H822">
        <f t="shared" ca="1" si="28"/>
        <v>3.0701795031446859E-2</v>
      </c>
    </row>
    <row r="823" spans="2:8" x14ac:dyDescent="0.2">
      <c r="B823" s="176">
        <v>35752</v>
      </c>
      <c r="C823" s="146">
        <v>47.200783000000001</v>
      </c>
      <c r="D823">
        <f t="shared" si="27"/>
        <v>0.72282318878624241</v>
      </c>
      <c r="E823">
        <v>2.9411791646671324E-2</v>
      </c>
      <c r="G823">
        <v>821</v>
      </c>
      <c r="H823">
        <f t="shared" ca="1" si="28"/>
        <v>1.3495419182230373E-2</v>
      </c>
    </row>
    <row r="824" spans="2:8" x14ac:dyDescent="0.2">
      <c r="B824" s="176">
        <v>36166</v>
      </c>
      <c r="C824" s="146">
        <v>27.397345999999999</v>
      </c>
      <c r="D824">
        <f t="shared" si="27"/>
        <v>6.7582200589681979E-2</v>
      </c>
      <c r="E824">
        <v>2.9403784838126085E-2</v>
      </c>
      <c r="G824">
        <v>822</v>
      </c>
      <c r="H824">
        <f t="shared" ca="1" si="28"/>
        <v>3.28547108515682E-2</v>
      </c>
    </row>
    <row r="825" spans="2:8" x14ac:dyDescent="0.2">
      <c r="B825" s="176">
        <v>37638</v>
      </c>
      <c r="C825" s="146">
        <v>25.662984999999999</v>
      </c>
      <c r="D825">
        <f t="shared" si="27"/>
        <v>-0.85434484148812573</v>
      </c>
      <c r="E825">
        <v>2.9393507849656445E-2</v>
      </c>
      <c r="G825">
        <v>823</v>
      </c>
      <c r="H825">
        <f t="shared" ca="1" si="28"/>
        <v>-1.0218635306343742E-2</v>
      </c>
    </row>
    <row r="826" spans="2:8" x14ac:dyDescent="0.2">
      <c r="B826" s="176">
        <v>40910</v>
      </c>
      <c r="C826" s="146">
        <v>176.19001800000001</v>
      </c>
      <c r="D826">
        <f t="shared" si="27"/>
        <v>0.29338963738736201</v>
      </c>
      <c r="E826">
        <v>2.9378887600670766E-2</v>
      </c>
      <c r="G826">
        <v>824</v>
      </c>
      <c r="H826">
        <f t="shared" ca="1" si="28"/>
        <v>-2.2807803816167323E-2</v>
      </c>
    </row>
    <row r="827" spans="2:8" x14ac:dyDescent="0.2">
      <c r="B827" s="176">
        <v>39378</v>
      </c>
      <c r="C827" s="146">
        <v>136.223465</v>
      </c>
      <c r="D827">
        <f t="shared" si="27"/>
        <v>5.1313613224823635</v>
      </c>
      <c r="E827">
        <v>2.936979846438896E-2</v>
      </c>
      <c r="G827">
        <v>825</v>
      </c>
      <c r="H827">
        <f t="shared" ca="1" si="28"/>
        <v>-5.9814825143525248E-3</v>
      </c>
    </row>
    <row r="828" spans="2:8" x14ac:dyDescent="0.2">
      <c r="B828" s="176">
        <v>36054</v>
      </c>
      <c r="C828" s="146">
        <v>22.217490999999999</v>
      </c>
      <c r="D828">
        <f t="shared" si="27"/>
        <v>-0.69169668731061218</v>
      </c>
      <c r="E828">
        <v>2.9351029298166E-2</v>
      </c>
      <c r="G828">
        <v>826</v>
      </c>
      <c r="H828">
        <f t="shared" ca="1" si="28"/>
        <v>1.4139562522075108E-2</v>
      </c>
    </row>
    <row r="829" spans="2:8" x14ac:dyDescent="0.2">
      <c r="B829" s="176">
        <v>39665</v>
      </c>
      <c r="C829" s="146">
        <v>72.063744</v>
      </c>
      <c r="D829">
        <f t="shared" si="27"/>
        <v>-0.19275996855758437</v>
      </c>
      <c r="E829">
        <v>2.9345183643294907E-2</v>
      </c>
      <c r="G829">
        <v>827</v>
      </c>
      <c r="H829">
        <f t="shared" ca="1" si="28"/>
        <v>6.0709442467725035E-3</v>
      </c>
    </row>
    <row r="830" spans="2:8" x14ac:dyDescent="0.2">
      <c r="B830" s="176">
        <v>43983</v>
      </c>
      <c r="C830" s="146">
        <v>89.271766999999997</v>
      </c>
      <c r="D830">
        <f t="shared" si="27"/>
        <v>-0.31270471256970761</v>
      </c>
      <c r="E830">
        <v>2.9310331567997797E-2</v>
      </c>
      <c r="G830">
        <v>828</v>
      </c>
      <c r="H830">
        <f t="shared" ca="1" si="28"/>
        <v>-1.7819859043868823E-3</v>
      </c>
    </row>
    <row r="831" spans="2:8" x14ac:dyDescent="0.2">
      <c r="B831" s="176">
        <v>40225</v>
      </c>
      <c r="C831" s="146">
        <v>129.888519</v>
      </c>
      <c r="D831">
        <f t="shared" si="27"/>
        <v>-5.7629326323526492E-2</v>
      </c>
      <c r="E831">
        <v>2.9276192905404896E-2</v>
      </c>
      <c r="G831">
        <v>829</v>
      </c>
      <c r="H831">
        <f t="shared" ca="1" si="28"/>
        <v>5.0004542600960718E-2</v>
      </c>
    </row>
    <row r="832" spans="2:8" x14ac:dyDescent="0.2">
      <c r="B832" s="176">
        <v>40331</v>
      </c>
      <c r="C832" s="146">
        <v>137.83166499999999</v>
      </c>
      <c r="D832">
        <f t="shared" si="27"/>
        <v>0.94347738627882871</v>
      </c>
      <c r="E832">
        <v>2.9243575894730086E-2</v>
      </c>
      <c r="G832">
        <v>830</v>
      </c>
      <c r="H832">
        <f t="shared" ca="1" si="28"/>
        <v>-3.4594577421667282E-4</v>
      </c>
    </row>
    <row r="833" spans="2:8" x14ac:dyDescent="0.2">
      <c r="B833" s="176">
        <v>38532</v>
      </c>
      <c r="C833" s="146">
        <v>70.920128000000005</v>
      </c>
      <c r="D833">
        <f t="shared" si="27"/>
        <v>-0.17589150958995839</v>
      </c>
      <c r="E833">
        <v>2.9217908272208066E-2</v>
      </c>
      <c r="G833">
        <v>831</v>
      </c>
      <c r="H833">
        <f t="shared" ca="1" si="28"/>
        <v>-5.2268279224820413E-2</v>
      </c>
    </row>
    <row r="834" spans="2:8" x14ac:dyDescent="0.2">
      <c r="B834" s="176">
        <v>39625</v>
      </c>
      <c r="C834" s="146">
        <v>86.056786000000002</v>
      </c>
      <c r="D834">
        <f t="shared" si="27"/>
        <v>1.4749722101662921</v>
      </c>
      <c r="E834">
        <v>2.9210075206779946E-2</v>
      </c>
      <c r="G834">
        <v>832</v>
      </c>
      <c r="H834">
        <f t="shared" ca="1" si="28"/>
        <v>6.9511022969749259E-2</v>
      </c>
    </row>
    <row r="835" spans="2:8" x14ac:dyDescent="0.2">
      <c r="B835" s="176">
        <v>37818</v>
      </c>
      <c r="C835" s="146">
        <v>34.770809</v>
      </c>
      <c r="D835">
        <f t="shared" ref="D835:D898" si="29">(C835-C836)/C836</f>
        <v>1.7106174840972233</v>
      </c>
      <c r="E835">
        <v>2.9110694721163819E-2</v>
      </c>
      <c r="G835">
        <v>833</v>
      </c>
      <c r="H835">
        <f t="shared" ca="1" si="28"/>
        <v>1.442128409730592E-2</v>
      </c>
    </row>
    <row r="836" spans="2:8" x14ac:dyDescent="0.2">
      <c r="B836" s="176">
        <v>37201</v>
      </c>
      <c r="C836" s="146">
        <v>12.827634</v>
      </c>
      <c r="D836">
        <f t="shared" si="29"/>
        <v>-0.88285621570983142</v>
      </c>
      <c r="E836">
        <v>2.9084004868312668E-2</v>
      </c>
      <c r="G836">
        <v>834</v>
      </c>
      <c r="H836">
        <f t="shared" ref="H836:H899" ca="1" si="30">_xlfn.NORM.INV(RAND(),N$5,N$6)</f>
        <v>-4.1540585544588438E-3</v>
      </c>
    </row>
    <row r="837" spans="2:8" x14ac:dyDescent="0.2">
      <c r="B837" s="176">
        <v>38741</v>
      </c>
      <c r="C837" s="146">
        <v>109.503326</v>
      </c>
      <c r="D837">
        <f t="shared" si="29"/>
        <v>3.3560070336835222</v>
      </c>
      <c r="E837">
        <v>2.9078922928229875E-2</v>
      </c>
      <c r="G837">
        <v>835</v>
      </c>
      <c r="H837">
        <f t="shared" ca="1" si="30"/>
        <v>1.2879463777491594E-2</v>
      </c>
    </row>
    <row r="838" spans="2:8" x14ac:dyDescent="0.2">
      <c r="B838" s="176">
        <v>37658</v>
      </c>
      <c r="C838" s="146">
        <v>25.138463999999999</v>
      </c>
      <c r="D838">
        <f t="shared" si="29"/>
        <v>-0.69973392578629401</v>
      </c>
      <c r="E838">
        <v>2.904971154146083E-2</v>
      </c>
      <c r="G838">
        <v>836</v>
      </c>
      <c r="H838">
        <f t="shared" ca="1" si="30"/>
        <v>-6.0273452659170583E-3</v>
      </c>
    </row>
    <row r="839" spans="2:8" x14ac:dyDescent="0.2">
      <c r="B839" s="176">
        <v>38023</v>
      </c>
      <c r="C839" s="146">
        <v>83.720626999999993</v>
      </c>
      <c r="D839">
        <f t="shared" si="29"/>
        <v>-3.4694739083066826E-2</v>
      </c>
      <c r="E839">
        <v>2.9013514427867121E-2</v>
      </c>
      <c r="G839">
        <v>837</v>
      </c>
      <c r="H839">
        <f t="shared" ca="1" si="30"/>
        <v>7.1698745977356905E-3</v>
      </c>
    </row>
    <row r="840" spans="2:8" x14ac:dyDescent="0.2">
      <c r="B840" s="176">
        <v>43979</v>
      </c>
      <c r="C840" s="146">
        <v>86.729691000000003</v>
      </c>
      <c r="D840">
        <f t="shared" si="29"/>
        <v>-0.80242988957160555</v>
      </c>
      <c r="E840">
        <v>2.8976877515177097E-2</v>
      </c>
      <c r="G840">
        <v>838</v>
      </c>
      <c r="H840">
        <f t="shared" ca="1" si="30"/>
        <v>1.8267157241423894E-2</v>
      </c>
    </row>
    <row r="841" spans="2:8" x14ac:dyDescent="0.2">
      <c r="B841" s="176">
        <v>44642</v>
      </c>
      <c r="C841" s="146">
        <v>438.98184199999997</v>
      </c>
      <c r="D841">
        <f t="shared" si="29"/>
        <v>16.451783260399885</v>
      </c>
      <c r="E841">
        <v>2.8975365758503891E-2</v>
      </c>
      <c r="G841">
        <v>839</v>
      </c>
      <c r="H841">
        <f t="shared" ca="1" si="30"/>
        <v>-2.3749771509798843E-3</v>
      </c>
    </row>
    <row r="842" spans="2:8" x14ac:dyDescent="0.2">
      <c r="B842" s="176">
        <v>36292</v>
      </c>
      <c r="C842" s="146">
        <v>25.153981999999999</v>
      </c>
      <c r="D842">
        <f t="shared" si="29"/>
        <v>-0.95918411568875239</v>
      </c>
      <c r="E842">
        <v>2.8963245769810103E-2</v>
      </c>
      <c r="G842">
        <v>840</v>
      </c>
      <c r="H842">
        <f t="shared" ca="1" si="30"/>
        <v>-2.3619178460640025E-3</v>
      </c>
    </row>
    <row r="843" spans="2:8" x14ac:dyDescent="0.2">
      <c r="B843" s="176">
        <v>45114</v>
      </c>
      <c r="C843" s="146">
        <v>616.27923599999997</v>
      </c>
      <c r="D843">
        <f t="shared" si="29"/>
        <v>39.867347732501962</v>
      </c>
      <c r="E843">
        <v>2.896140074124353E-2</v>
      </c>
      <c r="G843">
        <v>841</v>
      </c>
      <c r="H843">
        <f t="shared" ca="1" si="30"/>
        <v>8.0717784060780357E-3</v>
      </c>
    </row>
    <row r="844" spans="2:8" x14ac:dyDescent="0.2">
      <c r="B844" s="176">
        <v>36948</v>
      </c>
      <c r="C844" s="146">
        <v>15.079991</v>
      </c>
      <c r="D844">
        <f t="shared" si="29"/>
        <v>-0.87488014145123738</v>
      </c>
      <c r="E844">
        <v>2.89474898033153E-2</v>
      </c>
      <c r="G844">
        <v>842</v>
      </c>
      <c r="H844">
        <f t="shared" ca="1" si="30"/>
        <v>-1.6046115999194459E-2</v>
      </c>
    </row>
    <row r="845" spans="2:8" x14ac:dyDescent="0.2">
      <c r="B845" s="176">
        <v>43747</v>
      </c>
      <c r="C845" s="146">
        <v>120.524361</v>
      </c>
      <c r="D845">
        <f t="shared" si="29"/>
        <v>3.5727305904341802</v>
      </c>
      <c r="E845">
        <v>2.893616033871918E-2</v>
      </c>
      <c r="G845">
        <v>843</v>
      </c>
      <c r="H845">
        <f t="shared" ca="1" si="30"/>
        <v>-4.4737025560492114E-3</v>
      </c>
    </row>
    <row r="846" spans="2:8" x14ac:dyDescent="0.2">
      <c r="B846" s="176">
        <v>37770</v>
      </c>
      <c r="C846" s="146">
        <v>26.357196999999999</v>
      </c>
      <c r="D846">
        <f t="shared" si="29"/>
        <v>-0.95019431978257518</v>
      </c>
      <c r="E846">
        <v>2.8906927384119853E-2</v>
      </c>
      <c r="G846">
        <v>844</v>
      </c>
      <c r="H846">
        <f t="shared" ca="1" si="30"/>
        <v>-7.513456383589817E-3</v>
      </c>
    </row>
    <row r="847" spans="2:8" x14ac:dyDescent="0.2">
      <c r="B847" s="176">
        <v>45061</v>
      </c>
      <c r="C847" s="146">
        <v>529.20062299999995</v>
      </c>
      <c r="D847">
        <f t="shared" si="29"/>
        <v>6.4168113576195118</v>
      </c>
      <c r="E847">
        <v>2.8878755382621881E-2</v>
      </c>
      <c r="G847">
        <v>845</v>
      </c>
      <c r="H847">
        <f t="shared" ca="1" si="30"/>
        <v>-1.3803386557686472E-2</v>
      </c>
    </row>
    <row r="848" spans="2:8" x14ac:dyDescent="0.2">
      <c r="B848" s="176">
        <v>38496</v>
      </c>
      <c r="C848" s="146">
        <v>71.351500999999999</v>
      </c>
      <c r="D848">
        <f t="shared" si="29"/>
        <v>1.5326685540655147</v>
      </c>
      <c r="E848">
        <v>2.887187343806898E-2</v>
      </c>
      <c r="G848">
        <v>846</v>
      </c>
      <c r="H848">
        <f t="shared" ca="1" si="30"/>
        <v>2.3507119830124521E-2</v>
      </c>
    </row>
    <row r="849" spans="2:8" x14ac:dyDescent="0.2">
      <c r="B849" s="176">
        <v>36314</v>
      </c>
      <c r="C849" s="146">
        <v>28.172459</v>
      </c>
      <c r="D849">
        <f t="shared" si="29"/>
        <v>-0.93533860168097893</v>
      </c>
      <c r="E849">
        <v>2.885126274900035E-2</v>
      </c>
      <c r="G849">
        <v>847</v>
      </c>
      <c r="H849">
        <f t="shared" ca="1" si="30"/>
        <v>1.3235012842727885E-2</v>
      </c>
    </row>
    <row r="850" spans="2:8" x14ac:dyDescent="0.2">
      <c r="B850" s="176">
        <v>43024</v>
      </c>
      <c r="C850" s="146">
        <v>435.69207799999998</v>
      </c>
      <c r="D850">
        <f t="shared" si="29"/>
        <v>4.581862090267923</v>
      </c>
      <c r="E850">
        <v>2.883711430212467E-2</v>
      </c>
      <c r="G850">
        <v>848</v>
      </c>
      <c r="H850">
        <f t="shared" ca="1" si="30"/>
        <v>4.6894643857828676E-2</v>
      </c>
    </row>
    <row r="851" spans="2:8" x14ac:dyDescent="0.2">
      <c r="B851" s="176">
        <v>38365</v>
      </c>
      <c r="C851" s="146">
        <v>78.054969999999997</v>
      </c>
      <c r="D851">
        <f t="shared" si="29"/>
        <v>-0.31292752684059705</v>
      </c>
      <c r="E851">
        <v>2.881889502448863E-2</v>
      </c>
      <c r="G851">
        <v>849</v>
      </c>
      <c r="H851">
        <f t="shared" ca="1" si="30"/>
        <v>-2.6388188650598634E-3</v>
      </c>
    </row>
    <row r="852" spans="2:8" x14ac:dyDescent="0.2">
      <c r="B852" s="176">
        <v>39252</v>
      </c>
      <c r="C852" s="146">
        <v>113.605148</v>
      </c>
      <c r="D852">
        <f t="shared" si="29"/>
        <v>-0.33108545050307281</v>
      </c>
      <c r="E852">
        <v>2.8761752255403557E-2</v>
      </c>
      <c r="G852">
        <v>850</v>
      </c>
      <c r="H852">
        <f t="shared" ca="1" si="30"/>
        <v>-2.1512476614720725E-2</v>
      </c>
    </row>
    <row r="853" spans="2:8" x14ac:dyDescent="0.2">
      <c r="B853" s="176">
        <v>40399</v>
      </c>
      <c r="C853" s="146">
        <v>169.83506800000001</v>
      </c>
      <c r="D853">
        <f t="shared" si="29"/>
        <v>-0.68274787798185099</v>
      </c>
      <c r="E853">
        <v>2.8756979186680028E-2</v>
      </c>
      <c r="G853">
        <v>851</v>
      </c>
      <c r="H853">
        <f t="shared" ca="1" si="30"/>
        <v>7.1422169805360229E-3</v>
      </c>
    </row>
    <row r="854" spans="2:8" x14ac:dyDescent="0.2">
      <c r="B854" s="176">
        <v>42671</v>
      </c>
      <c r="C854" s="146">
        <v>535.33154300000001</v>
      </c>
      <c r="D854">
        <f t="shared" si="29"/>
        <v>22.638098457277749</v>
      </c>
      <c r="E854">
        <v>2.8735701264976196E-2</v>
      </c>
      <c r="G854">
        <v>852</v>
      </c>
      <c r="H854">
        <f t="shared" ca="1" si="30"/>
        <v>3.7891163133647023E-2</v>
      </c>
    </row>
    <row r="855" spans="2:8" x14ac:dyDescent="0.2">
      <c r="B855" s="176">
        <v>37390</v>
      </c>
      <c r="C855" s="146">
        <v>22.646979999999999</v>
      </c>
      <c r="D855">
        <f t="shared" si="29"/>
        <v>-0.93840134538086617</v>
      </c>
      <c r="E855">
        <v>2.8731416827466202E-2</v>
      </c>
      <c r="G855">
        <v>853</v>
      </c>
      <c r="H855">
        <f t="shared" ca="1" si="30"/>
        <v>1.8081184720090258E-2</v>
      </c>
    </row>
    <row r="856" spans="2:8" x14ac:dyDescent="0.2">
      <c r="B856" s="176">
        <v>41681</v>
      </c>
      <c r="C856" s="146">
        <v>367.65380900000002</v>
      </c>
      <c r="D856">
        <f t="shared" si="29"/>
        <v>0.29024049703851551</v>
      </c>
      <c r="E856">
        <v>2.8704782713065792E-2</v>
      </c>
      <c r="G856">
        <v>854</v>
      </c>
      <c r="H856">
        <f t="shared" ca="1" si="30"/>
        <v>1.7072200860859497E-2</v>
      </c>
    </row>
    <row r="857" spans="2:8" x14ac:dyDescent="0.2">
      <c r="B857" s="176">
        <v>41040</v>
      </c>
      <c r="C857" s="146">
        <v>284.94982900000002</v>
      </c>
      <c r="D857">
        <f t="shared" si="29"/>
        <v>6.66244635343166</v>
      </c>
      <c r="E857">
        <v>2.8699743682310552E-2</v>
      </c>
      <c r="G857">
        <v>855</v>
      </c>
      <c r="H857">
        <f t="shared" ca="1" si="30"/>
        <v>1.5867626468619445E-2</v>
      </c>
    </row>
    <row r="858" spans="2:8" x14ac:dyDescent="0.2">
      <c r="B858" s="176">
        <v>35856</v>
      </c>
      <c r="C858" s="146">
        <v>37.187840000000001</v>
      </c>
      <c r="D858">
        <f t="shared" si="29"/>
        <v>-0.85029153461813012</v>
      </c>
      <c r="E858">
        <v>2.8680469581321814E-2</v>
      </c>
      <c r="G858">
        <v>856</v>
      </c>
      <c r="H858">
        <f t="shared" ca="1" si="30"/>
        <v>-2.4668131628835192E-2</v>
      </c>
    </row>
    <row r="859" spans="2:8" x14ac:dyDescent="0.2">
      <c r="B859" s="176">
        <v>41213</v>
      </c>
      <c r="C859" s="146">
        <v>248.40171799999999</v>
      </c>
      <c r="D859">
        <f t="shared" si="29"/>
        <v>1.1480104929759809</v>
      </c>
      <c r="E859">
        <v>2.8669533907177327E-2</v>
      </c>
      <c r="G859">
        <v>857</v>
      </c>
      <c r="H859">
        <f t="shared" ca="1" si="30"/>
        <v>-3.9205361345888895E-2</v>
      </c>
    </row>
    <row r="860" spans="2:8" x14ac:dyDescent="0.2">
      <c r="B860" s="176">
        <v>39321</v>
      </c>
      <c r="C860" s="146">
        <v>115.64269299999999</v>
      </c>
      <c r="D860">
        <f t="shared" si="29"/>
        <v>2.8971010341365835</v>
      </c>
      <c r="E860">
        <v>2.8632351902694638E-2</v>
      </c>
      <c r="G860">
        <v>858</v>
      </c>
      <c r="H860">
        <f t="shared" ca="1" si="30"/>
        <v>-2.7034207746684188E-2</v>
      </c>
    </row>
    <row r="861" spans="2:8" x14ac:dyDescent="0.2">
      <c r="B861" s="176">
        <v>37797</v>
      </c>
      <c r="C861" s="146">
        <v>29.674029999999998</v>
      </c>
      <c r="D861">
        <f t="shared" si="29"/>
        <v>-0.75739018358375965</v>
      </c>
      <c r="E861">
        <v>2.8609734858898377E-2</v>
      </c>
      <c r="G861">
        <v>859</v>
      </c>
      <c r="H861">
        <f t="shared" ca="1" si="30"/>
        <v>-5.2681118932607483E-2</v>
      </c>
    </row>
    <row r="862" spans="2:8" x14ac:dyDescent="0.2">
      <c r="B862" s="176">
        <v>39409</v>
      </c>
      <c r="C862" s="146">
        <v>122.311745</v>
      </c>
      <c r="D862">
        <f t="shared" si="29"/>
        <v>-0.63369773385069694</v>
      </c>
      <c r="E862">
        <v>2.8581760975137066E-2</v>
      </c>
      <c r="G862">
        <v>860</v>
      </c>
      <c r="H862">
        <f t="shared" ca="1" si="30"/>
        <v>4.4417049267595668E-2</v>
      </c>
    </row>
    <row r="863" spans="2:8" x14ac:dyDescent="0.2">
      <c r="B863" s="176">
        <v>44351</v>
      </c>
      <c r="C863" s="146">
        <v>333.90933200000001</v>
      </c>
      <c r="D863">
        <f t="shared" si="29"/>
        <v>13.741492136368811</v>
      </c>
      <c r="E863">
        <v>2.8558402729359715E-2</v>
      </c>
      <c r="G863">
        <v>861</v>
      </c>
      <c r="H863">
        <f t="shared" ca="1" si="30"/>
        <v>4.591663261813117E-2</v>
      </c>
    </row>
    <row r="864" spans="2:8" x14ac:dyDescent="0.2">
      <c r="B864" s="176">
        <v>36606</v>
      </c>
      <c r="C864" s="146">
        <v>22.650986</v>
      </c>
      <c r="D864">
        <f t="shared" si="29"/>
        <v>-0.93567062462450612</v>
      </c>
      <c r="E864">
        <v>2.8541861307281161E-2</v>
      </c>
      <c r="G864">
        <v>862</v>
      </c>
      <c r="H864">
        <f t="shared" ca="1" si="30"/>
        <v>4.9024053660069247E-3</v>
      </c>
    </row>
    <row r="865" spans="2:8" x14ac:dyDescent="0.2">
      <c r="B865" s="176">
        <v>42377</v>
      </c>
      <c r="C865" s="146">
        <v>352.10952800000001</v>
      </c>
      <c r="D865">
        <f t="shared" si="29"/>
        <v>0.4772834503607909</v>
      </c>
      <c r="E865">
        <v>2.8525684432094255E-2</v>
      </c>
      <c r="G865">
        <v>863</v>
      </c>
      <c r="H865">
        <f t="shared" ca="1" si="30"/>
        <v>-1.5731463640962336E-2</v>
      </c>
    </row>
    <row r="866" spans="2:8" x14ac:dyDescent="0.2">
      <c r="B866" s="176">
        <v>40490</v>
      </c>
      <c r="C866" s="146">
        <v>238.349335</v>
      </c>
      <c r="D866">
        <f t="shared" si="29"/>
        <v>0.7285836518246418</v>
      </c>
      <c r="E866">
        <v>2.8523835300523569E-2</v>
      </c>
      <c r="G866">
        <v>864</v>
      </c>
      <c r="H866">
        <f t="shared" ca="1" si="30"/>
        <v>-4.5755233948161222E-2</v>
      </c>
    </row>
    <row r="867" spans="2:8" x14ac:dyDescent="0.2">
      <c r="B867" s="176">
        <v>40170</v>
      </c>
      <c r="C867" s="146">
        <v>137.88706999999999</v>
      </c>
      <c r="D867">
        <f t="shared" si="29"/>
        <v>0.10256849143643747</v>
      </c>
      <c r="E867">
        <v>2.8522407365245077E-2</v>
      </c>
      <c r="G867">
        <v>865</v>
      </c>
      <c r="H867">
        <f t="shared" ca="1" si="30"/>
        <v>2.0008237585681859E-2</v>
      </c>
    </row>
    <row r="868" spans="2:8" x14ac:dyDescent="0.2">
      <c r="B868" s="176">
        <v>39440</v>
      </c>
      <c r="C868" s="146">
        <v>125.05986799999999</v>
      </c>
      <c r="D868">
        <f t="shared" si="29"/>
        <v>-0.56121801894456014</v>
      </c>
      <c r="E868">
        <v>2.8515147907476862E-2</v>
      </c>
      <c r="G868">
        <v>866</v>
      </c>
      <c r="H868">
        <f t="shared" ca="1" si="30"/>
        <v>-1.7578170779211817E-2</v>
      </c>
    </row>
    <row r="869" spans="2:8" x14ac:dyDescent="0.2">
      <c r="B869" s="176">
        <v>41459</v>
      </c>
      <c r="C869" s="146">
        <v>285.015961</v>
      </c>
      <c r="D869">
        <f t="shared" si="29"/>
        <v>0.87921471316082855</v>
      </c>
      <c r="E869">
        <v>2.8500876949976703E-2</v>
      </c>
      <c r="G869">
        <v>867</v>
      </c>
      <c r="H869">
        <f t="shared" ca="1" si="30"/>
        <v>-4.8411333214953729E-2</v>
      </c>
    </row>
    <row r="870" spans="2:8" x14ac:dyDescent="0.2">
      <c r="B870" s="176">
        <v>38792</v>
      </c>
      <c r="C870" s="146">
        <v>151.667587</v>
      </c>
      <c r="D870">
        <f t="shared" si="29"/>
        <v>-0.49637786086880187</v>
      </c>
      <c r="E870">
        <v>2.8480172353967027E-2</v>
      </c>
      <c r="G870">
        <v>868</v>
      </c>
      <c r="H870">
        <f t="shared" ca="1" si="30"/>
        <v>4.393273350283413E-2</v>
      </c>
    </row>
    <row r="871" spans="2:8" x14ac:dyDescent="0.2">
      <c r="B871" s="176">
        <v>41409</v>
      </c>
      <c r="C871" s="146">
        <v>301.15353399999998</v>
      </c>
      <c r="D871">
        <f t="shared" si="29"/>
        <v>5.4357482332352758</v>
      </c>
      <c r="E871">
        <v>2.8471450834996932E-2</v>
      </c>
      <c r="G871">
        <v>869</v>
      </c>
      <c r="H871">
        <f t="shared" ca="1" si="30"/>
        <v>-3.830387701186164E-3</v>
      </c>
    </row>
    <row r="872" spans="2:8" x14ac:dyDescent="0.2">
      <c r="B872" s="176">
        <v>36398</v>
      </c>
      <c r="C872" s="146">
        <v>46.793864999999997</v>
      </c>
      <c r="D872">
        <f t="shared" si="29"/>
        <v>-0.22010809918925614</v>
      </c>
      <c r="E872">
        <v>2.8462022412642039E-2</v>
      </c>
      <c r="G872">
        <v>870</v>
      </c>
      <c r="H872">
        <f t="shared" ca="1" si="30"/>
        <v>2.9678516859746106E-2</v>
      </c>
    </row>
    <row r="873" spans="2:8" x14ac:dyDescent="0.2">
      <c r="B873" s="176">
        <v>35349</v>
      </c>
      <c r="C873" s="146">
        <v>60.000450000000001</v>
      </c>
      <c r="D873">
        <f t="shared" si="29"/>
        <v>-0.61540264694835445</v>
      </c>
      <c r="E873">
        <v>2.8456633103007604E-2</v>
      </c>
      <c r="G873">
        <v>871</v>
      </c>
      <c r="H873">
        <f t="shared" ca="1" si="30"/>
        <v>1.1624041338776408E-2</v>
      </c>
    </row>
    <row r="874" spans="2:8" x14ac:dyDescent="0.2">
      <c r="B874" s="176">
        <v>40386</v>
      </c>
      <c r="C874" s="146">
        <v>156.00848400000001</v>
      </c>
      <c r="D874">
        <f t="shared" si="29"/>
        <v>0.88094624294789026</v>
      </c>
      <c r="E874">
        <v>2.8434055334983485E-2</v>
      </c>
      <c r="G874">
        <v>872</v>
      </c>
      <c r="H874">
        <f t="shared" ca="1" si="30"/>
        <v>-1.7918245527778154E-2</v>
      </c>
    </row>
    <row r="875" spans="2:8" x14ac:dyDescent="0.2">
      <c r="B875" s="176">
        <v>43957</v>
      </c>
      <c r="C875" s="146">
        <v>82.941490000000002</v>
      </c>
      <c r="D875">
        <f t="shared" si="29"/>
        <v>-0.76645206529396381</v>
      </c>
      <c r="E875">
        <v>2.8430075382669423E-2</v>
      </c>
      <c r="G875">
        <v>873</v>
      </c>
      <c r="H875">
        <f t="shared" ca="1" si="30"/>
        <v>-1.3732333033836135E-2</v>
      </c>
    </row>
    <row r="876" spans="2:8" x14ac:dyDescent="0.2">
      <c r="B876" s="176">
        <v>41669</v>
      </c>
      <c r="C876" s="146">
        <v>355.13690200000002</v>
      </c>
      <c r="D876">
        <f t="shared" si="29"/>
        <v>1.3923426126417275</v>
      </c>
      <c r="E876">
        <v>2.8429215193445188E-2</v>
      </c>
      <c r="G876">
        <v>874</v>
      </c>
      <c r="H876">
        <f t="shared" ca="1" si="30"/>
        <v>-2.8102356915541967E-2</v>
      </c>
    </row>
    <row r="877" spans="2:8" x14ac:dyDescent="0.2">
      <c r="B877" s="176">
        <v>39077</v>
      </c>
      <c r="C877" s="146">
        <v>148.44734199999999</v>
      </c>
      <c r="D877">
        <f t="shared" si="29"/>
        <v>0.20404268076398649</v>
      </c>
      <c r="E877">
        <v>2.8426800759942361E-2</v>
      </c>
      <c r="G877">
        <v>875</v>
      </c>
      <c r="H877">
        <f t="shared" ca="1" si="30"/>
        <v>5.5338395947554353E-2</v>
      </c>
    </row>
    <row r="878" spans="2:8" x14ac:dyDescent="0.2">
      <c r="B878" s="176">
        <v>39218</v>
      </c>
      <c r="C878" s="146">
        <v>123.290764</v>
      </c>
      <c r="D878">
        <f t="shared" si="29"/>
        <v>1.3238673723635206</v>
      </c>
      <c r="E878">
        <v>2.8417470176265794E-2</v>
      </c>
      <c r="G878">
        <v>876</v>
      </c>
      <c r="H878">
        <f t="shared" ca="1" si="30"/>
        <v>7.1345618228285612E-2</v>
      </c>
    </row>
    <row r="879" spans="2:8" x14ac:dyDescent="0.2">
      <c r="B879" s="176">
        <v>35096</v>
      </c>
      <c r="C879" s="146">
        <v>53.054130999999998</v>
      </c>
      <c r="D879">
        <f t="shared" si="29"/>
        <v>-0.87910158328224819</v>
      </c>
      <c r="E879">
        <v>2.841601373957606E-2</v>
      </c>
      <c r="G879">
        <v>877</v>
      </c>
      <c r="H879">
        <f t="shared" ca="1" si="30"/>
        <v>2.2683791708159037E-2</v>
      </c>
    </row>
    <row r="880" spans="2:8" x14ac:dyDescent="0.2">
      <c r="B880" s="176">
        <v>44757</v>
      </c>
      <c r="C880" s="146">
        <v>438.83230600000002</v>
      </c>
      <c r="D880">
        <f t="shared" si="29"/>
        <v>19.391069220492597</v>
      </c>
      <c r="E880">
        <v>2.8384591984657551E-2</v>
      </c>
      <c r="G880">
        <v>878</v>
      </c>
      <c r="H880">
        <f t="shared" ca="1" si="30"/>
        <v>-8.4607455313728437E-3</v>
      </c>
    </row>
    <row r="881" spans="2:8" x14ac:dyDescent="0.2">
      <c r="B881" s="176">
        <v>37498</v>
      </c>
      <c r="C881" s="146">
        <v>21.520809</v>
      </c>
      <c r="D881">
        <f t="shared" si="29"/>
        <v>-0.94869799524498832</v>
      </c>
      <c r="E881">
        <v>2.8381792649611545E-2</v>
      </c>
      <c r="G881">
        <v>879</v>
      </c>
      <c r="H881">
        <f t="shared" ca="1" si="30"/>
        <v>3.3306829150358618E-2</v>
      </c>
    </row>
    <row r="882" spans="2:8" x14ac:dyDescent="0.2">
      <c r="B882" s="176">
        <v>45016</v>
      </c>
      <c r="C882" s="146">
        <v>419.49255399999998</v>
      </c>
      <c r="D882">
        <f t="shared" si="29"/>
        <v>0.31049505302610142</v>
      </c>
      <c r="E882">
        <v>2.8347937510116095E-2</v>
      </c>
      <c r="G882">
        <v>880</v>
      </c>
      <c r="H882">
        <f t="shared" ca="1" si="30"/>
        <v>2.3255391122847028E-2</v>
      </c>
    </row>
    <row r="883" spans="2:8" x14ac:dyDescent="0.2">
      <c r="B883" s="176">
        <v>44333</v>
      </c>
      <c r="C883" s="146">
        <v>320.10235599999999</v>
      </c>
      <c r="D883">
        <f t="shared" si="29"/>
        <v>18.686290779565223</v>
      </c>
      <c r="E883">
        <v>2.8342695851886167E-2</v>
      </c>
      <c r="G883">
        <v>881</v>
      </c>
      <c r="H883">
        <f t="shared" ca="1" si="30"/>
        <v>-3.52016275767563E-3</v>
      </c>
    </row>
    <row r="884" spans="2:8" x14ac:dyDescent="0.2">
      <c r="B884" s="176">
        <v>37236</v>
      </c>
      <c r="C884" s="146">
        <v>16.260166000000002</v>
      </c>
      <c r="D884">
        <f t="shared" si="29"/>
        <v>-0.89425249926236017</v>
      </c>
      <c r="E884">
        <v>2.8292814836204105E-2</v>
      </c>
      <c r="G884">
        <v>882</v>
      </c>
      <c r="H884">
        <f t="shared" ca="1" si="30"/>
        <v>2.4604573368971362E-3</v>
      </c>
    </row>
    <row r="885" spans="2:8" x14ac:dyDescent="0.2">
      <c r="B885" s="176">
        <v>40375</v>
      </c>
      <c r="C885" s="146">
        <v>153.76406900000001</v>
      </c>
      <c r="D885">
        <f t="shared" si="29"/>
        <v>6.6695442158771936</v>
      </c>
      <c r="E885">
        <v>2.8288782554349367E-2</v>
      </c>
      <c r="G885">
        <v>883</v>
      </c>
      <c r="H885">
        <f t="shared" ca="1" si="30"/>
        <v>-1.6580809393815212E-2</v>
      </c>
    </row>
    <row r="886" spans="2:8" x14ac:dyDescent="0.2">
      <c r="B886" s="176">
        <v>36075</v>
      </c>
      <c r="C886" s="146">
        <v>20.048658</v>
      </c>
      <c r="D886">
        <f t="shared" si="29"/>
        <v>-0.85854262594239139</v>
      </c>
      <c r="E886">
        <v>2.8287703281852348E-2</v>
      </c>
      <c r="G886">
        <v>884</v>
      </c>
      <c r="H886">
        <f t="shared" ca="1" si="30"/>
        <v>-4.9954712845478678E-2</v>
      </c>
    </row>
    <row r="887" spans="2:8" x14ac:dyDescent="0.2">
      <c r="B887" s="176">
        <v>40332</v>
      </c>
      <c r="C887" s="146">
        <v>141.72932399999999</v>
      </c>
      <c r="D887">
        <f t="shared" si="29"/>
        <v>-0.67695739412848066</v>
      </c>
      <c r="E887">
        <v>2.8278400322596441E-2</v>
      </c>
      <c r="G887">
        <v>885</v>
      </c>
      <c r="H887">
        <f t="shared" ca="1" si="30"/>
        <v>-1.8075050045342933E-3</v>
      </c>
    </row>
    <row r="888" spans="2:8" x14ac:dyDescent="0.2">
      <c r="B888" s="176">
        <v>44991</v>
      </c>
      <c r="C888" s="146">
        <v>438.73260499999998</v>
      </c>
      <c r="D888">
        <f t="shared" si="29"/>
        <v>-6.9359272416489634E-2</v>
      </c>
      <c r="E888">
        <v>2.8271034829273546E-2</v>
      </c>
      <c r="G888">
        <v>886</v>
      </c>
      <c r="H888">
        <f t="shared" ca="1" si="30"/>
        <v>5.6788776595267602E-3</v>
      </c>
    </row>
    <row r="889" spans="2:8" x14ac:dyDescent="0.2">
      <c r="B889" s="176">
        <v>42817</v>
      </c>
      <c r="C889" s="146">
        <v>471.43069500000001</v>
      </c>
      <c r="D889">
        <f t="shared" si="29"/>
        <v>4.2325254380575643</v>
      </c>
      <c r="E889">
        <v>2.8267052986063149E-2</v>
      </c>
      <c r="G889">
        <v>887</v>
      </c>
      <c r="H889">
        <f t="shared" ca="1" si="30"/>
        <v>5.7696688382070163E-2</v>
      </c>
    </row>
    <row r="890" spans="2:8" x14ac:dyDescent="0.2">
      <c r="B890" s="176">
        <v>38674</v>
      </c>
      <c r="C890" s="146">
        <v>90.096207000000007</v>
      </c>
      <c r="D890">
        <f t="shared" si="29"/>
        <v>0.66760021042632001</v>
      </c>
      <c r="E890">
        <v>2.8251139720572683E-2</v>
      </c>
      <c r="G890">
        <v>888</v>
      </c>
      <c r="H890">
        <f t="shared" ca="1" si="30"/>
        <v>1.9217620405473985E-2</v>
      </c>
    </row>
    <row r="891" spans="2:8" x14ac:dyDescent="0.2">
      <c r="B891" s="176">
        <v>40010</v>
      </c>
      <c r="C891" s="146">
        <v>54.027462</v>
      </c>
      <c r="D891">
        <f t="shared" si="29"/>
        <v>1.8220090482989453</v>
      </c>
      <c r="E891">
        <v>2.8244655388826111E-2</v>
      </c>
      <c r="G891">
        <v>889</v>
      </c>
      <c r="H891">
        <f t="shared" ca="1" si="30"/>
        <v>2.739922473502185E-3</v>
      </c>
    </row>
    <row r="892" spans="2:8" x14ac:dyDescent="0.2">
      <c r="B892" s="176">
        <v>37279</v>
      </c>
      <c r="C892" s="146">
        <v>19.145035</v>
      </c>
      <c r="D892">
        <f t="shared" si="29"/>
        <v>-0.8425477427761332</v>
      </c>
      <c r="E892">
        <v>2.8169206965867239E-2</v>
      </c>
      <c r="G892">
        <v>890</v>
      </c>
      <c r="H892">
        <f t="shared" ca="1" si="30"/>
        <v>-2.7615769521363156E-2</v>
      </c>
    </row>
    <row r="893" spans="2:8" x14ac:dyDescent="0.2">
      <c r="B893" s="176">
        <v>39436</v>
      </c>
      <c r="C893" s="146">
        <v>121.592636</v>
      </c>
      <c r="D893">
        <f t="shared" si="29"/>
        <v>7.8015122145388505</v>
      </c>
      <c r="E893">
        <v>2.8159936750805088E-2</v>
      </c>
      <c r="G893">
        <v>891</v>
      </c>
      <c r="H893">
        <f t="shared" ca="1" si="30"/>
        <v>1.2263719541808119E-2</v>
      </c>
    </row>
    <row r="894" spans="2:8" x14ac:dyDescent="0.2">
      <c r="B894" s="176">
        <v>36754</v>
      </c>
      <c r="C894" s="146">
        <v>13.814971</v>
      </c>
      <c r="D894">
        <f t="shared" si="29"/>
        <v>-0.97524467899743705</v>
      </c>
      <c r="E894">
        <v>2.8128661995090249E-2</v>
      </c>
      <c r="G894">
        <v>892</v>
      </c>
      <c r="H894">
        <f t="shared" ca="1" si="30"/>
        <v>-2.945871751303003E-2</v>
      </c>
    </row>
    <row r="895" spans="2:8" x14ac:dyDescent="0.2">
      <c r="B895" s="176">
        <v>42667</v>
      </c>
      <c r="C895" s="146">
        <v>558.06066899999996</v>
      </c>
      <c r="D895">
        <f t="shared" si="29"/>
        <v>0.64363880779196947</v>
      </c>
      <c r="E895">
        <v>2.8099133751524445E-2</v>
      </c>
      <c r="G895">
        <v>893</v>
      </c>
      <c r="H895">
        <f t="shared" ca="1" si="30"/>
        <v>-2.4108828798225092E-2</v>
      </c>
    </row>
    <row r="896" spans="2:8" x14ac:dyDescent="0.2">
      <c r="B896" s="176">
        <v>41674</v>
      </c>
      <c r="C896" s="146">
        <v>339.527557</v>
      </c>
      <c r="D896">
        <f t="shared" si="29"/>
        <v>0.28156724530764504</v>
      </c>
      <c r="E896">
        <v>2.8091480881945255E-2</v>
      </c>
      <c r="G896">
        <v>894</v>
      </c>
      <c r="H896">
        <f t="shared" ca="1" si="30"/>
        <v>-7.3674158991603417E-4</v>
      </c>
    </row>
    <row r="897" spans="2:8" x14ac:dyDescent="0.2">
      <c r="B897" s="176">
        <v>41057</v>
      </c>
      <c r="C897" s="146">
        <v>264.93151899999998</v>
      </c>
      <c r="D897">
        <f t="shared" si="29"/>
        <v>3.3546258738212757</v>
      </c>
      <c r="E897">
        <v>2.8061845188642673E-2</v>
      </c>
      <c r="G897">
        <v>895</v>
      </c>
      <c r="H897">
        <f t="shared" ca="1" si="30"/>
        <v>-3.4679762173360766E-2</v>
      </c>
    </row>
    <row r="898" spans="2:8" x14ac:dyDescent="0.2">
      <c r="B898" s="176">
        <v>37946</v>
      </c>
      <c r="C898" s="146">
        <v>60.839100000000002</v>
      </c>
      <c r="D898">
        <f t="shared" si="29"/>
        <v>-0.8169586680420764</v>
      </c>
      <c r="E898">
        <v>2.8055081789125594E-2</v>
      </c>
      <c r="G898">
        <v>896</v>
      </c>
      <c r="H898">
        <f t="shared" ca="1" si="30"/>
        <v>-1.6690665873604838E-2</v>
      </c>
    </row>
    <row r="899" spans="2:8" x14ac:dyDescent="0.2">
      <c r="B899" s="176">
        <v>42250</v>
      </c>
      <c r="C899" s="146">
        <v>332.37902800000001</v>
      </c>
      <c r="D899">
        <f t="shared" ref="D899:D962" si="31">(C899-C900)/C900</f>
        <v>1.0575085918474756</v>
      </c>
      <c r="E899">
        <v>2.8047368817525967E-2</v>
      </c>
      <c r="G899">
        <v>897</v>
      </c>
      <c r="H899">
        <f t="shared" ca="1" si="30"/>
        <v>3.3892597938564396E-2</v>
      </c>
    </row>
    <row r="900" spans="2:8" x14ac:dyDescent="0.2">
      <c r="B900" s="176">
        <v>38828</v>
      </c>
      <c r="C900" s="146">
        <v>161.54441800000001</v>
      </c>
      <c r="D900">
        <f t="shared" si="31"/>
        <v>6.6586936510755548E-2</v>
      </c>
      <c r="E900">
        <v>2.8040210380632532E-2</v>
      </c>
      <c r="G900">
        <v>898</v>
      </c>
      <c r="H900">
        <f t="shared" ref="H900:H963" ca="1" si="32">_xlfn.NORM.INV(RAND(),N$5,N$6)</f>
        <v>-5.8790508329961927E-4</v>
      </c>
    </row>
    <row r="901" spans="2:8" x14ac:dyDescent="0.2">
      <c r="B901" s="176">
        <v>40794</v>
      </c>
      <c r="C901" s="146">
        <v>151.45921300000001</v>
      </c>
      <c r="D901">
        <f t="shared" si="31"/>
        <v>-0.77446323325673261</v>
      </c>
      <c r="E901">
        <v>2.8019716877174819E-2</v>
      </c>
      <c r="G901">
        <v>899</v>
      </c>
      <c r="H901">
        <f t="shared" ca="1" si="32"/>
        <v>-8.9995031164312646E-3</v>
      </c>
    </row>
    <row r="902" spans="2:8" x14ac:dyDescent="0.2">
      <c r="B902" s="176">
        <v>45245</v>
      </c>
      <c r="C902" s="146">
        <v>671.54998799999998</v>
      </c>
      <c r="D902">
        <f t="shared" si="31"/>
        <v>3.5318221275810355</v>
      </c>
      <c r="E902">
        <v>2.8013758897818576E-2</v>
      </c>
      <c r="G902">
        <v>900</v>
      </c>
      <c r="H902">
        <f t="shared" ca="1" si="32"/>
        <v>-1.2821722995297717E-3</v>
      </c>
    </row>
    <row r="903" spans="2:8" x14ac:dyDescent="0.2">
      <c r="B903" s="176">
        <v>40346</v>
      </c>
      <c r="C903" s="146">
        <v>148.18542500000001</v>
      </c>
      <c r="D903">
        <f t="shared" si="31"/>
        <v>-0.55091459268305243</v>
      </c>
      <c r="E903">
        <v>2.8000328825966439E-2</v>
      </c>
      <c r="G903">
        <v>901</v>
      </c>
      <c r="H903">
        <f t="shared" ca="1" si="32"/>
        <v>2.3347244634615384E-2</v>
      </c>
    </row>
    <row r="904" spans="2:8" x14ac:dyDescent="0.2">
      <c r="B904" s="176">
        <v>44230</v>
      </c>
      <c r="C904" s="146">
        <v>329.971588</v>
      </c>
      <c r="D904">
        <f t="shared" si="31"/>
        <v>0.21793979740410696</v>
      </c>
      <c r="E904">
        <v>2.7950338944720293E-2</v>
      </c>
      <c r="G904">
        <v>902</v>
      </c>
      <c r="H904">
        <f t="shared" ca="1" si="32"/>
        <v>2.6871483286201946E-2</v>
      </c>
    </row>
    <row r="905" spans="2:8" x14ac:dyDescent="0.2">
      <c r="B905" s="176">
        <v>41169</v>
      </c>
      <c r="C905" s="146">
        <v>270.92602499999998</v>
      </c>
      <c r="D905">
        <f t="shared" si="31"/>
        <v>0.63454781058239618</v>
      </c>
      <c r="E905">
        <v>2.7931895206183725E-2</v>
      </c>
      <c r="G905">
        <v>903</v>
      </c>
      <c r="H905">
        <f t="shared" ca="1" si="32"/>
        <v>4.1161280713991263E-2</v>
      </c>
    </row>
    <row r="906" spans="2:8" x14ac:dyDescent="0.2">
      <c r="B906" s="176">
        <v>40871</v>
      </c>
      <c r="C906" s="146">
        <v>165.749832</v>
      </c>
      <c r="D906">
        <f t="shared" si="31"/>
        <v>10.671991564891373</v>
      </c>
      <c r="E906">
        <v>2.7917995788204818E-2</v>
      </c>
      <c r="G906">
        <v>904</v>
      </c>
      <c r="H906">
        <f t="shared" ca="1" si="32"/>
        <v>-1.9936785701896404E-2</v>
      </c>
    </row>
    <row r="907" spans="2:8" x14ac:dyDescent="0.2">
      <c r="B907" s="176">
        <v>36858</v>
      </c>
      <c r="C907" s="146">
        <v>14.200647</v>
      </c>
      <c r="D907">
        <f t="shared" si="31"/>
        <v>-0.81156607044464613</v>
      </c>
      <c r="E907">
        <v>2.7917250061545561E-2</v>
      </c>
      <c r="G907">
        <v>905</v>
      </c>
      <c r="H907">
        <f t="shared" ca="1" si="32"/>
        <v>-3.1360601929107806E-2</v>
      </c>
    </row>
    <row r="908" spans="2:8" x14ac:dyDescent="0.2">
      <c r="B908" s="176">
        <v>39682</v>
      </c>
      <c r="C908" s="146">
        <v>75.361412000000001</v>
      </c>
      <c r="D908">
        <f t="shared" si="31"/>
        <v>2.8010941256542718</v>
      </c>
      <c r="E908">
        <v>2.7901323976478543E-2</v>
      </c>
      <c r="G908">
        <v>906</v>
      </c>
      <c r="H908">
        <f t="shared" ca="1" si="32"/>
        <v>5.3853159123209093E-2</v>
      </c>
    </row>
    <row r="909" spans="2:8" x14ac:dyDescent="0.2">
      <c r="B909" s="176">
        <v>36650</v>
      </c>
      <c r="C909" s="146">
        <v>19.826242000000001</v>
      </c>
      <c r="D909">
        <f t="shared" si="31"/>
        <v>-0.9331736668834244</v>
      </c>
      <c r="E909">
        <v>2.7876067219765023E-2</v>
      </c>
      <c r="G909">
        <v>907</v>
      </c>
      <c r="H909">
        <f t="shared" ca="1" si="32"/>
        <v>2.467288981892472E-2</v>
      </c>
    </row>
    <row r="910" spans="2:8" x14ac:dyDescent="0.2">
      <c r="B910" s="176">
        <v>41017</v>
      </c>
      <c r="C910" s="146">
        <v>296.68307499999997</v>
      </c>
      <c r="D910">
        <f t="shared" si="31"/>
        <v>4.0340807364654143</v>
      </c>
      <c r="E910">
        <v>2.787471505337542E-2</v>
      </c>
      <c r="G910">
        <v>908</v>
      </c>
      <c r="H910">
        <f t="shared" ca="1" si="32"/>
        <v>3.0185307910412244E-2</v>
      </c>
    </row>
    <row r="911" spans="2:8" x14ac:dyDescent="0.2">
      <c r="B911" s="176">
        <v>37925</v>
      </c>
      <c r="C911" s="146">
        <v>58.934905999999998</v>
      </c>
      <c r="D911">
        <f t="shared" si="31"/>
        <v>-0.62977977933143559</v>
      </c>
      <c r="E911">
        <v>2.7857771813571207E-2</v>
      </c>
      <c r="G911">
        <v>909</v>
      </c>
      <c r="H911">
        <f t="shared" ca="1" si="32"/>
        <v>-3.3721662668241864E-2</v>
      </c>
    </row>
    <row r="912" spans="2:8" x14ac:dyDescent="0.2">
      <c r="B912" s="176">
        <v>40806</v>
      </c>
      <c r="C912" s="146">
        <v>159.188782</v>
      </c>
      <c r="D912">
        <f t="shared" si="31"/>
        <v>0.69589587607573522</v>
      </c>
      <c r="E912">
        <v>2.7829110619748649E-2</v>
      </c>
      <c r="G912">
        <v>910</v>
      </c>
      <c r="H912">
        <f t="shared" ca="1" si="32"/>
        <v>3.2499484986527633E-2</v>
      </c>
    </row>
    <row r="913" spans="2:8" x14ac:dyDescent="0.2">
      <c r="B913" s="176">
        <v>38629</v>
      </c>
      <c r="C913" s="146">
        <v>93.867073000000005</v>
      </c>
      <c r="D913">
        <f t="shared" si="31"/>
        <v>-0.75812042272045632</v>
      </c>
      <c r="E913">
        <v>2.7828106523366467E-2</v>
      </c>
      <c r="G913">
        <v>911</v>
      </c>
      <c r="H913">
        <f t="shared" ca="1" si="32"/>
        <v>1.2247399685892705E-2</v>
      </c>
    </row>
    <row r="914" spans="2:8" x14ac:dyDescent="0.2">
      <c r="B914" s="176">
        <v>41583</v>
      </c>
      <c r="C914" s="146">
        <v>388.073578</v>
      </c>
      <c r="D914">
        <f t="shared" si="31"/>
        <v>27.359992981501755</v>
      </c>
      <c r="E914">
        <v>2.7821113250124516E-2</v>
      </c>
      <c r="G914">
        <v>912</v>
      </c>
      <c r="H914">
        <f t="shared" ca="1" si="32"/>
        <v>3.7236451768052188E-2</v>
      </c>
    </row>
    <row r="915" spans="2:8" x14ac:dyDescent="0.2">
      <c r="B915" s="176">
        <v>36864</v>
      </c>
      <c r="C915" s="146">
        <v>13.683839000000001</v>
      </c>
      <c r="D915">
        <f t="shared" si="31"/>
        <v>-0.95733834945968321</v>
      </c>
      <c r="E915">
        <v>2.7810086042176364E-2</v>
      </c>
      <c r="G915">
        <v>913</v>
      </c>
      <c r="H915">
        <f t="shared" ca="1" si="32"/>
        <v>1.4008299436117611E-2</v>
      </c>
    </row>
    <row r="916" spans="2:8" x14ac:dyDescent="0.2">
      <c r="B916" s="176">
        <v>41291</v>
      </c>
      <c r="C916" s="146">
        <v>320.75268599999998</v>
      </c>
      <c r="D916">
        <f t="shared" si="31"/>
        <v>2.8684162157632653</v>
      </c>
      <c r="E916">
        <v>2.7808282608682216E-2</v>
      </c>
      <c r="G916">
        <v>914</v>
      </c>
      <c r="H916">
        <f t="shared" ca="1" si="32"/>
        <v>-9.2683206483108668E-3</v>
      </c>
    </row>
    <row r="917" spans="2:8" x14ac:dyDescent="0.2">
      <c r="B917" s="176">
        <v>38047</v>
      </c>
      <c r="C917" s="146">
        <v>82.915763999999996</v>
      </c>
      <c r="D917">
        <f t="shared" si="31"/>
        <v>6.8348123257758928</v>
      </c>
      <c r="E917">
        <v>2.7807722257389693E-2</v>
      </c>
      <c r="G917">
        <v>915</v>
      </c>
      <c r="H917">
        <f t="shared" ca="1" si="32"/>
        <v>1.3885362682991427E-2</v>
      </c>
    </row>
    <row r="918" spans="2:8" x14ac:dyDescent="0.2">
      <c r="B918" s="176">
        <v>37004</v>
      </c>
      <c r="C918" s="146">
        <v>10.582993</v>
      </c>
      <c r="D918">
        <f t="shared" si="31"/>
        <v>-0.47149459808493449</v>
      </c>
      <c r="E918">
        <v>2.77156138198951E-2</v>
      </c>
      <c r="G918">
        <v>916</v>
      </c>
      <c r="H918">
        <f t="shared" ca="1" si="32"/>
        <v>1.7528577518474558E-2</v>
      </c>
    </row>
    <row r="919" spans="2:8" x14ac:dyDescent="0.2">
      <c r="B919" s="176">
        <v>36713</v>
      </c>
      <c r="C919" s="146">
        <v>20.024380000000001</v>
      </c>
      <c r="D919">
        <f t="shared" si="31"/>
        <v>-0.85017036474989804</v>
      </c>
      <c r="E919">
        <v>2.7711870452458761E-2</v>
      </c>
      <c r="G919">
        <v>917</v>
      </c>
      <c r="H919">
        <f t="shared" ca="1" si="32"/>
        <v>2.815954580080781E-2</v>
      </c>
    </row>
    <row r="920" spans="2:8" x14ac:dyDescent="0.2">
      <c r="B920" s="176">
        <v>40155</v>
      </c>
      <c r="C920" s="146">
        <v>133.647659</v>
      </c>
      <c r="D920">
        <f t="shared" si="31"/>
        <v>4.301820660840975</v>
      </c>
      <c r="E920">
        <v>2.7698849234722395E-2</v>
      </c>
      <c r="G920">
        <v>918</v>
      </c>
      <c r="H920">
        <f t="shared" ca="1" si="32"/>
        <v>-2.4604980874631931E-2</v>
      </c>
    </row>
    <row r="921" spans="2:8" x14ac:dyDescent="0.2">
      <c r="B921" s="176">
        <v>37630</v>
      </c>
      <c r="C921" s="146">
        <v>25.207879999999999</v>
      </c>
      <c r="D921">
        <f t="shared" si="31"/>
        <v>-0.9143558124280351</v>
      </c>
      <c r="E921">
        <v>2.7672982691936264E-2</v>
      </c>
      <c r="G921">
        <v>919</v>
      </c>
      <c r="H921">
        <f t="shared" ca="1" si="32"/>
        <v>6.835811893833306E-2</v>
      </c>
    </row>
    <row r="922" spans="2:8" x14ac:dyDescent="0.2">
      <c r="B922" s="176">
        <v>44440</v>
      </c>
      <c r="C922" s="146">
        <v>294.33264200000002</v>
      </c>
      <c r="D922">
        <f t="shared" si="31"/>
        <v>0.14327203227657964</v>
      </c>
      <c r="E922">
        <v>2.7671402384301286E-2</v>
      </c>
      <c r="G922">
        <v>920</v>
      </c>
      <c r="H922">
        <f t="shared" ca="1" si="32"/>
        <v>6.0198733955050404E-4</v>
      </c>
    </row>
    <row r="923" spans="2:8" x14ac:dyDescent="0.2">
      <c r="B923" s="176">
        <v>43329</v>
      </c>
      <c r="C923" s="146">
        <v>257.44760100000002</v>
      </c>
      <c r="D923">
        <f t="shared" si="31"/>
        <v>2.6864424585216238</v>
      </c>
      <c r="E923">
        <v>2.7656122547823316E-2</v>
      </c>
      <c r="G923">
        <v>921</v>
      </c>
      <c r="H923">
        <f t="shared" ca="1" si="32"/>
        <v>-3.1128720773973044E-2</v>
      </c>
    </row>
    <row r="924" spans="2:8" x14ac:dyDescent="0.2">
      <c r="B924" s="176">
        <v>38119</v>
      </c>
      <c r="C924" s="146">
        <v>69.836326999999997</v>
      </c>
      <c r="D924">
        <f t="shared" si="31"/>
        <v>-0.82288867851840097</v>
      </c>
      <c r="E924">
        <v>2.7644835094280461E-2</v>
      </c>
      <c r="G924">
        <v>922</v>
      </c>
      <c r="H924">
        <f t="shared" ca="1" si="32"/>
        <v>-1.6982956597639147E-2</v>
      </c>
    </row>
    <row r="925" spans="2:8" x14ac:dyDescent="0.2">
      <c r="B925" s="176">
        <v>41724</v>
      </c>
      <c r="C925" s="146">
        <v>394.307526</v>
      </c>
      <c r="D925">
        <f t="shared" si="31"/>
        <v>4.6318376459750734</v>
      </c>
      <c r="E925">
        <v>2.763217066439224E-2</v>
      </c>
      <c r="G925">
        <v>923</v>
      </c>
      <c r="H925">
        <f t="shared" ca="1" si="32"/>
        <v>8.0293755432822647E-2</v>
      </c>
    </row>
    <row r="926" spans="2:8" x14ac:dyDescent="0.2">
      <c r="B926" s="176">
        <v>38481</v>
      </c>
      <c r="C926" s="146">
        <v>70.014008000000004</v>
      </c>
      <c r="D926">
        <f t="shared" si="31"/>
        <v>-0.503077848750482</v>
      </c>
      <c r="E926">
        <v>2.7624400051635144E-2</v>
      </c>
      <c r="G926">
        <v>924</v>
      </c>
      <c r="H926">
        <f t="shared" ca="1" si="32"/>
        <v>-1.0042136723062324E-2</v>
      </c>
    </row>
    <row r="927" spans="2:8" x14ac:dyDescent="0.2">
      <c r="B927" s="176">
        <v>39139</v>
      </c>
      <c r="C927" s="146">
        <v>140.89532500000001</v>
      </c>
      <c r="D927">
        <f t="shared" si="31"/>
        <v>-0.49050305600548744</v>
      </c>
      <c r="E927">
        <v>2.7600732609548852E-2</v>
      </c>
      <c r="G927">
        <v>925</v>
      </c>
      <c r="H927">
        <f t="shared" ca="1" si="32"/>
        <v>1.722810905635086E-2</v>
      </c>
    </row>
    <row r="928" spans="2:8" x14ac:dyDescent="0.2">
      <c r="B928" s="176">
        <v>43350</v>
      </c>
      <c r="C928" s="146">
        <v>276.538116</v>
      </c>
      <c r="D928">
        <f t="shared" si="31"/>
        <v>2.3785507965958428</v>
      </c>
      <c r="E928">
        <v>2.7597688802825204E-2</v>
      </c>
      <c r="G928">
        <v>926</v>
      </c>
      <c r="H928">
        <f t="shared" ca="1" si="32"/>
        <v>-2.5207319157254774E-2</v>
      </c>
    </row>
    <row r="929" spans="2:8" x14ac:dyDescent="0.2">
      <c r="B929" s="176">
        <v>40029</v>
      </c>
      <c r="C929" s="146">
        <v>81.851105000000004</v>
      </c>
      <c r="D929">
        <f t="shared" si="31"/>
        <v>-0.37293437431206133</v>
      </c>
      <c r="E929">
        <v>2.7597287385678571E-2</v>
      </c>
      <c r="G929">
        <v>927</v>
      </c>
      <c r="H929">
        <f t="shared" ca="1" si="32"/>
        <v>-8.5919630695475979E-3</v>
      </c>
    </row>
    <row r="930" spans="2:8" x14ac:dyDescent="0.2">
      <c r="B930" s="176">
        <v>39448</v>
      </c>
      <c r="C930" s="146">
        <v>130.53036499999999</v>
      </c>
      <c r="D930">
        <f t="shared" si="31"/>
        <v>5.216831749846782</v>
      </c>
      <c r="E930">
        <v>2.7564318041012684E-2</v>
      </c>
      <c r="G930">
        <v>928</v>
      </c>
      <c r="H930">
        <f t="shared" ca="1" si="32"/>
        <v>-9.7735151199139971E-3</v>
      </c>
    </row>
    <row r="931" spans="2:8" x14ac:dyDescent="0.2">
      <c r="B931" s="176">
        <v>37358</v>
      </c>
      <c r="C931" s="146">
        <v>20.996283999999999</v>
      </c>
      <c r="D931">
        <f t="shared" si="31"/>
        <v>-0.67436366805041614</v>
      </c>
      <c r="E931">
        <v>2.7557660714113551E-2</v>
      </c>
      <c r="G931">
        <v>929</v>
      </c>
      <c r="H931">
        <f t="shared" ca="1" si="32"/>
        <v>-2.1575225570004256E-2</v>
      </c>
    </row>
    <row r="932" spans="2:8" x14ac:dyDescent="0.2">
      <c r="B932" s="176">
        <v>38146</v>
      </c>
      <c r="C932" s="146">
        <v>64.477706999999995</v>
      </c>
      <c r="D932">
        <f t="shared" si="31"/>
        <v>-6.0437797640918452E-2</v>
      </c>
      <c r="E932">
        <v>2.7539107078195381E-2</v>
      </c>
      <c r="G932">
        <v>930</v>
      </c>
      <c r="H932">
        <f t="shared" ca="1" si="32"/>
        <v>-5.0785161143891708E-3</v>
      </c>
    </row>
    <row r="933" spans="2:8" x14ac:dyDescent="0.2">
      <c r="B933" s="176">
        <v>35214</v>
      </c>
      <c r="C933" s="146">
        <v>68.625266999999994</v>
      </c>
      <c r="D933">
        <f t="shared" si="31"/>
        <v>0.16663311706376993</v>
      </c>
      <c r="E933">
        <v>2.7514892619384387E-2</v>
      </c>
      <c r="G933">
        <v>931</v>
      </c>
      <c r="H933">
        <f t="shared" ca="1" si="32"/>
        <v>2.5763971410735952E-2</v>
      </c>
    </row>
    <row r="934" spans="2:8" x14ac:dyDescent="0.2">
      <c r="B934" s="176">
        <v>35648</v>
      </c>
      <c r="C934" s="146">
        <v>58.823349</v>
      </c>
      <c r="D934">
        <f t="shared" si="31"/>
        <v>-0.83821057095872198</v>
      </c>
      <c r="E934">
        <v>2.7482419601152393E-2</v>
      </c>
      <c r="G934">
        <v>932</v>
      </c>
      <c r="H934">
        <f t="shared" ca="1" si="32"/>
        <v>-1.3362605881999225E-2</v>
      </c>
    </row>
    <row r="935" spans="2:8" x14ac:dyDescent="0.2">
      <c r="B935" s="176">
        <v>41621</v>
      </c>
      <c r="C935" s="146">
        <v>363.57968099999999</v>
      </c>
      <c r="D935">
        <f t="shared" si="31"/>
        <v>0.83483936678314674</v>
      </c>
      <c r="E935">
        <v>2.7465594108226014E-2</v>
      </c>
      <c r="G935">
        <v>933</v>
      </c>
      <c r="H935">
        <f t="shared" ca="1" si="32"/>
        <v>-5.0880721282174919E-2</v>
      </c>
    </row>
    <row r="936" spans="2:8" x14ac:dyDescent="0.2">
      <c r="B936" s="176">
        <v>40435</v>
      </c>
      <c r="C936" s="146">
        <v>198.153412</v>
      </c>
      <c r="D936">
        <f t="shared" si="31"/>
        <v>-0.53064699199264631</v>
      </c>
      <c r="E936">
        <v>2.7458534102783753E-2</v>
      </c>
      <c r="G936">
        <v>934</v>
      </c>
      <c r="H936">
        <f t="shared" ca="1" si="32"/>
        <v>-5.3044550206505579E-2</v>
      </c>
    </row>
    <row r="937" spans="2:8" x14ac:dyDescent="0.2">
      <c r="B937" s="176">
        <v>44876</v>
      </c>
      <c r="C937" s="146">
        <v>422.18417399999998</v>
      </c>
      <c r="D937">
        <f t="shared" si="31"/>
        <v>1.8735635812434996</v>
      </c>
      <c r="E937">
        <v>2.7413805267930542E-2</v>
      </c>
      <c r="G937">
        <v>935</v>
      </c>
      <c r="H937">
        <f t="shared" ca="1" si="32"/>
        <v>-6.2247258150537913E-3</v>
      </c>
    </row>
    <row r="938" spans="2:8" x14ac:dyDescent="0.2">
      <c r="B938" s="176">
        <v>40275</v>
      </c>
      <c r="C938" s="146">
        <v>146.920074</v>
      </c>
      <c r="D938">
        <f t="shared" si="31"/>
        <v>9.1529895535934802</v>
      </c>
      <c r="E938">
        <v>2.738492724696048E-2</v>
      </c>
      <c r="G938">
        <v>936</v>
      </c>
      <c r="H938">
        <f t="shared" ca="1" si="32"/>
        <v>-4.6876088386032543E-2</v>
      </c>
    </row>
    <row r="939" spans="2:8" x14ac:dyDescent="0.2">
      <c r="B939" s="176">
        <v>36878</v>
      </c>
      <c r="C939" s="146">
        <v>14.470622000000001</v>
      </c>
      <c r="D939">
        <f t="shared" si="31"/>
        <v>-0.46951542115072448</v>
      </c>
      <c r="E939">
        <v>2.7382361433766513E-2</v>
      </c>
      <c r="G939">
        <v>937</v>
      </c>
      <c r="H939">
        <f t="shared" ca="1" si="32"/>
        <v>8.8878737266051798E-3</v>
      </c>
    </row>
    <row r="940" spans="2:8" x14ac:dyDescent="0.2">
      <c r="B940" s="176">
        <v>36558</v>
      </c>
      <c r="C940" s="146">
        <v>27.278120000000001</v>
      </c>
      <c r="D940">
        <f t="shared" si="31"/>
        <v>-0.83974736804803574</v>
      </c>
      <c r="E940">
        <v>2.7381838991089751E-2</v>
      </c>
      <c r="G940">
        <v>938</v>
      </c>
      <c r="H940">
        <f t="shared" ca="1" si="32"/>
        <v>-4.4583457344696278E-2</v>
      </c>
    </row>
    <row r="941" spans="2:8" x14ac:dyDescent="0.2">
      <c r="B941" s="176">
        <v>43627</v>
      </c>
      <c r="C941" s="146">
        <v>170.219482</v>
      </c>
      <c r="D941">
        <f t="shared" si="31"/>
        <v>-0.71441342499094196</v>
      </c>
      <c r="E941">
        <v>2.7376715339415436E-2</v>
      </c>
      <c r="G941">
        <v>939</v>
      </c>
      <c r="H941">
        <f t="shared" ca="1" si="32"/>
        <v>-5.4962659741235953E-3</v>
      </c>
    </row>
    <row r="942" spans="2:8" x14ac:dyDescent="0.2">
      <c r="B942" s="176">
        <v>42031</v>
      </c>
      <c r="C942" s="146">
        <v>596.03460700000005</v>
      </c>
      <c r="D942">
        <f t="shared" si="31"/>
        <v>22.22252172514149</v>
      </c>
      <c r="E942">
        <v>2.7360025381351842E-2</v>
      </c>
      <c r="G942">
        <v>940</v>
      </c>
      <c r="H942">
        <f t="shared" ca="1" si="32"/>
        <v>-1.4766180309463047E-2</v>
      </c>
    </row>
    <row r="943" spans="2:8" x14ac:dyDescent="0.2">
      <c r="B943" s="176">
        <v>39769</v>
      </c>
      <c r="C943" s="146">
        <v>25.666231</v>
      </c>
      <c r="D943">
        <f t="shared" si="31"/>
        <v>-0.94423603152374425</v>
      </c>
      <c r="E943">
        <v>2.7332333815400494E-2</v>
      </c>
      <c r="G943">
        <v>941</v>
      </c>
      <c r="H943">
        <f t="shared" ca="1" si="32"/>
        <v>-3.1439430070705196E-2</v>
      </c>
    </row>
    <row r="944" spans="2:8" x14ac:dyDescent="0.2">
      <c r="B944" s="176">
        <v>42796</v>
      </c>
      <c r="C944" s="146">
        <v>460.26550300000002</v>
      </c>
      <c r="D944">
        <f t="shared" si="31"/>
        <v>3.7124100283792716</v>
      </c>
      <c r="E944">
        <v>2.7255547427211847E-2</v>
      </c>
      <c r="G944">
        <v>942</v>
      </c>
      <c r="H944">
        <f t="shared" ca="1" si="32"/>
        <v>-1.1232931328037469E-2</v>
      </c>
    </row>
    <row r="945" spans="2:8" x14ac:dyDescent="0.2">
      <c r="B945" s="176">
        <v>38698</v>
      </c>
      <c r="C945" s="146">
        <v>97.670936999999995</v>
      </c>
      <c r="D945">
        <f t="shared" si="31"/>
        <v>-0.66608595969887319</v>
      </c>
      <c r="E945">
        <v>2.7250052014092321E-2</v>
      </c>
      <c r="G945">
        <v>943</v>
      </c>
      <c r="H945">
        <f t="shared" ca="1" si="32"/>
        <v>-7.9627462548925131E-3</v>
      </c>
    </row>
    <row r="946" spans="2:8" x14ac:dyDescent="0.2">
      <c r="B946" s="176">
        <v>41514</v>
      </c>
      <c r="C946" s="146">
        <v>292.50323500000002</v>
      </c>
      <c r="D946">
        <f t="shared" si="31"/>
        <v>-0.47628923403177298</v>
      </c>
      <c r="E946">
        <v>2.7236803594706198E-2</v>
      </c>
      <c r="G946">
        <v>944</v>
      </c>
      <c r="H946">
        <f t="shared" ca="1" si="32"/>
        <v>-2.0797225468774216E-2</v>
      </c>
    </row>
    <row r="947" spans="2:8" x14ac:dyDescent="0.2">
      <c r="B947" s="176">
        <v>42026</v>
      </c>
      <c r="C947" s="146">
        <v>558.52056900000002</v>
      </c>
      <c r="D947">
        <f t="shared" si="31"/>
        <v>0.31857214194007172</v>
      </c>
      <c r="E947">
        <v>2.7198508556072955E-2</v>
      </c>
      <c r="G947">
        <v>945</v>
      </c>
      <c r="H947">
        <f t="shared" ca="1" si="32"/>
        <v>-2.5626822035405561E-2</v>
      </c>
    </row>
    <row r="948" spans="2:8" x14ac:dyDescent="0.2">
      <c r="B948" s="176">
        <v>44636</v>
      </c>
      <c r="C948" s="146">
        <v>423.57983400000001</v>
      </c>
      <c r="D948">
        <f t="shared" si="31"/>
        <v>5.1491041478465984</v>
      </c>
      <c r="E948">
        <v>2.7196932486791909E-2</v>
      </c>
      <c r="G948">
        <v>946</v>
      </c>
      <c r="H948">
        <f t="shared" ca="1" si="32"/>
        <v>3.8242754376837503E-2</v>
      </c>
    </row>
    <row r="949" spans="2:8" x14ac:dyDescent="0.2">
      <c r="B949" s="176">
        <v>35186</v>
      </c>
      <c r="C949" s="146">
        <v>68.884804000000003</v>
      </c>
      <c r="D949">
        <f t="shared" si="31"/>
        <v>6.3865701189467963</v>
      </c>
      <c r="E949">
        <v>2.7193896913488731E-2</v>
      </c>
      <c r="G949">
        <v>947</v>
      </c>
      <c r="H949">
        <f t="shared" ca="1" si="32"/>
        <v>-1.0234884461524082E-2</v>
      </c>
    </row>
    <row r="950" spans="2:8" x14ac:dyDescent="0.2">
      <c r="B950" s="176">
        <v>37068</v>
      </c>
      <c r="C950" s="146">
        <v>9.3256820000000005</v>
      </c>
      <c r="D950">
        <f t="shared" si="31"/>
        <v>-0.93530535028983863</v>
      </c>
      <c r="E950">
        <v>2.7187584330614703E-2</v>
      </c>
      <c r="G950">
        <v>948</v>
      </c>
      <c r="H950">
        <f t="shared" ca="1" si="32"/>
        <v>3.7361344283507465E-2</v>
      </c>
    </row>
    <row r="951" spans="2:8" x14ac:dyDescent="0.2">
      <c r="B951" s="176">
        <v>40345</v>
      </c>
      <c r="C951" s="146">
        <v>144.14920000000001</v>
      </c>
      <c r="D951">
        <f t="shared" si="31"/>
        <v>2.6016787539076804</v>
      </c>
      <c r="E951">
        <v>2.718165776723859E-2</v>
      </c>
      <c r="G951">
        <v>949</v>
      </c>
      <c r="H951">
        <f t="shared" ca="1" si="32"/>
        <v>-1.2435813417457845E-2</v>
      </c>
    </row>
    <row r="952" spans="2:8" x14ac:dyDescent="0.2">
      <c r="B952" s="176">
        <v>35779</v>
      </c>
      <c r="C952" s="146">
        <v>40.022781000000002</v>
      </c>
      <c r="D952">
        <f t="shared" si="31"/>
        <v>1.9198832273775843</v>
      </c>
      <c r="E952">
        <v>2.7167751452737057E-2</v>
      </c>
      <c r="G952">
        <v>950</v>
      </c>
      <c r="H952">
        <f t="shared" ca="1" si="32"/>
        <v>-5.9932483537821442E-2</v>
      </c>
    </row>
    <row r="953" spans="2:8" x14ac:dyDescent="0.2">
      <c r="B953" s="176">
        <v>36836</v>
      </c>
      <c r="C953" s="146">
        <v>13.70698</v>
      </c>
      <c r="D953">
        <f t="shared" si="31"/>
        <v>-0.96628297263256457</v>
      </c>
      <c r="E953">
        <v>2.7167715218065984E-2</v>
      </c>
      <c r="G953">
        <v>951</v>
      </c>
      <c r="H953">
        <f t="shared" ca="1" si="32"/>
        <v>-2.2974743156229129E-2</v>
      </c>
    </row>
    <row r="954" spans="2:8" x14ac:dyDescent="0.2">
      <c r="B954" s="176">
        <v>41731</v>
      </c>
      <c r="C954" s="146">
        <v>406.52990699999998</v>
      </c>
      <c r="D954">
        <f t="shared" si="31"/>
        <v>0.82602137515876217</v>
      </c>
      <c r="E954">
        <v>2.7161085844414276E-2</v>
      </c>
      <c r="G954">
        <v>952</v>
      </c>
      <c r="H954">
        <f t="shared" ca="1" si="32"/>
        <v>5.5149816168064691E-2</v>
      </c>
    </row>
    <row r="955" spans="2:8" x14ac:dyDescent="0.2">
      <c r="B955" s="176">
        <v>40485</v>
      </c>
      <c r="C955" s="146">
        <v>222.631516</v>
      </c>
      <c r="D955">
        <f t="shared" si="31"/>
        <v>0.84185887375138235</v>
      </c>
      <c r="E955">
        <v>2.7117161685894373E-2</v>
      </c>
      <c r="G955">
        <v>953</v>
      </c>
      <c r="H955">
        <f t="shared" ca="1" si="32"/>
        <v>8.4504515407265533E-3</v>
      </c>
    </row>
    <row r="956" spans="2:8" x14ac:dyDescent="0.2">
      <c r="B956" s="176">
        <v>43714</v>
      </c>
      <c r="C956" s="146">
        <v>120.873276</v>
      </c>
      <c r="D956">
        <f t="shared" si="31"/>
        <v>-0.30436031218579046</v>
      </c>
      <c r="E956">
        <v>2.7107144077125001E-2</v>
      </c>
      <c r="G956">
        <v>954</v>
      </c>
      <c r="H956">
        <f t="shared" ca="1" si="32"/>
        <v>-1.7385649836253427E-2</v>
      </c>
    </row>
    <row r="957" spans="2:8" x14ac:dyDescent="0.2">
      <c r="B957" s="176">
        <v>43518</v>
      </c>
      <c r="C957" s="146">
        <v>173.758453</v>
      </c>
      <c r="D957">
        <f t="shared" si="31"/>
        <v>-0.61189044471195353</v>
      </c>
      <c r="E957">
        <v>2.7106659527218826E-2</v>
      </c>
      <c r="G957">
        <v>955</v>
      </c>
      <c r="H957">
        <f t="shared" ca="1" si="32"/>
        <v>1.6123027789647582E-2</v>
      </c>
    </row>
    <row r="958" spans="2:8" x14ac:dyDescent="0.2">
      <c r="B958" s="176">
        <v>42872</v>
      </c>
      <c r="C958" s="146">
        <v>447.70465100000001</v>
      </c>
      <c r="D958">
        <f t="shared" si="31"/>
        <v>8.6023196936512985E-3</v>
      </c>
      <c r="E958">
        <v>2.7101247402538491E-2</v>
      </c>
      <c r="G958">
        <v>956</v>
      </c>
      <c r="H958">
        <f t="shared" ca="1" si="32"/>
        <v>1.4875649076217037E-2</v>
      </c>
    </row>
    <row r="959" spans="2:8" x14ac:dyDescent="0.2">
      <c r="B959" s="176">
        <v>42173</v>
      </c>
      <c r="C959" s="146">
        <v>443.88619999999997</v>
      </c>
      <c r="D959">
        <f t="shared" si="31"/>
        <v>0.10836032168917456</v>
      </c>
      <c r="E959">
        <v>2.7092364296900324E-2</v>
      </c>
      <c r="G959">
        <v>957</v>
      </c>
      <c r="H959">
        <f t="shared" ca="1" si="32"/>
        <v>-3.1699810500652938E-2</v>
      </c>
    </row>
    <row r="960" spans="2:8" x14ac:dyDescent="0.2">
      <c r="B960" s="176">
        <v>42370</v>
      </c>
      <c r="C960" s="146">
        <v>400.48907500000001</v>
      </c>
      <c r="D960">
        <f t="shared" si="31"/>
        <v>5.7707806420924195</v>
      </c>
      <c r="E960">
        <v>2.7089157617734394E-2</v>
      </c>
      <c r="G960">
        <v>958</v>
      </c>
      <c r="H960">
        <f t="shared" ca="1" si="32"/>
        <v>-6.398330449415077E-3</v>
      </c>
    </row>
    <row r="961" spans="2:8" x14ac:dyDescent="0.2">
      <c r="B961" s="176">
        <v>35634</v>
      </c>
      <c r="C961" s="146">
        <v>59.149616000000002</v>
      </c>
      <c r="D961">
        <f t="shared" si="31"/>
        <v>-0.80032496504288575</v>
      </c>
      <c r="E961">
        <v>2.7067760849079203E-2</v>
      </c>
      <c r="G961">
        <v>959</v>
      </c>
      <c r="H961">
        <f t="shared" ca="1" si="32"/>
        <v>-6.2406442581046679E-3</v>
      </c>
    </row>
    <row r="962" spans="2:8" x14ac:dyDescent="0.2">
      <c r="B962" s="176">
        <v>41423</v>
      </c>
      <c r="C962" s="146">
        <v>296.229401</v>
      </c>
      <c r="D962">
        <f t="shared" si="31"/>
        <v>-0.18465988655434418</v>
      </c>
      <c r="E962">
        <v>2.704536300007631E-2</v>
      </c>
      <c r="G962">
        <v>960</v>
      </c>
      <c r="H962">
        <f t="shared" ca="1" si="32"/>
        <v>-1.725190502619724E-2</v>
      </c>
    </row>
    <row r="963" spans="2:8" x14ac:dyDescent="0.2">
      <c r="B963" s="176">
        <v>42382</v>
      </c>
      <c r="C963" s="146">
        <v>363.32003800000001</v>
      </c>
      <c r="D963">
        <f t="shared" ref="D963:D1026" si="33">(C963-C964)/C964</f>
        <v>8.9939409195090363</v>
      </c>
      <c r="E963">
        <v>2.70423019689323E-2</v>
      </c>
      <c r="G963">
        <v>961</v>
      </c>
      <c r="H963">
        <f t="shared" ca="1" si="32"/>
        <v>2.3095069359993801E-2</v>
      </c>
    </row>
    <row r="964" spans="2:8" x14ac:dyDescent="0.2">
      <c r="B964" s="176">
        <v>35811</v>
      </c>
      <c r="C964" s="146">
        <v>36.354030999999999</v>
      </c>
      <c r="D964">
        <f t="shared" si="33"/>
        <v>-0.7138672354392025</v>
      </c>
      <c r="E964">
        <v>2.7038196866674562E-2</v>
      </c>
      <c r="G964">
        <v>962</v>
      </c>
      <c r="H964">
        <f t="shared" ref="H964:H1027" ca="1" si="34">_xlfn.NORM.INV(RAND(),N$5,N$6)</f>
        <v>-4.1589824554794548E-2</v>
      </c>
    </row>
    <row r="965" spans="2:8" x14ac:dyDescent="0.2">
      <c r="B965" s="176">
        <v>40220</v>
      </c>
      <c r="C965" s="146">
        <v>127.053017</v>
      </c>
      <c r="D965">
        <f t="shared" si="33"/>
        <v>-0.57706241332336339</v>
      </c>
      <c r="E965">
        <v>2.7027015011084225E-2</v>
      </c>
      <c r="G965">
        <v>963</v>
      </c>
      <c r="H965">
        <f t="shared" ca="1" si="34"/>
        <v>1.3740736413198787E-3</v>
      </c>
    </row>
    <row r="966" spans="2:8" x14ac:dyDescent="0.2">
      <c r="B966" s="176">
        <v>41515</v>
      </c>
      <c r="C966" s="146">
        <v>300.40606700000001</v>
      </c>
      <c r="D966">
        <f t="shared" si="33"/>
        <v>13.294699405054637</v>
      </c>
      <c r="E966">
        <v>2.7017930246138949E-2</v>
      </c>
      <c r="G966">
        <v>964</v>
      </c>
      <c r="H966">
        <f t="shared" ca="1" si="34"/>
        <v>-2.9417156224457012E-2</v>
      </c>
    </row>
    <row r="967" spans="2:8" x14ac:dyDescent="0.2">
      <c r="B967" s="176">
        <v>36591</v>
      </c>
      <c r="C967" s="146">
        <v>21.015207</v>
      </c>
      <c r="D967">
        <f t="shared" si="33"/>
        <v>-0.92685463544253444</v>
      </c>
      <c r="E967">
        <v>2.7016699571765355E-2</v>
      </c>
      <c r="G967">
        <v>965</v>
      </c>
      <c r="H967">
        <f t="shared" ca="1" si="34"/>
        <v>2.8085747525317759E-3</v>
      </c>
    </row>
    <row r="968" spans="2:8" x14ac:dyDescent="0.2">
      <c r="B968" s="176">
        <v>41474</v>
      </c>
      <c r="C968" s="146">
        <v>287.307434</v>
      </c>
      <c r="D968">
        <f t="shared" si="33"/>
        <v>12.236356183017442</v>
      </c>
      <c r="E968">
        <v>2.701282692604243E-2</v>
      </c>
      <c r="G968">
        <v>966</v>
      </c>
      <c r="H968">
        <f t="shared" ca="1" si="34"/>
        <v>3.723032395958209E-2</v>
      </c>
    </row>
    <row r="969" spans="2:8" x14ac:dyDescent="0.2">
      <c r="B969" s="176">
        <v>37417</v>
      </c>
      <c r="C969" s="146">
        <v>21.705931</v>
      </c>
      <c r="D969">
        <f t="shared" si="33"/>
        <v>-0.32831902156695081</v>
      </c>
      <c r="E969">
        <v>2.7007409371488961E-2</v>
      </c>
      <c r="G969">
        <v>967</v>
      </c>
      <c r="H969">
        <f t="shared" ca="1" si="34"/>
        <v>-2.1875193525404176E-2</v>
      </c>
    </row>
    <row r="970" spans="2:8" x14ac:dyDescent="0.2">
      <c r="B970" s="176">
        <v>37804</v>
      </c>
      <c r="C970" s="146">
        <v>32.315834000000002</v>
      </c>
      <c r="D970">
        <f t="shared" si="33"/>
        <v>-0.89546420355826206</v>
      </c>
      <c r="E970">
        <v>2.7006409352505638E-2</v>
      </c>
      <c r="G970">
        <v>968</v>
      </c>
      <c r="H970">
        <f t="shared" ca="1" si="34"/>
        <v>2.8976562173342778E-2</v>
      </c>
    </row>
    <row r="971" spans="2:8" x14ac:dyDescent="0.2">
      <c r="B971" s="176">
        <v>44461</v>
      </c>
      <c r="C971" s="146">
        <v>309.13653599999998</v>
      </c>
      <c r="D971">
        <f t="shared" si="33"/>
        <v>-0.39996123598229033</v>
      </c>
      <c r="E971">
        <v>2.699128038620904E-2</v>
      </c>
      <c r="G971">
        <v>969</v>
      </c>
      <c r="H971">
        <f t="shared" ca="1" si="34"/>
        <v>-4.2047730658609908E-2</v>
      </c>
    </row>
    <row r="972" spans="2:8" x14ac:dyDescent="0.2">
      <c r="B972" s="176">
        <v>42594</v>
      </c>
      <c r="C972" s="146">
        <v>515.19427499999995</v>
      </c>
      <c r="D972">
        <f t="shared" si="33"/>
        <v>1.4884314545269042</v>
      </c>
      <c r="E972">
        <v>2.6924935523615995E-2</v>
      </c>
      <c r="G972">
        <v>970</v>
      </c>
      <c r="H972">
        <f t="shared" ca="1" si="34"/>
        <v>-1.8623405497144165E-2</v>
      </c>
    </row>
    <row r="973" spans="2:8" x14ac:dyDescent="0.2">
      <c r="B973" s="176">
        <v>40584</v>
      </c>
      <c r="C973" s="146">
        <v>207.035751</v>
      </c>
      <c r="D973">
        <f t="shared" si="33"/>
        <v>-0.5998824510757117</v>
      </c>
      <c r="E973">
        <v>2.6918637382939755E-2</v>
      </c>
      <c r="G973">
        <v>971</v>
      </c>
      <c r="H973">
        <f t="shared" ca="1" si="34"/>
        <v>1.9158056664136149E-2</v>
      </c>
    </row>
    <row r="974" spans="2:8" x14ac:dyDescent="0.2">
      <c r="B974" s="176">
        <v>44516</v>
      </c>
      <c r="C974" s="146">
        <v>517.43731700000001</v>
      </c>
      <c r="D974">
        <f t="shared" si="33"/>
        <v>5.9547725478930049</v>
      </c>
      <c r="E974">
        <v>2.690670468093475E-2</v>
      </c>
      <c r="G974">
        <v>972</v>
      </c>
      <c r="H974">
        <f t="shared" ca="1" si="34"/>
        <v>-1.8020500351341569E-2</v>
      </c>
    </row>
    <row r="975" spans="2:8" x14ac:dyDescent="0.2">
      <c r="B975" s="176">
        <v>39647</v>
      </c>
      <c r="C975" s="146">
        <v>74.400322000000003</v>
      </c>
      <c r="D975">
        <f t="shared" si="33"/>
        <v>-0.81021243536769727</v>
      </c>
      <c r="E975">
        <v>2.6895377729269775E-2</v>
      </c>
      <c r="G975">
        <v>973</v>
      </c>
      <c r="H975">
        <f t="shared" ca="1" si="34"/>
        <v>9.7330317552768112E-3</v>
      </c>
    </row>
    <row r="976" spans="2:8" x14ac:dyDescent="0.2">
      <c r="B976" s="176">
        <v>42223</v>
      </c>
      <c r="C976" s="146">
        <v>392.01895100000002</v>
      </c>
      <c r="D976">
        <f t="shared" si="33"/>
        <v>3.6042281801552098</v>
      </c>
      <c r="E976">
        <v>2.6885967227533843E-2</v>
      </c>
      <c r="G976">
        <v>974</v>
      </c>
      <c r="H976">
        <f t="shared" ca="1" si="34"/>
        <v>6.3605735311068015E-2</v>
      </c>
    </row>
    <row r="977" spans="2:8" x14ac:dyDescent="0.2">
      <c r="B977" s="176">
        <v>38049</v>
      </c>
      <c r="C977" s="146">
        <v>85.143249999999995</v>
      </c>
      <c r="D977">
        <f t="shared" si="33"/>
        <v>0.43639698445750907</v>
      </c>
      <c r="E977">
        <v>2.6864445221779529E-2</v>
      </c>
      <c r="G977">
        <v>975</v>
      </c>
      <c r="H977">
        <f t="shared" ca="1" si="34"/>
        <v>5.0690493158065675E-3</v>
      </c>
    </row>
    <row r="978" spans="2:8" x14ac:dyDescent="0.2">
      <c r="B978" s="176">
        <v>35117</v>
      </c>
      <c r="C978" s="146">
        <v>59.275570000000002</v>
      </c>
      <c r="D978">
        <f t="shared" si="33"/>
        <v>-0.87047492212438304</v>
      </c>
      <c r="E978">
        <v>2.6853071289301363E-2</v>
      </c>
      <c r="G978">
        <v>976</v>
      </c>
      <c r="H978">
        <f t="shared" ca="1" si="34"/>
        <v>2.9853960655640516E-2</v>
      </c>
    </row>
    <row r="979" spans="2:8" x14ac:dyDescent="0.2">
      <c r="B979" s="176">
        <v>42551</v>
      </c>
      <c r="C979" s="146">
        <v>457.637787</v>
      </c>
      <c r="D979">
        <f t="shared" si="33"/>
        <v>8.2413585589743654</v>
      </c>
      <c r="E979">
        <v>2.6830729359998428E-2</v>
      </c>
      <c r="G979">
        <v>977</v>
      </c>
      <c r="H979">
        <f t="shared" ca="1" si="34"/>
        <v>-2.8539452182388514E-2</v>
      </c>
    </row>
    <row r="980" spans="2:8" x14ac:dyDescent="0.2">
      <c r="B980" s="176">
        <v>39940</v>
      </c>
      <c r="C980" s="146">
        <v>49.520617999999999</v>
      </c>
      <c r="D980">
        <f t="shared" si="33"/>
        <v>-0.90185989313476389</v>
      </c>
      <c r="E980">
        <v>2.6807575033203312E-2</v>
      </c>
      <c r="G980">
        <v>978</v>
      </c>
      <c r="H980">
        <f t="shared" ca="1" si="34"/>
        <v>-1.3810810242509056E-2</v>
      </c>
    </row>
    <row r="981" spans="2:8" x14ac:dyDescent="0.2">
      <c r="B981" s="176">
        <v>42006</v>
      </c>
      <c r="C981" s="146">
        <v>504.59103399999998</v>
      </c>
      <c r="D981">
        <f t="shared" si="33"/>
        <v>0.44744345976986177</v>
      </c>
      <c r="E981">
        <v>2.6783024481068653E-2</v>
      </c>
      <c r="G981">
        <v>979</v>
      </c>
      <c r="H981">
        <f t="shared" ca="1" si="34"/>
        <v>-4.2793079838154731E-3</v>
      </c>
    </row>
    <row r="982" spans="2:8" x14ac:dyDescent="0.2">
      <c r="B982" s="176">
        <v>41675</v>
      </c>
      <c r="C982" s="146">
        <v>348.60845899999998</v>
      </c>
      <c r="D982">
        <f t="shared" si="33"/>
        <v>0.41454464926390744</v>
      </c>
      <c r="E982">
        <v>2.6745699466155497E-2</v>
      </c>
      <c r="G982">
        <v>980</v>
      </c>
      <c r="H982">
        <f t="shared" ca="1" si="34"/>
        <v>-7.4042232623709346E-3</v>
      </c>
    </row>
    <row r="983" spans="2:8" x14ac:dyDescent="0.2">
      <c r="B983" s="176">
        <v>40948</v>
      </c>
      <c r="C983" s="146">
        <v>246.44570899999999</v>
      </c>
      <c r="D983">
        <f t="shared" si="33"/>
        <v>-7.9927020683537159E-2</v>
      </c>
      <c r="E983">
        <v>2.673589754836278E-2</v>
      </c>
      <c r="G983">
        <v>981</v>
      </c>
      <c r="H983">
        <f t="shared" ca="1" si="34"/>
        <v>1.3883875769665024E-3</v>
      </c>
    </row>
    <row r="984" spans="2:8" x14ac:dyDescent="0.2">
      <c r="B984" s="176">
        <v>41183</v>
      </c>
      <c r="C984" s="146">
        <v>267.85452299999997</v>
      </c>
      <c r="D984">
        <f t="shared" si="33"/>
        <v>-0.5190630500926473</v>
      </c>
      <c r="E984">
        <v>2.672365323059132E-2</v>
      </c>
      <c r="G984">
        <v>982</v>
      </c>
      <c r="H984">
        <f t="shared" ca="1" si="34"/>
        <v>-4.4858644013986239E-2</v>
      </c>
    </row>
    <row r="985" spans="2:8" x14ac:dyDescent="0.2">
      <c r="B985" s="176">
        <v>42095</v>
      </c>
      <c r="C985" s="146">
        <v>556.94311500000003</v>
      </c>
      <c r="D985">
        <f t="shared" si="33"/>
        <v>0.15392833242202369</v>
      </c>
      <c r="E985">
        <v>2.6717512747875455E-2</v>
      </c>
      <c r="G985">
        <v>983</v>
      </c>
      <c r="H985">
        <f t="shared" ca="1" si="34"/>
        <v>-2.4643379496637256E-2</v>
      </c>
    </row>
    <row r="986" spans="2:8" x14ac:dyDescent="0.2">
      <c r="B986" s="176">
        <v>42152</v>
      </c>
      <c r="C986" s="146">
        <v>482.64965799999999</v>
      </c>
      <c r="D986">
        <f t="shared" si="33"/>
        <v>-3.8805005848925038E-2</v>
      </c>
      <c r="E986">
        <v>2.670910375109083E-2</v>
      </c>
      <c r="G986">
        <v>984</v>
      </c>
      <c r="H986">
        <f t="shared" ca="1" si="34"/>
        <v>1.1191650197324892E-2</v>
      </c>
    </row>
    <row r="987" spans="2:8" x14ac:dyDescent="0.2">
      <c r="B987" s="176">
        <v>44571</v>
      </c>
      <c r="C987" s="146">
        <v>502.13501000000002</v>
      </c>
      <c r="D987">
        <f t="shared" si="33"/>
        <v>1.446333375384014</v>
      </c>
      <c r="E987">
        <v>2.670199240357295E-2</v>
      </c>
      <c r="G987">
        <v>985</v>
      </c>
      <c r="H987">
        <f t="shared" ca="1" si="34"/>
        <v>4.5792089228597808E-2</v>
      </c>
    </row>
    <row r="988" spans="2:8" x14ac:dyDescent="0.2">
      <c r="B988" s="176">
        <v>43564</v>
      </c>
      <c r="C988" s="146">
        <v>205.260254</v>
      </c>
      <c r="D988">
        <f t="shared" si="33"/>
        <v>-0.28032131639481683</v>
      </c>
      <c r="E988">
        <v>2.6676545944456356E-2</v>
      </c>
      <c r="G988">
        <v>986</v>
      </c>
      <c r="H988">
        <f t="shared" ca="1" si="34"/>
        <v>-2.8781548431770713E-2</v>
      </c>
    </row>
    <row r="989" spans="2:8" x14ac:dyDescent="0.2">
      <c r="B989" s="176">
        <v>41467</v>
      </c>
      <c r="C989" s="146">
        <v>285.21096799999998</v>
      </c>
      <c r="D989">
        <f t="shared" si="33"/>
        <v>-0.19170925784609069</v>
      </c>
      <c r="E989">
        <v>2.6675816880979079E-2</v>
      </c>
      <c r="G989">
        <v>987</v>
      </c>
      <c r="H989">
        <f t="shared" ca="1" si="34"/>
        <v>-5.0420191574407011E-2</v>
      </c>
    </row>
    <row r="990" spans="2:8" x14ac:dyDescent="0.2">
      <c r="B990" s="176">
        <v>42257</v>
      </c>
      <c r="C990" s="146">
        <v>352.85690299999999</v>
      </c>
      <c r="D990">
        <f t="shared" si="33"/>
        <v>29.456109664362714</v>
      </c>
      <c r="E990">
        <v>2.6674372543363686E-2</v>
      </c>
      <c r="G990">
        <v>988</v>
      </c>
      <c r="H990">
        <f t="shared" ca="1" si="34"/>
        <v>1.871548321523802E-2</v>
      </c>
    </row>
    <row r="991" spans="2:8" x14ac:dyDescent="0.2">
      <c r="B991" s="176">
        <v>37132</v>
      </c>
      <c r="C991" s="146">
        <v>11.585751</v>
      </c>
      <c r="D991">
        <f t="shared" si="33"/>
        <v>-0.48932264240704609</v>
      </c>
      <c r="E991">
        <v>2.6657241704553459E-2</v>
      </c>
      <c r="G991">
        <v>989</v>
      </c>
      <c r="H991">
        <f t="shared" ca="1" si="34"/>
        <v>3.8315525762584207E-2</v>
      </c>
    </row>
    <row r="992" spans="2:8" x14ac:dyDescent="0.2">
      <c r="B992" s="176">
        <v>36062</v>
      </c>
      <c r="C992" s="146">
        <v>22.687027</v>
      </c>
      <c r="D992">
        <f t="shared" si="33"/>
        <v>0.69618890648767007</v>
      </c>
      <c r="E992">
        <v>2.6644253414616466E-2</v>
      </c>
      <c r="G992">
        <v>990</v>
      </c>
      <c r="H992">
        <f t="shared" ca="1" si="34"/>
        <v>2.9852487735992504E-2</v>
      </c>
    </row>
    <row r="993" spans="2:8" x14ac:dyDescent="0.2">
      <c r="B993" s="176">
        <v>37187</v>
      </c>
      <c r="C993" s="146">
        <v>13.375294999999999</v>
      </c>
      <c r="D993">
        <f t="shared" si="33"/>
        <v>-0.78258649010380721</v>
      </c>
      <c r="E993">
        <v>2.6642847542793068E-2</v>
      </c>
      <c r="G993">
        <v>991</v>
      </c>
      <c r="H993">
        <f t="shared" ca="1" si="34"/>
        <v>3.9367666654402313E-2</v>
      </c>
    </row>
    <row r="994" spans="2:8" x14ac:dyDescent="0.2">
      <c r="B994" s="176">
        <v>35151</v>
      </c>
      <c r="C994" s="146">
        <v>61.520072999999996</v>
      </c>
      <c r="D994">
        <f t="shared" si="33"/>
        <v>-1.3297832840854312E-2</v>
      </c>
      <c r="E994">
        <v>2.6568502449419232E-2</v>
      </c>
      <c r="G994">
        <v>992</v>
      </c>
      <c r="H994">
        <f t="shared" ca="1" si="34"/>
        <v>-4.9876069479302537E-2</v>
      </c>
    </row>
    <row r="995" spans="2:8" x14ac:dyDescent="0.2">
      <c r="B995" s="176">
        <v>39987</v>
      </c>
      <c r="C995" s="146">
        <v>62.349181999999999</v>
      </c>
      <c r="D995">
        <f t="shared" si="33"/>
        <v>0.58693820982214895</v>
      </c>
      <c r="E995">
        <v>2.6532635802253304E-2</v>
      </c>
      <c r="G995">
        <v>993</v>
      </c>
      <c r="H995">
        <f t="shared" ca="1" si="34"/>
        <v>4.7858800466989791E-3</v>
      </c>
    </row>
    <row r="996" spans="2:8" x14ac:dyDescent="0.2">
      <c r="B996" s="176">
        <v>36378</v>
      </c>
      <c r="C996" s="146">
        <v>39.288978999999998</v>
      </c>
      <c r="D996">
        <f t="shared" si="33"/>
        <v>-0.73051580526092774</v>
      </c>
      <c r="E996">
        <v>2.6513690466439352E-2</v>
      </c>
      <c r="G996">
        <v>994</v>
      </c>
      <c r="H996">
        <f t="shared" ca="1" si="34"/>
        <v>1.9737858027112504E-2</v>
      </c>
    </row>
    <row r="997" spans="2:8" x14ac:dyDescent="0.2">
      <c r="B997" s="176">
        <v>40357</v>
      </c>
      <c r="C997" s="146">
        <v>145.79325900000001</v>
      </c>
      <c r="D997">
        <f t="shared" si="33"/>
        <v>-0.61406412750186989</v>
      </c>
      <c r="E997">
        <v>2.6466457682607952E-2</v>
      </c>
      <c r="G997">
        <v>995</v>
      </c>
      <c r="H997">
        <f t="shared" ca="1" si="34"/>
        <v>1.8307030822133741E-2</v>
      </c>
    </row>
    <row r="998" spans="2:8" x14ac:dyDescent="0.2">
      <c r="B998" s="176">
        <v>41660</v>
      </c>
      <c r="C998" s="146">
        <v>377.76550300000002</v>
      </c>
      <c r="D998">
        <f t="shared" si="33"/>
        <v>11.101621611612929</v>
      </c>
      <c r="E998">
        <v>2.6406972386199181E-2</v>
      </c>
      <c r="G998">
        <v>996</v>
      </c>
      <c r="H998">
        <f t="shared" ca="1" si="34"/>
        <v>1.7331837706473219E-4</v>
      </c>
    </row>
    <row r="999" spans="2:8" x14ac:dyDescent="0.2">
      <c r="B999" s="176">
        <v>36343</v>
      </c>
      <c r="C999" s="146">
        <v>31.216106</v>
      </c>
      <c r="D999">
        <f t="shared" si="33"/>
        <v>-0.34228992522681878</v>
      </c>
      <c r="E999">
        <v>2.6394417480237208E-2</v>
      </c>
      <c r="G999">
        <v>997</v>
      </c>
      <c r="H999">
        <f t="shared" ca="1" si="34"/>
        <v>-2.6152321783958973E-2</v>
      </c>
    </row>
    <row r="1000" spans="2:8" x14ac:dyDescent="0.2">
      <c r="B1000" s="176">
        <v>35737</v>
      </c>
      <c r="C1000" s="146">
        <v>47.461803000000003</v>
      </c>
      <c r="D1000">
        <f t="shared" si="33"/>
        <v>-0.26529680324299848</v>
      </c>
      <c r="E1000">
        <v>2.6340572925831345E-2</v>
      </c>
      <c r="G1000">
        <v>998</v>
      </c>
      <c r="H1000">
        <f t="shared" ca="1" si="34"/>
        <v>1.884293937210715E-2</v>
      </c>
    </row>
    <row r="1001" spans="2:8" x14ac:dyDescent="0.2">
      <c r="B1001" s="176">
        <v>38286</v>
      </c>
      <c r="C1001" s="146">
        <v>64.599968000000004</v>
      </c>
      <c r="D1001">
        <f t="shared" si="33"/>
        <v>-0.55029749575727049</v>
      </c>
      <c r="E1001">
        <v>2.6339001687820149E-2</v>
      </c>
      <c r="G1001">
        <v>999</v>
      </c>
      <c r="H1001">
        <f t="shared" ca="1" si="34"/>
        <v>5.2394370255746895E-3</v>
      </c>
    </row>
    <row r="1002" spans="2:8" x14ac:dyDescent="0.2">
      <c r="B1002" s="176">
        <v>40269</v>
      </c>
      <c r="C1002" s="146">
        <v>143.650452</v>
      </c>
      <c r="D1002">
        <f t="shared" si="33"/>
        <v>-0.74507437097751494</v>
      </c>
      <c r="E1002">
        <v>2.6329700073325277E-2</v>
      </c>
      <c r="G1002">
        <v>1000</v>
      </c>
      <c r="H1002">
        <f t="shared" ca="1" si="34"/>
        <v>1.1588302694772361E-2</v>
      </c>
    </row>
    <row r="1003" spans="2:8" x14ac:dyDescent="0.2">
      <c r="B1003" s="176">
        <v>42080</v>
      </c>
      <c r="C1003" s="146">
        <v>563.49945100000002</v>
      </c>
      <c r="D1003">
        <f t="shared" si="33"/>
        <v>0.93569100246216363</v>
      </c>
      <c r="E1003">
        <v>2.6306370624423234E-2</v>
      </c>
      <c r="G1003">
        <v>1001</v>
      </c>
      <c r="H1003">
        <f t="shared" ca="1" si="34"/>
        <v>1.7013415429236293E-2</v>
      </c>
    </row>
    <row r="1004" spans="2:8" x14ac:dyDescent="0.2">
      <c r="B1004" s="176">
        <v>41317</v>
      </c>
      <c r="C1004" s="146">
        <v>291.110229</v>
      </c>
      <c r="D1004">
        <f t="shared" si="33"/>
        <v>3.5865288533811355</v>
      </c>
      <c r="E1004">
        <v>2.6297644577368044E-2</v>
      </c>
      <c r="G1004">
        <v>1002</v>
      </c>
      <c r="H1004">
        <f t="shared" ca="1" si="34"/>
        <v>2.5656951576696618E-2</v>
      </c>
    </row>
    <row r="1005" spans="2:8" x14ac:dyDescent="0.2">
      <c r="B1005" s="176">
        <v>38218</v>
      </c>
      <c r="C1005" s="146">
        <v>63.470706999999997</v>
      </c>
      <c r="D1005">
        <f t="shared" si="33"/>
        <v>3.1286852024158556</v>
      </c>
      <c r="E1005">
        <v>2.6288423902749491E-2</v>
      </c>
      <c r="G1005">
        <v>1003</v>
      </c>
      <c r="H1005">
        <f t="shared" ca="1" si="34"/>
        <v>1.3843410298544965E-2</v>
      </c>
    </row>
    <row r="1006" spans="2:8" x14ac:dyDescent="0.2">
      <c r="B1006" s="176">
        <v>36868</v>
      </c>
      <c r="C1006" s="146">
        <v>15.373104</v>
      </c>
      <c r="D1006">
        <f t="shared" si="33"/>
        <v>-0.91430387287684023</v>
      </c>
      <c r="E1006">
        <v>2.6261516074338947E-2</v>
      </c>
      <c r="G1006">
        <v>1004</v>
      </c>
      <c r="H1006">
        <f t="shared" ca="1" si="34"/>
        <v>-2.3393014467487556E-2</v>
      </c>
    </row>
    <row r="1007" spans="2:8" x14ac:dyDescent="0.2">
      <c r="B1007" s="176">
        <v>43473</v>
      </c>
      <c r="C1007" s="146">
        <v>179.390884</v>
      </c>
      <c r="D1007">
        <f t="shared" si="33"/>
        <v>0.64308825722785823</v>
      </c>
      <c r="E1007">
        <v>2.6233162606709957E-2</v>
      </c>
      <c r="G1007">
        <v>1005</v>
      </c>
      <c r="H1007">
        <f t="shared" ca="1" si="34"/>
        <v>3.0678403649212434E-2</v>
      </c>
    </row>
    <row r="1008" spans="2:8" x14ac:dyDescent="0.2">
      <c r="B1008" s="176">
        <v>39521</v>
      </c>
      <c r="C1008" s="146">
        <v>109.179092</v>
      </c>
      <c r="D1008">
        <f t="shared" si="33"/>
        <v>-0.82675485572666096</v>
      </c>
      <c r="E1008">
        <v>2.6233039402882689E-2</v>
      </c>
      <c r="G1008">
        <v>1006</v>
      </c>
      <c r="H1008">
        <f t="shared" ca="1" si="34"/>
        <v>3.7297372757857786E-2</v>
      </c>
    </row>
    <row r="1009" spans="2:8" x14ac:dyDescent="0.2">
      <c r="B1009" s="176">
        <v>45198</v>
      </c>
      <c r="C1009" s="146">
        <v>630.20001200000002</v>
      </c>
      <c r="D1009">
        <f t="shared" si="33"/>
        <v>3.6143368321286644</v>
      </c>
      <c r="E1009">
        <v>2.6217288111406875E-2</v>
      </c>
      <c r="G1009">
        <v>1007</v>
      </c>
      <c r="H1009">
        <f t="shared" ca="1" si="34"/>
        <v>-1.286682646150616E-4</v>
      </c>
    </row>
    <row r="1010" spans="2:8" x14ac:dyDescent="0.2">
      <c r="B1010" s="176">
        <v>44127</v>
      </c>
      <c r="C1010" s="146">
        <v>136.574341</v>
      </c>
      <c r="D1010">
        <f t="shared" si="33"/>
        <v>4.7015145165873022</v>
      </c>
      <c r="E1010">
        <v>2.6217193765017719E-2</v>
      </c>
      <c r="G1010">
        <v>1008</v>
      </c>
      <c r="H1010">
        <f t="shared" ca="1" si="34"/>
        <v>1.7972558569260045E-2</v>
      </c>
    </row>
    <row r="1011" spans="2:8" x14ac:dyDescent="0.2">
      <c r="B1011" s="176">
        <v>35983</v>
      </c>
      <c r="C1011" s="146">
        <v>23.954046000000002</v>
      </c>
      <c r="D1011">
        <f t="shared" si="33"/>
        <v>-0.25426712085491188</v>
      </c>
      <c r="E1011">
        <v>2.6181500888450272E-2</v>
      </c>
      <c r="G1011">
        <v>1009</v>
      </c>
      <c r="H1011">
        <f t="shared" ca="1" si="34"/>
        <v>3.8496852540116096E-2</v>
      </c>
    </row>
    <row r="1012" spans="2:8" x14ac:dyDescent="0.2">
      <c r="B1012" s="176">
        <v>39890</v>
      </c>
      <c r="C1012" s="146">
        <v>32.121482999999998</v>
      </c>
      <c r="D1012">
        <f t="shared" si="33"/>
        <v>-0.82545182266426143</v>
      </c>
      <c r="E1012">
        <v>2.6177958453148336E-2</v>
      </c>
      <c r="G1012">
        <v>1010</v>
      </c>
      <c r="H1012">
        <f t="shared" ca="1" si="34"/>
        <v>2.9880462819536234E-2</v>
      </c>
    </row>
    <row r="1013" spans="2:8" x14ac:dyDescent="0.2">
      <c r="B1013" s="176">
        <v>43423</v>
      </c>
      <c r="C1013" s="146">
        <v>184.02645899999999</v>
      </c>
      <c r="D1013">
        <f t="shared" si="33"/>
        <v>3.1607905043611364</v>
      </c>
      <c r="E1013">
        <v>2.6125697525054569E-2</v>
      </c>
      <c r="G1013">
        <v>1011</v>
      </c>
      <c r="H1013">
        <f t="shared" ca="1" si="34"/>
        <v>3.2221217682223302E-2</v>
      </c>
    </row>
    <row r="1014" spans="2:8" x14ac:dyDescent="0.2">
      <c r="B1014" s="176">
        <v>37862</v>
      </c>
      <c r="C1014" s="146">
        <v>44.228724999999997</v>
      </c>
      <c r="D1014">
        <f t="shared" si="33"/>
        <v>-0.87027318222587058</v>
      </c>
      <c r="E1014">
        <v>2.610445070033823E-2</v>
      </c>
      <c r="G1014">
        <v>1012</v>
      </c>
      <c r="H1014">
        <f t="shared" ca="1" si="34"/>
        <v>1.3319516406115764E-2</v>
      </c>
    </row>
    <row r="1015" spans="2:8" x14ac:dyDescent="0.2">
      <c r="B1015" s="176">
        <v>44473</v>
      </c>
      <c r="C1015" s="146">
        <v>340.937408</v>
      </c>
      <c r="D1015">
        <f t="shared" si="33"/>
        <v>5.5684478642007482</v>
      </c>
      <c r="E1015">
        <v>2.6102622147928693E-2</v>
      </c>
      <c r="G1015">
        <v>1013</v>
      </c>
      <c r="H1015">
        <f t="shared" ca="1" si="34"/>
        <v>5.3931699901502553E-2</v>
      </c>
    </row>
    <row r="1016" spans="2:8" x14ac:dyDescent="0.2">
      <c r="B1016" s="176">
        <v>35522</v>
      </c>
      <c r="C1016" s="146">
        <v>51.905323000000003</v>
      </c>
      <c r="D1016">
        <f t="shared" si="33"/>
        <v>3.3837837075439463</v>
      </c>
      <c r="E1016">
        <v>2.6087081148838797E-2</v>
      </c>
      <c r="G1016">
        <v>1014</v>
      </c>
      <c r="H1016">
        <f t="shared" ca="1" si="34"/>
        <v>-4.8332417475147549E-2</v>
      </c>
    </row>
    <row r="1017" spans="2:8" x14ac:dyDescent="0.2">
      <c r="B1017" s="176">
        <v>37130</v>
      </c>
      <c r="C1017" s="146">
        <v>11.840301999999999</v>
      </c>
      <c r="D1017">
        <f t="shared" si="33"/>
        <v>-0.97748929327598466</v>
      </c>
      <c r="E1017">
        <v>2.6069828163685142E-2</v>
      </c>
      <c r="G1017">
        <v>1015</v>
      </c>
      <c r="H1017">
        <f t="shared" ca="1" si="34"/>
        <v>1.5329870886319305E-2</v>
      </c>
    </row>
    <row r="1018" spans="2:8" x14ac:dyDescent="0.2">
      <c r="B1018" s="176">
        <v>41971</v>
      </c>
      <c r="C1018" s="146">
        <v>525.98535200000003</v>
      </c>
      <c r="D1018">
        <f t="shared" si="33"/>
        <v>19.117823813519259</v>
      </c>
      <c r="E1018">
        <v>2.6060178845202005E-2</v>
      </c>
      <c r="G1018">
        <v>1016</v>
      </c>
      <c r="H1018">
        <f t="shared" ca="1" si="34"/>
        <v>2.7486293880897961E-2</v>
      </c>
    </row>
    <row r="1019" spans="2:8" x14ac:dyDescent="0.2">
      <c r="B1019" s="176">
        <v>35970</v>
      </c>
      <c r="C1019" s="146">
        <v>26.145240999999999</v>
      </c>
      <c r="D1019">
        <f t="shared" si="33"/>
        <v>-0.94007374063955074</v>
      </c>
      <c r="E1019">
        <v>2.6031205816705479E-2</v>
      </c>
      <c r="G1019">
        <v>1017</v>
      </c>
      <c r="H1019">
        <f t="shared" ca="1" si="34"/>
        <v>-4.227738918382894E-3</v>
      </c>
    </row>
    <row r="1020" spans="2:8" x14ac:dyDescent="0.2">
      <c r="B1020" s="176">
        <v>45022</v>
      </c>
      <c r="C1020" s="146">
        <v>436.29022200000003</v>
      </c>
      <c r="D1020">
        <f t="shared" si="33"/>
        <v>5.4736211534488692</v>
      </c>
      <c r="E1020">
        <v>2.6022761551662651E-2</v>
      </c>
      <c r="G1020">
        <v>1018</v>
      </c>
      <c r="H1020">
        <f t="shared" ca="1" si="34"/>
        <v>1.4676275906495498E-2</v>
      </c>
    </row>
    <row r="1021" spans="2:8" x14ac:dyDescent="0.2">
      <c r="B1021" s="176">
        <v>38460</v>
      </c>
      <c r="C1021" s="146">
        <v>67.395081000000005</v>
      </c>
      <c r="D1021">
        <f t="shared" si="33"/>
        <v>-0.72814447908569524</v>
      </c>
      <c r="E1021">
        <v>2.5969190727983722E-2</v>
      </c>
      <c r="G1021">
        <v>1019</v>
      </c>
      <c r="H1021">
        <f t="shared" ca="1" si="34"/>
        <v>-6.2944673289198144E-2</v>
      </c>
    </row>
    <row r="1022" spans="2:8" x14ac:dyDescent="0.2">
      <c r="B1022" s="176">
        <v>40514</v>
      </c>
      <c r="C1022" s="146">
        <v>247.907715</v>
      </c>
      <c r="D1022">
        <f t="shared" si="33"/>
        <v>-0.56281054453195423</v>
      </c>
      <c r="E1022">
        <v>2.5956831198976408E-2</v>
      </c>
      <c r="G1022">
        <v>1020</v>
      </c>
      <c r="H1022">
        <f t="shared" ca="1" si="34"/>
        <v>2.4061864213014126E-2</v>
      </c>
    </row>
    <row r="1023" spans="2:8" x14ac:dyDescent="0.2">
      <c r="B1023" s="176">
        <v>42062</v>
      </c>
      <c r="C1023" s="146">
        <v>567.04870600000004</v>
      </c>
      <c r="D1023">
        <f t="shared" si="33"/>
        <v>5.508227602038715E-3</v>
      </c>
      <c r="E1023">
        <v>2.5862867882039172E-2</v>
      </c>
      <c r="G1023">
        <v>1021</v>
      </c>
      <c r="H1023">
        <f t="shared" ca="1" si="34"/>
        <v>-1.7285824561642914E-2</v>
      </c>
    </row>
    <row r="1024" spans="2:8" x14ac:dyDescent="0.2">
      <c r="B1024" s="176">
        <v>42650</v>
      </c>
      <c r="C1024" s="146">
        <v>563.94238299999995</v>
      </c>
      <c r="D1024">
        <f t="shared" si="33"/>
        <v>10.115518016744833</v>
      </c>
      <c r="E1024">
        <v>2.5841010307930429E-2</v>
      </c>
      <c r="G1024">
        <v>1022</v>
      </c>
      <c r="H1024">
        <f t="shared" ca="1" si="34"/>
        <v>2.6300323526881144E-3</v>
      </c>
    </row>
    <row r="1025" spans="2:8" x14ac:dyDescent="0.2">
      <c r="B1025" s="176">
        <v>35440</v>
      </c>
      <c r="C1025" s="146">
        <v>50.734692000000003</v>
      </c>
      <c r="D1025">
        <f t="shared" si="33"/>
        <v>0.18699080130940138</v>
      </c>
      <c r="E1025">
        <v>2.5821334342142978E-2</v>
      </c>
      <c r="G1025">
        <v>1023</v>
      </c>
      <c r="H1025">
        <f t="shared" ca="1" si="34"/>
        <v>-8.1558325414537967E-3</v>
      </c>
    </row>
    <row r="1026" spans="2:8" x14ac:dyDescent="0.2">
      <c r="B1026" s="176">
        <v>36392</v>
      </c>
      <c r="C1026" s="146">
        <v>42.742279000000003</v>
      </c>
      <c r="D1026">
        <f t="shared" si="33"/>
        <v>-0.47059116714959737</v>
      </c>
      <c r="E1026">
        <v>2.5808656038633242E-2</v>
      </c>
      <c r="G1026">
        <v>1024</v>
      </c>
      <c r="H1026">
        <f t="shared" ca="1" si="34"/>
        <v>2.1014232152518405E-2</v>
      </c>
    </row>
    <row r="1027" spans="2:8" x14ac:dyDescent="0.2">
      <c r="B1027" s="176">
        <v>38082</v>
      </c>
      <c r="C1027" s="146">
        <v>80.735862999999995</v>
      </c>
      <c r="D1027">
        <f t="shared" ref="D1027:D1090" si="35">(C1027-C1028)/C1028</f>
        <v>-0.80145257108720613</v>
      </c>
      <c r="E1027">
        <v>2.5783175526491627E-2</v>
      </c>
      <c r="G1027">
        <v>1025</v>
      </c>
      <c r="H1027">
        <f t="shared" ca="1" si="34"/>
        <v>4.9633223971057752E-2</v>
      </c>
    </row>
    <row r="1028" spans="2:8" x14ac:dyDescent="0.2">
      <c r="B1028" s="176">
        <v>44838</v>
      </c>
      <c r="C1028" s="146">
        <v>406.63262900000001</v>
      </c>
      <c r="D1028">
        <f t="shared" si="35"/>
        <v>1.4107564860241948</v>
      </c>
      <c r="E1028">
        <v>2.5776401362119755E-2</v>
      </c>
      <c r="G1028">
        <v>1026</v>
      </c>
      <c r="H1028">
        <f t="shared" ref="H1028:H1091" ca="1" si="36">_xlfn.NORM.INV(RAND(),N$5,N$6)</f>
        <v>1.3588332628061492E-2</v>
      </c>
    </row>
    <row r="1029" spans="2:8" x14ac:dyDescent="0.2">
      <c r="B1029" s="176">
        <v>44188</v>
      </c>
      <c r="C1029" s="146">
        <v>168.674286</v>
      </c>
      <c r="D1029">
        <f t="shared" si="35"/>
        <v>-0.65458815672783632</v>
      </c>
      <c r="E1029">
        <v>2.5765327251995408E-2</v>
      </c>
      <c r="G1029">
        <v>1027</v>
      </c>
      <c r="H1029">
        <f t="shared" ca="1" si="36"/>
        <v>-2.2189886308277444E-2</v>
      </c>
    </row>
    <row r="1030" spans="2:8" x14ac:dyDescent="0.2">
      <c r="B1030" s="176">
        <v>44789</v>
      </c>
      <c r="C1030" s="146">
        <v>488.328033</v>
      </c>
      <c r="D1030">
        <f t="shared" si="35"/>
        <v>23.452612300925821</v>
      </c>
      <c r="E1030">
        <v>2.5756521692991495E-2</v>
      </c>
      <c r="G1030">
        <v>1028</v>
      </c>
      <c r="H1030">
        <f t="shared" ca="1" si="36"/>
        <v>-6.5425455984688879E-2</v>
      </c>
    </row>
    <row r="1031" spans="2:8" x14ac:dyDescent="0.2">
      <c r="B1031" s="176">
        <v>37322</v>
      </c>
      <c r="C1031" s="146">
        <v>19.970383000000002</v>
      </c>
      <c r="D1031">
        <f t="shared" si="35"/>
        <v>-0.88575635033630096</v>
      </c>
      <c r="E1031">
        <v>2.5752994581436737E-2</v>
      </c>
      <c r="G1031">
        <v>1029</v>
      </c>
      <c r="H1031">
        <f t="shared" ca="1" si="36"/>
        <v>9.4937636943579415E-3</v>
      </c>
    </row>
    <row r="1032" spans="2:8" x14ac:dyDescent="0.2">
      <c r="B1032" s="176">
        <v>43472</v>
      </c>
      <c r="C1032" s="146">
        <v>174.80519100000001</v>
      </c>
      <c r="D1032">
        <f t="shared" si="35"/>
        <v>-8.3376858093442544E-2</v>
      </c>
      <c r="E1032">
        <v>2.5738566461666251E-2</v>
      </c>
      <c r="G1032">
        <v>1030</v>
      </c>
      <c r="H1032">
        <f t="shared" ca="1" si="36"/>
        <v>2.5978059418867206E-2</v>
      </c>
    </row>
    <row r="1033" spans="2:8" x14ac:dyDescent="0.2">
      <c r="B1033" s="176">
        <v>44200</v>
      </c>
      <c r="C1033" s="146">
        <v>190.70562699999999</v>
      </c>
      <c r="D1033">
        <f t="shared" si="35"/>
        <v>-0.35023447393608431</v>
      </c>
      <c r="E1033">
        <v>2.5737230646164105E-2</v>
      </c>
      <c r="G1033">
        <v>1031</v>
      </c>
      <c r="H1033">
        <f t="shared" ca="1" si="36"/>
        <v>5.2942891921599053E-2</v>
      </c>
    </row>
    <row r="1034" spans="2:8" x14ac:dyDescent="0.2">
      <c r="B1034" s="176">
        <v>41299</v>
      </c>
      <c r="C1034" s="146">
        <v>293.499146</v>
      </c>
      <c r="D1034">
        <f t="shared" si="35"/>
        <v>2.606767972942698</v>
      </c>
      <c r="E1034">
        <v>2.5728372448221133E-2</v>
      </c>
      <c r="G1034">
        <v>1032</v>
      </c>
      <c r="H1034">
        <f t="shared" ca="1" si="36"/>
        <v>3.1216855056458444E-2</v>
      </c>
    </row>
    <row r="1035" spans="2:8" x14ac:dyDescent="0.2">
      <c r="B1035" s="176">
        <v>38663</v>
      </c>
      <c r="C1035" s="146">
        <v>81.374556999999996</v>
      </c>
      <c r="D1035">
        <f t="shared" si="35"/>
        <v>1.98978401315299</v>
      </c>
      <c r="E1035">
        <v>2.568893679398724E-2</v>
      </c>
      <c r="G1035">
        <v>1033</v>
      </c>
      <c r="H1035">
        <f t="shared" ca="1" si="36"/>
        <v>-4.6524531563846713E-2</v>
      </c>
    </row>
    <row r="1036" spans="2:8" x14ac:dyDescent="0.2">
      <c r="B1036" s="176">
        <v>36556</v>
      </c>
      <c r="C1036" s="146">
        <v>27.217537</v>
      </c>
      <c r="D1036">
        <f t="shared" si="35"/>
        <v>-0.78318026163413257</v>
      </c>
      <c r="E1036">
        <v>2.5684916729798019E-2</v>
      </c>
      <c r="G1036">
        <v>1034</v>
      </c>
      <c r="H1036">
        <f t="shared" ca="1" si="36"/>
        <v>-1.9455850928205645E-2</v>
      </c>
    </row>
    <row r="1037" spans="2:8" x14ac:dyDescent="0.2">
      <c r="B1037" s="176">
        <v>39492</v>
      </c>
      <c r="C1037" s="146">
        <v>125.530716</v>
      </c>
      <c r="D1037">
        <f t="shared" si="35"/>
        <v>-0.48677773346975517</v>
      </c>
      <c r="E1037">
        <v>2.5671580640196149E-2</v>
      </c>
      <c r="G1037">
        <v>1035</v>
      </c>
      <c r="H1037">
        <f t="shared" ca="1" si="36"/>
        <v>1.3443195920865078E-2</v>
      </c>
    </row>
    <row r="1038" spans="2:8" x14ac:dyDescent="0.2">
      <c r="B1038" s="176">
        <v>40492</v>
      </c>
      <c r="C1038" s="146">
        <v>244.593277</v>
      </c>
      <c r="D1038">
        <f t="shared" si="35"/>
        <v>1.0711281274195756</v>
      </c>
      <c r="E1038">
        <v>2.5671368796063906E-2</v>
      </c>
      <c r="G1038">
        <v>1036</v>
      </c>
      <c r="H1038">
        <f t="shared" ca="1" si="36"/>
        <v>-4.2193205303192809E-2</v>
      </c>
    </row>
    <row r="1039" spans="2:8" x14ac:dyDescent="0.2">
      <c r="B1039" s="176">
        <v>39181</v>
      </c>
      <c r="C1039" s="146">
        <v>118.096642</v>
      </c>
      <c r="D1039">
        <f t="shared" si="35"/>
        <v>0.77124698163283134</v>
      </c>
      <c r="E1039">
        <v>2.5652106178733491E-2</v>
      </c>
      <c r="G1039">
        <v>1037</v>
      </c>
      <c r="H1039">
        <f t="shared" ca="1" si="36"/>
        <v>2.0069590722903E-2</v>
      </c>
    </row>
    <row r="1040" spans="2:8" x14ac:dyDescent="0.2">
      <c r="B1040" s="176">
        <v>38279</v>
      </c>
      <c r="C1040" s="146">
        <v>66.674294000000003</v>
      </c>
      <c r="D1040">
        <f t="shared" si="35"/>
        <v>-0.57531739588430264</v>
      </c>
      <c r="E1040">
        <v>2.5625101083019224E-2</v>
      </c>
      <c r="G1040">
        <v>1038</v>
      </c>
      <c r="H1040">
        <f t="shared" ca="1" si="36"/>
        <v>1.8641711207503398E-2</v>
      </c>
    </row>
    <row r="1041" spans="2:8" x14ac:dyDescent="0.2">
      <c r="B1041" s="176">
        <v>38817</v>
      </c>
      <c r="C1041" s="146">
        <v>156.99794</v>
      </c>
      <c r="D1041">
        <f t="shared" si="35"/>
        <v>-0.30088203349455783</v>
      </c>
      <c r="E1041">
        <v>2.560366255843215E-2</v>
      </c>
      <c r="G1041">
        <v>1039</v>
      </c>
      <c r="H1041">
        <f t="shared" ca="1" si="36"/>
        <v>-2.8904152147898876E-3</v>
      </c>
    </row>
    <row r="1042" spans="2:8" x14ac:dyDescent="0.2">
      <c r="B1042" s="176">
        <v>40570</v>
      </c>
      <c r="C1042" s="146">
        <v>224.56573499999999</v>
      </c>
      <c r="D1042">
        <f t="shared" si="35"/>
        <v>4.6092599532846705</v>
      </c>
      <c r="E1042">
        <v>2.5600323375543989E-2</v>
      </c>
      <c r="G1042">
        <v>1040</v>
      </c>
      <c r="H1042">
        <f t="shared" ca="1" si="36"/>
        <v>-3.0840995490344454E-3</v>
      </c>
    </row>
    <row r="1043" spans="2:8" x14ac:dyDescent="0.2">
      <c r="B1043" s="176">
        <v>37847</v>
      </c>
      <c r="C1043" s="146">
        <v>40.034824</v>
      </c>
      <c r="D1043">
        <f t="shared" si="35"/>
        <v>-0.74277132193531037</v>
      </c>
      <c r="E1043">
        <v>2.5599811371806433E-2</v>
      </c>
      <c r="G1043">
        <v>1041</v>
      </c>
      <c r="H1043">
        <f t="shared" ca="1" si="36"/>
        <v>5.619847418318117E-2</v>
      </c>
    </row>
    <row r="1044" spans="2:8" x14ac:dyDescent="0.2">
      <c r="B1044" s="176">
        <v>40297</v>
      </c>
      <c r="C1044" s="146">
        <v>155.639038</v>
      </c>
      <c r="D1044">
        <f t="shared" si="35"/>
        <v>1.1842466370442406</v>
      </c>
      <c r="E1044">
        <v>2.55615143789008E-2</v>
      </c>
      <c r="G1044">
        <v>1042</v>
      </c>
      <c r="H1044">
        <f t="shared" ca="1" si="36"/>
        <v>2.3872282769777892E-2</v>
      </c>
    </row>
    <row r="1045" spans="2:8" x14ac:dyDescent="0.2">
      <c r="B1045" s="176">
        <v>38071</v>
      </c>
      <c r="C1045" s="146">
        <v>71.255249000000006</v>
      </c>
      <c r="D1045">
        <f t="shared" si="35"/>
        <v>-0.85182974929003297</v>
      </c>
      <c r="E1045">
        <v>2.5556304600283717E-2</v>
      </c>
      <c r="G1045">
        <v>1043</v>
      </c>
      <c r="H1045">
        <f t="shared" ca="1" si="36"/>
        <v>-3.2319870296072833E-2</v>
      </c>
    </row>
    <row r="1046" spans="2:8" x14ac:dyDescent="0.2">
      <c r="B1046" s="176">
        <v>44561</v>
      </c>
      <c r="C1046" s="146">
        <v>480.901184</v>
      </c>
      <c r="D1046">
        <f t="shared" si="35"/>
        <v>2.7356613103210328</v>
      </c>
      <c r="E1046">
        <v>2.5510252149383378E-2</v>
      </c>
      <c r="G1046">
        <v>1044</v>
      </c>
      <c r="H1046">
        <f t="shared" ca="1" si="36"/>
        <v>-1.4333895685620377E-2</v>
      </c>
    </row>
    <row r="1047" spans="2:8" x14ac:dyDescent="0.2">
      <c r="B1047" s="176">
        <v>39493</v>
      </c>
      <c r="C1047" s="146">
        <v>128.73254399999999</v>
      </c>
      <c r="D1047">
        <f t="shared" si="35"/>
        <v>6.8316014478047116</v>
      </c>
      <c r="E1047">
        <v>2.550633105605796E-2</v>
      </c>
      <c r="G1047">
        <v>1045</v>
      </c>
      <c r="H1047">
        <f t="shared" ca="1" si="36"/>
        <v>-2.5614352734978533E-2</v>
      </c>
    </row>
    <row r="1048" spans="2:8" x14ac:dyDescent="0.2">
      <c r="B1048" s="176">
        <v>37243</v>
      </c>
      <c r="C1048" s="146">
        <v>16.437576</v>
      </c>
      <c r="D1048">
        <f t="shared" si="35"/>
        <v>-0.85884123353753972</v>
      </c>
      <c r="E1048">
        <v>2.5505218463887258E-2</v>
      </c>
      <c r="G1048">
        <v>1046</v>
      </c>
      <c r="H1048">
        <f t="shared" ca="1" si="36"/>
        <v>7.0225926573400819E-3</v>
      </c>
    </row>
    <row r="1049" spans="2:8" x14ac:dyDescent="0.2">
      <c r="B1049" s="176">
        <v>39532</v>
      </c>
      <c r="C1049" s="146">
        <v>116.447433</v>
      </c>
      <c r="D1049">
        <f t="shared" si="35"/>
        <v>0.15940811075475941</v>
      </c>
      <c r="E1049">
        <v>2.5482602354776632E-2</v>
      </c>
      <c r="G1049">
        <v>1047</v>
      </c>
      <c r="H1049">
        <f t="shared" ca="1" si="36"/>
        <v>-1.8577601030131122E-2</v>
      </c>
    </row>
    <row r="1050" spans="2:8" x14ac:dyDescent="0.2">
      <c r="B1050" s="176">
        <v>44013</v>
      </c>
      <c r="C1050" s="146">
        <v>100.436966</v>
      </c>
      <c r="D1050">
        <f t="shared" si="35"/>
        <v>-3.6480040528155379E-2</v>
      </c>
      <c r="E1050">
        <v>2.5445298829902357E-2</v>
      </c>
      <c r="G1050">
        <v>1048</v>
      </c>
      <c r="H1050">
        <f t="shared" ca="1" si="36"/>
        <v>4.7940882590770492E-2</v>
      </c>
    </row>
    <row r="1051" spans="2:8" x14ac:dyDescent="0.2">
      <c r="B1051" s="176">
        <v>40070</v>
      </c>
      <c r="C1051" s="146">
        <v>104.239632</v>
      </c>
      <c r="D1051">
        <f t="shared" si="35"/>
        <v>-0.26152609939202359</v>
      </c>
      <c r="E1051">
        <v>2.5440699058692444E-2</v>
      </c>
      <c r="G1051">
        <v>1049</v>
      </c>
      <c r="H1051">
        <f t="shared" ca="1" si="36"/>
        <v>-5.6166276342451728E-3</v>
      </c>
    </row>
    <row r="1052" spans="2:8" x14ac:dyDescent="0.2">
      <c r="B1052" s="176">
        <v>39064</v>
      </c>
      <c r="C1052" s="146">
        <v>141.155472</v>
      </c>
      <c r="D1052">
        <f t="shared" si="35"/>
        <v>3.1923484809897071</v>
      </c>
      <c r="E1052">
        <v>2.5418980377568737E-2</v>
      </c>
      <c r="G1052">
        <v>1050</v>
      </c>
      <c r="H1052">
        <f t="shared" ca="1" si="36"/>
        <v>-2.844849411393946E-2</v>
      </c>
    </row>
    <row r="1053" spans="2:8" x14ac:dyDescent="0.2">
      <c r="B1053" s="176">
        <v>36348</v>
      </c>
      <c r="C1053" s="146">
        <v>33.669784999999997</v>
      </c>
      <c r="D1053">
        <f t="shared" si="35"/>
        <v>-0.72194939772095978</v>
      </c>
      <c r="E1053">
        <v>2.5369327934786579E-2</v>
      </c>
      <c r="G1053">
        <v>1051</v>
      </c>
      <c r="H1053">
        <f t="shared" ca="1" si="36"/>
        <v>1.4179400101581937E-2</v>
      </c>
    </row>
    <row r="1054" spans="2:8" x14ac:dyDescent="0.2">
      <c r="B1054" s="176">
        <v>39182</v>
      </c>
      <c r="C1054" s="146">
        <v>121.092293</v>
      </c>
      <c r="D1054">
        <f t="shared" si="35"/>
        <v>6.1764081693465132</v>
      </c>
      <c r="E1054">
        <v>2.5366098047055353E-2</v>
      </c>
      <c r="G1054">
        <v>1052</v>
      </c>
      <c r="H1054">
        <f t="shared" ca="1" si="36"/>
        <v>1.8310213720365537E-2</v>
      </c>
    </row>
    <row r="1055" spans="2:8" x14ac:dyDescent="0.2">
      <c r="B1055" s="176">
        <v>36097</v>
      </c>
      <c r="C1055" s="146">
        <v>16.873663000000001</v>
      </c>
      <c r="D1055">
        <f t="shared" si="35"/>
        <v>-0.96393374169856727</v>
      </c>
      <c r="E1055">
        <v>2.536245864879275E-2</v>
      </c>
      <c r="G1055">
        <v>1053</v>
      </c>
      <c r="H1055">
        <f t="shared" ca="1" si="36"/>
        <v>2.573486425267647E-2</v>
      </c>
    </row>
    <row r="1056" spans="2:8" x14ac:dyDescent="0.2">
      <c r="B1056" s="176">
        <v>42555</v>
      </c>
      <c r="C1056" s="146">
        <v>467.85177599999997</v>
      </c>
      <c r="D1056">
        <f t="shared" si="35"/>
        <v>43.015411027208629</v>
      </c>
      <c r="E1056">
        <v>2.533301494400372E-2</v>
      </c>
      <c r="G1056">
        <v>1054</v>
      </c>
      <c r="H1056">
        <f t="shared" ca="1" si="36"/>
        <v>-1.1789094379963149E-2</v>
      </c>
    </row>
    <row r="1057" spans="2:8" x14ac:dyDescent="0.2">
      <c r="B1057" s="176">
        <v>36977</v>
      </c>
      <c r="C1057" s="146">
        <v>10.629272</v>
      </c>
      <c r="D1057">
        <f t="shared" si="35"/>
        <v>-0.97672219134227789</v>
      </c>
      <c r="E1057">
        <v>2.5297747373640014E-2</v>
      </c>
      <c r="G1057">
        <v>1055</v>
      </c>
      <c r="H1057">
        <f t="shared" ca="1" si="36"/>
        <v>9.9438388446990416E-3</v>
      </c>
    </row>
    <row r="1058" spans="2:8" x14ac:dyDescent="0.2">
      <c r="B1058" s="176">
        <v>44656</v>
      </c>
      <c r="C1058" s="146">
        <v>456.62683099999998</v>
      </c>
      <c r="D1058">
        <f t="shared" si="35"/>
        <v>-6.625215647087844E-2</v>
      </c>
      <c r="E1058">
        <v>2.5293793741305238E-2</v>
      </c>
      <c r="G1058">
        <v>1056</v>
      </c>
      <c r="H1058">
        <f t="shared" ca="1" si="36"/>
        <v>-4.5193501369498587E-3</v>
      </c>
    </row>
    <row r="1059" spans="2:8" x14ac:dyDescent="0.2">
      <c r="B1059" s="176">
        <v>44586</v>
      </c>
      <c r="C1059" s="146">
        <v>489.025848</v>
      </c>
      <c r="D1059">
        <f t="shared" si="35"/>
        <v>1.1388705569767601</v>
      </c>
      <c r="E1059">
        <v>2.5289940967596583E-2</v>
      </c>
      <c r="G1059">
        <v>1057</v>
      </c>
      <c r="H1059">
        <f t="shared" ca="1" si="36"/>
        <v>4.981165557390017E-3</v>
      </c>
    </row>
    <row r="1060" spans="2:8" x14ac:dyDescent="0.2">
      <c r="B1060" s="176">
        <v>43374</v>
      </c>
      <c r="C1060" s="146">
        <v>228.63742099999999</v>
      </c>
      <c r="D1060">
        <f t="shared" si="35"/>
        <v>-0.21420707297978442</v>
      </c>
      <c r="E1060">
        <v>2.525711547069218E-2</v>
      </c>
      <c r="G1060">
        <v>1058</v>
      </c>
      <c r="H1060">
        <f t="shared" ca="1" si="36"/>
        <v>-2.3430699534990877E-2</v>
      </c>
    </row>
    <row r="1061" spans="2:8" x14ac:dyDescent="0.2">
      <c r="B1061" s="176">
        <v>41401</v>
      </c>
      <c r="C1061" s="146">
        <v>290.96395899999999</v>
      </c>
      <c r="D1061">
        <f t="shared" si="35"/>
        <v>1.3566476285077751</v>
      </c>
      <c r="E1061">
        <v>2.525339237147076E-2</v>
      </c>
      <c r="G1061">
        <v>1059</v>
      </c>
      <c r="H1061">
        <f t="shared" ca="1" si="36"/>
        <v>3.6401971846894171E-2</v>
      </c>
    </row>
    <row r="1062" spans="2:8" x14ac:dyDescent="0.2">
      <c r="B1062" s="176">
        <v>43697</v>
      </c>
      <c r="C1062" s="146">
        <v>123.46519499999999</v>
      </c>
      <c r="D1062">
        <f t="shared" si="35"/>
        <v>5.274912070560668</v>
      </c>
      <c r="E1062">
        <v>2.5248313935661449E-2</v>
      </c>
      <c r="G1062">
        <v>1060</v>
      </c>
      <c r="H1062">
        <f t="shared" ca="1" si="36"/>
        <v>-1.112542622094833E-2</v>
      </c>
    </row>
    <row r="1063" spans="2:8" x14ac:dyDescent="0.2">
      <c r="B1063" s="176">
        <v>36278</v>
      </c>
      <c r="C1063" s="146">
        <v>19.676003999999999</v>
      </c>
      <c r="D1063">
        <f t="shared" si="35"/>
        <v>-0.86519542996705667</v>
      </c>
      <c r="E1063">
        <v>2.5242714804223514E-2</v>
      </c>
      <c r="G1063">
        <v>1061</v>
      </c>
      <c r="H1063">
        <f t="shared" ca="1" si="36"/>
        <v>-2.2033733686012361E-2</v>
      </c>
    </row>
    <row r="1064" spans="2:8" x14ac:dyDescent="0.2">
      <c r="B1064" s="176">
        <v>40371</v>
      </c>
      <c r="C1064" s="146">
        <v>145.959473</v>
      </c>
      <c r="D1064">
        <f t="shared" si="35"/>
        <v>3.3483108794916525</v>
      </c>
      <c r="E1064">
        <v>2.5236495364876203E-2</v>
      </c>
      <c r="G1064">
        <v>1062</v>
      </c>
      <c r="H1064">
        <f t="shared" ca="1" si="36"/>
        <v>2.876202193883395E-3</v>
      </c>
    </row>
    <row r="1065" spans="2:8" x14ac:dyDescent="0.2">
      <c r="B1065" s="176">
        <v>37825</v>
      </c>
      <c r="C1065" s="146">
        <v>33.566935999999998</v>
      </c>
      <c r="D1065">
        <f t="shared" si="35"/>
        <v>-0.84622374231149311</v>
      </c>
      <c r="E1065">
        <v>2.5234211960147804E-2</v>
      </c>
      <c r="G1065">
        <v>1063</v>
      </c>
      <c r="H1065">
        <f t="shared" ca="1" si="36"/>
        <v>-5.2632499544812618E-2</v>
      </c>
    </row>
    <row r="1066" spans="2:8" x14ac:dyDescent="0.2">
      <c r="B1066" s="176">
        <v>40689</v>
      </c>
      <c r="C1066" s="146">
        <v>218.284256</v>
      </c>
      <c r="D1066">
        <f t="shared" si="35"/>
        <v>-0.27068627654624888</v>
      </c>
      <c r="E1066">
        <v>2.52249982836928E-2</v>
      </c>
      <c r="G1066">
        <v>1064</v>
      </c>
      <c r="H1066">
        <f t="shared" ca="1" si="36"/>
        <v>5.3867242819055578E-3</v>
      </c>
    </row>
    <row r="1067" spans="2:8" x14ac:dyDescent="0.2">
      <c r="B1067" s="176">
        <v>41267</v>
      </c>
      <c r="C1067" s="146">
        <v>299.30090300000001</v>
      </c>
      <c r="D1067">
        <f t="shared" si="35"/>
        <v>6.0976634837390016</v>
      </c>
      <c r="E1067">
        <v>2.5217173260008042E-2</v>
      </c>
      <c r="G1067">
        <v>1065</v>
      </c>
      <c r="H1067">
        <f t="shared" ca="1" si="36"/>
        <v>9.007867563115517E-3</v>
      </c>
    </row>
    <row r="1068" spans="2:8" x14ac:dyDescent="0.2">
      <c r="B1068" s="176">
        <v>35885</v>
      </c>
      <c r="C1068" s="146">
        <v>42.168934</v>
      </c>
      <c r="D1068">
        <f t="shared" si="35"/>
        <v>-0.47806863730586402</v>
      </c>
      <c r="E1068">
        <v>2.5207142905940283E-2</v>
      </c>
      <c r="G1068">
        <v>1066</v>
      </c>
      <c r="H1068">
        <f t="shared" ca="1" si="36"/>
        <v>4.3139081300980618E-2</v>
      </c>
    </row>
    <row r="1069" spans="2:8" x14ac:dyDescent="0.2">
      <c r="B1069" s="176">
        <v>38383</v>
      </c>
      <c r="C1069" s="146">
        <v>80.794021999999998</v>
      </c>
      <c r="D1069">
        <f t="shared" si="35"/>
        <v>-0.31396432063512725</v>
      </c>
      <c r="E1069">
        <v>2.5203264123270681E-2</v>
      </c>
      <c r="G1069">
        <v>1067</v>
      </c>
      <c r="H1069">
        <f t="shared" ca="1" si="36"/>
        <v>-4.1720048660377615E-3</v>
      </c>
    </row>
    <row r="1070" spans="2:8" x14ac:dyDescent="0.2">
      <c r="B1070" s="176">
        <v>38923</v>
      </c>
      <c r="C1070" s="146">
        <v>117.769417</v>
      </c>
      <c r="D1070">
        <f t="shared" si="35"/>
        <v>-0.68268411296030518</v>
      </c>
      <c r="E1070">
        <v>2.5201067760424165E-2</v>
      </c>
      <c r="G1070">
        <v>1068</v>
      </c>
      <c r="H1070">
        <f t="shared" ca="1" si="36"/>
        <v>7.0682421980796601E-3</v>
      </c>
    </row>
    <row r="1071" spans="2:8" x14ac:dyDescent="0.2">
      <c r="B1071" s="176">
        <v>42458</v>
      </c>
      <c r="C1071" s="146">
        <v>371.142517</v>
      </c>
      <c r="D1071">
        <f t="shared" si="35"/>
        <v>6.6401564053787538</v>
      </c>
      <c r="E1071">
        <v>2.5185912989221473E-2</v>
      </c>
      <c r="G1071">
        <v>1069</v>
      </c>
      <c r="H1071">
        <f t="shared" ca="1" si="36"/>
        <v>-3.567902521522405E-2</v>
      </c>
    </row>
    <row r="1072" spans="2:8" x14ac:dyDescent="0.2">
      <c r="B1072" s="176">
        <v>35475</v>
      </c>
      <c r="C1072" s="146">
        <v>48.577869</v>
      </c>
      <c r="D1072">
        <f t="shared" si="35"/>
        <v>-0.90799470533082838</v>
      </c>
      <c r="E1072">
        <v>2.515338301106616E-2</v>
      </c>
      <c r="G1072">
        <v>1070</v>
      </c>
      <c r="H1072">
        <f t="shared" ca="1" si="36"/>
        <v>2.8262818663469639E-2</v>
      </c>
    </row>
    <row r="1073" spans="2:8" x14ac:dyDescent="0.2">
      <c r="B1073" s="176">
        <v>42122</v>
      </c>
      <c r="C1073" s="146">
        <v>527.98992899999996</v>
      </c>
      <c r="D1073">
        <f t="shared" si="35"/>
        <v>51.411686262029477</v>
      </c>
      <c r="E1073">
        <v>2.5152453465141666E-2</v>
      </c>
      <c r="G1073">
        <v>1071</v>
      </c>
      <c r="H1073">
        <f t="shared" ca="1" si="36"/>
        <v>9.2946313172690767E-3</v>
      </c>
    </row>
    <row r="1074" spans="2:8" x14ac:dyDescent="0.2">
      <c r="B1074" s="176">
        <v>37152</v>
      </c>
      <c r="C1074" s="146">
        <v>10.073897000000001</v>
      </c>
      <c r="D1074">
        <f t="shared" si="35"/>
        <v>-0.9795397970330364</v>
      </c>
      <c r="E1074">
        <v>2.5117675024809091E-2</v>
      </c>
      <c r="G1074">
        <v>1072</v>
      </c>
      <c r="H1074">
        <f t="shared" ca="1" si="36"/>
        <v>9.7684355985597719E-3</v>
      </c>
    </row>
    <row r="1075" spans="2:8" x14ac:dyDescent="0.2">
      <c r="B1075" s="176">
        <v>44538</v>
      </c>
      <c r="C1075" s="146">
        <v>492.36544800000001</v>
      </c>
      <c r="D1075">
        <f t="shared" si="35"/>
        <v>-0.20911499881034448</v>
      </c>
      <c r="E1075">
        <v>2.5114161259524828E-2</v>
      </c>
      <c r="G1075">
        <v>1073</v>
      </c>
      <c r="H1075">
        <f t="shared" ca="1" si="36"/>
        <v>-1.0604113929463206E-2</v>
      </c>
    </row>
    <row r="1076" spans="2:8" x14ac:dyDescent="0.2">
      <c r="B1076" s="176">
        <v>45147</v>
      </c>
      <c r="C1076" s="146">
        <v>622.54998799999998</v>
      </c>
      <c r="D1076">
        <f t="shared" si="35"/>
        <v>3.0910668138876836</v>
      </c>
      <c r="E1076">
        <v>2.5111148199133508E-2</v>
      </c>
      <c r="G1076">
        <v>1074</v>
      </c>
      <c r="H1076">
        <f t="shared" ca="1" si="36"/>
        <v>-8.6701116744104828E-2</v>
      </c>
    </row>
    <row r="1077" spans="2:8" x14ac:dyDescent="0.2">
      <c r="B1077" s="176">
        <v>39078</v>
      </c>
      <c r="C1077" s="146">
        <v>152.17301900000001</v>
      </c>
      <c r="D1077">
        <f t="shared" si="35"/>
        <v>-0.49420826439189491</v>
      </c>
      <c r="E1077">
        <v>2.5097633610711729E-2</v>
      </c>
      <c r="G1077">
        <v>1075</v>
      </c>
      <c r="H1077">
        <f t="shared" ca="1" si="36"/>
        <v>-1.5570021723499361E-2</v>
      </c>
    </row>
    <row r="1078" spans="2:8" x14ac:dyDescent="0.2">
      <c r="B1078" s="176">
        <v>41302</v>
      </c>
      <c r="C1078" s="146">
        <v>300.86102299999999</v>
      </c>
      <c r="D1078">
        <f t="shared" si="35"/>
        <v>-0.29797927102658978</v>
      </c>
      <c r="E1078">
        <v>2.5083129202699596E-2</v>
      </c>
      <c r="G1078">
        <v>1076</v>
      </c>
      <c r="H1078">
        <f t="shared" ca="1" si="36"/>
        <v>3.1023859881521669E-2</v>
      </c>
    </row>
    <row r="1079" spans="2:8" x14ac:dyDescent="0.2">
      <c r="B1079" s="176">
        <v>43035</v>
      </c>
      <c r="C1079" s="146">
        <v>428.564301</v>
      </c>
      <c r="D1079">
        <f t="shared" si="35"/>
        <v>3.1277955707606875</v>
      </c>
      <c r="E1079">
        <v>2.5035766586984025E-2</v>
      </c>
      <c r="G1079">
        <v>1077</v>
      </c>
      <c r="H1079">
        <f t="shared" ca="1" si="36"/>
        <v>-4.4934446137164179E-2</v>
      </c>
    </row>
    <row r="1080" spans="2:8" x14ac:dyDescent="0.2">
      <c r="B1080" s="176">
        <v>40114</v>
      </c>
      <c r="C1080" s="146">
        <v>103.82401299999999</v>
      </c>
      <c r="D1080">
        <f t="shared" si="35"/>
        <v>-0.56751666948021295</v>
      </c>
      <c r="E1080">
        <v>2.4984042132620073E-2</v>
      </c>
      <c r="G1080">
        <v>1078</v>
      </c>
      <c r="H1080">
        <f t="shared" ca="1" si="36"/>
        <v>-2.8461939916992179E-2</v>
      </c>
    </row>
    <row r="1081" spans="2:8" x14ac:dyDescent="0.2">
      <c r="B1081" s="176">
        <v>41142</v>
      </c>
      <c r="C1081" s="146">
        <v>240.064774</v>
      </c>
      <c r="D1081">
        <f t="shared" si="35"/>
        <v>1.9757963583278932</v>
      </c>
      <c r="E1081">
        <v>2.4979241338227695E-2</v>
      </c>
      <c r="G1081">
        <v>1079</v>
      </c>
      <c r="H1081">
        <f t="shared" ca="1" si="36"/>
        <v>-1.6896449539847903E-2</v>
      </c>
    </row>
    <row r="1082" spans="2:8" x14ac:dyDescent="0.2">
      <c r="B1082" s="176">
        <v>38044</v>
      </c>
      <c r="C1082" s="146">
        <v>80.672447000000005</v>
      </c>
      <c r="D1082">
        <f t="shared" si="35"/>
        <v>-0.39382865354995839</v>
      </c>
      <c r="E1082">
        <v>2.4977448511977925E-2</v>
      </c>
      <c r="G1082">
        <v>1080</v>
      </c>
      <c r="H1082">
        <f t="shared" ca="1" si="36"/>
        <v>-6.918725798401161E-2</v>
      </c>
    </row>
    <row r="1083" spans="2:8" x14ac:dyDescent="0.2">
      <c r="B1083" s="176">
        <v>44126</v>
      </c>
      <c r="C1083" s="146">
        <v>133.08521999999999</v>
      </c>
      <c r="D1083">
        <f t="shared" si="35"/>
        <v>-0.43492062721044455</v>
      </c>
      <c r="E1083">
        <v>2.4952107240595968E-2</v>
      </c>
      <c r="G1083">
        <v>1081</v>
      </c>
      <c r="H1083">
        <f t="shared" ca="1" si="36"/>
        <v>-2.3584122321782825E-2</v>
      </c>
    </row>
    <row r="1084" spans="2:8" x14ac:dyDescent="0.2">
      <c r="B1084" s="176">
        <v>43573</v>
      </c>
      <c r="C1084" s="146">
        <v>235.51597599999999</v>
      </c>
      <c r="D1084">
        <f t="shared" si="35"/>
        <v>0.88472288286414402</v>
      </c>
      <c r="E1084">
        <v>2.4945824190265354E-2</v>
      </c>
      <c r="G1084">
        <v>1082</v>
      </c>
      <c r="H1084">
        <f t="shared" ca="1" si="36"/>
        <v>1.3491646093006191E-2</v>
      </c>
    </row>
    <row r="1085" spans="2:8" x14ac:dyDescent="0.2">
      <c r="B1085" s="176">
        <v>44055</v>
      </c>
      <c r="C1085" s="146">
        <v>124.960533</v>
      </c>
      <c r="D1085">
        <f t="shared" si="35"/>
        <v>-0.62103123269783411</v>
      </c>
      <c r="E1085">
        <v>2.4938645634822898E-2</v>
      </c>
      <c r="G1085">
        <v>1083</v>
      </c>
      <c r="H1085">
        <f t="shared" ca="1" si="36"/>
        <v>4.581746095506517E-3</v>
      </c>
    </row>
    <row r="1086" spans="2:8" x14ac:dyDescent="0.2">
      <c r="B1086" s="176">
        <v>42255</v>
      </c>
      <c r="C1086" s="146">
        <v>329.73834199999999</v>
      </c>
      <c r="D1086">
        <f t="shared" si="35"/>
        <v>-0.10706228864368302</v>
      </c>
      <c r="E1086">
        <v>2.4934241577469367E-2</v>
      </c>
      <c r="G1086">
        <v>1084</v>
      </c>
      <c r="H1086">
        <f t="shared" ca="1" si="36"/>
        <v>-5.5135124094607725E-3</v>
      </c>
    </row>
    <row r="1087" spans="2:8" x14ac:dyDescent="0.2">
      <c r="B1087" s="176">
        <v>41652</v>
      </c>
      <c r="C1087" s="146">
        <v>369.27362099999999</v>
      </c>
      <c r="D1087">
        <f t="shared" si="35"/>
        <v>2.2512942382924113</v>
      </c>
      <c r="E1087">
        <v>2.4931788179043814E-2</v>
      </c>
      <c r="G1087">
        <v>1085</v>
      </c>
      <c r="H1087">
        <f t="shared" ca="1" si="36"/>
        <v>2.403354198184797E-2</v>
      </c>
    </row>
    <row r="1088" spans="2:8" x14ac:dyDescent="0.2">
      <c r="B1088" s="176">
        <v>40078</v>
      </c>
      <c r="C1088" s="146">
        <v>113.577423</v>
      </c>
      <c r="D1088">
        <f t="shared" si="35"/>
        <v>3.408183408809371</v>
      </c>
      <c r="E1088">
        <v>2.4920878608316724E-2</v>
      </c>
      <c r="G1088">
        <v>1086</v>
      </c>
      <c r="H1088">
        <f t="shared" ca="1" si="36"/>
        <v>1.4859370603644211E-2</v>
      </c>
    </row>
    <row r="1089" spans="2:8" x14ac:dyDescent="0.2">
      <c r="B1089" s="176">
        <v>35992</v>
      </c>
      <c r="C1089" s="146">
        <v>25.765131</v>
      </c>
      <c r="D1089">
        <f t="shared" si="35"/>
        <v>1.385887820782908</v>
      </c>
      <c r="E1089">
        <v>2.4903578404904064E-2</v>
      </c>
      <c r="G1089">
        <v>1087</v>
      </c>
      <c r="H1089">
        <f t="shared" ca="1" si="36"/>
        <v>-6.4978482617397198E-3</v>
      </c>
    </row>
    <row r="1090" spans="2:8" x14ac:dyDescent="0.2">
      <c r="B1090" s="176">
        <v>37175</v>
      </c>
      <c r="C1090" s="146">
        <v>10.798970000000001</v>
      </c>
      <c r="D1090">
        <f t="shared" si="35"/>
        <v>-0.9717331074418698</v>
      </c>
      <c r="E1090">
        <v>2.4889927711794817E-2</v>
      </c>
      <c r="G1090">
        <v>1088</v>
      </c>
      <c r="H1090">
        <f t="shared" ca="1" si="36"/>
        <v>7.9055936441748496E-3</v>
      </c>
    </row>
    <row r="1091" spans="2:8" x14ac:dyDescent="0.2">
      <c r="B1091" s="176">
        <v>41719</v>
      </c>
      <c r="C1091" s="146">
        <v>382.03598</v>
      </c>
      <c r="D1091">
        <f t="shared" ref="D1091:D1154" si="37">(C1091-C1092)/C1092</f>
        <v>1.1391386597337778</v>
      </c>
      <c r="E1091">
        <v>2.4888002698817864E-2</v>
      </c>
      <c r="G1091">
        <v>1089</v>
      </c>
      <c r="H1091">
        <f t="shared" ca="1" si="36"/>
        <v>-2.3672281298452367E-2</v>
      </c>
    </row>
    <row r="1092" spans="2:8" x14ac:dyDescent="0.2">
      <c r="B1092" s="176">
        <v>43818</v>
      </c>
      <c r="C1092" s="146">
        <v>178.593369</v>
      </c>
      <c r="D1092">
        <f t="shared" si="37"/>
        <v>0.13066350259903661</v>
      </c>
      <c r="E1092">
        <v>2.4885511418236639E-2</v>
      </c>
      <c r="G1092">
        <v>1090</v>
      </c>
      <c r="H1092">
        <f t="shared" ref="H1092:H1155" ca="1" si="38">_xlfn.NORM.INV(RAND(),N$5,N$6)</f>
        <v>-3.9936117478213087E-2</v>
      </c>
    </row>
    <row r="1093" spans="2:8" x14ac:dyDescent="0.2">
      <c r="B1093" s="176">
        <v>39094</v>
      </c>
      <c r="C1093" s="146">
        <v>157.95448300000001</v>
      </c>
      <c r="D1093">
        <f t="shared" si="37"/>
        <v>14.525042426048543</v>
      </c>
      <c r="E1093">
        <v>2.4881409435828054E-2</v>
      </c>
      <c r="G1093">
        <v>1091</v>
      </c>
      <c r="H1093">
        <f t="shared" ca="1" si="38"/>
        <v>8.9325106049932424E-3</v>
      </c>
    </row>
    <row r="1094" spans="2:8" x14ac:dyDescent="0.2">
      <c r="B1094" s="176">
        <v>36990</v>
      </c>
      <c r="C1094" s="146">
        <v>10.174174000000001</v>
      </c>
      <c r="D1094">
        <f t="shared" si="37"/>
        <v>-0.30469144826795336</v>
      </c>
      <c r="E1094">
        <v>2.4864165513034338E-2</v>
      </c>
      <c r="G1094">
        <v>1092</v>
      </c>
      <c r="H1094">
        <f t="shared" ca="1" si="38"/>
        <v>2.7727789266393466E-2</v>
      </c>
    </row>
    <row r="1095" spans="2:8" x14ac:dyDescent="0.2">
      <c r="B1095" s="176">
        <v>36739</v>
      </c>
      <c r="C1095" s="146">
        <v>14.632603</v>
      </c>
      <c r="D1095">
        <f t="shared" si="37"/>
        <v>-0.62361994630220419</v>
      </c>
      <c r="E1095">
        <v>2.4851412474488306E-2</v>
      </c>
      <c r="G1095">
        <v>1093</v>
      </c>
      <c r="H1095">
        <f t="shared" ca="1" si="38"/>
        <v>-2.3814788616787212E-2</v>
      </c>
    </row>
    <row r="1096" spans="2:8" x14ac:dyDescent="0.2">
      <c r="B1096" s="176">
        <v>35942</v>
      </c>
      <c r="C1096" s="146">
        <v>38.877200999999999</v>
      </c>
      <c r="D1096">
        <f t="shared" si="37"/>
        <v>-0.91167847534514213</v>
      </c>
      <c r="E1096">
        <v>2.4847108717402956E-2</v>
      </c>
      <c r="G1096">
        <v>1094</v>
      </c>
      <c r="H1096">
        <f t="shared" ca="1" si="38"/>
        <v>-1.8485781441679013E-2</v>
      </c>
    </row>
    <row r="1097" spans="2:8" x14ac:dyDescent="0.2">
      <c r="B1097" s="176">
        <v>44750</v>
      </c>
      <c r="C1097" s="146">
        <v>440.17810100000003</v>
      </c>
      <c r="D1097">
        <f t="shared" si="37"/>
        <v>1.8691638933675183</v>
      </c>
      <c r="E1097">
        <v>2.4834612462502337E-2</v>
      </c>
      <c r="G1097">
        <v>1095</v>
      </c>
      <c r="H1097">
        <f t="shared" ca="1" si="38"/>
        <v>-1.4547216950116942E-2</v>
      </c>
    </row>
    <row r="1098" spans="2:8" x14ac:dyDescent="0.2">
      <c r="B1098" s="176">
        <v>38824</v>
      </c>
      <c r="C1098" s="146">
        <v>153.416855</v>
      </c>
      <c r="D1098">
        <f t="shared" si="37"/>
        <v>1.1906763235653852</v>
      </c>
      <c r="E1098">
        <v>2.4803012450903696E-2</v>
      </c>
      <c r="G1098">
        <v>1096</v>
      </c>
      <c r="H1098">
        <f t="shared" ca="1" si="38"/>
        <v>-9.5520068034976383E-3</v>
      </c>
    </row>
    <row r="1099" spans="2:8" x14ac:dyDescent="0.2">
      <c r="B1099" s="176">
        <v>43915</v>
      </c>
      <c r="C1099" s="146">
        <v>70.031730999999994</v>
      </c>
      <c r="D1099">
        <f t="shared" si="37"/>
        <v>0.37473345935497709</v>
      </c>
      <c r="E1099">
        <v>2.4799295831171814E-2</v>
      </c>
      <c r="G1099">
        <v>1097</v>
      </c>
      <c r="H1099">
        <f t="shared" ca="1" si="38"/>
        <v>1.6306048333349556E-2</v>
      </c>
    </row>
    <row r="1100" spans="2:8" x14ac:dyDescent="0.2">
      <c r="B1100" s="176">
        <v>35719</v>
      </c>
      <c r="C1100" s="146">
        <v>50.942042999999998</v>
      </c>
      <c r="D1100">
        <f t="shared" si="37"/>
        <v>-0.38819060665242178</v>
      </c>
      <c r="E1100">
        <v>2.4795866798295495E-2</v>
      </c>
      <c r="G1100">
        <v>1098</v>
      </c>
      <c r="H1100">
        <f t="shared" ca="1" si="38"/>
        <v>6.6465281429061759E-2</v>
      </c>
    </row>
    <row r="1101" spans="2:8" x14ac:dyDescent="0.2">
      <c r="B1101" s="176">
        <v>38099</v>
      </c>
      <c r="C1101" s="146">
        <v>83.264565000000005</v>
      </c>
      <c r="D1101">
        <f t="shared" si="37"/>
        <v>-0.82647597929433003</v>
      </c>
      <c r="E1101">
        <v>2.4780406435952397E-2</v>
      </c>
      <c r="G1101">
        <v>1099</v>
      </c>
      <c r="H1101">
        <f t="shared" ca="1" si="38"/>
        <v>-1.989529649214531E-2</v>
      </c>
    </row>
    <row r="1102" spans="2:8" x14ac:dyDescent="0.2">
      <c r="B1102" s="176">
        <v>41842</v>
      </c>
      <c r="C1102" s="146">
        <v>479.844604</v>
      </c>
      <c r="D1102">
        <f t="shared" si="37"/>
        <v>0.72751235944858461</v>
      </c>
      <c r="E1102">
        <v>2.4739462053804118E-2</v>
      </c>
      <c r="G1102">
        <v>1100</v>
      </c>
      <c r="H1102">
        <f t="shared" ca="1" si="38"/>
        <v>1.3983366501477263E-2</v>
      </c>
    </row>
    <row r="1103" spans="2:8" x14ac:dyDescent="0.2">
      <c r="B1103" s="176">
        <v>40982</v>
      </c>
      <c r="C1103" s="146">
        <v>277.76623499999999</v>
      </c>
      <c r="D1103">
        <f t="shared" si="37"/>
        <v>12.026523828961679</v>
      </c>
      <c r="E1103">
        <v>2.4735019289329276E-2</v>
      </c>
      <c r="G1103">
        <v>1101</v>
      </c>
      <c r="H1103">
        <f t="shared" ca="1" si="38"/>
        <v>-1.6423170079009963E-2</v>
      </c>
    </row>
    <row r="1104" spans="2:8" x14ac:dyDescent="0.2">
      <c r="B1104" s="176">
        <v>36280</v>
      </c>
      <c r="C1104" s="146">
        <v>21.323128000000001</v>
      </c>
      <c r="D1104">
        <f t="shared" si="37"/>
        <v>0.84660832921616824</v>
      </c>
      <c r="E1104">
        <v>2.4713649687284706E-2</v>
      </c>
      <c r="G1104">
        <v>1102</v>
      </c>
      <c r="H1104">
        <f t="shared" ca="1" si="38"/>
        <v>-8.9453547007249286E-3</v>
      </c>
    </row>
    <row r="1105" spans="2:8" x14ac:dyDescent="0.2">
      <c r="B1105" s="176">
        <v>36969</v>
      </c>
      <c r="C1105" s="146">
        <v>11.547185000000001</v>
      </c>
      <c r="D1105">
        <f t="shared" si="37"/>
        <v>-0.29519764881653759</v>
      </c>
      <c r="E1105">
        <v>2.4640582925699105E-2</v>
      </c>
      <c r="G1105">
        <v>1103</v>
      </c>
      <c r="H1105">
        <f t="shared" ca="1" si="38"/>
        <v>-9.6538638416037159E-3</v>
      </c>
    </row>
    <row r="1106" spans="2:8" x14ac:dyDescent="0.2">
      <c r="B1106" s="176">
        <v>36734</v>
      </c>
      <c r="C1106" s="146">
        <v>16.383579000000001</v>
      </c>
      <c r="D1106">
        <f t="shared" si="37"/>
        <v>-0.89292657273267728</v>
      </c>
      <c r="E1106">
        <v>2.4601960614724448E-2</v>
      </c>
      <c r="G1106">
        <v>1104</v>
      </c>
      <c r="H1106">
        <f t="shared" ca="1" si="38"/>
        <v>-3.4141620121592657E-2</v>
      </c>
    </row>
    <row r="1107" spans="2:8" x14ac:dyDescent="0.2">
      <c r="B1107" s="176">
        <v>38782</v>
      </c>
      <c r="C1107" s="146">
        <v>153.01255800000001</v>
      </c>
      <c r="D1107">
        <f t="shared" si="37"/>
        <v>2.0817333686005077</v>
      </c>
      <c r="E1107">
        <v>2.4587135651394969E-2</v>
      </c>
      <c r="G1107">
        <v>1105</v>
      </c>
      <c r="H1107">
        <f t="shared" ca="1" si="38"/>
        <v>-1.5725383321423404E-2</v>
      </c>
    </row>
    <row r="1108" spans="2:8" x14ac:dyDescent="0.2">
      <c r="B1108" s="176">
        <v>35713</v>
      </c>
      <c r="C1108" s="146">
        <v>49.651459000000003</v>
      </c>
      <c r="D1108">
        <f t="shared" si="37"/>
        <v>2.1430239610395492</v>
      </c>
      <c r="E1108">
        <v>2.4536462975681538E-2</v>
      </c>
      <c r="G1108">
        <v>1106</v>
      </c>
      <c r="H1108">
        <f t="shared" ca="1" si="38"/>
        <v>7.2418813872730567E-2</v>
      </c>
    </row>
    <row r="1109" spans="2:8" x14ac:dyDescent="0.2">
      <c r="B1109" s="176">
        <v>37223</v>
      </c>
      <c r="C1109" s="146">
        <v>15.797352999999999</v>
      </c>
      <c r="D1109">
        <f t="shared" si="37"/>
        <v>-0.79129519188133313</v>
      </c>
      <c r="E1109">
        <v>2.4512321760111339E-2</v>
      </c>
      <c r="G1109">
        <v>1107</v>
      </c>
      <c r="H1109">
        <f t="shared" ca="1" si="38"/>
        <v>-7.7159238666402825E-3</v>
      </c>
    </row>
    <row r="1110" spans="2:8" x14ac:dyDescent="0.2">
      <c r="B1110" s="176">
        <v>38372</v>
      </c>
      <c r="C1110" s="146">
        <v>75.692329000000001</v>
      </c>
      <c r="D1110">
        <f t="shared" si="37"/>
        <v>-0.83710273902294019</v>
      </c>
      <c r="E1110">
        <v>2.4498803847487136E-2</v>
      </c>
      <c r="G1110">
        <v>1108</v>
      </c>
      <c r="H1110">
        <f t="shared" ca="1" si="38"/>
        <v>-1.0661324902998089E-2</v>
      </c>
    </row>
    <row r="1111" spans="2:8" x14ac:dyDescent="0.2">
      <c r="B1111" s="176">
        <v>42559</v>
      </c>
      <c r="C1111" s="146">
        <v>464.66299400000003</v>
      </c>
      <c r="D1111">
        <f t="shared" si="37"/>
        <v>4.4950954230073936</v>
      </c>
      <c r="E1111">
        <v>2.4497378917756434E-2</v>
      </c>
      <c r="G1111">
        <v>1109</v>
      </c>
      <c r="H1111">
        <f t="shared" ca="1" si="38"/>
        <v>4.7026618888936691E-3</v>
      </c>
    </row>
    <row r="1112" spans="2:8" x14ac:dyDescent="0.2">
      <c r="B1112" s="176">
        <v>38618</v>
      </c>
      <c r="C1112" s="146">
        <v>84.559585999999996</v>
      </c>
      <c r="D1112">
        <f t="shared" si="37"/>
        <v>2.9704717723946903</v>
      </c>
      <c r="E1112">
        <v>2.4492865673473942E-2</v>
      </c>
      <c r="G1112">
        <v>1110</v>
      </c>
      <c r="H1112">
        <f t="shared" ca="1" si="38"/>
        <v>-1.7675289843130267E-2</v>
      </c>
    </row>
    <row r="1113" spans="2:8" x14ac:dyDescent="0.2">
      <c r="B1113" s="176">
        <v>36690</v>
      </c>
      <c r="C1113" s="146">
        <v>21.297113</v>
      </c>
      <c r="D1113">
        <f t="shared" si="37"/>
        <v>-0.94536075098872274</v>
      </c>
      <c r="E1113">
        <v>2.4489779425350779E-2</v>
      </c>
      <c r="G1113">
        <v>1111</v>
      </c>
      <c r="H1113">
        <f t="shared" ca="1" si="38"/>
        <v>-6.3458277777024069E-3</v>
      </c>
    </row>
    <row r="1114" spans="2:8" x14ac:dyDescent="0.2">
      <c r="B1114" s="176">
        <v>42495</v>
      </c>
      <c r="C1114" s="146">
        <v>389.77682499999997</v>
      </c>
      <c r="D1114">
        <f t="shared" si="37"/>
        <v>19.472928877028803</v>
      </c>
      <c r="E1114">
        <v>2.4489243085474427E-2</v>
      </c>
      <c r="G1114">
        <v>1112</v>
      </c>
      <c r="H1114">
        <f t="shared" ca="1" si="38"/>
        <v>-1.0468937449087279E-2</v>
      </c>
    </row>
    <row r="1115" spans="2:8" x14ac:dyDescent="0.2">
      <c r="B1115" s="176">
        <v>36640</v>
      </c>
      <c r="C1115" s="146">
        <v>19.038644999999999</v>
      </c>
      <c r="D1115">
        <f t="shared" si="37"/>
        <v>-0.94270891526867029</v>
      </c>
      <c r="E1115">
        <v>2.4449936427388606E-2</v>
      </c>
      <c r="G1115">
        <v>1113</v>
      </c>
      <c r="H1115">
        <f t="shared" ca="1" si="38"/>
        <v>-7.1590472559424799E-3</v>
      </c>
    </row>
    <row r="1116" spans="2:8" x14ac:dyDescent="0.2">
      <c r="B1116" s="176">
        <v>44242</v>
      </c>
      <c r="C1116" s="146">
        <v>332.31427000000002</v>
      </c>
      <c r="D1116">
        <f t="shared" si="37"/>
        <v>1.194927391214397</v>
      </c>
      <c r="E1116">
        <v>2.4431449777653852E-2</v>
      </c>
      <c r="G1116">
        <v>1114</v>
      </c>
      <c r="H1116">
        <f t="shared" ca="1" si="38"/>
        <v>4.653506027444269E-3</v>
      </c>
    </row>
    <row r="1117" spans="2:8" x14ac:dyDescent="0.2">
      <c r="B1117" s="176">
        <v>39002</v>
      </c>
      <c r="C1117" s="146">
        <v>151.40103099999999</v>
      </c>
      <c r="D1117">
        <f t="shared" si="37"/>
        <v>7.7194214197330038E-2</v>
      </c>
      <c r="E1117">
        <v>2.4413793179043328E-2</v>
      </c>
      <c r="G1117">
        <v>1115</v>
      </c>
      <c r="H1117">
        <f t="shared" ca="1" si="38"/>
        <v>3.2104152307515527E-3</v>
      </c>
    </row>
    <row r="1118" spans="2:8" x14ac:dyDescent="0.2">
      <c r="B1118" s="176">
        <v>38946</v>
      </c>
      <c r="C1118" s="146">
        <v>140.55128500000001</v>
      </c>
      <c r="D1118">
        <f t="shared" si="37"/>
        <v>-0.52654525810357278</v>
      </c>
      <c r="E1118">
        <v>2.4402143821218386E-2</v>
      </c>
      <c r="G1118">
        <v>1116</v>
      </c>
      <c r="H1118">
        <f t="shared" ca="1" si="38"/>
        <v>2.3271025798031628E-2</v>
      </c>
    </row>
    <row r="1119" spans="2:8" x14ac:dyDescent="0.2">
      <c r="B1119" s="176">
        <v>41320</v>
      </c>
      <c r="C1119" s="146">
        <v>296.86318999999997</v>
      </c>
      <c r="D1119">
        <f t="shared" si="37"/>
        <v>14.296156710600092</v>
      </c>
      <c r="E1119">
        <v>2.4394361379382338E-2</v>
      </c>
      <c r="G1119">
        <v>1117</v>
      </c>
      <c r="H1119">
        <f t="shared" ca="1" si="38"/>
        <v>-2.4421588565613512E-3</v>
      </c>
    </row>
    <row r="1120" spans="2:8" x14ac:dyDescent="0.2">
      <c r="B1120" s="176">
        <v>36005</v>
      </c>
      <c r="C1120" s="146">
        <v>19.407698</v>
      </c>
      <c r="D1120">
        <f t="shared" si="37"/>
        <v>-0.89352920417091786</v>
      </c>
      <c r="E1120">
        <v>2.4390457607953969E-2</v>
      </c>
      <c r="G1120">
        <v>1118</v>
      </c>
      <c r="H1120">
        <f t="shared" ca="1" si="38"/>
        <v>-4.4554982972562822E-2</v>
      </c>
    </row>
    <row r="1121" spans="2:8" x14ac:dyDescent="0.2">
      <c r="B1121" s="176">
        <v>43503</v>
      </c>
      <c r="C1121" s="146">
        <v>182.281891</v>
      </c>
      <c r="D1121">
        <f t="shared" si="37"/>
        <v>1.7175941073486243</v>
      </c>
      <c r="E1121">
        <v>2.4369761188100175E-2</v>
      </c>
      <c r="G1121">
        <v>1119</v>
      </c>
      <c r="H1121">
        <f t="shared" ca="1" si="38"/>
        <v>2.7391743677374198E-2</v>
      </c>
    </row>
    <row r="1122" spans="2:8" x14ac:dyDescent="0.2">
      <c r="B1122" s="176">
        <v>38194</v>
      </c>
      <c r="C1122" s="146">
        <v>67.074730000000002</v>
      </c>
      <c r="D1122">
        <f t="shared" si="37"/>
        <v>2.4424784302132525</v>
      </c>
      <c r="E1122">
        <v>2.4339488501977737E-2</v>
      </c>
      <c r="G1122">
        <v>1120</v>
      </c>
      <c r="H1122">
        <f t="shared" ca="1" si="38"/>
        <v>-4.7254762204458074E-2</v>
      </c>
    </row>
    <row r="1123" spans="2:8" x14ac:dyDescent="0.2">
      <c r="B1123" s="176">
        <v>36712</v>
      </c>
      <c r="C1123" s="146">
        <v>19.48443</v>
      </c>
      <c r="D1123">
        <f t="shared" si="37"/>
        <v>-0.95665301222191235</v>
      </c>
      <c r="E1123">
        <v>2.43310583423678E-2</v>
      </c>
      <c r="G1123">
        <v>1121</v>
      </c>
      <c r="H1123">
        <f t="shared" ca="1" si="38"/>
        <v>2.2460539832471635E-2</v>
      </c>
    </row>
    <row r="1124" spans="2:8" x14ac:dyDescent="0.2">
      <c r="B1124" s="176">
        <v>44760</v>
      </c>
      <c r="C1124" s="146">
        <v>449.499054</v>
      </c>
      <c r="D1124">
        <f t="shared" si="37"/>
        <v>0.14398078267049158</v>
      </c>
      <c r="E1124">
        <v>2.4307116532117815E-2</v>
      </c>
      <c r="G1124">
        <v>1122</v>
      </c>
      <c r="H1124">
        <f t="shared" ca="1" si="38"/>
        <v>-2.5556628463771887E-2</v>
      </c>
    </row>
    <row r="1125" spans="2:8" x14ac:dyDescent="0.2">
      <c r="B1125" s="176">
        <v>44922</v>
      </c>
      <c r="C1125" s="146">
        <v>392.92535400000003</v>
      </c>
      <c r="D1125">
        <f t="shared" si="37"/>
        <v>3.3270941960727107</v>
      </c>
      <c r="E1125">
        <v>2.4298347400868406E-2</v>
      </c>
      <c r="G1125">
        <v>1123</v>
      </c>
      <c r="H1125">
        <f t="shared" ca="1" si="38"/>
        <v>-2.5413959015016415E-2</v>
      </c>
    </row>
    <row r="1126" spans="2:8" x14ac:dyDescent="0.2">
      <c r="B1126" s="176">
        <v>38679</v>
      </c>
      <c r="C1126" s="146">
        <v>90.805824000000001</v>
      </c>
      <c r="D1126">
        <f t="shared" si="37"/>
        <v>-0.6541848570871005</v>
      </c>
      <c r="E1126">
        <v>2.4292621001103035E-2</v>
      </c>
      <c r="G1126">
        <v>1124</v>
      </c>
      <c r="H1126">
        <f t="shared" ca="1" si="38"/>
        <v>-5.8279453321572854E-3</v>
      </c>
    </row>
    <row r="1127" spans="2:8" x14ac:dyDescent="0.2">
      <c r="B1127" s="176">
        <v>40973</v>
      </c>
      <c r="C1127" s="146">
        <v>262.58486900000003</v>
      </c>
      <c r="D1127">
        <f t="shared" si="37"/>
        <v>7.1298008644402051</v>
      </c>
      <c r="E1127">
        <v>2.4285464134348952E-2</v>
      </c>
      <c r="G1127">
        <v>1125</v>
      </c>
      <c r="H1127">
        <f t="shared" ca="1" si="38"/>
        <v>2.4350563050103857E-2</v>
      </c>
    </row>
    <row r="1128" spans="2:8" x14ac:dyDescent="0.2">
      <c r="B1128" s="176">
        <v>36530</v>
      </c>
      <c r="C1128" s="146">
        <v>32.299053000000001</v>
      </c>
      <c r="D1128">
        <f t="shared" si="37"/>
        <v>-0.93916341024563821</v>
      </c>
      <c r="E1128">
        <v>2.4255558430038487E-2</v>
      </c>
      <c r="G1128">
        <v>1126</v>
      </c>
      <c r="H1128">
        <f t="shared" ca="1" si="38"/>
        <v>3.4467524785087534E-3</v>
      </c>
    </row>
    <row r="1129" spans="2:8" x14ac:dyDescent="0.2">
      <c r="B1129" s="176">
        <v>42023</v>
      </c>
      <c r="C1129" s="146">
        <v>530.91491699999995</v>
      </c>
      <c r="D1129">
        <f t="shared" si="37"/>
        <v>28.0516909672026</v>
      </c>
      <c r="E1129">
        <v>2.4250880404650534E-2</v>
      </c>
      <c r="G1129">
        <v>1127</v>
      </c>
      <c r="H1129">
        <f t="shared" ca="1" si="38"/>
        <v>9.2543592043545456E-3</v>
      </c>
    </row>
    <row r="1130" spans="2:8" x14ac:dyDescent="0.2">
      <c r="B1130" s="176">
        <v>36133</v>
      </c>
      <c r="C1130" s="146">
        <v>18.274837000000002</v>
      </c>
      <c r="D1130">
        <f t="shared" si="37"/>
        <v>-0.96522014186064653</v>
      </c>
      <c r="E1130">
        <v>2.4227411787031947E-2</v>
      </c>
      <c r="G1130">
        <v>1128</v>
      </c>
      <c r="H1130">
        <f t="shared" ca="1" si="38"/>
        <v>2.3290395591000258E-2</v>
      </c>
    </row>
    <row r="1131" spans="2:8" x14ac:dyDescent="0.2">
      <c r="B1131" s="176">
        <v>42019</v>
      </c>
      <c r="C1131" s="146">
        <v>525.44311500000003</v>
      </c>
      <c r="D1131">
        <f t="shared" si="37"/>
        <v>17.08802088124051</v>
      </c>
      <c r="E1131">
        <v>2.4214396602335566E-2</v>
      </c>
      <c r="G1131">
        <v>1129</v>
      </c>
      <c r="H1131">
        <f t="shared" ca="1" si="38"/>
        <v>3.1619283302424125E-2</v>
      </c>
    </row>
    <row r="1132" spans="2:8" x14ac:dyDescent="0.2">
      <c r="B1132" s="176">
        <v>37789</v>
      </c>
      <c r="C1132" s="146">
        <v>29.049232</v>
      </c>
      <c r="D1132">
        <f t="shared" si="37"/>
        <v>-0.53438925955564676</v>
      </c>
      <c r="E1132">
        <v>2.4204586273166143E-2</v>
      </c>
      <c r="G1132">
        <v>1130</v>
      </c>
      <c r="H1132">
        <f t="shared" ca="1" si="38"/>
        <v>1.601733100969811E-2</v>
      </c>
    </row>
    <row r="1133" spans="2:8" x14ac:dyDescent="0.2">
      <c r="B1133" s="176">
        <v>38169</v>
      </c>
      <c r="C1133" s="146">
        <v>62.389522999999997</v>
      </c>
      <c r="D1133">
        <f t="shared" si="37"/>
        <v>3.6564773445979299</v>
      </c>
      <c r="E1133">
        <v>2.4191593681718745E-2</v>
      </c>
      <c r="G1133">
        <v>1131</v>
      </c>
      <c r="H1133">
        <f t="shared" ca="1" si="38"/>
        <v>-9.2548950413051823E-3</v>
      </c>
    </row>
    <row r="1134" spans="2:8" x14ac:dyDescent="0.2">
      <c r="B1134" s="176">
        <v>36888</v>
      </c>
      <c r="C1134" s="146">
        <v>13.398438000000001</v>
      </c>
      <c r="D1134">
        <f t="shared" si="37"/>
        <v>-0.78713985464786818</v>
      </c>
      <c r="E1134">
        <v>2.4174638770095003E-2</v>
      </c>
      <c r="G1134">
        <v>1132</v>
      </c>
      <c r="H1134">
        <f t="shared" ca="1" si="38"/>
        <v>-3.3695190003415906E-2</v>
      </c>
    </row>
    <row r="1135" spans="2:8" x14ac:dyDescent="0.2">
      <c r="B1135" s="176">
        <v>35361</v>
      </c>
      <c r="C1135" s="146">
        <v>62.944794000000002</v>
      </c>
      <c r="D1135">
        <f t="shared" si="37"/>
        <v>-0.87609698936194147</v>
      </c>
      <c r="E1135">
        <v>2.4125794851206771E-2</v>
      </c>
      <c r="G1135">
        <v>1133</v>
      </c>
      <c r="H1135">
        <f t="shared" ca="1" si="38"/>
        <v>5.4739967318351871E-3</v>
      </c>
    </row>
    <row r="1136" spans="2:8" x14ac:dyDescent="0.2">
      <c r="B1136" s="176">
        <v>44487</v>
      </c>
      <c r="C1136" s="146">
        <v>508.01666299999999</v>
      </c>
      <c r="D1136">
        <f t="shared" si="37"/>
        <v>0.1750057011927737</v>
      </c>
      <c r="E1136">
        <v>2.4115739587239095E-2</v>
      </c>
      <c r="G1136">
        <v>1134</v>
      </c>
      <c r="H1136">
        <f t="shared" ca="1" si="38"/>
        <v>7.9901480103531739E-3</v>
      </c>
    </row>
    <row r="1137" spans="2:8" x14ac:dyDescent="0.2">
      <c r="B1137" s="176">
        <v>44879</v>
      </c>
      <c r="C1137" s="146">
        <v>432.352509</v>
      </c>
      <c r="D1137">
        <f t="shared" si="37"/>
        <v>2.6867527025057933</v>
      </c>
      <c r="E1137">
        <v>2.4085069091197182E-2</v>
      </c>
      <c r="G1137">
        <v>1135</v>
      </c>
      <c r="H1137">
        <f t="shared" ca="1" si="38"/>
        <v>1.7828882043361589E-2</v>
      </c>
    </row>
    <row r="1138" spans="2:8" x14ac:dyDescent="0.2">
      <c r="B1138" s="176">
        <v>40133</v>
      </c>
      <c r="C1138" s="146">
        <v>117.27190400000001</v>
      </c>
      <c r="D1138">
        <f t="shared" si="37"/>
        <v>-0.4999459637427352</v>
      </c>
      <c r="E1138">
        <v>2.4034226620378053E-2</v>
      </c>
      <c r="G1138">
        <v>1136</v>
      </c>
      <c r="H1138">
        <f t="shared" ca="1" si="38"/>
        <v>4.1844204997953218E-3</v>
      </c>
    </row>
    <row r="1139" spans="2:8" x14ac:dyDescent="0.2">
      <c r="B1139" s="176">
        <v>40646</v>
      </c>
      <c r="C1139" s="146">
        <v>234.518463</v>
      </c>
      <c r="D1139">
        <f t="shared" si="37"/>
        <v>0.12869984731313125</v>
      </c>
      <c r="E1139">
        <v>2.4025287529666962E-2</v>
      </c>
      <c r="G1139">
        <v>1137</v>
      </c>
      <c r="H1139">
        <f t="shared" ca="1" si="38"/>
        <v>1.0051624102224883E-2</v>
      </c>
    </row>
    <row r="1140" spans="2:8" x14ac:dyDescent="0.2">
      <c r="B1140" s="176">
        <v>40450</v>
      </c>
      <c r="C1140" s="146">
        <v>207.77752699999999</v>
      </c>
      <c r="D1140">
        <f t="shared" si="37"/>
        <v>1.792030953239039</v>
      </c>
      <c r="E1140">
        <v>2.4016766239083252E-2</v>
      </c>
      <c r="G1140">
        <v>1138</v>
      </c>
      <c r="H1140">
        <f t="shared" ca="1" si="38"/>
        <v>-1.1187255455199573E-2</v>
      </c>
    </row>
    <row r="1141" spans="2:8" x14ac:dyDescent="0.2">
      <c r="B1141" s="176">
        <v>43937</v>
      </c>
      <c r="C1141" s="146">
        <v>74.418059999999997</v>
      </c>
      <c r="D1141">
        <f t="shared" si="37"/>
        <v>2.4924578402137767</v>
      </c>
      <c r="E1141">
        <v>2.4005449028875626E-2</v>
      </c>
      <c r="G1141">
        <v>1139</v>
      </c>
      <c r="H1141">
        <f t="shared" ca="1" si="38"/>
        <v>2.3771920290117671E-2</v>
      </c>
    </row>
    <row r="1142" spans="2:8" x14ac:dyDescent="0.2">
      <c r="B1142" s="176">
        <v>36140</v>
      </c>
      <c r="C1142" s="146">
        <v>21.308219999999999</v>
      </c>
      <c r="D1142">
        <f t="shared" si="37"/>
        <v>-0.91686213922065141</v>
      </c>
      <c r="E1142">
        <v>2.3997224259948716E-2</v>
      </c>
      <c r="G1142">
        <v>1140</v>
      </c>
      <c r="H1142">
        <f t="shared" ca="1" si="38"/>
        <v>1.1918469411511777E-2</v>
      </c>
    </row>
    <row r="1143" spans="2:8" x14ac:dyDescent="0.2">
      <c r="B1143" s="176">
        <v>41373</v>
      </c>
      <c r="C1143" s="146">
        <v>256.29983499999997</v>
      </c>
      <c r="D1143">
        <f t="shared" si="37"/>
        <v>7.5055744236581878</v>
      </c>
      <c r="E1143">
        <v>2.3957827996036553E-2</v>
      </c>
      <c r="G1143">
        <v>1141</v>
      </c>
      <c r="H1143">
        <f t="shared" ca="1" si="38"/>
        <v>-1.2005664035173093E-2</v>
      </c>
    </row>
    <row r="1144" spans="2:8" x14ac:dyDescent="0.2">
      <c r="B1144" s="176">
        <v>36329</v>
      </c>
      <c r="C1144" s="146">
        <v>30.13316</v>
      </c>
      <c r="D1144">
        <f t="shared" si="37"/>
        <v>-0.93971464586399722</v>
      </c>
      <c r="E1144">
        <v>2.3931906867918896E-2</v>
      </c>
      <c r="G1144">
        <v>1142</v>
      </c>
      <c r="H1144">
        <f t="shared" ca="1" si="38"/>
        <v>1.158610399746822E-2</v>
      </c>
    </row>
    <row r="1145" spans="2:8" x14ac:dyDescent="0.2">
      <c r="B1145" s="176">
        <v>44508</v>
      </c>
      <c r="C1145" s="146">
        <v>499.84213299999999</v>
      </c>
      <c r="D1145">
        <f t="shared" si="37"/>
        <v>1.8983998238515229</v>
      </c>
      <c r="E1145">
        <v>2.389215434861728E-2</v>
      </c>
      <c r="G1145">
        <v>1143</v>
      </c>
      <c r="H1145">
        <f t="shared" ca="1" si="38"/>
        <v>-3.5239539047614926E-2</v>
      </c>
    </row>
    <row r="1146" spans="2:8" x14ac:dyDescent="0.2">
      <c r="B1146" s="176">
        <v>40830</v>
      </c>
      <c r="C1146" s="146">
        <v>172.45451399999999</v>
      </c>
      <c r="D1146">
        <f t="shared" si="37"/>
        <v>0.19252749812066874</v>
      </c>
      <c r="E1146">
        <v>2.3883844869906523E-2</v>
      </c>
      <c r="G1146">
        <v>1144</v>
      </c>
      <c r="H1146">
        <f t="shared" ca="1" si="38"/>
        <v>7.4872611584349243E-3</v>
      </c>
    </row>
    <row r="1147" spans="2:8" x14ac:dyDescent="0.2">
      <c r="B1147" s="176">
        <v>38989</v>
      </c>
      <c r="C1147" s="146">
        <v>144.61260999999999</v>
      </c>
      <c r="D1147">
        <f t="shared" si="37"/>
        <v>-0.23145262149298529</v>
      </c>
      <c r="E1147">
        <v>2.388307000498004E-2</v>
      </c>
      <c r="G1147">
        <v>1145</v>
      </c>
      <c r="H1147">
        <f t="shared" ca="1" si="38"/>
        <v>-2.2172043576058838E-2</v>
      </c>
    </row>
    <row r="1148" spans="2:8" x14ac:dyDescent="0.2">
      <c r="B1148" s="176">
        <v>43383</v>
      </c>
      <c r="C1148" s="146">
        <v>188.16355899999999</v>
      </c>
      <c r="D1148">
        <f t="shared" si="37"/>
        <v>-0.57519358764862594</v>
      </c>
      <c r="E1148">
        <v>2.3867685844114007E-2</v>
      </c>
      <c r="G1148">
        <v>1146</v>
      </c>
      <c r="H1148">
        <f t="shared" ca="1" si="38"/>
        <v>1.9103528469501314E-2</v>
      </c>
    </row>
    <row r="1149" spans="2:8" x14ac:dyDescent="0.2">
      <c r="B1149" s="176">
        <v>42186</v>
      </c>
      <c r="C1149" s="146">
        <v>442.93954500000001</v>
      </c>
      <c r="D1149">
        <f t="shared" si="37"/>
        <v>1.1553240331854067</v>
      </c>
      <c r="E1149">
        <v>2.3839673855853602E-2</v>
      </c>
      <c r="G1149">
        <v>1147</v>
      </c>
      <c r="H1149">
        <f t="shared" ca="1" si="38"/>
        <v>-8.3595461452513915E-3</v>
      </c>
    </row>
    <row r="1150" spans="2:8" x14ac:dyDescent="0.2">
      <c r="B1150" s="176">
        <v>43559</v>
      </c>
      <c r="C1150" s="146">
        <v>205.509491</v>
      </c>
      <c r="D1150">
        <f t="shared" si="37"/>
        <v>9.8940010699482368</v>
      </c>
      <c r="E1150">
        <v>2.3839053636580322E-2</v>
      </c>
      <c r="G1150">
        <v>1148</v>
      </c>
      <c r="H1150">
        <f t="shared" ca="1" si="38"/>
        <v>-2.0428139419020011E-2</v>
      </c>
    </row>
    <row r="1151" spans="2:8" x14ac:dyDescent="0.2">
      <c r="B1151" s="176">
        <v>36635</v>
      </c>
      <c r="C1151" s="146">
        <v>18.864464000000002</v>
      </c>
      <c r="D1151">
        <f t="shared" si="37"/>
        <v>-0.6538687872039699</v>
      </c>
      <c r="E1151">
        <v>2.383883662118054E-2</v>
      </c>
      <c r="G1151">
        <v>1149</v>
      </c>
      <c r="H1151">
        <f t="shared" ca="1" si="38"/>
        <v>-1.0215331635875067E-2</v>
      </c>
    </row>
    <row r="1152" spans="2:8" x14ac:dyDescent="0.2">
      <c r="B1152" s="176">
        <v>39734</v>
      </c>
      <c r="C1152" s="146">
        <v>54.500903999999998</v>
      </c>
      <c r="D1152">
        <f t="shared" si="37"/>
        <v>-0.1938132628831496</v>
      </c>
      <c r="E1152">
        <v>2.3772851076318623E-2</v>
      </c>
      <c r="G1152">
        <v>1150</v>
      </c>
      <c r="H1152">
        <f t="shared" ca="1" si="38"/>
        <v>-5.7213935116328392E-2</v>
      </c>
    </row>
    <row r="1153" spans="2:8" x14ac:dyDescent="0.2">
      <c r="B1153" s="176">
        <v>38449</v>
      </c>
      <c r="C1153" s="146">
        <v>67.603324999999998</v>
      </c>
      <c r="D1153">
        <f t="shared" si="37"/>
        <v>-0.4750078234353633</v>
      </c>
      <c r="E1153">
        <v>2.3772090828529928E-2</v>
      </c>
      <c r="G1153">
        <v>1151</v>
      </c>
      <c r="H1153">
        <f t="shared" ca="1" si="38"/>
        <v>1.7964237900155182E-3</v>
      </c>
    </row>
    <row r="1154" spans="2:8" x14ac:dyDescent="0.2">
      <c r="B1154" s="176">
        <v>38890</v>
      </c>
      <c r="C1154" s="146">
        <v>128.77015700000001</v>
      </c>
      <c r="D1154">
        <f t="shared" si="37"/>
        <v>-0.51767320097511016</v>
      </c>
      <c r="E1154">
        <v>2.3746908321099693E-2</v>
      </c>
      <c r="G1154">
        <v>1152</v>
      </c>
      <c r="H1154">
        <f t="shared" ca="1" si="38"/>
        <v>3.7897841328923064E-2</v>
      </c>
    </row>
    <row r="1155" spans="2:8" x14ac:dyDescent="0.2">
      <c r="B1155" s="176">
        <v>41193</v>
      </c>
      <c r="C1155" s="146">
        <v>266.97699</v>
      </c>
      <c r="D1155">
        <f t="shared" ref="D1155:D1218" si="39">(C1155-C1156)/C1156</f>
        <v>0.11313575666639729</v>
      </c>
      <c r="E1155">
        <v>2.3742806709783754E-2</v>
      </c>
      <c r="G1155">
        <v>1153</v>
      </c>
      <c r="H1155">
        <f t="shared" ca="1" si="38"/>
        <v>-5.4460822232229329E-3</v>
      </c>
    </row>
    <row r="1156" spans="2:8" x14ac:dyDescent="0.2">
      <c r="B1156" s="176">
        <v>40525</v>
      </c>
      <c r="C1156" s="146">
        <v>239.84225499999999</v>
      </c>
      <c r="D1156">
        <f t="shared" si="39"/>
        <v>2.0433818816531479</v>
      </c>
      <c r="E1156">
        <v>2.3725581942548545E-2</v>
      </c>
      <c r="G1156">
        <v>1154</v>
      </c>
      <c r="H1156">
        <f t="shared" ref="H1156:H1219" ca="1" si="40">_xlfn.NORM.INV(RAND(),N$5,N$6)</f>
        <v>2.2473239711181445E-3</v>
      </c>
    </row>
    <row r="1157" spans="2:8" x14ac:dyDescent="0.2">
      <c r="B1157" s="176">
        <v>38380</v>
      </c>
      <c r="C1157" s="146">
        <v>78.807807999999994</v>
      </c>
      <c r="D1157">
        <f t="shared" si="39"/>
        <v>-0.61507006515573392</v>
      </c>
      <c r="E1157">
        <v>2.3720248820951497E-2</v>
      </c>
      <c r="G1157">
        <v>1155</v>
      </c>
      <c r="H1157">
        <f t="shared" ca="1" si="40"/>
        <v>5.411948724960299E-3</v>
      </c>
    </row>
    <row r="1158" spans="2:8" x14ac:dyDescent="0.2">
      <c r="B1158" s="176">
        <v>40924</v>
      </c>
      <c r="C1158" s="146">
        <v>204.73286400000001</v>
      </c>
      <c r="D1158">
        <f t="shared" si="39"/>
        <v>11.797478870047117</v>
      </c>
      <c r="E1158">
        <v>2.3706808951105489E-2</v>
      </c>
      <c r="G1158">
        <v>1156</v>
      </c>
      <c r="H1158">
        <f t="shared" ca="1" si="40"/>
        <v>3.3592863164570289E-2</v>
      </c>
    </row>
    <row r="1159" spans="2:8" x14ac:dyDescent="0.2">
      <c r="B1159" s="176">
        <v>37217</v>
      </c>
      <c r="C1159" s="146">
        <v>15.997906</v>
      </c>
      <c r="D1159">
        <f t="shared" si="39"/>
        <v>-0.95943843704847487</v>
      </c>
      <c r="E1159">
        <v>2.3692234764377974E-2</v>
      </c>
      <c r="G1159">
        <v>1157</v>
      </c>
      <c r="H1159">
        <f t="shared" ca="1" si="40"/>
        <v>4.5680817165456349E-2</v>
      </c>
    </row>
    <row r="1160" spans="2:8" x14ac:dyDescent="0.2">
      <c r="B1160" s="176">
        <v>42472</v>
      </c>
      <c r="C1160" s="146">
        <v>394.41049199999998</v>
      </c>
      <c r="D1160">
        <f t="shared" si="39"/>
        <v>3.4913996653358548</v>
      </c>
      <c r="E1160">
        <v>2.3664763400757658E-2</v>
      </c>
      <c r="G1160">
        <v>1158</v>
      </c>
      <c r="H1160">
        <f t="shared" ca="1" si="40"/>
        <v>-6.6118990783672615E-2</v>
      </c>
    </row>
    <row r="1161" spans="2:8" x14ac:dyDescent="0.2">
      <c r="B1161" s="176">
        <v>38030</v>
      </c>
      <c r="C1161" s="146">
        <v>87.814605999999998</v>
      </c>
      <c r="D1161">
        <f t="shared" si="39"/>
        <v>4.4785654959314058</v>
      </c>
      <c r="E1161">
        <v>2.3655351584380504E-2</v>
      </c>
      <c r="G1161">
        <v>1159</v>
      </c>
      <c r="H1161">
        <f t="shared" ca="1" si="40"/>
        <v>7.0035263791752549E-3</v>
      </c>
    </row>
    <row r="1162" spans="2:8" x14ac:dyDescent="0.2">
      <c r="B1162" s="176">
        <v>37239</v>
      </c>
      <c r="C1162" s="146">
        <v>16.028759000000001</v>
      </c>
      <c r="D1162">
        <f t="shared" si="39"/>
        <v>-0.64889964229456742</v>
      </c>
      <c r="E1162">
        <v>2.364548699601365E-2</v>
      </c>
      <c r="G1162">
        <v>1160</v>
      </c>
      <c r="H1162">
        <f t="shared" ca="1" si="40"/>
        <v>-3.057594031363637E-2</v>
      </c>
    </row>
    <row r="1163" spans="2:8" x14ac:dyDescent="0.2">
      <c r="B1163" s="176">
        <v>37872</v>
      </c>
      <c r="C1163" s="146">
        <v>45.652926999999998</v>
      </c>
      <c r="D1163">
        <f t="shared" si="39"/>
        <v>-0.87773216835799295</v>
      </c>
      <c r="E1163">
        <v>2.3641715095567836E-2</v>
      </c>
      <c r="G1163">
        <v>1161</v>
      </c>
      <c r="H1163">
        <f t="shared" ca="1" si="40"/>
        <v>-2.6596738991100967E-2</v>
      </c>
    </row>
    <row r="1164" spans="2:8" x14ac:dyDescent="0.2">
      <c r="B1164" s="176">
        <v>42450</v>
      </c>
      <c r="C1164" s="146">
        <v>373.384613</v>
      </c>
      <c r="D1164">
        <f t="shared" si="39"/>
        <v>4.1674003344334283</v>
      </c>
      <c r="E1164">
        <v>2.3630808382307064E-2</v>
      </c>
      <c r="G1164">
        <v>1162</v>
      </c>
      <c r="H1164">
        <f t="shared" ca="1" si="40"/>
        <v>2.0613916835174662E-3</v>
      </c>
    </row>
    <row r="1165" spans="2:8" x14ac:dyDescent="0.2">
      <c r="B1165" s="176">
        <v>39643</v>
      </c>
      <c r="C1165" s="146">
        <v>72.257728999999998</v>
      </c>
      <c r="D1165">
        <f t="shared" si="39"/>
        <v>-0.87003003988690475</v>
      </c>
      <c r="E1165">
        <v>2.3607473266374392E-2</v>
      </c>
      <c r="G1165">
        <v>1163</v>
      </c>
      <c r="H1165">
        <f t="shared" ca="1" si="40"/>
        <v>6.938560267683247E-2</v>
      </c>
    </row>
    <row r="1166" spans="2:8" x14ac:dyDescent="0.2">
      <c r="B1166" s="176">
        <v>42075</v>
      </c>
      <c r="C1166" s="146">
        <v>555.95715299999995</v>
      </c>
      <c r="D1166">
        <f t="shared" si="39"/>
        <v>0.18455799048828458</v>
      </c>
      <c r="E1166">
        <v>2.3597646000576747E-2</v>
      </c>
      <c r="G1166">
        <v>1164</v>
      </c>
      <c r="H1166">
        <f t="shared" ca="1" si="40"/>
        <v>2.2209659825644351E-2</v>
      </c>
    </row>
    <row r="1167" spans="2:8" x14ac:dyDescent="0.2">
      <c r="B1167" s="176">
        <v>42800</v>
      </c>
      <c r="C1167" s="146">
        <v>469.337219</v>
      </c>
      <c r="D1167">
        <f t="shared" si="39"/>
        <v>22.758611953061198</v>
      </c>
      <c r="E1167">
        <v>2.3589509604397881E-2</v>
      </c>
      <c r="G1167">
        <v>1165</v>
      </c>
      <c r="H1167">
        <f t="shared" ca="1" si="40"/>
        <v>-1.6740843342526776E-4</v>
      </c>
    </row>
    <row r="1168" spans="2:8" x14ac:dyDescent="0.2">
      <c r="B1168" s="176">
        <v>37351</v>
      </c>
      <c r="C1168" s="146">
        <v>19.754404000000001</v>
      </c>
      <c r="D1168">
        <f t="shared" si="39"/>
        <v>-0.8465618081431745</v>
      </c>
      <c r="E1168">
        <v>2.3581214306029739E-2</v>
      </c>
      <c r="G1168">
        <v>1166</v>
      </c>
      <c r="H1168">
        <f t="shared" ca="1" si="40"/>
        <v>-3.3394985176339244E-2</v>
      </c>
    </row>
    <row r="1169" spans="2:8" x14ac:dyDescent="0.2">
      <c r="B1169" s="176">
        <v>38937</v>
      </c>
      <c r="C1169" s="146">
        <v>128.745026</v>
      </c>
      <c r="D1169">
        <f t="shared" si="39"/>
        <v>1.2074460864686691</v>
      </c>
      <c r="E1169">
        <v>2.3549406905530978E-2</v>
      </c>
      <c r="G1169">
        <v>1167</v>
      </c>
      <c r="H1169">
        <f t="shared" ca="1" si="40"/>
        <v>2.1446510378515188E-3</v>
      </c>
    </row>
    <row r="1170" spans="2:8" x14ac:dyDescent="0.2">
      <c r="B1170" s="176">
        <v>35569</v>
      </c>
      <c r="C1170" s="146">
        <v>58.323067000000002</v>
      </c>
      <c r="D1170">
        <f t="shared" si="39"/>
        <v>-0.54215347590075069</v>
      </c>
      <c r="E1170">
        <v>2.3539952812937182E-2</v>
      </c>
      <c r="G1170">
        <v>1168</v>
      </c>
      <c r="H1170">
        <f t="shared" ca="1" si="40"/>
        <v>6.8038378676472347E-2</v>
      </c>
    </row>
    <row r="1171" spans="2:8" x14ac:dyDescent="0.2">
      <c r="B1171" s="176">
        <v>39197</v>
      </c>
      <c r="C1171" s="146">
        <v>127.385628</v>
      </c>
      <c r="D1171">
        <f t="shared" si="39"/>
        <v>-0.69879822609782172</v>
      </c>
      <c r="E1171">
        <v>2.3530108815454174E-2</v>
      </c>
      <c r="G1171">
        <v>1169</v>
      </c>
      <c r="H1171">
        <f t="shared" ca="1" si="40"/>
        <v>1.4563836531018446E-4</v>
      </c>
    </row>
    <row r="1172" spans="2:8" x14ac:dyDescent="0.2">
      <c r="B1172" s="176">
        <v>41739</v>
      </c>
      <c r="C1172" s="146">
        <v>422.92456099999998</v>
      </c>
      <c r="D1172">
        <f t="shared" si="39"/>
        <v>1.5984971433244466</v>
      </c>
      <c r="E1172">
        <v>2.3520891465562532E-2</v>
      </c>
      <c r="G1172">
        <v>1170</v>
      </c>
      <c r="H1172">
        <f t="shared" ca="1" si="40"/>
        <v>2.7986718451942123E-2</v>
      </c>
    </row>
    <row r="1173" spans="2:8" x14ac:dyDescent="0.2">
      <c r="B1173" s="176">
        <v>38846</v>
      </c>
      <c r="C1173" s="146">
        <v>162.75737000000001</v>
      </c>
      <c r="D1173">
        <f t="shared" si="39"/>
        <v>13.23764639399273</v>
      </c>
      <c r="E1173">
        <v>2.3505534046632349E-2</v>
      </c>
      <c r="G1173">
        <v>1171</v>
      </c>
      <c r="H1173">
        <f t="shared" ca="1" si="40"/>
        <v>-3.639659806167856E-2</v>
      </c>
    </row>
    <row r="1174" spans="2:8" x14ac:dyDescent="0.2">
      <c r="B1174" s="176">
        <v>37006</v>
      </c>
      <c r="C1174" s="146">
        <v>11.431480000000001</v>
      </c>
      <c r="D1174">
        <f t="shared" si="39"/>
        <v>-0.83629509672346747</v>
      </c>
      <c r="E1174">
        <v>2.3480692786129499E-2</v>
      </c>
      <c r="G1174">
        <v>1172</v>
      </c>
      <c r="H1174">
        <f t="shared" ca="1" si="40"/>
        <v>2.1998127373268155E-2</v>
      </c>
    </row>
    <row r="1175" spans="2:8" x14ac:dyDescent="0.2">
      <c r="B1175" s="176">
        <v>38204</v>
      </c>
      <c r="C1175" s="146">
        <v>69.829796000000002</v>
      </c>
      <c r="D1175">
        <f t="shared" si="39"/>
        <v>-0.70423798974120866</v>
      </c>
      <c r="E1175">
        <v>2.3476806156766693E-2</v>
      </c>
      <c r="G1175">
        <v>1173</v>
      </c>
      <c r="H1175">
        <f t="shared" ca="1" si="40"/>
        <v>-1.5035271241984249E-3</v>
      </c>
    </row>
    <row r="1176" spans="2:8" x14ac:dyDescent="0.2">
      <c r="B1176" s="176">
        <v>41100</v>
      </c>
      <c r="C1176" s="146">
        <v>236.101303</v>
      </c>
      <c r="D1176">
        <f t="shared" si="39"/>
        <v>0.80929847226009755</v>
      </c>
      <c r="E1176">
        <v>2.345864813796834E-2</v>
      </c>
      <c r="G1176">
        <v>1174</v>
      </c>
      <c r="H1176">
        <f t="shared" ca="1" si="40"/>
        <v>-3.0600051673861442E-2</v>
      </c>
    </row>
    <row r="1177" spans="2:8" x14ac:dyDescent="0.2">
      <c r="B1177" s="176">
        <v>43732</v>
      </c>
      <c r="C1177" s="146">
        <v>130.49328600000001</v>
      </c>
      <c r="D1177">
        <f t="shared" si="39"/>
        <v>-0.74731268854142163</v>
      </c>
      <c r="E1177">
        <v>2.3455746010295705E-2</v>
      </c>
      <c r="G1177">
        <v>1175</v>
      </c>
      <c r="H1177">
        <f t="shared" ca="1" si="40"/>
        <v>2.2880523061813197E-2</v>
      </c>
    </row>
    <row r="1178" spans="2:8" x14ac:dyDescent="0.2">
      <c r="B1178" s="176">
        <v>42009</v>
      </c>
      <c r="C1178" s="146">
        <v>516.42199700000003</v>
      </c>
      <c r="D1178">
        <f t="shared" si="39"/>
        <v>8.0891481654682115E-2</v>
      </c>
      <c r="E1178">
        <v>2.3446637381194638E-2</v>
      </c>
      <c r="G1178">
        <v>1176</v>
      </c>
      <c r="H1178">
        <f t="shared" ca="1" si="40"/>
        <v>-6.0827431182582676E-3</v>
      </c>
    </row>
    <row r="1179" spans="2:8" x14ac:dyDescent="0.2">
      <c r="B1179" s="176">
        <v>41865</v>
      </c>
      <c r="C1179" s="146">
        <v>477.77413899999999</v>
      </c>
      <c r="D1179">
        <f t="shared" si="39"/>
        <v>8.6705753923282227</v>
      </c>
      <c r="E1179">
        <v>2.3442414072747827E-2</v>
      </c>
      <c r="G1179">
        <v>1177</v>
      </c>
      <c r="H1179">
        <f t="shared" ca="1" si="40"/>
        <v>3.6836675439410937E-2</v>
      </c>
    </row>
    <row r="1180" spans="2:8" x14ac:dyDescent="0.2">
      <c r="B1180" s="176">
        <v>35674</v>
      </c>
      <c r="C1180" s="146">
        <v>49.404933999999997</v>
      </c>
      <c r="D1180">
        <f t="shared" si="39"/>
        <v>1.4835023940281251</v>
      </c>
      <c r="E1180">
        <v>2.3430425292099565E-2</v>
      </c>
      <c r="G1180">
        <v>1178</v>
      </c>
      <c r="H1180">
        <f t="shared" ca="1" si="40"/>
        <v>1.2571887776528375E-2</v>
      </c>
    </row>
    <row r="1181" spans="2:8" x14ac:dyDescent="0.2">
      <c r="B1181" s="176">
        <v>37369</v>
      </c>
      <c r="C1181" s="146">
        <v>19.893249999999998</v>
      </c>
      <c r="D1181">
        <f t="shared" si="39"/>
        <v>0.28244700681352247</v>
      </c>
      <c r="E1181">
        <v>2.3412827189092114E-2</v>
      </c>
      <c r="G1181">
        <v>1179</v>
      </c>
      <c r="H1181">
        <f t="shared" ca="1" si="40"/>
        <v>-1.6700672235066293E-2</v>
      </c>
    </row>
    <row r="1182" spans="2:8" x14ac:dyDescent="0.2">
      <c r="B1182" s="176">
        <v>36936</v>
      </c>
      <c r="C1182" s="146">
        <v>15.511946999999999</v>
      </c>
      <c r="D1182">
        <f t="shared" si="39"/>
        <v>-0.65619050373737853</v>
      </c>
      <c r="E1182">
        <v>2.340951708127249E-2</v>
      </c>
      <c r="G1182">
        <v>1180</v>
      </c>
      <c r="H1182">
        <f t="shared" ca="1" si="40"/>
        <v>-6.3190140542713985E-3</v>
      </c>
    </row>
    <row r="1183" spans="2:8" x14ac:dyDescent="0.2">
      <c r="B1183" s="176">
        <v>37866</v>
      </c>
      <c r="C1183" s="146">
        <v>45.117854999999999</v>
      </c>
      <c r="D1183">
        <f t="shared" si="39"/>
        <v>-0.3386390188606927</v>
      </c>
      <c r="E1183">
        <v>2.3380130778865273E-2</v>
      </c>
      <c r="G1183">
        <v>1181</v>
      </c>
      <c r="H1183">
        <f t="shared" ca="1" si="40"/>
        <v>7.2991850564122288E-3</v>
      </c>
    </row>
    <row r="1184" spans="2:8" x14ac:dyDescent="0.2">
      <c r="B1184" s="176">
        <v>37973</v>
      </c>
      <c r="C1184" s="146">
        <v>68.219711000000004</v>
      </c>
      <c r="D1184">
        <f t="shared" si="39"/>
        <v>2.1170325486833934</v>
      </c>
      <c r="E1184">
        <v>2.33710158078939E-2</v>
      </c>
      <c r="G1184">
        <v>1182</v>
      </c>
      <c r="H1184">
        <f t="shared" ca="1" si="40"/>
        <v>-2.8028677142672404E-2</v>
      </c>
    </row>
    <row r="1185" spans="2:8" x14ac:dyDescent="0.2">
      <c r="B1185" s="176">
        <v>36654</v>
      </c>
      <c r="C1185" s="146">
        <v>21.886108</v>
      </c>
      <c r="D1185">
        <f t="shared" si="39"/>
        <v>-0.64198668958032146</v>
      </c>
      <c r="E1185">
        <v>2.3370954008385805E-2</v>
      </c>
      <c r="G1185">
        <v>1183</v>
      </c>
      <c r="H1185">
        <f t="shared" ca="1" si="40"/>
        <v>5.3689665442719437E-3</v>
      </c>
    </row>
    <row r="1186" spans="2:8" x14ac:dyDescent="0.2">
      <c r="B1186" s="176">
        <v>38223</v>
      </c>
      <c r="C1186" s="146">
        <v>61.132106999999998</v>
      </c>
      <c r="D1186">
        <f t="shared" si="39"/>
        <v>-0.85876510534611761</v>
      </c>
      <c r="E1186">
        <v>2.332724028500778E-2</v>
      </c>
      <c r="G1186">
        <v>1184</v>
      </c>
      <c r="H1186">
        <f t="shared" ca="1" si="40"/>
        <v>-1.4255714232626891E-2</v>
      </c>
    </row>
    <row r="1187" spans="2:8" x14ac:dyDescent="0.2">
      <c r="B1187" s="176">
        <v>41807</v>
      </c>
      <c r="C1187" s="146">
        <v>432.839966</v>
      </c>
      <c r="D1187">
        <f t="shared" si="39"/>
        <v>3.3968505325874063</v>
      </c>
      <c r="E1187">
        <v>2.3325970716278115E-2</v>
      </c>
      <c r="G1187">
        <v>1185</v>
      </c>
      <c r="H1187">
        <f t="shared" ca="1" si="40"/>
        <v>1.6696832643891501E-2</v>
      </c>
    </row>
    <row r="1188" spans="2:8" x14ac:dyDescent="0.2">
      <c r="B1188" s="176">
        <v>43985</v>
      </c>
      <c r="C1188" s="146">
        <v>98.443184000000002</v>
      </c>
      <c r="D1188">
        <f t="shared" si="39"/>
        <v>-0.57633137014492108</v>
      </c>
      <c r="E1188">
        <v>2.3316091368319046E-2</v>
      </c>
      <c r="G1188">
        <v>1186</v>
      </c>
      <c r="H1188">
        <f t="shared" ca="1" si="40"/>
        <v>4.1031056767292788E-2</v>
      </c>
    </row>
    <row r="1189" spans="2:8" x14ac:dyDescent="0.2">
      <c r="B1189" s="176">
        <v>40589</v>
      </c>
      <c r="C1189" s="146">
        <v>232.35891699999999</v>
      </c>
      <c r="D1189">
        <f t="shared" si="39"/>
        <v>2.4124336025530222</v>
      </c>
      <c r="E1189">
        <v>2.3237521521512153E-2</v>
      </c>
      <c r="G1189">
        <v>1187</v>
      </c>
      <c r="H1189">
        <f t="shared" ca="1" si="40"/>
        <v>-8.340432388924188E-3</v>
      </c>
    </row>
    <row r="1190" spans="2:8" x14ac:dyDescent="0.2">
      <c r="B1190" s="176">
        <v>38180</v>
      </c>
      <c r="C1190" s="146">
        <v>68.091849999999994</v>
      </c>
      <c r="D1190">
        <f t="shared" si="39"/>
        <v>-0.73520423369277277</v>
      </c>
      <c r="E1190">
        <v>2.3227720137315066E-2</v>
      </c>
      <c r="G1190">
        <v>1188</v>
      </c>
      <c r="H1190">
        <f t="shared" ca="1" si="40"/>
        <v>-4.6107868619287284E-2</v>
      </c>
    </row>
    <row r="1191" spans="2:8" x14ac:dyDescent="0.2">
      <c r="B1191" s="176">
        <v>43298</v>
      </c>
      <c r="C1191" s="146">
        <v>257.14855999999997</v>
      </c>
      <c r="D1191">
        <f t="shared" si="39"/>
        <v>-0.417723723669012</v>
      </c>
      <c r="E1191">
        <v>2.3205112805722593E-2</v>
      </c>
      <c r="G1191">
        <v>1189</v>
      </c>
      <c r="H1191">
        <f t="shared" ca="1" si="40"/>
        <v>-2.198831181996462E-2</v>
      </c>
    </row>
    <row r="1192" spans="2:8" x14ac:dyDescent="0.2">
      <c r="B1192" s="176">
        <v>41775</v>
      </c>
      <c r="C1192" s="146">
        <v>441.626373</v>
      </c>
      <c r="D1192">
        <f t="shared" si="39"/>
        <v>5.1983943327826969</v>
      </c>
      <c r="E1192">
        <v>2.320030700292704E-2</v>
      </c>
      <c r="G1192">
        <v>1190</v>
      </c>
      <c r="H1192">
        <f t="shared" ca="1" si="40"/>
        <v>-3.6830365362988202E-3</v>
      </c>
    </row>
    <row r="1193" spans="2:8" x14ac:dyDescent="0.2">
      <c r="B1193" s="176">
        <v>35222</v>
      </c>
      <c r="C1193" s="146">
        <v>71.248512000000005</v>
      </c>
      <c r="D1193">
        <f t="shared" si="39"/>
        <v>-0.83501715562177237</v>
      </c>
      <c r="E1193">
        <v>2.3166480762409906E-2</v>
      </c>
      <c r="G1193">
        <v>1191</v>
      </c>
      <c r="H1193">
        <f t="shared" ca="1" si="40"/>
        <v>1.4084066866040558E-2</v>
      </c>
    </row>
    <row r="1194" spans="2:8" x14ac:dyDescent="0.2">
      <c r="B1194" s="176">
        <v>44890</v>
      </c>
      <c r="C1194" s="146">
        <v>431.85406499999999</v>
      </c>
      <c r="D1194">
        <f t="shared" si="39"/>
        <v>-0.32633324532563596</v>
      </c>
      <c r="E1194">
        <v>2.3146058727443377E-2</v>
      </c>
      <c r="G1194">
        <v>1192</v>
      </c>
      <c r="H1194">
        <f t="shared" ca="1" si="40"/>
        <v>5.8898483346952191E-2</v>
      </c>
    </row>
    <row r="1195" spans="2:8" x14ac:dyDescent="0.2">
      <c r="B1195" s="176">
        <v>45226</v>
      </c>
      <c r="C1195" s="146">
        <v>641.04998799999998</v>
      </c>
      <c r="D1195">
        <f t="shared" si="39"/>
        <v>0.43874688050808003</v>
      </c>
      <c r="E1195">
        <v>2.314260677952483E-2</v>
      </c>
      <c r="G1195">
        <v>1193</v>
      </c>
      <c r="H1195">
        <f t="shared" ca="1" si="40"/>
        <v>-1.6094161304091952E-2</v>
      </c>
    </row>
    <row r="1196" spans="2:8" x14ac:dyDescent="0.2">
      <c r="B1196" s="176">
        <v>42926</v>
      </c>
      <c r="C1196" s="146">
        <v>445.56133999999997</v>
      </c>
      <c r="D1196">
        <f t="shared" si="39"/>
        <v>17.384296072264473</v>
      </c>
      <c r="E1196">
        <v>2.312009790584179E-2</v>
      </c>
      <c r="G1196">
        <v>1194</v>
      </c>
      <c r="H1196">
        <f t="shared" ca="1" si="40"/>
        <v>1.3381540084581199E-2</v>
      </c>
    </row>
    <row r="1197" spans="2:8" x14ac:dyDescent="0.2">
      <c r="B1197" s="176">
        <v>37420</v>
      </c>
      <c r="C1197" s="146">
        <v>24.235975</v>
      </c>
      <c r="D1197">
        <f t="shared" si="39"/>
        <v>-0.85363329833577639</v>
      </c>
      <c r="E1197">
        <v>2.3119588391084578E-2</v>
      </c>
      <c r="G1197">
        <v>1195</v>
      </c>
      <c r="H1197">
        <f t="shared" ca="1" si="40"/>
        <v>2.2032029573521659E-3</v>
      </c>
    </row>
    <row r="1198" spans="2:8" x14ac:dyDescent="0.2">
      <c r="B1198" s="176">
        <v>43794</v>
      </c>
      <c r="C1198" s="146">
        <v>165.58393899999999</v>
      </c>
      <c r="D1198">
        <f t="shared" si="39"/>
        <v>-0.45307866628844851</v>
      </c>
      <c r="E1198">
        <v>2.3098301337000832E-2</v>
      </c>
      <c r="G1198">
        <v>1196</v>
      </c>
      <c r="H1198">
        <f t="shared" ca="1" si="40"/>
        <v>2.638160218977878E-2</v>
      </c>
    </row>
    <row r="1199" spans="2:8" x14ac:dyDescent="0.2">
      <c r="B1199" s="176">
        <v>44411</v>
      </c>
      <c r="C1199" s="146">
        <v>302.75640900000002</v>
      </c>
      <c r="D1199">
        <f t="shared" si="39"/>
        <v>-0.21775747304907275</v>
      </c>
      <c r="E1199">
        <v>2.3075585380137351E-2</v>
      </c>
      <c r="G1199">
        <v>1197</v>
      </c>
      <c r="H1199">
        <f t="shared" ca="1" si="40"/>
        <v>-8.1591733372958827E-3</v>
      </c>
    </row>
    <row r="1200" spans="2:8" x14ac:dyDescent="0.2">
      <c r="B1200" s="176">
        <v>42464</v>
      </c>
      <c r="C1200" s="146">
        <v>387.03649899999999</v>
      </c>
      <c r="D1200">
        <f t="shared" si="39"/>
        <v>0.59472803376071104</v>
      </c>
      <c r="E1200">
        <v>2.3047588108602985E-2</v>
      </c>
      <c r="G1200">
        <v>1198</v>
      </c>
      <c r="H1200">
        <f t="shared" ca="1" si="40"/>
        <v>-8.7212273133805782E-3</v>
      </c>
    </row>
    <row r="1201" spans="2:8" x14ac:dyDescent="0.2">
      <c r="B1201" s="176">
        <v>41162</v>
      </c>
      <c r="C1201" s="146">
        <v>242.697495</v>
      </c>
      <c r="D1201">
        <f t="shared" si="39"/>
        <v>0.57821314930826928</v>
      </c>
      <c r="E1201">
        <v>2.3016852195237927E-2</v>
      </c>
      <c r="G1201">
        <v>1199</v>
      </c>
      <c r="H1201">
        <f t="shared" ca="1" si="40"/>
        <v>-1.5058026810026194E-2</v>
      </c>
    </row>
    <row r="1202" spans="2:8" x14ac:dyDescent="0.2">
      <c r="B1202" s="176">
        <v>38807</v>
      </c>
      <c r="C1202" s="146">
        <v>153.779922</v>
      </c>
      <c r="D1202">
        <f t="shared" si="39"/>
        <v>-0.23005142746374801</v>
      </c>
      <c r="E1202">
        <v>2.2999131627764478E-2</v>
      </c>
      <c r="G1202">
        <v>1200</v>
      </c>
      <c r="H1202">
        <f t="shared" ca="1" si="40"/>
        <v>4.4053447307715363E-2</v>
      </c>
    </row>
    <row r="1203" spans="2:8" x14ac:dyDescent="0.2">
      <c r="B1203" s="176">
        <v>43845</v>
      </c>
      <c r="C1203" s="146">
        <v>199.72752399999999</v>
      </c>
      <c r="D1203">
        <f t="shared" si="39"/>
        <v>-0.42892155243182895</v>
      </c>
      <c r="E1203">
        <v>2.2976790165119602E-2</v>
      </c>
      <c r="G1203">
        <v>1201</v>
      </c>
      <c r="H1203">
        <f t="shared" ca="1" si="40"/>
        <v>3.0561356199442495E-2</v>
      </c>
    </row>
    <row r="1204" spans="2:8" x14ac:dyDescent="0.2">
      <c r="B1204" s="176">
        <v>41667</v>
      </c>
      <c r="C1204" s="146">
        <v>349.73745700000001</v>
      </c>
      <c r="D1204">
        <f t="shared" si="39"/>
        <v>0.57318096670554686</v>
      </c>
      <c r="E1204">
        <v>2.2972019566724195E-2</v>
      </c>
      <c r="G1204">
        <v>1202</v>
      </c>
      <c r="H1204">
        <f t="shared" ca="1" si="40"/>
        <v>3.2667870102024564E-2</v>
      </c>
    </row>
    <row r="1205" spans="2:8" x14ac:dyDescent="0.2">
      <c r="B1205" s="176">
        <v>40627</v>
      </c>
      <c r="C1205" s="146">
        <v>222.312286</v>
      </c>
      <c r="D1205">
        <f t="shared" si="39"/>
        <v>-0.43273545823650189</v>
      </c>
      <c r="E1205">
        <v>2.2941346188104207E-2</v>
      </c>
      <c r="G1205">
        <v>1203</v>
      </c>
      <c r="H1205">
        <f t="shared" ca="1" si="40"/>
        <v>1.8723410170499199E-3</v>
      </c>
    </row>
    <row r="1206" spans="2:8" x14ac:dyDescent="0.2">
      <c r="B1206" s="176">
        <v>41605</v>
      </c>
      <c r="C1206" s="146">
        <v>391.90231299999999</v>
      </c>
      <c r="D1206">
        <f t="shared" si="39"/>
        <v>-9.6059445141957939E-2</v>
      </c>
      <c r="E1206">
        <v>2.2934069983510413E-2</v>
      </c>
      <c r="G1206">
        <v>1204</v>
      </c>
      <c r="H1206">
        <f t="shared" ca="1" si="40"/>
        <v>1.0493449026919625E-2</v>
      </c>
    </row>
    <row r="1207" spans="2:8" x14ac:dyDescent="0.2">
      <c r="B1207" s="176">
        <v>44677</v>
      </c>
      <c r="C1207" s="146">
        <v>433.548767</v>
      </c>
      <c r="D1207">
        <f t="shared" si="39"/>
        <v>0.27457485200895904</v>
      </c>
      <c r="E1207">
        <v>2.2933128832009365E-2</v>
      </c>
      <c r="G1207">
        <v>1205</v>
      </c>
      <c r="H1207">
        <f t="shared" ca="1" si="40"/>
        <v>-4.0972321381382452E-2</v>
      </c>
    </row>
    <row r="1208" spans="2:8" x14ac:dyDescent="0.2">
      <c r="B1208" s="176">
        <v>42284</v>
      </c>
      <c r="C1208" s="146">
        <v>340.15167200000002</v>
      </c>
      <c r="D1208">
        <f t="shared" si="39"/>
        <v>9.0815420394828177</v>
      </c>
      <c r="E1208">
        <v>2.2924763503152607E-2</v>
      </c>
      <c r="G1208">
        <v>1206</v>
      </c>
      <c r="H1208">
        <f t="shared" ca="1" si="40"/>
        <v>-4.3593356349020965E-2</v>
      </c>
    </row>
    <row r="1209" spans="2:8" x14ac:dyDescent="0.2">
      <c r="B1209" s="176">
        <v>37812</v>
      </c>
      <c r="C1209" s="146">
        <v>33.740043999999997</v>
      </c>
      <c r="D1209">
        <f t="shared" si="39"/>
        <v>0.60283097395084773</v>
      </c>
      <c r="E1209">
        <v>2.2900666621736607E-2</v>
      </c>
      <c r="G1209">
        <v>1207</v>
      </c>
      <c r="H1209">
        <f t="shared" ca="1" si="40"/>
        <v>-9.3153795517066408E-3</v>
      </c>
    </row>
    <row r="1210" spans="2:8" x14ac:dyDescent="0.2">
      <c r="B1210" s="176">
        <v>37494</v>
      </c>
      <c r="C1210" s="146">
        <v>21.050281999999999</v>
      </c>
      <c r="D1210">
        <f t="shared" si="39"/>
        <v>-0.11597003308747553</v>
      </c>
      <c r="E1210">
        <v>2.2863834594686456E-2</v>
      </c>
      <c r="G1210">
        <v>1208</v>
      </c>
      <c r="H1210">
        <f t="shared" ca="1" si="40"/>
        <v>6.1717059152979779E-2</v>
      </c>
    </row>
    <row r="1211" spans="2:8" x14ac:dyDescent="0.2">
      <c r="B1211" s="176">
        <v>37739</v>
      </c>
      <c r="C1211" s="146">
        <v>23.811729</v>
      </c>
      <c r="D1211">
        <f t="shared" si="39"/>
        <v>-0.83331512486384163</v>
      </c>
      <c r="E1211">
        <v>2.2862781172873336E-2</v>
      </c>
      <c r="G1211">
        <v>1209</v>
      </c>
      <c r="H1211">
        <f t="shared" ca="1" si="40"/>
        <v>2.0665069255042124E-2</v>
      </c>
    </row>
    <row r="1212" spans="2:8" x14ac:dyDescent="0.2">
      <c r="B1212" s="176">
        <v>44084</v>
      </c>
      <c r="C1212" s="146">
        <v>142.85476700000001</v>
      </c>
      <c r="D1212">
        <f t="shared" si="39"/>
        <v>5.8924370849085674</v>
      </c>
      <c r="E1212">
        <v>2.284075765763019E-2</v>
      </c>
      <c r="G1212">
        <v>1210</v>
      </c>
      <c r="H1212">
        <f t="shared" ca="1" si="40"/>
        <v>1.428977253134512E-2</v>
      </c>
    </row>
    <row r="1213" spans="2:8" x14ac:dyDescent="0.2">
      <c r="B1213" s="176">
        <v>37382</v>
      </c>
      <c r="C1213" s="146">
        <v>20.726306999999998</v>
      </c>
      <c r="D1213">
        <f t="shared" si="39"/>
        <v>-0.9539789421318815</v>
      </c>
      <c r="E1213">
        <v>2.2839541326971288E-2</v>
      </c>
      <c r="G1213">
        <v>1211</v>
      </c>
      <c r="H1213">
        <f t="shared" ca="1" si="40"/>
        <v>-3.6250415859222986E-2</v>
      </c>
    </row>
    <row r="1214" spans="2:8" x14ac:dyDescent="0.2">
      <c r="B1214" s="176">
        <v>41856</v>
      </c>
      <c r="C1214" s="146">
        <v>450.365723</v>
      </c>
      <c r="D1214">
        <f t="shared" si="39"/>
        <v>7.9030261917945568</v>
      </c>
      <c r="E1214">
        <v>2.2839177607597776E-2</v>
      </c>
      <c r="G1214">
        <v>1212</v>
      </c>
      <c r="H1214">
        <f t="shared" ca="1" si="40"/>
        <v>2.1878893180226143E-2</v>
      </c>
    </row>
    <row r="1215" spans="2:8" x14ac:dyDescent="0.2">
      <c r="B1215" s="176">
        <v>35521</v>
      </c>
      <c r="C1215" s="146">
        <v>50.58569</v>
      </c>
      <c r="D1215">
        <f t="shared" si="39"/>
        <v>-0.90144372981326348</v>
      </c>
      <c r="E1215">
        <v>2.2808614161252728E-2</v>
      </c>
      <c r="G1215">
        <v>1213</v>
      </c>
      <c r="H1215">
        <f t="shared" ca="1" si="40"/>
        <v>2.0515349511476062E-3</v>
      </c>
    </row>
    <row r="1216" spans="2:8" x14ac:dyDescent="0.2">
      <c r="B1216" s="176">
        <v>41921</v>
      </c>
      <c r="C1216" s="146">
        <v>513.26709000000005</v>
      </c>
      <c r="D1216">
        <f t="shared" si="39"/>
        <v>0.8762588999292098</v>
      </c>
      <c r="E1216">
        <v>2.2789860871812818E-2</v>
      </c>
      <c r="G1216">
        <v>1214</v>
      </c>
      <c r="H1216">
        <f t="shared" ca="1" si="40"/>
        <v>-4.2658566803985928E-2</v>
      </c>
    </row>
    <row r="1217" spans="2:8" x14ac:dyDescent="0.2">
      <c r="B1217" s="176">
        <v>41187</v>
      </c>
      <c r="C1217" s="146">
        <v>273.55877700000002</v>
      </c>
      <c r="D1217">
        <f t="shared" si="39"/>
        <v>-0.33257601419469507</v>
      </c>
      <c r="E1217">
        <v>2.2785337185747264E-2</v>
      </c>
      <c r="G1217">
        <v>1215</v>
      </c>
      <c r="H1217">
        <f t="shared" ca="1" si="40"/>
        <v>-2.4944918000788574E-2</v>
      </c>
    </row>
    <row r="1218" spans="2:8" x14ac:dyDescent="0.2">
      <c r="B1218" s="176">
        <v>43077</v>
      </c>
      <c r="C1218" s="146">
        <v>409.87255900000002</v>
      </c>
      <c r="D1218">
        <f t="shared" si="39"/>
        <v>4.0642787477665152</v>
      </c>
      <c r="E1218">
        <v>2.2761222114250884E-2</v>
      </c>
      <c r="G1218">
        <v>1216</v>
      </c>
      <c r="H1218">
        <f t="shared" ca="1" si="40"/>
        <v>-2.9193775764904716E-3</v>
      </c>
    </row>
    <row r="1219" spans="2:8" x14ac:dyDescent="0.2">
      <c r="B1219" s="176">
        <v>38090</v>
      </c>
      <c r="C1219" s="146">
        <v>80.934044</v>
      </c>
      <c r="D1219">
        <f t="shared" ref="D1219:D1282" si="41">(C1219-C1220)/C1220</f>
        <v>1.7804913325528557</v>
      </c>
      <c r="E1219">
        <v>2.2738758046241283E-2</v>
      </c>
      <c r="G1219">
        <v>1217</v>
      </c>
      <c r="H1219">
        <f t="shared" ca="1" si="40"/>
        <v>5.5528483876676582E-2</v>
      </c>
    </row>
    <row r="1220" spans="2:8" x14ac:dyDescent="0.2">
      <c r="B1220" s="176">
        <v>39813</v>
      </c>
      <c r="C1220" s="146">
        <v>29.107821000000001</v>
      </c>
      <c r="D1220">
        <f t="shared" si="41"/>
        <v>-0.8396150585657689</v>
      </c>
      <c r="E1220">
        <v>2.2712846480891224E-2</v>
      </c>
      <c r="G1220">
        <v>1218</v>
      </c>
      <c r="H1220">
        <f t="shared" ref="H1220:H1283" ca="1" si="42">_xlfn.NORM.INV(RAND(),N$5,N$6)</f>
        <v>-1.5096645592176206E-2</v>
      </c>
    </row>
    <row r="1221" spans="2:8" x14ac:dyDescent="0.2">
      <c r="B1221" s="176">
        <v>40718</v>
      </c>
      <c r="C1221" s="146">
        <v>181.487244</v>
      </c>
      <c r="D1221">
        <f t="shared" si="41"/>
        <v>-0.58148761047768371</v>
      </c>
      <c r="E1221">
        <v>2.269825594700409E-2</v>
      </c>
      <c r="G1221">
        <v>1219</v>
      </c>
      <c r="H1221">
        <f t="shared" ca="1" si="42"/>
        <v>-3.1885109602716892E-2</v>
      </c>
    </row>
    <row r="1222" spans="2:8" x14ac:dyDescent="0.2">
      <c r="B1222" s="176">
        <v>44872</v>
      </c>
      <c r="C1222" s="146">
        <v>433.648438</v>
      </c>
      <c r="D1222">
        <f t="shared" si="41"/>
        <v>1.2154315012984778</v>
      </c>
      <c r="E1222">
        <v>2.2687147953155497E-2</v>
      </c>
      <c r="G1222">
        <v>1220</v>
      </c>
      <c r="H1222">
        <f t="shared" ca="1" si="42"/>
        <v>2.2608637149968011E-2</v>
      </c>
    </row>
    <row r="1223" spans="2:8" x14ac:dyDescent="0.2">
      <c r="B1223" s="176">
        <v>43840</v>
      </c>
      <c r="C1223" s="146">
        <v>195.73994400000001</v>
      </c>
      <c r="D1223">
        <f t="shared" si="41"/>
        <v>1.2339433280120335</v>
      </c>
      <c r="E1223">
        <v>2.2656257338882602E-2</v>
      </c>
      <c r="G1223">
        <v>1221</v>
      </c>
      <c r="H1223">
        <f t="shared" ca="1" si="42"/>
        <v>1.6807432619743275E-2</v>
      </c>
    </row>
    <row r="1224" spans="2:8" x14ac:dyDescent="0.2">
      <c r="B1224" s="176">
        <v>38673</v>
      </c>
      <c r="C1224" s="146">
        <v>87.620818999999997</v>
      </c>
      <c r="D1224">
        <f t="shared" si="41"/>
        <v>-0.49388692221402941</v>
      </c>
      <c r="E1224">
        <v>2.2631002364505746E-2</v>
      </c>
      <c r="G1224">
        <v>1222</v>
      </c>
      <c r="H1224">
        <f t="shared" ca="1" si="42"/>
        <v>1.3199101428099358E-2</v>
      </c>
    </row>
    <row r="1225" spans="2:8" x14ac:dyDescent="0.2">
      <c r="B1225" s="176">
        <v>40828</v>
      </c>
      <c r="C1225" s="146">
        <v>173.12498500000001</v>
      </c>
      <c r="D1225">
        <f t="shared" si="41"/>
        <v>1.6542862161114888</v>
      </c>
      <c r="E1225">
        <v>2.263089907011091E-2</v>
      </c>
      <c r="G1225">
        <v>1223</v>
      </c>
      <c r="H1225">
        <f t="shared" ca="1" si="42"/>
        <v>-8.5963306074089436E-3</v>
      </c>
    </row>
    <row r="1226" spans="2:8" x14ac:dyDescent="0.2">
      <c r="B1226" s="176">
        <v>38183</v>
      </c>
      <c r="C1226" s="146">
        <v>65.224686000000005</v>
      </c>
      <c r="D1226">
        <f t="shared" si="41"/>
        <v>-0.45684968268210435</v>
      </c>
      <c r="E1226">
        <v>2.2602116229806204E-2</v>
      </c>
      <c r="G1226">
        <v>1224</v>
      </c>
      <c r="H1226">
        <f t="shared" ca="1" si="42"/>
        <v>1.6255134525844601E-2</v>
      </c>
    </row>
    <row r="1227" spans="2:8" x14ac:dyDescent="0.2">
      <c r="B1227" s="176">
        <v>39267</v>
      </c>
      <c r="C1227" s="146">
        <v>120.08588399999999</v>
      </c>
      <c r="D1227">
        <f t="shared" si="41"/>
        <v>-0.55269154765562578</v>
      </c>
      <c r="E1227">
        <v>2.2599734843888702E-2</v>
      </c>
      <c r="G1227">
        <v>1225</v>
      </c>
      <c r="H1227">
        <f t="shared" ca="1" si="42"/>
        <v>-1.0914821633466E-2</v>
      </c>
    </row>
    <row r="1228" spans="2:8" x14ac:dyDescent="0.2">
      <c r="B1228" s="176">
        <v>43280</v>
      </c>
      <c r="C1228" s="146">
        <v>268.463257</v>
      </c>
      <c r="D1228">
        <f t="shared" si="41"/>
        <v>2.4996748115962375</v>
      </c>
      <c r="E1228">
        <v>2.2593410399790518E-2</v>
      </c>
      <c r="G1228">
        <v>1226</v>
      </c>
      <c r="H1228">
        <f t="shared" ca="1" si="42"/>
        <v>-1.0062369336935807E-2</v>
      </c>
    </row>
    <row r="1229" spans="2:8" x14ac:dyDescent="0.2">
      <c r="B1229" s="176">
        <v>43949</v>
      </c>
      <c r="C1229" s="146">
        <v>76.710915</v>
      </c>
      <c r="D1229">
        <f t="shared" si="41"/>
        <v>-0.40328617143748635</v>
      </c>
      <c r="E1229">
        <v>2.2591361169641732E-2</v>
      </c>
      <c r="G1229">
        <v>1227</v>
      </c>
      <c r="H1229">
        <f t="shared" ca="1" si="42"/>
        <v>-1.6715712129906199E-3</v>
      </c>
    </row>
    <row r="1230" spans="2:8" x14ac:dyDescent="0.2">
      <c r="B1230" s="176">
        <v>38860</v>
      </c>
      <c r="C1230" s="146">
        <v>128.55561800000001</v>
      </c>
      <c r="D1230">
        <f t="shared" si="41"/>
        <v>5.5666685668564408</v>
      </c>
      <c r="E1230">
        <v>2.2577980552506559E-2</v>
      </c>
      <c r="G1230">
        <v>1228</v>
      </c>
      <c r="H1230">
        <f t="shared" ca="1" si="42"/>
        <v>8.9738742254661715E-3</v>
      </c>
    </row>
    <row r="1231" spans="2:8" x14ac:dyDescent="0.2">
      <c r="B1231" s="176">
        <v>37400</v>
      </c>
      <c r="C1231" s="146">
        <v>19.576992000000001</v>
      </c>
      <c r="D1231">
        <f t="shared" si="41"/>
        <v>0.80512082106337224</v>
      </c>
      <c r="E1231">
        <v>2.2562351022079645E-2</v>
      </c>
      <c r="G1231">
        <v>1229</v>
      </c>
      <c r="H1231">
        <f t="shared" ca="1" si="42"/>
        <v>-3.9377428346013084E-3</v>
      </c>
    </row>
    <row r="1232" spans="2:8" x14ac:dyDescent="0.2">
      <c r="B1232" s="176">
        <v>37169</v>
      </c>
      <c r="C1232" s="146">
        <v>10.845253</v>
      </c>
      <c r="D1232">
        <f t="shared" si="41"/>
        <v>-0.97587676332909412</v>
      </c>
      <c r="E1232">
        <v>2.2545446111226379E-2</v>
      </c>
      <c r="G1232">
        <v>1230</v>
      </c>
      <c r="H1232">
        <f t="shared" ca="1" si="42"/>
        <v>-8.7136448652972834E-2</v>
      </c>
    </row>
    <row r="1233" spans="2:8" x14ac:dyDescent="0.2">
      <c r="B1233" s="176">
        <v>41834</v>
      </c>
      <c r="C1233" s="146">
        <v>449.57702599999999</v>
      </c>
      <c r="D1233">
        <f t="shared" si="41"/>
        <v>4.7717625503928485</v>
      </c>
      <c r="E1233">
        <v>2.2536242409279098E-2</v>
      </c>
      <c r="G1233">
        <v>1231</v>
      </c>
      <c r="H1233">
        <f t="shared" ca="1" si="42"/>
        <v>-1.18138443516633E-2</v>
      </c>
    </row>
    <row r="1234" spans="2:8" x14ac:dyDescent="0.2">
      <c r="B1234" s="176">
        <v>38656</v>
      </c>
      <c r="C1234" s="146">
        <v>77.892501999999993</v>
      </c>
      <c r="D1234">
        <f t="shared" si="41"/>
        <v>-0.68238404525504803</v>
      </c>
      <c r="E1234">
        <v>2.2530470665542073E-2</v>
      </c>
      <c r="G1234">
        <v>1232</v>
      </c>
      <c r="H1234">
        <f t="shared" ca="1" si="42"/>
        <v>-1.7289987360807051E-2</v>
      </c>
    </row>
    <row r="1235" spans="2:8" x14ac:dyDescent="0.2">
      <c r="B1235" s="176">
        <v>40526</v>
      </c>
      <c r="C1235" s="146">
        <v>245.24115</v>
      </c>
      <c r="D1235">
        <f t="shared" si="41"/>
        <v>2.2481188243284813</v>
      </c>
      <c r="E1235">
        <v>2.251019112541287E-2</v>
      </c>
      <c r="G1235">
        <v>1233</v>
      </c>
      <c r="H1235">
        <f t="shared" ca="1" si="42"/>
        <v>5.6296275549249743E-2</v>
      </c>
    </row>
    <row r="1236" spans="2:8" x14ac:dyDescent="0.2">
      <c r="B1236" s="176">
        <v>35229</v>
      </c>
      <c r="C1236" s="146">
        <v>75.502517999999995</v>
      </c>
      <c r="D1236">
        <f t="shared" si="41"/>
        <v>0.24574670883870875</v>
      </c>
      <c r="E1236">
        <v>2.2482655142077805E-2</v>
      </c>
      <c r="G1236">
        <v>1234</v>
      </c>
      <c r="H1236">
        <f t="shared" ca="1" si="42"/>
        <v>3.1884490265389745E-3</v>
      </c>
    </row>
    <row r="1237" spans="2:8" x14ac:dyDescent="0.2">
      <c r="B1237" s="176">
        <v>35118</v>
      </c>
      <c r="C1237" s="146">
        <v>60.608241999999997</v>
      </c>
      <c r="D1237">
        <f t="shared" si="41"/>
        <v>-0.59010747050025569</v>
      </c>
      <c r="E1237">
        <v>2.2482651790611125E-2</v>
      </c>
      <c r="G1237">
        <v>1235</v>
      </c>
      <c r="H1237">
        <f t="shared" ca="1" si="42"/>
        <v>-5.0963380872034322E-2</v>
      </c>
    </row>
    <row r="1238" spans="2:8" x14ac:dyDescent="0.2">
      <c r="B1238" s="176">
        <v>38786</v>
      </c>
      <c r="C1238" s="146">
        <v>147.86373900000001</v>
      </c>
      <c r="D1238">
        <f t="shared" si="41"/>
        <v>1.3542528357669599E-2</v>
      </c>
      <c r="E1238">
        <v>2.2480885965236418E-2</v>
      </c>
      <c r="G1238">
        <v>1236</v>
      </c>
      <c r="H1238">
        <f t="shared" ca="1" si="42"/>
        <v>-1.0226219369773956E-2</v>
      </c>
    </row>
    <row r="1239" spans="2:8" x14ac:dyDescent="0.2">
      <c r="B1239" s="176">
        <v>39128</v>
      </c>
      <c r="C1239" s="146">
        <v>145.888046</v>
      </c>
      <c r="D1239">
        <f t="shared" si="41"/>
        <v>1.3225754572111281</v>
      </c>
      <c r="E1239">
        <v>2.2465341121545825E-2</v>
      </c>
      <c r="G1239">
        <v>1237</v>
      </c>
      <c r="H1239">
        <f t="shared" ca="1" si="42"/>
        <v>7.032977746083463E-2</v>
      </c>
    </row>
    <row r="1240" spans="2:8" x14ac:dyDescent="0.2">
      <c r="B1240" s="176">
        <v>38153</v>
      </c>
      <c r="C1240" s="146">
        <v>62.813048999999999</v>
      </c>
      <c r="D1240">
        <f t="shared" si="41"/>
        <v>-0.88030239623790074</v>
      </c>
      <c r="E1240">
        <v>2.2451362546046946E-2</v>
      </c>
      <c r="G1240">
        <v>1238</v>
      </c>
      <c r="H1240">
        <f t="shared" ca="1" si="42"/>
        <v>3.6755170276883492E-2</v>
      </c>
    </row>
    <row r="1241" spans="2:8" x14ac:dyDescent="0.2">
      <c r="B1241" s="176">
        <v>42751</v>
      </c>
      <c r="C1241" s="146">
        <v>524.76446499999997</v>
      </c>
      <c r="D1241">
        <f t="shared" si="41"/>
        <v>1.6712666927295696</v>
      </c>
      <c r="E1241">
        <v>2.2433810341330331E-2</v>
      </c>
      <c r="G1241">
        <v>1239</v>
      </c>
      <c r="H1241">
        <f t="shared" ca="1" si="42"/>
        <v>-3.1829465031418966E-2</v>
      </c>
    </row>
    <row r="1242" spans="2:8" x14ac:dyDescent="0.2">
      <c r="B1242" s="176">
        <v>40918</v>
      </c>
      <c r="C1242" s="146">
        <v>196.4478</v>
      </c>
      <c r="D1242">
        <f t="shared" si="41"/>
        <v>1.5018992104760769</v>
      </c>
      <c r="E1242">
        <v>2.2432780329186861E-2</v>
      </c>
      <c r="G1242">
        <v>1240</v>
      </c>
      <c r="H1242">
        <f t="shared" ca="1" si="42"/>
        <v>-2.9381484972878565E-2</v>
      </c>
    </row>
    <row r="1243" spans="2:8" x14ac:dyDescent="0.2">
      <c r="B1243" s="176">
        <v>38323</v>
      </c>
      <c r="C1243" s="146">
        <v>78.519469999999998</v>
      </c>
      <c r="D1243">
        <f t="shared" si="41"/>
        <v>-0.18881740256690613</v>
      </c>
      <c r="E1243">
        <v>2.2421295653251766E-2</v>
      </c>
      <c r="G1243">
        <v>1241</v>
      </c>
      <c r="H1243">
        <f t="shared" ca="1" si="42"/>
        <v>8.1655114945676007E-3</v>
      </c>
    </row>
    <row r="1244" spans="2:8" x14ac:dyDescent="0.2">
      <c r="B1244" s="176">
        <v>38684</v>
      </c>
      <c r="C1244" s="146">
        <v>96.796295000000001</v>
      </c>
      <c r="D1244">
        <f t="shared" si="41"/>
        <v>1.8562419641144901</v>
      </c>
      <c r="E1244">
        <v>2.2398708466657848E-2</v>
      </c>
      <c r="G1244">
        <v>1242</v>
      </c>
      <c r="H1244">
        <f t="shared" ca="1" si="42"/>
        <v>5.8314787669270819E-3</v>
      </c>
    </row>
    <row r="1245" spans="2:8" x14ac:dyDescent="0.2">
      <c r="B1245" s="176">
        <v>36468</v>
      </c>
      <c r="C1245" s="146">
        <v>33.889389000000001</v>
      </c>
      <c r="D1245">
        <f t="shared" si="41"/>
        <v>-0.92560452947108529</v>
      </c>
      <c r="E1245">
        <v>2.2389712661376938E-2</v>
      </c>
      <c r="G1245">
        <v>1243</v>
      </c>
      <c r="H1245">
        <f t="shared" ca="1" si="42"/>
        <v>7.5134160589465093E-2</v>
      </c>
    </row>
    <row r="1246" spans="2:8" x14ac:dyDescent="0.2">
      <c r="B1246" s="176">
        <v>42927</v>
      </c>
      <c r="C1246" s="146">
        <v>455.53027300000002</v>
      </c>
      <c r="D1246">
        <f t="shared" si="41"/>
        <v>-0.37142229135219057</v>
      </c>
      <c r="E1246">
        <v>2.2373873370611665E-2</v>
      </c>
      <c r="G1246">
        <v>1244</v>
      </c>
      <c r="H1246">
        <f t="shared" ca="1" si="42"/>
        <v>1.2427645746281505E-2</v>
      </c>
    </row>
    <row r="1247" spans="2:8" x14ac:dyDescent="0.2">
      <c r="B1247" s="176">
        <v>45282</v>
      </c>
      <c r="C1247" s="146">
        <v>724.70001200000002</v>
      </c>
      <c r="D1247">
        <f t="shared" si="41"/>
        <v>2.3880416037102754</v>
      </c>
      <c r="E1247">
        <v>2.2360212367419263E-2</v>
      </c>
      <c r="G1247">
        <v>1245</v>
      </c>
      <c r="H1247">
        <f t="shared" ca="1" si="42"/>
        <v>3.0908574086531387E-2</v>
      </c>
    </row>
    <row r="1248" spans="2:8" x14ac:dyDescent="0.2">
      <c r="B1248" s="176">
        <v>40455</v>
      </c>
      <c r="C1248" s="146">
        <v>213.899384</v>
      </c>
      <c r="D1248">
        <f t="shared" si="41"/>
        <v>9.4445695235568223</v>
      </c>
      <c r="E1248">
        <v>2.2348849182701688E-2</v>
      </c>
      <c r="G1248">
        <v>1246</v>
      </c>
      <c r="H1248">
        <f t="shared" ca="1" si="42"/>
        <v>-1.5233547240786682E-2</v>
      </c>
    </row>
    <row r="1249" spans="2:8" x14ac:dyDescent="0.2">
      <c r="B1249" s="176">
        <v>37356</v>
      </c>
      <c r="C1249" s="146">
        <v>20.479482999999998</v>
      </c>
      <c r="D1249">
        <f t="shared" si="41"/>
        <v>-0.73682926021569983</v>
      </c>
      <c r="E1249">
        <v>2.2333764358398588E-2</v>
      </c>
      <c r="G1249">
        <v>1247</v>
      </c>
      <c r="H1249">
        <f t="shared" ca="1" si="42"/>
        <v>-2.7300511944482408E-2</v>
      </c>
    </row>
    <row r="1250" spans="2:8" x14ac:dyDescent="0.2">
      <c r="B1250" s="176">
        <v>38555</v>
      </c>
      <c r="C1250" s="146">
        <v>77.818236999999996</v>
      </c>
      <c r="D1250">
        <f t="shared" si="41"/>
        <v>0.39903057317812091</v>
      </c>
      <c r="E1250">
        <v>2.2330559486160865E-2</v>
      </c>
      <c r="G1250">
        <v>1248</v>
      </c>
      <c r="H1250">
        <f t="shared" ca="1" si="42"/>
        <v>1.0317879664179084E-2</v>
      </c>
    </row>
    <row r="1251" spans="2:8" x14ac:dyDescent="0.2">
      <c r="B1251" s="176">
        <v>35514</v>
      </c>
      <c r="C1251" s="146">
        <v>55.622971</v>
      </c>
      <c r="D1251">
        <f t="shared" si="41"/>
        <v>-0.16954142472504138</v>
      </c>
      <c r="E1251">
        <v>2.2297258974498371E-2</v>
      </c>
      <c r="G1251">
        <v>1249</v>
      </c>
      <c r="H1251">
        <f t="shared" ca="1" si="42"/>
        <v>-2.0764250496773246E-2</v>
      </c>
    </row>
    <row r="1252" spans="2:8" x14ac:dyDescent="0.2">
      <c r="B1252" s="176">
        <v>38288</v>
      </c>
      <c r="C1252" s="146">
        <v>66.978622000000001</v>
      </c>
      <c r="D1252">
        <f t="shared" si="41"/>
        <v>-0.20743881660915345</v>
      </c>
      <c r="E1252">
        <v>2.2246825704154503E-2</v>
      </c>
      <c r="G1252">
        <v>1250</v>
      </c>
      <c r="H1252">
        <f t="shared" ca="1" si="42"/>
        <v>-4.4691537188012359E-2</v>
      </c>
    </row>
    <row r="1253" spans="2:8" x14ac:dyDescent="0.2">
      <c r="B1253" s="176">
        <v>38051</v>
      </c>
      <c r="C1253" s="146">
        <v>84.509086999999994</v>
      </c>
      <c r="D1253">
        <f t="shared" si="41"/>
        <v>0.19731043286746283</v>
      </c>
      <c r="E1253">
        <v>2.224576454424607E-2</v>
      </c>
      <c r="G1253">
        <v>1251</v>
      </c>
      <c r="H1253">
        <f t="shared" ca="1" si="42"/>
        <v>-1.620306063474846E-2</v>
      </c>
    </row>
    <row r="1254" spans="2:8" x14ac:dyDescent="0.2">
      <c r="B1254" s="176">
        <v>39633</v>
      </c>
      <c r="C1254" s="146">
        <v>70.582436000000001</v>
      </c>
      <c r="D1254">
        <f t="shared" si="41"/>
        <v>-0.35630530317817438</v>
      </c>
      <c r="E1254">
        <v>2.2219294156303828E-2</v>
      </c>
      <c r="G1254">
        <v>1252</v>
      </c>
      <c r="H1254">
        <f t="shared" ca="1" si="42"/>
        <v>2.9575245035269537E-2</v>
      </c>
    </row>
    <row r="1255" spans="2:8" x14ac:dyDescent="0.2">
      <c r="B1255" s="176">
        <v>40127</v>
      </c>
      <c r="C1255" s="146">
        <v>109.652039</v>
      </c>
      <c r="D1255">
        <f t="shared" si="41"/>
        <v>-0.61815157086545158</v>
      </c>
      <c r="E1255">
        <v>2.2214627407692495E-2</v>
      </c>
      <c r="G1255">
        <v>1253</v>
      </c>
      <c r="H1255">
        <f t="shared" ca="1" si="42"/>
        <v>2.2447226660607552E-2</v>
      </c>
    </row>
    <row r="1256" spans="2:8" x14ac:dyDescent="0.2">
      <c r="B1256" s="176">
        <v>41421</v>
      </c>
      <c r="C1256" s="146">
        <v>287.16116299999999</v>
      </c>
      <c r="D1256">
        <f t="shared" si="41"/>
        <v>17.375195646793259</v>
      </c>
      <c r="E1256">
        <v>2.2214489789704014E-2</v>
      </c>
      <c r="G1256">
        <v>1254</v>
      </c>
      <c r="H1256">
        <f t="shared" ca="1" si="42"/>
        <v>-1.8012131110184879E-2</v>
      </c>
    </row>
    <row r="1257" spans="2:8" x14ac:dyDescent="0.2">
      <c r="B1257" s="176">
        <v>37216</v>
      </c>
      <c r="C1257" s="146">
        <v>15.627651999999999</v>
      </c>
      <c r="D1257">
        <f t="shared" si="41"/>
        <v>-0.39934779279036031</v>
      </c>
      <c r="E1257">
        <v>2.2199718385163179E-2</v>
      </c>
      <c r="G1257">
        <v>1255</v>
      </c>
      <c r="H1257">
        <f t="shared" ca="1" si="42"/>
        <v>-2.0565781629239197E-2</v>
      </c>
    </row>
    <row r="1258" spans="2:8" x14ac:dyDescent="0.2">
      <c r="B1258" s="176">
        <v>37596</v>
      </c>
      <c r="C1258" s="146">
        <v>26.017804999999999</v>
      </c>
      <c r="D1258">
        <f t="shared" si="41"/>
        <v>-0.77177426697065299</v>
      </c>
      <c r="E1258">
        <v>2.2121205359352584E-2</v>
      </c>
      <c r="G1258">
        <v>1256</v>
      </c>
      <c r="H1258">
        <f t="shared" ca="1" si="42"/>
        <v>3.3518370379949786E-2</v>
      </c>
    </row>
    <row r="1259" spans="2:8" x14ac:dyDescent="0.2">
      <c r="B1259" s="176">
        <v>38744</v>
      </c>
      <c r="C1259" s="146">
        <v>114.00031300000001</v>
      </c>
      <c r="D1259">
        <f t="shared" si="41"/>
        <v>-0.75365647979654604</v>
      </c>
      <c r="E1259">
        <v>2.2120519118882239E-2</v>
      </c>
      <c r="G1259">
        <v>1257</v>
      </c>
      <c r="H1259">
        <f t="shared" ca="1" si="42"/>
        <v>-9.3629162451609963E-3</v>
      </c>
    </row>
    <row r="1260" spans="2:8" x14ac:dyDescent="0.2">
      <c r="B1260" s="176">
        <v>42538</v>
      </c>
      <c r="C1260" s="146">
        <v>462.76968399999998</v>
      </c>
      <c r="D1260">
        <f t="shared" si="41"/>
        <v>0.12101424230708993</v>
      </c>
      <c r="E1260">
        <v>2.2119559670672442E-2</v>
      </c>
      <c r="G1260">
        <v>1258</v>
      </c>
      <c r="H1260">
        <f t="shared" ca="1" si="42"/>
        <v>2.8405316098178864E-2</v>
      </c>
    </row>
    <row r="1261" spans="2:8" x14ac:dyDescent="0.2">
      <c r="B1261" s="176">
        <v>44727</v>
      </c>
      <c r="C1261" s="146">
        <v>412.81338499999998</v>
      </c>
      <c r="D1261">
        <f t="shared" si="41"/>
        <v>8.6088262633666428</v>
      </c>
      <c r="E1261">
        <v>2.2090631274849309E-2</v>
      </c>
      <c r="G1261">
        <v>1259</v>
      </c>
      <c r="H1261">
        <f t="shared" ca="1" si="42"/>
        <v>3.2264420298653951E-2</v>
      </c>
    </row>
    <row r="1262" spans="2:8" x14ac:dyDescent="0.2">
      <c r="B1262" s="176">
        <v>37883</v>
      </c>
      <c r="C1262" s="146">
        <v>42.961894999999998</v>
      </c>
      <c r="D1262">
        <f t="shared" si="41"/>
        <v>-0.70412352689061397</v>
      </c>
      <c r="E1262">
        <v>2.208904405749355E-2</v>
      </c>
      <c r="G1262">
        <v>1260</v>
      </c>
      <c r="H1262">
        <f t="shared" ca="1" si="42"/>
        <v>2.7520395834105604E-2</v>
      </c>
    </row>
    <row r="1263" spans="2:8" x14ac:dyDescent="0.2">
      <c r="B1263" s="176">
        <v>40253</v>
      </c>
      <c r="C1263" s="146">
        <v>145.202133</v>
      </c>
      <c r="D1263">
        <f t="shared" si="41"/>
        <v>0.34116579586075402</v>
      </c>
      <c r="E1263">
        <v>2.2038673248583468E-2</v>
      </c>
      <c r="G1263">
        <v>1261</v>
      </c>
      <c r="H1263">
        <f t="shared" ca="1" si="42"/>
        <v>1.4761456897918303E-3</v>
      </c>
    </row>
    <row r="1264" spans="2:8" x14ac:dyDescent="0.2">
      <c r="B1264" s="176">
        <v>38715</v>
      </c>
      <c r="C1264" s="146">
        <v>108.26561</v>
      </c>
      <c r="D1264">
        <f t="shared" si="41"/>
        <v>-0.80878062754020608</v>
      </c>
      <c r="E1264">
        <v>2.1964114191671723E-2</v>
      </c>
      <c r="G1264">
        <v>1262</v>
      </c>
      <c r="H1264">
        <f t="shared" ca="1" si="42"/>
        <v>-3.8461669523415599E-2</v>
      </c>
    </row>
    <row r="1265" spans="2:8" x14ac:dyDescent="0.2">
      <c r="B1265" s="176">
        <v>45084</v>
      </c>
      <c r="C1265" s="146">
        <v>566.18536400000005</v>
      </c>
      <c r="D1265">
        <f t="shared" si="41"/>
        <v>48.262681988203447</v>
      </c>
      <c r="E1265">
        <v>2.1952345704247461E-2</v>
      </c>
      <c r="G1265">
        <v>1263</v>
      </c>
      <c r="H1265">
        <f t="shared" ca="1" si="42"/>
        <v>1.0830591356773427E-2</v>
      </c>
    </row>
    <row r="1266" spans="2:8" x14ac:dyDescent="0.2">
      <c r="B1266" s="176">
        <v>37015</v>
      </c>
      <c r="C1266" s="146">
        <v>11.49319</v>
      </c>
      <c r="D1266">
        <f t="shared" si="41"/>
        <v>-0.28912220321095217</v>
      </c>
      <c r="E1266">
        <v>2.1947818302406774E-2</v>
      </c>
      <c r="G1266">
        <v>1264</v>
      </c>
      <c r="H1266">
        <f t="shared" ca="1" si="42"/>
        <v>1.1921866701521482E-3</v>
      </c>
    </row>
    <row r="1267" spans="2:8" x14ac:dyDescent="0.2">
      <c r="B1267" s="176">
        <v>36929</v>
      </c>
      <c r="C1267" s="146">
        <v>16.167603</v>
      </c>
      <c r="D1267">
        <f t="shared" si="41"/>
        <v>-0.1838731741692142</v>
      </c>
      <c r="E1267">
        <v>2.1940723707040696E-2</v>
      </c>
      <c r="G1267">
        <v>1265</v>
      </c>
      <c r="H1267">
        <f t="shared" ca="1" si="42"/>
        <v>4.9381700427424367E-2</v>
      </c>
    </row>
    <row r="1268" spans="2:8" x14ac:dyDescent="0.2">
      <c r="B1268" s="176">
        <v>36137</v>
      </c>
      <c r="C1268" s="146">
        <v>19.81016</v>
      </c>
      <c r="D1268">
        <f t="shared" si="41"/>
        <v>-0.63832949742355205</v>
      </c>
      <c r="E1268">
        <v>2.1914709138907935E-2</v>
      </c>
      <c r="G1268">
        <v>1266</v>
      </c>
      <c r="H1268">
        <f t="shared" ca="1" si="42"/>
        <v>-4.5366940821768564E-2</v>
      </c>
    </row>
    <row r="1269" spans="2:8" x14ac:dyDescent="0.2">
      <c r="B1269" s="176">
        <v>39997</v>
      </c>
      <c r="C1269" s="146">
        <v>54.774054999999997</v>
      </c>
      <c r="D1269">
        <f t="shared" si="41"/>
        <v>-0.1004698937311039</v>
      </c>
      <c r="E1269">
        <v>2.191283853813885E-2</v>
      </c>
      <c r="G1269">
        <v>1267</v>
      </c>
      <c r="H1269">
        <f t="shared" ca="1" si="42"/>
        <v>1.8619760105361753E-2</v>
      </c>
    </row>
    <row r="1270" spans="2:8" x14ac:dyDescent="0.2">
      <c r="B1270" s="176">
        <v>38163</v>
      </c>
      <c r="C1270" s="146">
        <v>60.891852999999998</v>
      </c>
      <c r="D1270">
        <f t="shared" si="41"/>
        <v>2.1325953995205715</v>
      </c>
      <c r="E1270">
        <v>2.1908727447513956E-2</v>
      </c>
      <c r="G1270">
        <v>1268</v>
      </c>
      <c r="H1270">
        <f t="shared" ca="1" si="42"/>
        <v>-5.6232018428028427E-3</v>
      </c>
    </row>
    <row r="1271" spans="2:8" x14ac:dyDescent="0.2">
      <c r="B1271" s="176">
        <v>37343</v>
      </c>
      <c r="C1271" s="146">
        <v>19.438148000000002</v>
      </c>
      <c r="D1271">
        <f t="shared" si="41"/>
        <v>-0.85256280908868498</v>
      </c>
      <c r="E1271">
        <v>2.1897931479421366E-2</v>
      </c>
      <c r="G1271">
        <v>1269</v>
      </c>
      <c r="H1271">
        <f t="shared" ca="1" si="42"/>
        <v>2.9956651162637047E-2</v>
      </c>
    </row>
    <row r="1272" spans="2:8" x14ac:dyDescent="0.2">
      <c r="B1272" s="176">
        <v>39482</v>
      </c>
      <c r="C1272" s="146">
        <v>131.84019499999999</v>
      </c>
      <c r="D1272">
        <f t="shared" si="41"/>
        <v>-0.35029516927924925</v>
      </c>
      <c r="E1272">
        <v>2.1897588154736282E-2</v>
      </c>
      <c r="G1272">
        <v>1270</v>
      </c>
      <c r="H1272">
        <f t="shared" ca="1" si="42"/>
        <v>-2.3078081021020618E-3</v>
      </c>
    </row>
    <row r="1273" spans="2:8" x14ac:dyDescent="0.2">
      <c r="B1273" s="176">
        <v>40442</v>
      </c>
      <c r="C1273" s="146">
        <v>202.92321799999999</v>
      </c>
      <c r="D1273">
        <f t="shared" si="41"/>
        <v>-0.54359714213213561</v>
      </c>
      <c r="E1273">
        <v>2.1892331279952455E-2</v>
      </c>
      <c r="G1273">
        <v>1271</v>
      </c>
      <c r="H1273">
        <f t="shared" ca="1" si="42"/>
        <v>-7.6501942314269279E-3</v>
      </c>
    </row>
    <row r="1274" spans="2:8" x14ac:dyDescent="0.2">
      <c r="B1274" s="176">
        <v>42782</v>
      </c>
      <c r="C1274" s="146">
        <v>444.61425800000001</v>
      </c>
      <c r="D1274">
        <f t="shared" si="41"/>
        <v>0.50517685184685224</v>
      </c>
      <c r="E1274">
        <v>2.1881006834652338E-2</v>
      </c>
      <c r="G1274">
        <v>1272</v>
      </c>
      <c r="H1274">
        <f t="shared" ca="1" si="42"/>
        <v>5.5239005990500413E-3</v>
      </c>
    </row>
    <row r="1275" spans="2:8" x14ac:dyDescent="0.2">
      <c r="B1275" s="176">
        <v>41036</v>
      </c>
      <c r="C1275" s="146">
        <v>295.39004499999999</v>
      </c>
      <c r="D1275">
        <f t="shared" si="41"/>
        <v>-0.30337209549731103</v>
      </c>
      <c r="E1275">
        <v>2.1868741891648735E-2</v>
      </c>
      <c r="G1275">
        <v>1273</v>
      </c>
      <c r="H1275">
        <f t="shared" ca="1" si="42"/>
        <v>4.0797479206540754E-3</v>
      </c>
    </row>
    <row r="1276" spans="2:8" x14ac:dyDescent="0.2">
      <c r="B1276" s="176">
        <v>44869</v>
      </c>
      <c r="C1276" s="146">
        <v>424.02844199999998</v>
      </c>
      <c r="D1276">
        <f t="shared" si="41"/>
        <v>16.281324681187058</v>
      </c>
      <c r="E1276">
        <v>2.1861910140136553E-2</v>
      </c>
      <c r="G1276">
        <v>1274</v>
      </c>
      <c r="H1276">
        <f t="shared" ca="1" si="42"/>
        <v>-8.320738628526933E-3</v>
      </c>
    </row>
    <row r="1277" spans="2:8" x14ac:dyDescent="0.2">
      <c r="B1277" s="176">
        <v>37712</v>
      </c>
      <c r="C1277" s="146">
        <v>24.536802000000002</v>
      </c>
      <c r="D1277">
        <f t="shared" si="41"/>
        <v>0.27951431357703554</v>
      </c>
      <c r="E1277">
        <v>2.1843906534489897E-2</v>
      </c>
      <c r="G1277">
        <v>1275</v>
      </c>
      <c r="H1277">
        <f t="shared" ca="1" si="42"/>
        <v>6.904961084431927E-3</v>
      </c>
    </row>
    <row r="1278" spans="2:8" x14ac:dyDescent="0.2">
      <c r="B1278" s="176">
        <v>36040</v>
      </c>
      <c r="C1278" s="146">
        <v>19.176653000000002</v>
      </c>
      <c r="D1278">
        <f t="shared" si="41"/>
        <v>-0.95605614770734393</v>
      </c>
      <c r="E1278">
        <v>2.1843015706891181E-2</v>
      </c>
      <c r="G1278">
        <v>1276</v>
      </c>
      <c r="H1278">
        <f t="shared" ca="1" si="42"/>
        <v>-1.3342569959169527E-2</v>
      </c>
    </row>
    <row r="1279" spans="2:8" x14ac:dyDescent="0.2">
      <c r="B1279" s="176">
        <v>43040</v>
      </c>
      <c r="C1279" s="146">
        <v>436.38989299999997</v>
      </c>
      <c r="D1279">
        <f t="shared" si="41"/>
        <v>4.1562103608625014</v>
      </c>
      <c r="E1279">
        <v>2.1825408379793156E-2</v>
      </c>
      <c r="G1279">
        <v>1277</v>
      </c>
      <c r="H1279">
        <f t="shared" ca="1" si="42"/>
        <v>2.9776177437395579E-3</v>
      </c>
    </row>
    <row r="1280" spans="2:8" x14ac:dyDescent="0.2">
      <c r="B1280" s="176">
        <v>38646</v>
      </c>
      <c r="C1280" s="146">
        <v>84.633842000000001</v>
      </c>
      <c r="D1280">
        <f t="shared" si="41"/>
        <v>0.1896982236839258</v>
      </c>
      <c r="E1280">
        <v>2.1817055481012558E-2</v>
      </c>
      <c r="G1280">
        <v>1278</v>
      </c>
      <c r="H1280">
        <f t="shared" ca="1" si="42"/>
        <v>-1.6170859426269566E-3</v>
      </c>
    </row>
    <row r="1281" spans="2:8" x14ac:dyDescent="0.2">
      <c r="B1281" s="176">
        <v>37986</v>
      </c>
      <c r="C1281" s="146">
        <v>71.138915999999995</v>
      </c>
      <c r="D1281">
        <f t="shared" si="41"/>
        <v>0.26820034726115077</v>
      </c>
      <c r="E1281">
        <v>2.1812833325912048E-2</v>
      </c>
      <c r="G1281">
        <v>1279</v>
      </c>
      <c r="H1281">
        <f t="shared" ca="1" si="42"/>
        <v>4.2308526283988311E-2</v>
      </c>
    </row>
    <row r="1282" spans="2:8" x14ac:dyDescent="0.2">
      <c r="B1282" s="176">
        <v>37903</v>
      </c>
      <c r="C1282" s="146">
        <v>56.094383000000001</v>
      </c>
      <c r="D1282">
        <f t="shared" si="41"/>
        <v>-0.2033684019357444</v>
      </c>
      <c r="E1282">
        <v>2.1785761255614416E-2</v>
      </c>
      <c r="G1282">
        <v>1280</v>
      </c>
      <c r="H1282">
        <f t="shared" ca="1" si="42"/>
        <v>-2.9229562106761083E-2</v>
      </c>
    </row>
    <row r="1283" spans="2:8" x14ac:dyDescent="0.2">
      <c r="B1283" s="176">
        <v>38307</v>
      </c>
      <c r="C1283" s="146">
        <v>70.414458999999994</v>
      </c>
      <c r="D1283">
        <f t="shared" ref="D1283:D1346" si="43">(C1283-C1284)/C1284</f>
        <v>4.7519098235553066E-2</v>
      </c>
      <c r="E1283">
        <v>2.1731836507546134E-2</v>
      </c>
      <c r="G1283">
        <v>1281</v>
      </c>
      <c r="H1283">
        <f t="shared" ca="1" si="42"/>
        <v>2.6414575511101761E-2</v>
      </c>
    </row>
    <row r="1284" spans="2:8" x14ac:dyDescent="0.2">
      <c r="B1284" s="176">
        <v>39975</v>
      </c>
      <c r="C1284" s="146">
        <v>67.220214999999996</v>
      </c>
      <c r="D1284">
        <f t="shared" si="43"/>
        <v>-0.46636870998715868</v>
      </c>
      <c r="E1284">
        <v>2.1727229068201737E-2</v>
      </c>
      <c r="G1284">
        <v>1282</v>
      </c>
      <c r="H1284">
        <f t="shared" ref="H1284:H1347" ca="1" si="44">_xlfn.NORM.INV(RAND(),N$5,N$6)</f>
        <v>2.1475789995672009E-2</v>
      </c>
    </row>
    <row r="1285" spans="2:8" x14ac:dyDescent="0.2">
      <c r="B1285" s="176">
        <v>39219</v>
      </c>
      <c r="C1285" s="146">
        <v>125.967529</v>
      </c>
      <c r="D1285">
        <f t="shared" si="43"/>
        <v>4.7003431857637867</v>
      </c>
      <c r="E1285">
        <v>2.1710993696170165E-2</v>
      </c>
      <c r="G1285">
        <v>1283</v>
      </c>
      <c r="H1285">
        <f t="shared" ca="1" si="44"/>
        <v>-3.8735111879344114E-2</v>
      </c>
    </row>
    <row r="1286" spans="2:8" x14ac:dyDescent="0.2">
      <c r="B1286" s="176">
        <v>36061</v>
      </c>
      <c r="C1286" s="146">
        <v>22.098236</v>
      </c>
      <c r="D1286">
        <f t="shared" si="43"/>
        <v>0.10698424054593805</v>
      </c>
      <c r="E1286">
        <v>2.1709027515202255E-2</v>
      </c>
      <c r="G1286">
        <v>1284</v>
      </c>
      <c r="H1286">
        <f t="shared" ca="1" si="44"/>
        <v>3.7415206724059251E-3</v>
      </c>
    </row>
    <row r="1287" spans="2:8" x14ac:dyDescent="0.2">
      <c r="B1287" s="176">
        <v>36633</v>
      </c>
      <c r="C1287" s="146">
        <v>19.962557</v>
      </c>
      <c r="D1287">
        <f t="shared" si="43"/>
        <v>-0.93141026133507432</v>
      </c>
      <c r="E1287">
        <v>2.1705544509537655E-2</v>
      </c>
      <c r="G1287">
        <v>1285</v>
      </c>
      <c r="H1287">
        <f t="shared" ca="1" si="44"/>
        <v>6.7258680860958885E-3</v>
      </c>
    </row>
    <row r="1288" spans="2:8" x14ac:dyDescent="0.2">
      <c r="B1288" s="176">
        <v>44438</v>
      </c>
      <c r="C1288" s="146">
        <v>291.04290800000001</v>
      </c>
      <c r="D1288">
        <f t="shared" si="43"/>
        <v>10.584704744236285</v>
      </c>
      <c r="E1288">
        <v>2.1697246489190861E-2</v>
      </c>
      <c r="G1288">
        <v>1286</v>
      </c>
      <c r="H1288">
        <f t="shared" ca="1" si="44"/>
        <v>-2.8748241897070103E-3</v>
      </c>
    </row>
    <row r="1289" spans="2:8" x14ac:dyDescent="0.2">
      <c r="B1289" s="176">
        <v>37617</v>
      </c>
      <c r="C1289" s="146">
        <v>25.123031999999998</v>
      </c>
      <c r="D1289">
        <f t="shared" si="43"/>
        <v>-0.63494933084857608</v>
      </c>
      <c r="E1289">
        <v>2.1643583032824511E-2</v>
      </c>
      <c r="G1289">
        <v>1287</v>
      </c>
      <c r="H1289">
        <f t="shared" ca="1" si="44"/>
        <v>2.2642812000580978E-2</v>
      </c>
    </row>
    <row r="1290" spans="2:8" x14ac:dyDescent="0.2">
      <c r="B1290" s="176">
        <v>38299</v>
      </c>
      <c r="C1290" s="146">
        <v>68.820671000000004</v>
      </c>
      <c r="D1290">
        <f t="shared" si="43"/>
        <v>-0.84373115190021819</v>
      </c>
      <c r="E1290">
        <v>2.1638135203477987E-2</v>
      </c>
      <c r="G1290">
        <v>1288</v>
      </c>
      <c r="H1290">
        <f t="shared" ca="1" si="44"/>
        <v>-3.4643423380133979E-2</v>
      </c>
    </row>
    <row r="1291" spans="2:8" x14ac:dyDescent="0.2">
      <c r="B1291" s="176">
        <v>41799</v>
      </c>
      <c r="C1291" s="146">
        <v>440.39917000000003</v>
      </c>
      <c r="D1291">
        <f t="shared" si="43"/>
        <v>0.12084879891471706</v>
      </c>
      <c r="E1291">
        <v>2.1635148463132848E-2</v>
      </c>
      <c r="G1291">
        <v>1289</v>
      </c>
      <c r="H1291">
        <f t="shared" ca="1" si="44"/>
        <v>8.565990659975058E-3</v>
      </c>
    </row>
    <row r="1292" spans="2:8" x14ac:dyDescent="0.2">
      <c r="B1292" s="176">
        <v>42200</v>
      </c>
      <c r="C1292" s="146">
        <v>392.91577100000001</v>
      </c>
      <c r="D1292">
        <f t="shared" si="43"/>
        <v>6.3519899039468983</v>
      </c>
      <c r="E1292">
        <v>2.1634904218603711E-2</v>
      </c>
      <c r="G1292">
        <v>1290</v>
      </c>
      <c r="H1292">
        <f t="shared" ca="1" si="44"/>
        <v>4.7717731153770065E-2</v>
      </c>
    </row>
    <row r="1293" spans="2:8" x14ac:dyDescent="0.2">
      <c r="B1293" s="176">
        <v>35563</v>
      </c>
      <c r="C1293" s="146">
        <v>53.443458999999997</v>
      </c>
      <c r="D1293">
        <f t="shared" si="43"/>
        <v>-0.48996823186818667</v>
      </c>
      <c r="E1293">
        <v>2.1621514262415802E-2</v>
      </c>
      <c r="G1293">
        <v>1291</v>
      </c>
      <c r="H1293">
        <f t="shared" ca="1" si="44"/>
        <v>9.2549095250349586E-3</v>
      </c>
    </row>
    <row r="1294" spans="2:8" x14ac:dyDescent="0.2">
      <c r="B1294" s="176">
        <v>40116</v>
      </c>
      <c r="C1294" s="146">
        <v>104.784569</v>
      </c>
      <c r="D1294">
        <f t="shared" si="43"/>
        <v>2.6834276290232304</v>
      </c>
      <c r="E1294">
        <v>2.1611862020827877E-2</v>
      </c>
      <c r="G1294">
        <v>1292</v>
      </c>
      <c r="H1294">
        <f t="shared" ca="1" si="44"/>
        <v>-8.7696519135689859E-3</v>
      </c>
    </row>
    <row r="1295" spans="2:8" x14ac:dyDescent="0.2">
      <c r="B1295" s="176">
        <v>37784</v>
      </c>
      <c r="C1295" s="146">
        <v>28.447571</v>
      </c>
      <c r="D1295">
        <f t="shared" si="43"/>
        <v>-0.38908699383790624</v>
      </c>
      <c r="E1295">
        <v>2.1606542891009835E-2</v>
      </c>
      <c r="G1295">
        <v>1293</v>
      </c>
      <c r="H1295">
        <f t="shared" ca="1" si="44"/>
        <v>-1.0402955070464243E-3</v>
      </c>
    </row>
    <row r="1296" spans="2:8" x14ac:dyDescent="0.2">
      <c r="B1296" s="176">
        <v>37888</v>
      </c>
      <c r="C1296" s="146">
        <v>46.565666</v>
      </c>
      <c r="D1296">
        <f t="shared" si="43"/>
        <v>1.830222908243559</v>
      </c>
      <c r="E1296">
        <v>2.1577900096748578E-2</v>
      </c>
      <c r="G1296">
        <v>1294</v>
      </c>
      <c r="H1296">
        <f t="shared" ca="1" si="44"/>
        <v>9.6617571500416735E-3</v>
      </c>
    </row>
    <row r="1297" spans="2:8" x14ac:dyDescent="0.2">
      <c r="B1297" s="176">
        <v>37228</v>
      </c>
      <c r="C1297" s="146">
        <v>16.453002999999999</v>
      </c>
      <c r="D1297">
        <f t="shared" si="43"/>
        <v>-0.88995784562929836</v>
      </c>
      <c r="E1297">
        <v>2.1551675430125126E-2</v>
      </c>
      <c r="G1297">
        <v>1295</v>
      </c>
      <c r="H1297">
        <f t="shared" ca="1" si="44"/>
        <v>3.1555505566606551E-2</v>
      </c>
    </row>
    <row r="1298" spans="2:8" x14ac:dyDescent="0.2">
      <c r="B1298" s="176">
        <v>40289</v>
      </c>
      <c r="C1298" s="146">
        <v>149.515457</v>
      </c>
      <c r="D1298">
        <f t="shared" si="43"/>
        <v>1.0586355127674114</v>
      </c>
      <c r="E1298">
        <v>2.1518337747316662E-2</v>
      </c>
      <c r="G1298">
        <v>1296</v>
      </c>
      <c r="H1298">
        <f t="shared" ca="1" si="44"/>
        <v>-1.176953824563007E-2</v>
      </c>
    </row>
    <row r="1299" spans="2:8" x14ac:dyDescent="0.2">
      <c r="B1299" s="176">
        <v>39707</v>
      </c>
      <c r="C1299" s="146">
        <v>72.628426000000005</v>
      </c>
      <c r="D1299">
        <f t="shared" si="43"/>
        <v>-0.65288520822301466</v>
      </c>
      <c r="E1299">
        <v>2.1513529918540674E-2</v>
      </c>
      <c r="G1299">
        <v>1297</v>
      </c>
      <c r="H1299">
        <f t="shared" ca="1" si="44"/>
        <v>7.8484301626156865E-3</v>
      </c>
    </row>
    <row r="1300" spans="2:8" x14ac:dyDescent="0.2">
      <c r="B1300" s="176">
        <v>40927</v>
      </c>
      <c r="C1300" s="146">
        <v>209.23460399999999</v>
      </c>
      <c r="D1300">
        <f t="shared" si="43"/>
        <v>-0.55640551239006475</v>
      </c>
      <c r="E1300">
        <v>2.1510393230666041E-2</v>
      </c>
      <c r="G1300">
        <v>1298</v>
      </c>
      <c r="H1300">
        <f t="shared" ca="1" si="44"/>
        <v>-1.3542537692812185E-3</v>
      </c>
    </row>
    <row r="1301" spans="2:8" x14ac:dyDescent="0.2">
      <c r="B1301" s="176">
        <v>42720</v>
      </c>
      <c r="C1301" s="146">
        <v>471.67990099999997</v>
      </c>
      <c r="D1301">
        <f t="shared" si="43"/>
        <v>5.5275179264254417</v>
      </c>
      <c r="E1301">
        <v>2.1480962155400091E-2</v>
      </c>
      <c r="G1301">
        <v>1299</v>
      </c>
      <c r="H1301">
        <f t="shared" ca="1" si="44"/>
        <v>1.0016415918131707E-2</v>
      </c>
    </row>
    <row r="1302" spans="2:8" x14ac:dyDescent="0.2">
      <c r="B1302" s="176">
        <v>35307</v>
      </c>
      <c r="C1302" s="146">
        <v>72.260222999999996</v>
      </c>
      <c r="D1302">
        <f t="shared" si="43"/>
        <v>2.4529881133186344</v>
      </c>
      <c r="E1302">
        <v>2.1462448690965769E-2</v>
      </c>
      <c r="G1302">
        <v>1300</v>
      </c>
      <c r="H1302">
        <f t="shared" ca="1" si="44"/>
        <v>4.6141918654325539E-3</v>
      </c>
    </row>
    <row r="1303" spans="2:8" x14ac:dyDescent="0.2">
      <c r="B1303" s="176">
        <v>37558</v>
      </c>
      <c r="C1303" s="146">
        <v>20.926867000000001</v>
      </c>
      <c r="D1303">
        <f t="shared" si="43"/>
        <v>-0.92358310650891218</v>
      </c>
      <c r="E1303">
        <v>2.1461069087561704E-2</v>
      </c>
      <c r="G1303">
        <v>1301</v>
      </c>
      <c r="H1303">
        <f t="shared" ca="1" si="44"/>
        <v>-2.8706891960505059E-2</v>
      </c>
    </row>
    <row r="1304" spans="2:8" x14ac:dyDescent="0.2">
      <c r="B1304" s="176">
        <v>41249</v>
      </c>
      <c r="C1304" s="146">
        <v>273.85131799999999</v>
      </c>
      <c r="D1304">
        <f t="shared" si="43"/>
        <v>9.9609844465640052</v>
      </c>
      <c r="E1304">
        <v>2.1458507566671628E-2</v>
      </c>
      <c r="G1304">
        <v>1302</v>
      </c>
      <c r="H1304">
        <f t="shared" ca="1" si="44"/>
        <v>6.5919547829997437E-3</v>
      </c>
    </row>
    <row r="1305" spans="2:8" x14ac:dyDescent="0.2">
      <c r="B1305" s="176">
        <v>37669</v>
      </c>
      <c r="C1305" s="146">
        <v>24.984190000000002</v>
      </c>
      <c r="D1305">
        <f t="shared" si="43"/>
        <v>-0.87543770657114994</v>
      </c>
      <c r="E1305">
        <v>2.1444321262074316E-2</v>
      </c>
      <c r="G1305">
        <v>1303</v>
      </c>
      <c r="H1305">
        <f t="shared" ca="1" si="44"/>
        <v>1.2485316014132237E-2</v>
      </c>
    </row>
    <row r="1306" spans="2:8" x14ac:dyDescent="0.2">
      <c r="B1306" s="176">
        <v>40738</v>
      </c>
      <c r="C1306" s="146">
        <v>200.57586699999999</v>
      </c>
      <c r="D1306">
        <f t="shared" si="43"/>
        <v>9.5865997729896554E-2</v>
      </c>
      <c r="E1306">
        <v>2.1421115910540266E-2</v>
      </c>
      <c r="G1306">
        <v>1304</v>
      </c>
      <c r="H1306">
        <f t="shared" ca="1" si="44"/>
        <v>5.9510836594978463E-3</v>
      </c>
    </row>
    <row r="1307" spans="2:8" x14ac:dyDescent="0.2">
      <c r="B1307" s="176">
        <v>44167</v>
      </c>
      <c r="C1307" s="146">
        <v>183.02955600000001</v>
      </c>
      <c r="D1307">
        <f t="shared" si="43"/>
        <v>-0.40774194118316021</v>
      </c>
      <c r="E1307">
        <v>2.1418665068138734E-2</v>
      </c>
      <c r="G1307">
        <v>1305</v>
      </c>
      <c r="H1307">
        <f t="shared" ca="1" si="44"/>
        <v>-1.2197610102192248E-4</v>
      </c>
    </row>
    <row r="1308" spans="2:8" x14ac:dyDescent="0.2">
      <c r="B1308" s="176">
        <v>44302</v>
      </c>
      <c r="C1308" s="146">
        <v>309.036835</v>
      </c>
      <c r="D1308">
        <f t="shared" si="43"/>
        <v>2.3410343645185177</v>
      </c>
      <c r="E1308">
        <v>2.1416882934725746E-2</v>
      </c>
      <c r="G1308">
        <v>1306</v>
      </c>
      <c r="H1308">
        <f t="shared" ca="1" si="44"/>
        <v>1.7604386117150258E-2</v>
      </c>
    </row>
    <row r="1309" spans="2:8" x14ac:dyDescent="0.2">
      <c r="B1309" s="176">
        <v>38693</v>
      </c>
      <c r="C1309" s="146">
        <v>92.497353000000004</v>
      </c>
      <c r="D1309">
        <f t="shared" si="43"/>
        <v>-0.59347679650337493</v>
      </c>
      <c r="E1309">
        <v>2.1412420582497697E-2</v>
      </c>
      <c r="G1309">
        <v>1307</v>
      </c>
      <c r="H1309">
        <f t="shared" ca="1" si="44"/>
        <v>3.5800454154049088E-3</v>
      </c>
    </row>
    <row r="1310" spans="2:8" x14ac:dyDescent="0.2">
      <c r="B1310" s="176">
        <v>40674</v>
      </c>
      <c r="C1310" s="146">
        <v>227.53277600000001</v>
      </c>
      <c r="D1310">
        <f t="shared" si="43"/>
        <v>-0.56947674393797854</v>
      </c>
      <c r="E1310">
        <v>2.1412092508828532E-2</v>
      </c>
      <c r="G1310">
        <v>1308</v>
      </c>
      <c r="H1310">
        <f t="shared" ca="1" si="44"/>
        <v>-5.5813921390880025E-3</v>
      </c>
    </row>
    <row r="1311" spans="2:8" x14ac:dyDescent="0.2">
      <c r="B1311" s="176">
        <v>44517</v>
      </c>
      <c r="C1311" s="146">
        <v>528.50286900000003</v>
      </c>
      <c r="D1311">
        <f t="shared" si="43"/>
        <v>-0.16183826967260201</v>
      </c>
      <c r="E1311">
        <v>2.1385299506722716E-2</v>
      </c>
      <c r="G1311">
        <v>1309</v>
      </c>
      <c r="H1311">
        <f t="shared" ca="1" si="44"/>
        <v>-9.9590597044320918E-3</v>
      </c>
    </row>
    <row r="1312" spans="2:8" x14ac:dyDescent="0.2">
      <c r="B1312" s="176">
        <v>45209</v>
      </c>
      <c r="C1312" s="146">
        <v>630.54998799999998</v>
      </c>
      <c r="D1312">
        <f t="shared" si="43"/>
        <v>9.0460574501303785</v>
      </c>
      <c r="E1312">
        <v>2.1381732425952205E-2</v>
      </c>
      <c r="G1312">
        <v>1310</v>
      </c>
      <c r="H1312">
        <f t="shared" ca="1" si="44"/>
        <v>-4.516976748959238E-2</v>
      </c>
    </row>
    <row r="1313" spans="2:8" x14ac:dyDescent="0.2">
      <c r="B1313" s="176">
        <v>38236</v>
      </c>
      <c r="C1313" s="146">
        <v>62.765915</v>
      </c>
      <c r="D1313">
        <f t="shared" si="43"/>
        <v>-0.7134684805634669</v>
      </c>
      <c r="E1313">
        <v>2.1373497149284226E-2</v>
      </c>
      <c r="G1313">
        <v>1311</v>
      </c>
      <c r="H1313">
        <f t="shared" ca="1" si="44"/>
        <v>-1.9299363573957253E-2</v>
      </c>
    </row>
    <row r="1314" spans="2:8" x14ac:dyDescent="0.2">
      <c r="B1314" s="176">
        <v>40618</v>
      </c>
      <c r="C1314" s="146">
        <v>219.05413799999999</v>
      </c>
      <c r="D1314">
        <f t="shared" si="43"/>
        <v>7.8634879506991409</v>
      </c>
      <c r="E1314">
        <v>2.1364085163192974E-2</v>
      </c>
      <c r="G1314">
        <v>1312</v>
      </c>
      <c r="H1314">
        <f t="shared" ca="1" si="44"/>
        <v>-3.333431653917153E-2</v>
      </c>
    </row>
    <row r="1315" spans="2:8" x14ac:dyDescent="0.2">
      <c r="B1315" s="176">
        <v>37656</v>
      </c>
      <c r="C1315" s="146">
        <v>24.714213999999998</v>
      </c>
      <c r="D1315">
        <f t="shared" si="43"/>
        <v>-0.9152738644569508</v>
      </c>
      <c r="E1315">
        <v>2.1357865216064992E-2</v>
      </c>
      <c r="G1315">
        <v>1313</v>
      </c>
      <c r="H1315">
        <f t="shared" ca="1" si="44"/>
        <v>5.6925464096879173E-2</v>
      </c>
    </row>
    <row r="1316" spans="2:8" x14ac:dyDescent="0.2">
      <c r="B1316" s="176">
        <v>41330</v>
      </c>
      <c r="C1316" s="146">
        <v>291.69528200000002</v>
      </c>
      <c r="D1316">
        <f t="shared" si="43"/>
        <v>-0.51297533906150927</v>
      </c>
      <c r="E1316">
        <v>2.1338401205180588E-2</v>
      </c>
      <c r="G1316">
        <v>1314</v>
      </c>
      <c r="H1316">
        <f t="shared" ca="1" si="44"/>
        <v>4.5936916846933719E-2</v>
      </c>
    </row>
    <row r="1317" spans="2:8" x14ac:dyDescent="0.2">
      <c r="B1317" s="176">
        <v>45113</v>
      </c>
      <c r="C1317" s="146">
        <v>598.93328899999995</v>
      </c>
      <c r="D1317">
        <f t="shared" si="43"/>
        <v>3.0920273400282166</v>
      </c>
      <c r="E1317">
        <v>2.1334432468429552E-2</v>
      </c>
      <c r="G1317">
        <v>1315</v>
      </c>
      <c r="H1317">
        <f t="shared" ca="1" si="44"/>
        <v>-4.0249530845069374E-3</v>
      </c>
    </row>
    <row r="1318" spans="2:8" x14ac:dyDescent="0.2">
      <c r="B1318" s="176">
        <v>40288</v>
      </c>
      <c r="C1318" s="146">
        <v>146.365906</v>
      </c>
      <c r="D1318">
        <f t="shared" si="43"/>
        <v>0.34545475169869672</v>
      </c>
      <c r="E1318">
        <v>2.1332896458300495E-2</v>
      </c>
      <c r="G1318">
        <v>1316</v>
      </c>
      <c r="H1318">
        <f t="shared" ca="1" si="44"/>
        <v>2.9525558451958752E-2</v>
      </c>
    </row>
    <row r="1319" spans="2:8" x14ac:dyDescent="0.2">
      <c r="B1319" s="176">
        <v>38721</v>
      </c>
      <c r="C1319" s="146">
        <v>108.785454</v>
      </c>
      <c r="D1319">
        <f t="shared" si="43"/>
        <v>-0.10147898658981257</v>
      </c>
      <c r="E1319">
        <v>2.130287040440269E-2</v>
      </c>
      <c r="G1319">
        <v>1317</v>
      </c>
      <c r="H1319">
        <f t="shared" ca="1" si="44"/>
        <v>1.7470404291581921E-3</v>
      </c>
    </row>
    <row r="1320" spans="2:8" x14ac:dyDescent="0.2">
      <c r="B1320" s="176">
        <v>38754</v>
      </c>
      <c r="C1320" s="146">
        <v>121.071686</v>
      </c>
      <c r="D1320">
        <f t="shared" si="43"/>
        <v>-0.8300390396868631</v>
      </c>
      <c r="E1320">
        <v>2.1298849999935938E-2</v>
      </c>
      <c r="G1320">
        <v>1318</v>
      </c>
      <c r="H1320">
        <f t="shared" ca="1" si="44"/>
        <v>-1.1109191401738275E-3</v>
      </c>
    </row>
    <row r="1321" spans="2:8" x14ac:dyDescent="0.2">
      <c r="B1321" s="176">
        <v>45259</v>
      </c>
      <c r="C1321" s="146">
        <v>712.34997599999997</v>
      </c>
      <c r="D1321">
        <f t="shared" si="43"/>
        <v>0.66333834602140518</v>
      </c>
      <c r="E1321">
        <v>2.1290288172042968E-2</v>
      </c>
      <c r="G1321">
        <v>1319</v>
      </c>
      <c r="H1321">
        <f t="shared" ca="1" si="44"/>
        <v>-1.1700040637198387E-3</v>
      </c>
    </row>
    <row r="1322" spans="2:8" x14ac:dyDescent="0.2">
      <c r="B1322" s="176">
        <v>44708</v>
      </c>
      <c r="C1322" s="146">
        <v>428.26522799999998</v>
      </c>
      <c r="D1322">
        <f t="shared" si="43"/>
        <v>17.417272168059661</v>
      </c>
      <c r="E1322">
        <v>2.1276638973395302E-2</v>
      </c>
      <c r="G1322">
        <v>1320</v>
      </c>
      <c r="H1322">
        <f t="shared" ca="1" si="44"/>
        <v>4.709500250700261E-3</v>
      </c>
    </row>
    <row r="1323" spans="2:8" x14ac:dyDescent="0.2">
      <c r="B1323" s="176">
        <v>36151</v>
      </c>
      <c r="C1323" s="146">
        <v>23.253456</v>
      </c>
      <c r="D1323">
        <f t="shared" si="43"/>
        <v>-0.93851020469819302</v>
      </c>
      <c r="E1323">
        <v>2.1276506037087028E-2</v>
      </c>
      <c r="G1323">
        <v>1321</v>
      </c>
      <c r="H1323">
        <f t="shared" ca="1" si="44"/>
        <v>-5.4504863179579456E-3</v>
      </c>
    </row>
    <row r="1324" spans="2:8" x14ac:dyDescent="0.2">
      <c r="B1324" s="176">
        <v>42353</v>
      </c>
      <c r="C1324" s="146">
        <v>378.16772500000002</v>
      </c>
      <c r="D1324">
        <f t="shared" si="43"/>
        <v>0.47873976110159905</v>
      </c>
      <c r="E1324">
        <v>2.1259385049297558E-2</v>
      </c>
      <c r="G1324">
        <v>1322</v>
      </c>
      <c r="H1324">
        <f t="shared" ca="1" si="44"/>
        <v>-4.873575000824977E-3</v>
      </c>
    </row>
    <row r="1325" spans="2:8" x14ac:dyDescent="0.2">
      <c r="B1325" s="176">
        <v>41053</v>
      </c>
      <c r="C1325" s="146">
        <v>255.73649599999999</v>
      </c>
      <c r="D1325">
        <f t="shared" si="43"/>
        <v>0.28785245309290453</v>
      </c>
      <c r="E1325">
        <v>2.1227711187175726E-2</v>
      </c>
      <c r="G1325">
        <v>1323</v>
      </c>
      <c r="H1325">
        <f t="shared" ca="1" si="44"/>
        <v>-1.4233376981709759E-3</v>
      </c>
    </row>
    <row r="1326" spans="2:8" x14ac:dyDescent="0.2">
      <c r="B1326" s="176">
        <v>40441</v>
      </c>
      <c r="C1326" s="146">
        <v>198.575928</v>
      </c>
      <c r="D1326">
        <f t="shared" si="43"/>
        <v>-0.62377336242823422</v>
      </c>
      <c r="E1326">
        <v>2.1197471412197074E-2</v>
      </c>
      <c r="G1326">
        <v>1324</v>
      </c>
      <c r="H1326">
        <f t="shared" ca="1" si="44"/>
        <v>-2.913420940418457E-4</v>
      </c>
    </row>
    <row r="1327" spans="2:8" x14ac:dyDescent="0.2">
      <c r="B1327" s="176">
        <v>42090</v>
      </c>
      <c r="C1327" s="146">
        <v>527.80932600000006</v>
      </c>
      <c r="D1327">
        <f t="shared" si="43"/>
        <v>20.812638121709647</v>
      </c>
      <c r="E1327">
        <v>2.1173130282351803E-2</v>
      </c>
      <c r="G1327">
        <v>1325</v>
      </c>
      <c r="H1327">
        <f t="shared" ca="1" si="44"/>
        <v>-1.9002377218911928E-2</v>
      </c>
    </row>
    <row r="1328" spans="2:8" x14ac:dyDescent="0.2">
      <c r="B1328" s="176">
        <v>37655</v>
      </c>
      <c r="C1328" s="146">
        <v>24.197409</v>
      </c>
      <c r="D1328">
        <f t="shared" si="43"/>
        <v>-0.830292332559463</v>
      </c>
      <c r="E1328">
        <v>2.1158862573930202E-2</v>
      </c>
      <c r="G1328">
        <v>1326</v>
      </c>
      <c r="H1328">
        <f t="shared" ca="1" si="44"/>
        <v>-2.2122153688234242E-2</v>
      </c>
    </row>
    <row r="1329" spans="2:8" x14ac:dyDescent="0.2">
      <c r="B1329" s="176">
        <v>38778</v>
      </c>
      <c r="C1329" s="146">
        <v>142.582886</v>
      </c>
      <c r="D1329">
        <f t="shared" si="43"/>
        <v>1.2375068771186191</v>
      </c>
      <c r="E1329">
        <v>2.1155934574177651E-2</v>
      </c>
      <c r="G1329">
        <v>1327</v>
      </c>
      <c r="H1329">
        <f t="shared" ca="1" si="44"/>
        <v>-7.1039350465387633E-4</v>
      </c>
    </row>
    <row r="1330" spans="2:8" x14ac:dyDescent="0.2">
      <c r="B1330" s="176">
        <v>39980</v>
      </c>
      <c r="C1330" s="146">
        <v>63.723998999999999</v>
      </c>
      <c r="D1330">
        <f t="shared" si="43"/>
        <v>1.5913757011311427</v>
      </c>
      <c r="E1330">
        <v>2.1155599652578846E-2</v>
      </c>
      <c r="G1330">
        <v>1328</v>
      </c>
      <c r="H1330">
        <f t="shared" ca="1" si="44"/>
        <v>-5.4685768986247945E-3</v>
      </c>
    </row>
    <row r="1331" spans="2:8" x14ac:dyDescent="0.2">
      <c r="B1331" s="176">
        <v>37581</v>
      </c>
      <c r="C1331" s="146">
        <v>24.590799000000001</v>
      </c>
      <c r="D1331">
        <f t="shared" si="43"/>
        <v>-0.49537295221240679</v>
      </c>
      <c r="E1331">
        <v>2.1140280557377523E-2</v>
      </c>
      <c r="G1331">
        <v>1329</v>
      </c>
      <c r="H1331">
        <f t="shared" ca="1" si="44"/>
        <v>1.7259928898056918E-2</v>
      </c>
    </row>
    <row r="1332" spans="2:8" x14ac:dyDescent="0.2">
      <c r="B1332" s="176">
        <v>35702</v>
      </c>
      <c r="C1332" s="146">
        <v>48.730640000000001</v>
      </c>
      <c r="D1332">
        <f t="shared" si="43"/>
        <v>-0.81108206434232433</v>
      </c>
      <c r="E1332">
        <v>2.1118027624012586E-2</v>
      </c>
      <c r="G1332">
        <v>1330</v>
      </c>
      <c r="H1332">
        <f t="shared" ca="1" si="44"/>
        <v>-5.0870794762725487E-3</v>
      </c>
    </row>
    <row r="1333" spans="2:8" x14ac:dyDescent="0.2">
      <c r="B1333" s="176">
        <v>43304</v>
      </c>
      <c r="C1333" s="146">
        <v>257.94607500000001</v>
      </c>
      <c r="D1333">
        <f t="shared" si="43"/>
        <v>0.88002914537756649</v>
      </c>
      <c r="E1333">
        <v>2.1112971011656028E-2</v>
      </c>
      <c r="G1333">
        <v>1331</v>
      </c>
      <c r="H1333">
        <f t="shared" ca="1" si="44"/>
        <v>4.8535980930445319E-3</v>
      </c>
    </row>
    <row r="1334" spans="2:8" x14ac:dyDescent="0.2">
      <c r="B1334" s="176">
        <v>38945</v>
      </c>
      <c r="C1334" s="146">
        <v>137.20323200000001</v>
      </c>
      <c r="D1334">
        <f t="shared" si="43"/>
        <v>8.9314889622280074</v>
      </c>
      <c r="E1334">
        <v>2.1107833480139136E-2</v>
      </c>
      <c r="G1334">
        <v>1332</v>
      </c>
      <c r="H1334">
        <f t="shared" ca="1" si="44"/>
        <v>-2.8092972002923079E-2</v>
      </c>
    </row>
    <row r="1335" spans="2:8" x14ac:dyDescent="0.2">
      <c r="B1335" s="176">
        <v>36857</v>
      </c>
      <c r="C1335" s="146">
        <v>13.814971</v>
      </c>
      <c r="D1335">
        <f t="shared" si="43"/>
        <v>0.27382653037232052</v>
      </c>
      <c r="E1335">
        <v>2.1094685277853232E-2</v>
      </c>
      <c r="G1335">
        <v>1333</v>
      </c>
      <c r="H1335">
        <f t="shared" ca="1" si="44"/>
        <v>6.9487841026988498E-3</v>
      </c>
    </row>
    <row r="1336" spans="2:8" x14ac:dyDescent="0.2">
      <c r="B1336" s="176">
        <v>37089</v>
      </c>
      <c r="C1336" s="146">
        <v>10.845253</v>
      </c>
      <c r="D1336">
        <f t="shared" si="43"/>
        <v>-0.91788644348467752</v>
      </c>
      <c r="E1336">
        <v>2.1060661921850205E-2</v>
      </c>
      <c r="G1336">
        <v>1334</v>
      </c>
      <c r="H1336">
        <f t="shared" ca="1" si="44"/>
        <v>3.3881259711426845E-2</v>
      </c>
    </row>
    <row r="1337" spans="2:8" x14ac:dyDescent="0.2">
      <c r="B1337" s="176">
        <v>38908</v>
      </c>
      <c r="C1337" s="146">
        <v>132.076279</v>
      </c>
      <c r="D1337">
        <f t="shared" si="43"/>
        <v>0.81513371616674035</v>
      </c>
      <c r="E1337">
        <v>2.1017330966487464E-2</v>
      </c>
      <c r="G1337">
        <v>1335</v>
      </c>
      <c r="H1337">
        <f t="shared" ca="1" si="44"/>
        <v>1.3570080946563029E-2</v>
      </c>
    </row>
    <row r="1338" spans="2:8" x14ac:dyDescent="0.2">
      <c r="B1338" s="176">
        <v>35277</v>
      </c>
      <c r="C1338" s="146">
        <v>72.763938999999993</v>
      </c>
      <c r="D1338">
        <f t="shared" si="43"/>
        <v>-0.37454393217108761</v>
      </c>
      <c r="E1338">
        <v>2.1005561106126884E-2</v>
      </c>
      <c r="G1338">
        <v>1336</v>
      </c>
      <c r="H1338">
        <f t="shared" ca="1" si="44"/>
        <v>7.7804896868261045E-3</v>
      </c>
    </row>
    <row r="1339" spans="2:8" x14ac:dyDescent="0.2">
      <c r="B1339" s="176">
        <v>43707</v>
      </c>
      <c r="C1339" s="146">
        <v>116.33741000000001</v>
      </c>
      <c r="D1339">
        <f t="shared" si="43"/>
        <v>-0.66917079673021318</v>
      </c>
      <c r="E1339">
        <v>2.0997347225899781E-2</v>
      </c>
      <c r="G1339">
        <v>1337</v>
      </c>
      <c r="H1339">
        <f t="shared" ca="1" si="44"/>
        <v>1.4626948432594874E-2</v>
      </c>
    </row>
    <row r="1340" spans="2:8" x14ac:dyDescent="0.2">
      <c r="B1340" s="176">
        <v>44355</v>
      </c>
      <c r="C1340" s="146">
        <v>351.65399200000002</v>
      </c>
      <c r="D1340">
        <f t="shared" si="43"/>
        <v>3.9901162620742698</v>
      </c>
      <c r="E1340">
        <v>2.0984092995813962E-2</v>
      </c>
      <c r="G1340">
        <v>1338</v>
      </c>
      <c r="H1340">
        <f t="shared" ca="1" si="44"/>
        <v>-1.1120931276149611E-3</v>
      </c>
    </row>
    <row r="1341" spans="2:8" x14ac:dyDescent="0.2">
      <c r="B1341" s="176">
        <v>37984</v>
      </c>
      <c r="C1341" s="146">
        <v>70.470100000000002</v>
      </c>
      <c r="D1341">
        <f t="shared" si="43"/>
        <v>5.0542638942238183</v>
      </c>
      <c r="E1341">
        <v>2.0975933094543778E-2</v>
      </c>
      <c r="G1341">
        <v>1339</v>
      </c>
      <c r="H1341">
        <f t="shared" ca="1" si="44"/>
        <v>-4.7533320012559138E-2</v>
      </c>
    </row>
    <row r="1342" spans="2:8" x14ac:dyDescent="0.2">
      <c r="B1342" s="176">
        <v>37050</v>
      </c>
      <c r="C1342" s="146">
        <v>11.639747</v>
      </c>
      <c r="D1342">
        <f t="shared" si="43"/>
        <v>-0.36756086122913312</v>
      </c>
      <c r="E1342">
        <v>2.0974285010815615E-2</v>
      </c>
      <c r="G1342">
        <v>1340</v>
      </c>
      <c r="H1342">
        <f t="shared" ca="1" si="44"/>
        <v>2.5519664617651237E-2</v>
      </c>
    </row>
    <row r="1343" spans="2:8" x14ac:dyDescent="0.2">
      <c r="B1343" s="176">
        <v>37285</v>
      </c>
      <c r="C1343" s="146">
        <v>18.404533000000001</v>
      </c>
      <c r="D1343">
        <f t="shared" si="43"/>
        <v>-0.9053070370022257</v>
      </c>
      <c r="E1343">
        <v>2.0967164740796219E-2</v>
      </c>
      <c r="G1343">
        <v>1341</v>
      </c>
      <c r="H1343">
        <f t="shared" ca="1" si="44"/>
        <v>4.5302110737566841E-2</v>
      </c>
    </row>
    <row r="1344" spans="2:8" x14ac:dyDescent="0.2">
      <c r="B1344" s="176">
        <v>40427</v>
      </c>
      <c r="C1344" s="146">
        <v>194.36009200000001</v>
      </c>
      <c r="D1344">
        <f t="shared" si="43"/>
        <v>-0.55056281032173959</v>
      </c>
      <c r="E1344">
        <v>2.0961738147979834E-2</v>
      </c>
      <c r="G1344">
        <v>1342</v>
      </c>
      <c r="H1344">
        <f t="shared" ca="1" si="44"/>
        <v>-2.8557925770196984E-2</v>
      </c>
    </row>
    <row r="1345" spans="2:8" x14ac:dyDescent="0.2">
      <c r="B1345" s="176">
        <v>44637</v>
      </c>
      <c r="C1345" s="146">
        <v>432.452179</v>
      </c>
      <c r="D1345">
        <f t="shared" si="43"/>
        <v>0.87111933827377019</v>
      </c>
      <c r="E1345">
        <v>2.0946098675698511E-2</v>
      </c>
      <c r="G1345">
        <v>1343</v>
      </c>
      <c r="H1345">
        <f t="shared" ca="1" si="44"/>
        <v>1.2138071725669336E-2</v>
      </c>
    </row>
    <row r="1346" spans="2:8" x14ac:dyDescent="0.2">
      <c r="B1346" s="176">
        <v>40500</v>
      </c>
      <c r="C1346" s="146">
        <v>231.119507</v>
      </c>
      <c r="D1346">
        <f t="shared" si="43"/>
        <v>-3.8739316568315724E-2</v>
      </c>
      <c r="E1346">
        <v>2.0903291257527754E-2</v>
      </c>
      <c r="G1346">
        <v>1344</v>
      </c>
      <c r="H1346">
        <f t="shared" ca="1" si="44"/>
        <v>-3.2261186694725164E-2</v>
      </c>
    </row>
    <row r="1347" spans="2:8" x14ac:dyDescent="0.2">
      <c r="B1347" s="176">
        <v>40638</v>
      </c>
      <c r="C1347" s="146">
        <v>240.43374600000001</v>
      </c>
      <c r="D1347">
        <f t="shared" ref="D1347:D1410" si="45">(C1347-C1348)/C1348</f>
        <v>1.8886908045223969</v>
      </c>
      <c r="E1347">
        <v>2.0849816144598524E-2</v>
      </c>
      <c r="G1347">
        <v>1345</v>
      </c>
      <c r="H1347">
        <f t="shared" ca="1" si="44"/>
        <v>-7.8011272972719125E-3</v>
      </c>
    </row>
    <row r="1348" spans="2:8" x14ac:dyDescent="0.2">
      <c r="B1348" s="176">
        <v>38015</v>
      </c>
      <c r="C1348" s="146">
        <v>83.232772999999995</v>
      </c>
      <c r="D1348">
        <f t="shared" si="45"/>
        <v>-0.80184600992023003</v>
      </c>
      <c r="E1348">
        <v>2.0845315161722843E-2</v>
      </c>
      <c r="G1348">
        <v>1346</v>
      </c>
      <c r="H1348">
        <f t="shared" ref="H1348:H1411" ca="1" si="46">_xlfn.NORM.INV(RAND(),N$5,N$6)</f>
        <v>1.8704223491139909E-2</v>
      </c>
    </row>
    <row r="1349" spans="2:8" x14ac:dyDescent="0.2">
      <c r="B1349" s="176">
        <v>44866</v>
      </c>
      <c r="C1349" s="146">
        <v>420.040863</v>
      </c>
      <c r="D1349">
        <f t="shared" si="45"/>
        <v>-5.4951239417968457E-2</v>
      </c>
      <c r="E1349">
        <v>2.0835840314907983E-2</v>
      </c>
      <c r="G1349">
        <v>1347</v>
      </c>
      <c r="H1349">
        <f t="shared" ca="1" si="46"/>
        <v>1.230249152566772E-2</v>
      </c>
    </row>
    <row r="1350" spans="2:8" x14ac:dyDescent="0.2">
      <c r="B1350" s="176">
        <v>44967</v>
      </c>
      <c r="C1350" s="146">
        <v>444.46475199999998</v>
      </c>
      <c r="D1350">
        <f t="shared" si="45"/>
        <v>8.2020569439456281</v>
      </c>
      <c r="E1350">
        <v>2.0835766527760268E-2</v>
      </c>
      <c r="G1350">
        <v>1348</v>
      </c>
      <c r="H1350">
        <f t="shared" ca="1" si="46"/>
        <v>1.3254684871480056E-2</v>
      </c>
    </row>
    <row r="1351" spans="2:8" x14ac:dyDescent="0.2">
      <c r="B1351" s="176">
        <v>39948</v>
      </c>
      <c r="C1351" s="146">
        <v>48.300587</v>
      </c>
      <c r="D1351">
        <f t="shared" si="45"/>
        <v>-0.64611995467518424</v>
      </c>
      <c r="E1351">
        <v>2.0781225867693664E-2</v>
      </c>
      <c r="G1351">
        <v>1349</v>
      </c>
      <c r="H1351">
        <f t="shared" ca="1" si="46"/>
        <v>-1.7679903690740382E-2</v>
      </c>
    </row>
    <row r="1352" spans="2:8" x14ac:dyDescent="0.2">
      <c r="B1352" s="176">
        <v>40800</v>
      </c>
      <c r="C1352" s="146">
        <v>136.488586</v>
      </c>
      <c r="D1352">
        <f t="shared" si="45"/>
        <v>2.5292458542244236</v>
      </c>
      <c r="E1352">
        <v>2.0773528639818527E-2</v>
      </c>
      <c r="G1352">
        <v>1350</v>
      </c>
      <c r="H1352">
        <f t="shared" ca="1" si="46"/>
        <v>-3.1314266278198874E-2</v>
      </c>
    </row>
    <row r="1353" spans="2:8" x14ac:dyDescent="0.2">
      <c r="B1353" s="176">
        <v>37841</v>
      </c>
      <c r="C1353" s="146">
        <v>38.673583999999998</v>
      </c>
      <c r="D1353">
        <f t="shared" si="45"/>
        <v>-0.88551661221439049</v>
      </c>
      <c r="E1353">
        <v>2.0768591007986125E-2</v>
      </c>
      <c r="G1353">
        <v>1351</v>
      </c>
      <c r="H1353">
        <f t="shared" ca="1" si="46"/>
        <v>1.8458769313512317E-2</v>
      </c>
    </row>
    <row r="1354" spans="2:8" x14ac:dyDescent="0.2">
      <c r="B1354" s="176">
        <v>41542</v>
      </c>
      <c r="C1354" s="146">
        <v>337.80957000000001</v>
      </c>
      <c r="D1354">
        <f t="shared" si="45"/>
        <v>12.096383511724827</v>
      </c>
      <c r="E1354">
        <v>2.0765366137937464E-2</v>
      </c>
      <c r="G1354">
        <v>1352</v>
      </c>
      <c r="H1354">
        <f t="shared" ca="1" si="46"/>
        <v>1.8815452144999936E-2</v>
      </c>
    </row>
    <row r="1355" spans="2:8" x14ac:dyDescent="0.2">
      <c r="B1355" s="176">
        <v>37642</v>
      </c>
      <c r="C1355" s="146">
        <v>25.794111000000001</v>
      </c>
      <c r="D1355">
        <f t="shared" si="45"/>
        <v>-0.8597587905072519</v>
      </c>
      <c r="E1355">
        <v>2.0757004763433045E-2</v>
      </c>
      <c r="G1355">
        <v>1353</v>
      </c>
      <c r="H1355">
        <f t="shared" ca="1" si="46"/>
        <v>1.7652165138981605E-2</v>
      </c>
    </row>
    <row r="1356" spans="2:8" x14ac:dyDescent="0.2">
      <c r="B1356" s="176">
        <v>43599</v>
      </c>
      <c r="C1356" s="146">
        <v>183.92675800000001</v>
      </c>
      <c r="D1356">
        <f t="shared" si="45"/>
        <v>0.31713109168560544</v>
      </c>
      <c r="E1356">
        <v>2.0746940424577861E-2</v>
      </c>
      <c r="G1356">
        <v>1354</v>
      </c>
      <c r="H1356">
        <f t="shared" ca="1" si="46"/>
        <v>-2.89640479786985E-2</v>
      </c>
    </row>
    <row r="1357" spans="2:8" x14ac:dyDescent="0.2">
      <c r="B1357" s="176">
        <v>40267</v>
      </c>
      <c r="C1357" s="146">
        <v>139.641953</v>
      </c>
      <c r="D1357">
        <f t="shared" si="45"/>
        <v>1.1325582184145535</v>
      </c>
      <c r="E1357">
        <v>2.0726443569082782E-2</v>
      </c>
      <c r="G1357">
        <v>1355</v>
      </c>
      <c r="H1357">
        <f t="shared" ca="1" si="46"/>
        <v>1.4949285545684077E-2</v>
      </c>
    </row>
    <row r="1358" spans="2:8" x14ac:dyDescent="0.2">
      <c r="B1358" s="176">
        <v>38191</v>
      </c>
      <c r="C1358" s="146">
        <v>65.480957000000004</v>
      </c>
      <c r="D1358">
        <f t="shared" si="45"/>
        <v>2.2505931948028994</v>
      </c>
      <c r="E1358">
        <v>2.0724249699921191E-2</v>
      </c>
      <c r="G1358">
        <v>1356</v>
      </c>
      <c r="H1358">
        <f t="shared" ca="1" si="46"/>
        <v>9.144506033760037E-4</v>
      </c>
    </row>
    <row r="1359" spans="2:8" x14ac:dyDescent="0.2">
      <c r="B1359" s="176">
        <v>36662</v>
      </c>
      <c r="C1359" s="146">
        <v>20.144310000000001</v>
      </c>
      <c r="D1359">
        <f t="shared" si="45"/>
        <v>-0.89382708390722654</v>
      </c>
      <c r="E1359">
        <v>2.0721327351044483E-2</v>
      </c>
      <c r="G1359">
        <v>1357</v>
      </c>
      <c r="H1359">
        <f t="shared" ca="1" si="46"/>
        <v>2.0766626076333877E-2</v>
      </c>
    </row>
    <row r="1360" spans="2:8" x14ac:dyDescent="0.2">
      <c r="B1360" s="176">
        <v>40421</v>
      </c>
      <c r="C1360" s="146">
        <v>189.731155</v>
      </c>
      <c r="D1360">
        <f t="shared" si="45"/>
        <v>0.56589657151455131</v>
      </c>
      <c r="E1360">
        <v>2.0710346702900524E-2</v>
      </c>
      <c r="G1360">
        <v>1358</v>
      </c>
      <c r="H1360">
        <f t="shared" ca="1" si="46"/>
        <v>6.4222874022595439E-2</v>
      </c>
    </row>
    <row r="1361" spans="2:8" x14ac:dyDescent="0.2">
      <c r="B1361" s="176">
        <v>39400</v>
      </c>
      <c r="C1361" s="146">
        <v>121.164551</v>
      </c>
      <c r="D1361">
        <f t="shared" si="45"/>
        <v>-0.72011011613152831</v>
      </c>
      <c r="E1361">
        <v>2.0697933703458671E-2</v>
      </c>
      <c r="G1361">
        <v>1359</v>
      </c>
      <c r="H1361">
        <f t="shared" ca="1" si="46"/>
        <v>-1.3669901984968934E-2</v>
      </c>
    </row>
    <row r="1362" spans="2:8" x14ac:dyDescent="0.2">
      <c r="B1362" s="176">
        <v>44824</v>
      </c>
      <c r="C1362" s="146">
        <v>432.90078699999998</v>
      </c>
      <c r="D1362">
        <f t="shared" si="45"/>
        <v>0.440298549225076</v>
      </c>
      <c r="E1362">
        <v>2.0683946926860632E-2</v>
      </c>
      <c r="G1362">
        <v>1360</v>
      </c>
      <c r="H1362">
        <f t="shared" ca="1" si="46"/>
        <v>-2.2670079601341035E-2</v>
      </c>
    </row>
    <row r="1363" spans="2:8" x14ac:dyDescent="0.2">
      <c r="B1363" s="176">
        <v>44313</v>
      </c>
      <c r="C1363" s="146">
        <v>300.56323200000003</v>
      </c>
      <c r="D1363">
        <f t="shared" si="45"/>
        <v>-0.45783133364669198</v>
      </c>
      <c r="E1363">
        <v>2.0649989895144188E-2</v>
      </c>
      <c r="G1363">
        <v>1361</v>
      </c>
      <c r="H1363">
        <f t="shared" ca="1" si="46"/>
        <v>-2.0159734203174497E-2</v>
      </c>
    </row>
    <row r="1364" spans="2:8" x14ac:dyDescent="0.2">
      <c r="B1364" s="176">
        <v>42657</v>
      </c>
      <c r="C1364" s="146">
        <v>554.37219200000004</v>
      </c>
      <c r="D1364">
        <f t="shared" si="45"/>
        <v>1.2706030599090579</v>
      </c>
      <c r="E1364">
        <v>2.064796339292662E-2</v>
      </c>
      <c r="G1364">
        <v>1362</v>
      </c>
      <c r="H1364">
        <f t="shared" ca="1" si="46"/>
        <v>-5.0921555174004143E-3</v>
      </c>
    </row>
    <row r="1365" spans="2:8" x14ac:dyDescent="0.2">
      <c r="B1365" s="176">
        <v>40542</v>
      </c>
      <c r="C1365" s="146">
        <v>244.151962</v>
      </c>
      <c r="D1365">
        <f t="shared" si="45"/>
        <v>15.400178193909875</v>
      </c>
      <c r="E1365">
        <v>2.0646072341758737E-2</v>
      </c>
      <c r="G1365">
        <v>1363</v>
      </c>
      <c r="H1365">
        <f t="shared" ca="1" si="46"/>
        <v>1.9280947208037164E-2</v>
      </c>
    </row>
    <row r="1366" spans="2:8" x14ac:dyDescent="0.2">
      <c r="B1366" s="176">
        <v>37253</v>
      </c>
      <c r="C1366" s="146">
        <v>14.887153</v>
      </c>
      <c r="D1366">
        <f t="shared" si="45"/>
        <v>-0.94989295168456567</v>
      </c>
      <c r="E1366">
        <v>2.0623974853158641E-2</v>
      </c>
      <c r="G1366">
        <v>1364</v>
      </c>
      <c r="H1366">
        <f t="shared" ca="1" si="46"/>
        <v>-2.3853124844788291E-3</v>
      </c>
    </row>
    <row r="1367" spans="2:8" x14ac:dyDescent="0.2">
      <c r="B1367" s="176">
        <v>41318</v>
      </c>
      <c r="C1367" s="146">
        <v>297.106964</v>
      </c>
      <c r="D1367">
        <f t="shared" si="45"/>
        <v>7.7964433476435762</v>
      </c>
      <c r="E1367">
        <v>2.0599533793778168E-2</v>
      </c>
      <c r="G1367">
        <v>1365</v>
      </c>
      <c r="H1367">
        <f t="shared" ca="1" si="46"/>
        <v>1.0486622638595072E-2</v>
      </c>
    </row>
    <row r="1368" spans="2:8" x14ac:dyDescent="0.2">
      <c r="B1368" s="176">
        <v>36495</v>
      </c>
      <c r="C1368" s="146">
        <v>33.775806000000003</v>
      </c>
      <c r="D1368">
        <f t="shared" si="45"/>
        <v>0.3800070896555422</v>
      </c>
      <c r="E1368">
        <v>2.0594979227648535E-2</v>
      </c>
      <c r="G1368">
        <v>1366</v>
      </c>
      <c r="H1368">
        <f t="shared" ca="1" si="46"/>
        <v>-1.689031097689643E-2</v>
      </c>
    </row>
    <row r="1369" spans="2:8" x14ac:dyDescent="0.2">
      <c r="B1369" s="176">
        <v>37756</v>
      </c>
      <c r="C1369" s="146">
        <v>24.475096000000001</v>
      </c>
      <c r="D1369">
        <f t="shared" si="45"/>
        <v>-0.939266845836916</v>
      </c>
      <c r="E1369">
        <v>2.0585514806333936E-2</v>
      </c>
      <c r="G1369">
        <v>1367</v>
      </c>
      <c r="H1369">
        <f t="shared" ca="1" si="46"/>
        <v>-1.9058557466412187E-2</v>
      </c>
    </row>
    <row r="1370" spans="2:8" x14ac:dyDescent="0.2">
      <c r="B1370" s="176">
        <v>44852</v>
      </c>
      <c r="C1370" s="146">
        <v>402.993988</v>
      </c>
      <c r="D1370">
        <f t="shared" si="45"/>
        <v>1.6691976866837888</v>
      </c>
      <c r="E1370">
        <v>2.0575576541873877E-2</v>
      </c>
      <c r="G1370">
        <v>1368</v>
      </c>
      <c r="H1370">
        <f t="shared" ca="1" si="46"/>
        <v>-2.340065882606079E-2</v>
      </c>
    </row>
    <row r="1371" spans="2:8" x14ac:dyDescent="0.2">
      <c r="B1371" s="176">
        <v>44090</v>
      </c>
      <c r="C1371" s="146">
        <v>150.979446</v>
      </c>
      <c r="D1371">
        <f t="shared" si="45"/>
        <v>3.1505489174692021</v>
      </c>
      <c r="E1371">
        <v>2.0552583597018153E-2</v>
      </c>
      <c r="G1371">
        <v>1369</v>
      </c>
      <c r="H1371">
        <f t="shared" ca="1" si="46"/>
        <v>1.1162067021312448E-2</v>
      </c>
    </row>
    <row r="1372" spans="2:8" x14ac:dyDescent="0.2">
      <c r="B1372" s="176">
        <v>35863</v>
      </c>
      <c r="C1372" s="146">
        <v>36.375777999999997</v>
      </c>
      <c r="D1372">
        <f t="shared" si="45"/>
        <v>-0.88351732633666191</v>
      </c>
      <c r="E1372">
        <v>2.0545018581517881E-2</v>
      </c>
      <c r="G1372">
        <v>1370</v>
      </c>
      <c r="H1372">
        <f t="shared" ca="1" si="46"/>
        <v>-1.8754699185271936E-2</v>
      </c>
    </row>
    <row r="1373" spans="2:8" x14ac:dyDescent="0.2">
      <c r="B1373" s="176">
        <v>41522</v>
      </c>
      <c r="C1373" s="146">
        <v>312.28488199999998</v>
      </c>
      <c r="D1373">
        <f t="shared" si="45"/>
        <v>0.41553945839998863</v>
      </c>
      <c r="E1373">
        <v>2.0532620157716442E-2</v>
      </c>
      <c r="G1373">
        <v>1371</v>
      </c>
      <c r="H1373">
        <f t="shared" ca="1" si="46"/>
        <v>-3.9269684534256966E-3</v>
      </c>
    </row>
    <row r="1374" spans="2:8" x14ac:dyDescent="0.2">
      <c r="B1374" s="176">
        <v>41121</v>
      </c>
      <c r="C1374" s="146">
        <v>220.61192299999999</v>
      </c>
      <c r="D1374">
        <f t="shared" si="45"/>
        <v>0.42534109553936539</v>
      </c>
      <c r="E1374">
        <v>2.052329819208331E-2</v>
      </c>
      <c r="G1374">
        <v>1372</v>
      </c>
      <c r="H1374">
        <f t="shared" ca="1" si="46"/>
        <v>-1.5134952498600494E-2</v>
      </c>
    </row>
    <row r="1375" spans="2:8" x14ac:dyDescent="0.2">
      <c r="B1375" s="176">
        <v>38793</v>
      </c>
      <c r="C1375" s="146">
        <v>154.778336</v>
      </c>
      <c r="D1375">
        <f t="shared" si="45"/>
        <v>6.1868803059996464</v>
      </c>
      <c r="E1375">
        <v>2.0510308507776277E-2</v>
      </c>
      <c r="G1375">
        <v>1373</v>
      </c>
      <c r="H1375">
        <f t="shared" ca="1" si="46"/>
        <v>6.8521872992683677E-4</v>
      </c>
    </row>
    <row r="1376" spans="2:8" x14ac:dyDescent="0.2">
      <c r="B1376" s="176">
        <v>37540</v>
      </c>
      <c r="C1376" s="146">
        <v>21.536234</v>
      </c>
      <c r="D1376">
        <f t="shared" si="45"/>
        <v>3.4584164472114418E-2</v>
      </c>
      <c r="E1376">
        <v>2.0467843600407931E-2</v>
      </c>
      <c r="G1376">
        <v>1374</v>
      </c>
      <c r="H1376">
        <f t="shared" ca="1" si="46"/>
        <v>2.8824446719934577E-2</v>
      </c>
    </row>
    <row r="1377" spans="2:8" x14ac:dyDescent="0.2">
      <c r="B1377" s="176">
        <v>36111</v>
      </c>
      <c r="C1377" s="146">
        <v>20.816319</v>
      </c>
      <c r="D1377">
        <f t="shared" si="45"/>
        <v>1.3613610801491739E-3</v>
      </c>
      <c r="E1377">
        <v>2.0460367835617325E-2</v>
      </c>
      <c r="G1377">
        <v>1375</v>
      </c>
      <c r="H1377">
        <f t="shared" ca="1" si="46"/>
        <v>-1.1235820205936284E-2</v>
      </c>
    </row>
    <row r="1378" spans="2:8" x14ac:dyDescent="0.2">
      <c r="B1378" s="176">
        <v>36689</v>
      </c>
      <c r="C1378" s="146">
        <v>20.788018999999998</v>
      </c>
      <c r="D1378">
        <f t="shared" si="45"/>
        <v>-0.89115003008870552</v>
      </c>
      <c r="E1378">
        <v>2.044616253098679E-2</v>
      </c>
      <c r="G1378">
        <v>1376</v>
      </c>
      <c r="H1378">
        <f t="shared" ca="1" si="46"/>
        <v>-3.3424075803626205E-2</v>
      </c>
    </row>
    <row r="1379" spans="2:8" x14ac:dyDescent="0.2">
      <c r="B1379" s="176">
        <v>40746</v>
      </c>
      <c r="C1379" s="146">
        <v>190.97863799999999</v>
      </c>
      <c r="D1379">
        <f t="shared" si="45"/>
        <v>-0.60871206886382334</v>
      </c>
      <c r="E1379">
        <v>2.0419434169381166E-2</v>
      </c>
      <c r="G1379">
        <v>1377</v>
      </c>
      <c r="H1379">
        <f t="shared" ca="1" si="46"/>
        <v>-3.5341396619555751E-2</v>
      </c>
    </row>
    <row r="1380" spans="2:8" x14ac:dyDescent="0.2">
      <c r="B1380" s="176">
        <v>42002</v>
      </c>
      <c r="C1380" s="146">
        <v>488.07699600000001</v>
      </c>
      <c r="D1380">
        <f t="shared" si="45"/>
        <v>1.6819949195313872</v>
      </c>
      <c r="E1380">
        <v>2.0406136769642889E-2</v>
      </c>
      <c r="G1380">
        <v>1378</v>
      </c>
      <c r="H1380">
        <f t="shared" ca="1" si="46"/>
        <v>-9.6870280351535158E-3</v>
      </c>
    </row>
    <row r="1381" spans="2:8" x14ac:dyDescent="0.2">
      <c r="B1381" s="176">
        <v>44181</v>
      </c>
      <c r="C1381" s="146">
        <v>181.98281900000001</v>
      </c>
      <c r="D1381">
        <f t="shared" si="45"/>
        <v>6.8511191921039627</v>
      </c>
      <c r="E1381">
        <v>2.0402531068204968E-2</v>
      </c>
      <c r="G1381">
        <v>1379</v>
      </c>
      <c r="H1381">
        <f t="shared" ca="1" si="46"/>
        <v>-3.072913213174585E-2</v>
      </c>
    </row>
    <row r="1382" spans="2:8" x14ac:dyDescent="0.2">
      <c r="B1382" s="176">
        <v>37427</v>
      </c>
      <c r="C1382" s="146">
        <v>23.179220000000001</v>
      </c>
      <c r="D1382">
        <f t="shared" si="45"/>
        <v>-0.86747527914844824</v>
      </c>
      <c r="E1382">
        <v>2.0373647167042815E-2</v>
      </c>
      <c r="G1382">
        <v>1380</v>
      </c>
      <c r="H1382">
        <f t="shared" ca="1" si="46"/>
        <v>-8.7630948813731992E-3</v>
      </c>
    </row>
    <row r="1383" spans="2:8" x14ac:dyDescent="0.2">
      <c r="B1383" s="176">
        <v>43437</v>
      </c>
      <c r="C1383" s="146">
        <v>174.904877</v>
      </c>
      <c r="D1383">
        <f t="shared" si="45"/>
        <v>-0.55788145918093368</v>
      </c>
      <c r="E1383">
        <v>2.0354816772632345E-2</v>
      </c>
      <c r="G1383">
        <v>1381</v>
      </c>
      <c r="H1383">
        <f t="shared" ca="1" si="46"/>
        <v>-3.095375901001518E-2</v>
      </c>
    </row>
    <row r="1384" spans="2:8" x14ac:dyDescent="0.2">
      <c r="B1384" s="176">
        <v>42515</v>
      </c>
      <c r="C1384" s="146">
        <v>395.60629299999999</v>
      </c>
      <c r="D1384">
        <f t="shared" si="45"/>
        <v>1.5586738893940904</v>
      </c>
      <c r="E1384">
        <v>2.0303231618000912E-2</v>
      </c>
      <c r="G1384">
        <v>1382</v>
      </c>
      <c r="H1384">
        <f t="shared" ca="1" si="46"/>
        <v>-1.4605457829865486E-2</v>
      </c>
    </row>
    <row r="1385" spans="2:8" x14ac:dyDescent="0.2">
      <c r="B1385" s="176">
        <v>40381</v>
      </c>
      <c r="C1385" s="146">
        <v>154.6138</v>
      </c>
      <c r="D1385">
        <f t="shared" si="45"/>
        <v>-0.21263807808359569</v>
      </c>
      <c r="E1385">
        <v>2.0296128443210219E-2</v>
      </c>
      <c r="G1385">
        <v>1383</v>
      </c>
      <c r="H1385">
        <f t="shared" ca="1" si="46"/>
        <v>-4.5891391431378248E-4</v>
      </c>
    </row>
    <row r="1386" spans="2:8" x14ac:dyDescent="0.2">
      <c r="B1386" s="176">
        <v>40737</v>
      </c>
      <c r="C1386" s="146">
        <v>196.369415</v>
      </c>
      <c r="D1386">
        <f t="shared" si="45"/>
        <v>13.065037508788437</v>
      </c>
      <c r="E1386">
        <v>2.0294633619767018E-2</v>
      </c>
      <c r="G1386">
        <v>1384</v>
      </c>
      <c r="H1386">
        <f t="shared" ca="1" si="46"/>
        <v>-7.8810144641718958E-3</v>
      </c>
    </row>
    <row r="1387" spans="2:8" x14ac:dyDescent="0.2">
      <c r="B1387" s="176">
        <v>36865</v>
      </c>
      <c r="C1387" s="146">
        <v>13.961527999999999</v>
      </c>
      <c r="D1387">
        <f t="shared" si="45"/>
        <v>-0.45210054063438554</v>
      </c>
      <c r="E1387">
        <v>2.0293208652922525E-2</v>
      </c>
      <c r="G1387">
        <v>1385</v>
      </c>
      <c r="H1387">
        <f t="shared" ca="1" si="46"/>
        <v>-1.8508325044047633E-2</v>
      </c>
    </row>
    <row r="1388" spans="2:8" x14ac:dyDescent="0.2">
      <c r="B1388" s="176">
        <v>35969</v>
      </c>
      <c r="C1388" s="146">
        <v>25.481915999999998</v>
      </c>
      <c r="D1388">
        <f t="shared" si="45"/>
        <v>-0.25737884936182515</v>
      </c>
      <c r="E1388">
        <v>2.0292565713532155E-2</v>
      </c>
      <c r="G1388">
        <v>1386</v>
      </c>
      <c r="H1388">
        <f t="shared" ca="1" si="46"/>
        <v>-3.7504713590658677E-2</v>
      </c>
    </row>
    <row r="1389" spans="2:8" x14ac:dyDescent="0.2">
      <c r="B1389" s="176">
        <v>36466</v>
      </c>
      <c r="C1389" s="146">
        <v>34.313479999999998</v>
      </c>
      <c r="D1389">
        <f t="shared" si="45"/>
        <v>-0.84911851894878765</v>
      </c>
      <c r="E1389">
        <v>2.0265393146200818E-2</v>
      </c>
      <c r="G1389">
        <v>1387</v>
      </c>
      <c r="H1389">
        <f t="shared" ca="1" si="46"/>
        <v>-4.6477968583604565E-3</v>
      </c>
    </row>
    <row r="1390" spans="2:8" x14ac:dyDescent="0.2">
      <c r="B1390" s="176">
        <v>40676</v>
      </c>
      <c r="C1390" s="146">
        <v>227.42008999999999</v>
      </c>
      <c r="D1390">
        <f t="shared" si="45"/>
        <v>1.8650361280761598</v>
      </c>
      <c r="E1390">
        <v>2.026105213879149E-2</v>
      </c>
      <c r="G1390">
        <v>1388</v>
      </c>
      <c r="H1390">
        <f t="shared" ca="1" si="46"/>
        <v>3.1988761170092757E-2</v>
      </c>
    </row>
    <row r="1391" spans="2:8" x14ac:dyDescent="0.2">
      <c r="B1391" s="176">
        <v>38574</v>
      </c>
      <c r="C1391" s="146">
        <v>79.377739000000005</v>
      </c>
      <c r="D1391">
        <f t="shared" si="45"/>
        <v>7.320934793860813E-2</v>
      </c>
      <c r="E1391">
        <v>2.0256773991662237E-2</v>
      </c>
      <c r="G1391">
        <v>1389</v>
      </c>
      <c r="H1391">
        <f t="shared" ca="1" si="46"/>
        <v>1.226908940480525E-2</v>
      </c>
    </row>
    <row r="1392" spans="2:8" x14ac:dyDescent="0.2">
      <c r="B1392" s="176">
        <v>35226</v>
      </c>
      <c r="C1392" s="146">
        <v>73.962958999999998</v>
      </c>
      <c r="D1392">
        <f t="shared" si="45"/>
        <v>-0.71932210712721723</v>
      </c>
      <c r="E1392">
        <v>2.0220609052578425E-2</v>
      </c>
      <c r="G1392">
        <v>1390</v>
      </c>
      <c r="H1392">
        <f t="shared" ca="1" si="46"/>
        <v>8.1988314470998538E-2</v>
      </c>
    </row>
    <row r="1393" spans="2:8" x14ac:dyDescent="0.2">
      <c r="B1393" s="176">
        <v>41200</v>
      </c>
      <c r="C1393" s="146">
        <v>263.51544200000001</v>
      </c>
      <c r="D1393">
        <f t="shared" si="45"/>
        <v>-0.23014903400408618</v>
      </c>
      <c r="E1393">
        <v>2.0196160572144944E-2</v>
      </c>
      <c r="G1393">
        <v>1391</v>
      </c>
      <c r="H1393">
        <f t="shared" ca="1" si="46"/>
        <v>2.8853137338589963E-2</v>
      </c>
    </row>
    <row r="1394" spans="2:8" x14ac:dyDescent="0.2">
      <c r="B1394" s="176">
        <v>42433</v>
      </c>
      <c r="C1394" s="146">
        <v>342.29409800000002</v>
      </c>
      <c r="D1394">
        <f t="shared" si="45"/>
        <v>-0.18596267914370762</v>
      </c>
      <c r="E1394">
        <v>2.0196005892083847E-2</v>
      </c>
      <c r="G1394">
        <v>1392</v>
      </c>
      <c r="H1394">
        <f t="shared" ca="1" si="46"/>
        <v>2.2019866654020469E-2</v>
      </c>
    </row>
    <row r="1395" spans="2:8" x14ac:dyDescent="0.2">
      <c r="B1395" s="176">
        <v>43056</v>
      </c>
      <c r="C1395" s="146">
        <v>420.489441</v>
      </c>
      <c r="D1395">
        <f t="shared" si="45"/>
        <v>2.3618152272131683</v>
      </c>
      <c r="E1395">
        <v>2.0195862872091311E-2</v>
      </c>
      <c r="G1395">
        <v>1393</v>
      </c>
      <c r="H1395">
        <f t="shared" ca="1" si="46"/>
        <v>-9.6645511233647199E-3</v>
      </c>
    </row>
    <row r="1396" spans="2:8" x14ac:dyDescent="0.2">
      <c r="B1396" s="176">
        <v>38895</v>
      </c>
      <c r="C1396" s="146">
        <v>125.07809399999999</v>
      </c>
      <c r="D1396">
        <f t="shared" si="45"/>
        <v>0.798390921708515</v>
      </c>
      <c r="E1396">
        <v>2.0190437580277505E-2</v>
      </c>
      <c r="G1396">
        <v>1394</v>
      </c>
      <c r="H1396">
        <f t="shared" ca="1" si="46"/>
        <v>-5.0762424394014447E-2</v>
      </c>
    </row>
    <row r="1397" spans="2:8" x14ac:dyDescent="0.2">
      <c r="B1397" s="176">
        <v>35299</v>
      </c>
      <c r="C1397" s="146">
        <v>69.550003000000004</v>
      </c>
      <c r="D1397">
        <f t="shared" si="45"/>
        <v>-0.71242058777077921</v>
      </c>
      <c r="E1397">
        <v>2.0189123839762346E-2</v>
      </c>
      <c r="G1397">
        <v>1395</v>
      </c>
      <c r="H1397">
        <f t="shared" ca="1" si="46"/>
        <v>9.1072206633624544E-3</v>
      </c>
    </row>
    <row r="1398" spans="2:8" x14ac:dyDescent="0.2">
      <c r="B1398" s="176">
        <v>44209</v>
      </c>
      <c r="C1398" s="146">
        <v>241.84625199999999</v>
      </c>
      <c r="D1398">
        <f t="shared" si="45"/>
        <v>3.2585430028371533E-2</v>
      </c>
      <c r="E1398">
        <v>2.0185065577824644E-2</v>
      </c>
      <c r="G1398">
        <v>1396</v>
      </c>
      <c r="H1398">
        <f t="shared" ca="1" si="46"/>
        <v>-3.4478770844881129E-2</v>
      </c>
    </row>
    <row r="1399" spans="2:8" x14ac:dyDescent="0.2">
      <c r="B1399" s="176">
        <v>41138</v>
      </c>
      <c r="C1399" s="146">
        <v>234.214279</v>
      </c>
      <c r="D1399">
        <f t="shared" si="45"/>
        <v>1.8153894929626766</v>
      </c>
      <c r="E1399">
        <v>2.0174026896942827E-2</v>
      </c>
      <c r="G1399">
        <v>1397</v>
      </c>
      <c r="H1399">
        <f t="shared" ca="1" si="46"/>
        <v>-1.0896450310868276E-2</v>
      </c>
    </row>
    <row r="1400" spans="2:8" x14ac:dyDescent="0.2">
      <c r="B1400" s="176">
        <v>43971</v>
      </c>
      <c r="C1400" s="146">
        <v>83.190719999999999</v>
      </c>
      <c r="D1400">
        <f t="shared" si="45"/>
        <v>-0.75230038051054571</v>
      </c>
      <c r="E1400">
        <v>2.0171068662437133E-2</v>
      </c>
      <c r="G1400">
        <v>1398</v>
      </c>
      <c r="H1400">
        <f t="shared" ca="1" si="46"/>
        <v>1.0084625274630816E-2</v>
      </c>
    </row>
    <row r="1401" spans="2:8" x14ac:dyDescent="0.2">
      <c r="B1401" s="176">
        <v>43217</v>
      </c>
      <c r="C1401" s="146">
        <v>335.85324100000003</v>
      </c>
      <c r="D1401">
        <f t="shared" si="45"/>
        <v>1.7125603131985525</v>
      </c>
      <c r="E1401">
        <v>2.0136247274412027E-2</v>
      </c>
      <c r="G1401">
        <v>1399</v>
      </c>
      <c r="H1401">
        <f t="shared" ca="1" si="46"/>
        <v>-2.5329485945194741E-2</v>
      </c>
    </row>
    <row r="1402" spans="2:8" x14ac:dyDescent="0.2">
      <c r="B1402" s="176">
        <v>43727</v>
      </c>
      <c r="C1402" s="146">
        <v>123.81411</v>
      </c>
      <c r="D1402">
        <f t="shared" si="45"/>
        <v>9.5532584330572217</v>
      </c>
      <c r="E1402">
        <v>2.0123229860491643E-2</v>
      </c>
      <c r="G1402">
        <v>1400</v>
      </c>
      <c r="H1402">
        <f t="shared" ca="1" si="46"/>
        <v>-1.4797610330537845E-2</v>
      </c>
    </row>
    <row r="1403" spans="2:8" x14ac:dyDescent="0.2">
      <c r="B1403" s="176">
        <v>36965</v>
      </c>
      <c r="C1403" s="146">
        <v>11.732310999999999</v>
      </c>
      <c r="D1403">
        <f t="shared" si="45"/>
        <v>-0.9772162969884548</v>
      </c>
      <c r="E1403">
        <v>2.0120766158903597E-2</v>
      </c>
      <c r="G1403">
        <v>1401</v>
      </c>
      <c r="H1403">
        <f t="shared" ca="1" si="46"/>
        <v>3.3659229715266435E-2</v>
      </c>
    </row>
    <row r="1404" spans="2:8" x14ac:dyDescent="0.2">
      <c r="B1404" s="176">
        <v>42013</v>
      </c>
      <c r="C1404" s="146">
        <v>514.94311500000003</v>
      </c>
      <c r="D1404">
        <f t="shared" si="45"/>
        <v>2.556099748029061</v>
      </c>
      <c r="E1404">
        <v>2.0117163671937513E-2</v>
      </c>
      <c r="G1404">
        <v>1402</v>
      </c>
      <c r="H1404">
        <f t="shared" ca="1" si="46"/>
        <v>4.6658301179280944E-2</v>
      </c>
    </row>
    <row r="1405" spans="2:8" x14ac:dyDescent="0.2">
      <c r="B1405" s="176">
        <v>38961</v>
      </c>
      <c r="C1405" s="146">
        <v>144.805588</v>
      </c>
      <c r="D1405">
        <f t="shared" si="45"/>
        <v>-0.76914214746911125</v>
      </c>
      <c r="E1405">
        <v>2.0098022705759035E-2</v>
      </c>
      <c r="G1405">
        <v>1403</v>
      </c>
      <c r="H1405">
        <f t="shared" ca="1" si="46"/>
        <v>-3.4009963988722809E-2</v>
      </c>
    </row>
    <row r="1406" spans="2:8" x14ac:dyDescent="0.2">
      <c r="B1406" s="176">
        <v>45177</v>
      </c>
      <c r="C1406" s="146">
        <v>627.25</v>
      </c>
      <c r="D1406">
        <f t="shared" si="45"/>
        <v>0.24904207334253586</v>
      </c>
      <c r="E1406">
        <v>2.008452678154387E-2</v>
      </c>
      <c r="G1406">
        <v>1404</v>
      </c>
      <c r="H1406">
        <f t="shared" ca="1" si="46"/>
        <v>1.9789206988484447E-2</v>
      </c>
    </row>
    <row r="1407" spans="2:8" x14ac:dyDescent="0.2">
      <c r="B1407" s="176">
        <v>42608</v>
      </c>
      <c r="C1407" s="146">
        <v>502.184845</v>
      </c>
      <c r="D1407">
        <f t="shared" si="45"/>
        <v>50.142371440064771</v>
      </c>
      <c r="E1407">
        <v>2.0046554972856429E-2</v>
      </c>
      <c r="G1407">
        <v>1405</v>
      </c>
      <c r="H1407">
        <f t="shared" ca="1" si="46"/>
        <v>1.0645245689191965E-2</v>
      </c>
    </row>
    <row r="1408" spans="2:8" x14ac:dyDescent="0.2">
      <c r="B1408" s="176">
        <v>37074</v>
      </c>
      <c r="C1408" s="146">
        <v>9.81935</v>
      </c>
      <c r="D1408">
        <f t="shared" si="45"/>
        <v>-0.97911204230014004</v>
      </c>
      <c r="E1408">
        <v>2.0032076003444997E-2</v>
      </c>
      <c r="G1408">
        <v>1406</v>
      </c>
      <c r="H1408">
        <f t="shared" ca="1" si="46"/>
        <v>9.903442632433616E-3</v>
      </c>
    </row>
    <row r="1409" spans="2:8" x14ac:dyDescent="0.2">
      <c r="B1409" s="176">
        <v>41827</v>
      </c>
      <c r="C1409" s="146">
        <v>470.09622200000001</v>
      </c>
      <c r="D1409">
        <f t="shared" si="45"/>
        <v>0.63012765742895405</v>
      </c>
      <c r="E1409">
        <v>2.0023475613438192E-2</v>
      </c>
      <c r="G1409">
        <v>1407</v>
      </c>
      <c r="H1409">
        <f t="shared" ca="1" si="46"/>
        <v>2.5030483012476203E-2</v>
      </c>
    </row>
    <row r="1410" spans="2:8" x14ac:dyDescent="0.2">
      <c r="B1410" s="176">
        <v>41484</v>
      </c>
      <c r="C1410" s="146">
        <v>288.38000499999998</v>
      </c>
      <c r="D1410">
        <f t="shared" si="45"/>
        <v>1.3637986271148304</v>
      </c>
      <c r="E1410">
        <v>2.0003525127594325E-2</v>
      </c>
      <c r="G1410">
        <v>1408</v>
      </c>
      <c r="H1410">
        <f t="shared" ca="1" si="46"/>
        <v>-4.9730321902797022E-3</v>
      </c>
    </row>
    <row r="1411" spans="2:8" x14ac:dyDescent="0.2">
      <c r="B1411" s="176">
        <v>39227</v>
      </c>
      <c r="C1411" s="146">
        <v>121.99854999999999</v>
      </c>
      <c r="D1411">
        <f t="shared" ref="D1411:D1474" si="47">(C1411-C1412)/C1412</f>
        <v>0.88875716629304946</v>
      </c>
      <c r="E1411">
        <v>1.9994589616853329E-2</v>
      </c>
      <c r="G1411">
        <v>1409</v>
      </c>
      <c r="H1411">
        <f t="shared" ca="1" si="46"/>
        <v>1.7927618931948396E-2</v>
      </c>
    </row>
    <row r="1412" spans="2:8" x14ac:dyDescent="0.2">
      <c r="B1412" s="176">
        <v>38260</v>
      </c>
      <c r="C1412" s="146">
        <v>64.591971999999998</v>
      </c>
      <c r="D1412">
        <f t="shared" si="47"/>
        <v>-0.7936191105156819</v>
      </c>
      <c r="E1412">
        <v>1.9982616451724063E-2</v>
      </c>
      <c r="G1412">
        <v>1410</v>
      </c>
      <c r="H1412">
        <f t="shared" ref="H1412:H1475" ca="1" si="48">_xlfn.NORM.INV(RAND(),N$5,N$6)</f>
        <v>1.4981236575680302E-2</v>
      </c>
    </row>
    <row r="1413" spans="2:8" x14ac:dyDescent="0.2">
      <c r="B1413" s="176">
        <v>44294</v>
      </c>
      <c r="C1413" s="146">
        <v>312.97457900000001</v>
      </c>
      <c r="D1413">
        <f t="shared" si="47"/>
        <v>2.4980504105759413</v>
      </c>
      <c r="E1413">
        <v>1.9980601978092701E-2</v>
      </c>
      <c r="G1413">
        <v>1411</v>
      </c>
      <c r="H1413">
        <f t="shared" ca="1" si="48"/>
        <v>8.1660424115901371E-3</v>
      </c>
    </row>
    <row r="1414" spans="2:8" x14ac:dyDescent="0.2">
      <c r="B1414" s="176">
        <v>43903</v>
      </c>
      <c r="C1414" s="146">
        <v>89.471146000000005</v>
      </c>
      <c r="D1414">
        <f t="shared" si="47"/>
        <v>-0.80779527729678813</v>
      </c>
      <c r="E1414">
        <v>1.9886343461335061E-2</v>
      </c>
      <c r="G1414">
        <v>1412</v>
      </c>
      <c r="H1414">
        <f t="shared" ca="1" si="48"/>
        <v>1.4526168735086848E-2</v>
      </c>
    </row>
    <row r="1415" spans="2:8" x14ac:dyDescent="0.2">
      <c r="B1415" s="176">
        <v>42731</v>
      </c>
      <c r="C1415" s="146">
        <v>465.49920700000001</v>
      </c>
      <c r="D1415">
        <f t="shared" si="47"/>
        <v>6.4032047931753375</v>
      </c>
      <c r="E1415">
        <v>1.9875550432482778E-2</v>
      </c>
      <c r="G1415">
        <v>1413</v>
      </c>
      <c r="H1415">
        <f t="shared" ca="1" si="48"/>
        <v>-3.8450213379763679E-3</v>
      </c>
    </row>
    <row r="1416" spans="2:8" x14ac:dyDescent="0.2">
      <c r="B1416" s="176">
        <v>38175</v>
      </c>
      <c r="C1416" s="146">
        <v>62.878067000000001</v>
      </c>
      <c r="D1416">
        <f t="shared" si="47"/>
        <v>0.52251271814212474</v>
      </c>
      <c r="E1416">
        <v>1.9875466587500688E-2</v>
      </c>
      <c r="G1416">
        <v>1414</v>
      </c>
      <c r="H1416">
        <f t="shared" ca="1" si="48"/>
        <v>-2.8316367156553786E-2</v>
      </c>
    </row>
    <row r="1417" spans="2:8" x14ac:dyDescent="0.2">
      <c r="B1417" s="176">
        <v>35878</v>
      </c>
      <c r="C1417" s="146">
        <v>41.298878000000002</v>
      </c>
      <c r="D1417">
        <f t="shared" si="47"/>
        <v>2.2587155056973445</v>
      </c>
      <c r="E1417">
        <v>1.9874863634334168E-2</v>
      </c>
      <c r="G1417">
        <v>1415</v>
      </c>
      <c r="H1417">
        <f t="shared" ca="1" si="48"/>
        <v>2.4862665294919574E-2</v>
      </c>
    </row>
    <row r="1418" spans="2:8" x14ac:dyDescent="0.2">
      <c r="B1418" s="176">
        <v>37189</v>
      </c>
      <c r="C1418" s="146">
        <v>12.673361</v>
      </c>
      <c r="D1418">
        <f t="shared" si="47"/>
        <v>-0.89894525308310069</v>
      </c>
      <c r="E1418">
        <v>1.9863474323920091E-2</v>
      </c>
      <c r="G1418">
        <v>1416</v>
      </c>
      <c r="H1418">
        <f t="shared" ca="1" si="48"/>
        <v>1.5640305072473222E-2</v>
      </c>
    </row>
    <row r="1419" spans="2:8" x14ac:dyDescent="0.2">
      <c r="B1419" s="176">
        <v>39416</v>
      </c>
      <c r="C1419" s="146">
        <v>125.410843</v>
      </c>
      <c r="D1419">
        <f t="shared" si="47"/>
        <v>-0.60864300603489896</v>
      </c>
      <c r="E1419">
        <v>1.9841297464262702E-2</v>
      </c>
      <c r="G1419">
        <v>1417</v>
      </c>
      <c r="H1419">
        <f t="shared" ca="1" si="48"/>
        <v>4.5696403509679587E-2</v>
      </c>
    </row>
    <row r="1420" spans="2:8" x14ac:dyDescent="0.2">
      <c r="B1420" s="176">
        <v>44265</v>
      </c>
      <c r="C1420" s="146">
        <v>320.45126299999998</v>
      </c>
      <c r="D1420">
        <f t="shared" si="47"/>
        <v>1.184505810254689</v>
      </c>
      <c r="E1420">
        <v>1.9828708087580242E-2</v>
      </c>
      <c r="G1420">
        <v>1418</v>
      </c>
      <c r="H1420">
        <f t="shared" ca="1" si="48"/>
        <v>7.9080558030871731E-4</v>
      </c>
    </row>
    <row r="1421" spans="2:8" x14ac:dyDescent="0.2">
      <c r="B1421" s="176">
        <v>43672</v>
      </c>
      <c r="C1421" s="146">
        <v>146.69279499999999</v>
      </c>
      <c r="D1421">
        <f t="shared" si="47"/>
        <v>6.1911937717967715</v>
      </c>
      <c r="E1421">
        <v>1.9750492406573186E-2</v>
      </c>
      <c r="G1421">
        <v>1419</v>
      </c>
      <c r="H1421">
        <f t="shared" ca="1" si="48"/>
        <v>-9.7462034331954744E-3</v>
      </c>
    </row>
    <row r="1422" spans="2:8" x14ac:dyDescent="0.2">
      <c r="B1422" s="176">
        <v>36110</v>
      </c>
      <c r="C1422" s="146">
        <v>20.398949000000002</v>
      </c>
      <c r="D1422">
        <f t="shared" si="47"/>
        <v>-0.93350925777928706</v>
      </c>
      <c r="E1422">
        <v>1.9746916768817502E-2</v>
      </c>
      <c r="G1422">
        <v>1420</v>
      </c>
      <c r="H1422">
        <f t="shared" ca="1" si="48"/>
        <v>-1.7925267255725973E-2</v>
      </c>
    </row>
    <row r="1423" spans="2:8" x14ac:dyDescent="0.2">
      <c r="B1423" s="176">
        <v>44287</v>
      </c>
      <c r="C1423" s="146">
        <v>306.79382299999997</v>
      </c>
      <c r="D1423">
        <f t="shared" si="47"/>
        <v>15.657596907575407</v>
      </c>
      <c r="E1423">
        <v>1.9715058687727539E-2</v>
      </c>
      <c r="G1423">
        <v>1421</v>
      </c>
      <c r="H1423">
        <f t="shared" ca="1" si="48"/>
        <v>5.8178090620096226E-2</v>
      </c>
    </row>
    <row r="1424" spans="2:8" x14ac:dyDescent="0.2">
      <c r="B1424" s="176">
        <v>36684</v>
      </c>
      <c r="C1424" s="146">
        <v>18.417652</v>
      </c>
      <c r="D1424">
        <f t="shared" si="47"/>
        <v>-0.8448777919977225</v>
      </c>
      <c r="E1424">
        <v>1.9706428845093337E-2</v>
      </c>
      <c r="G1424">
        <v>1422</v>
      </c>
      <c r="H1424">
        <f t="shared" ca="1" si="48"/>
        <v>1.5766182832924306E-2</v>
      </c>
    </row>
    <row r="1425" spans="2:8" x14ac:dyDescent="0.2">
      <c r="B1425" s="176">
        <v>44050</v>
      </c>
      <c r="C1425" s="146">
        <v>118.72995</v>
      </c>
      <c r="D1425">
        <f t="shared" si="47"/>
        <v>3.7158050074776505</v>
      </c>
      <c r="E1425">
        <v>1.9691721460984898E-2</v>
      </c>
      <c r="G1425">
        <v>1423</v>
      </c>
      <c r="H1425">
        <f t="shared" ca="1" si="48"/>
        <v>-1.1872953096235947E-2</v>
      </c>
    </row>
    <row r="1426" spans="2:8" x14ac:dyDescent="0.2">
      <c r="B1426" s="176">
        <v>37679</v>
      </c>
      <c r="C1426" s="146">
        <v>25.177026999999999</v>
      </c>
      <c r="D1426">
        <f t="shared" si="47"/>
        <v>-0.95151099685674234</v>
      </c>
      <c r="E1426">
        <v>1.9681240299126698E-2</v>
      </c>
      <c r="G1426">
        <v>1424</v>
      </c>
      <c r="H1426">
        <f t="shared" ca="1" si="48"/>
        <v>2.7383021962318163E-2</v>
      </c>
    </row>
    <row r="1427" spans="2:8" x14ac:dyDescent="0.2">
      <c r="B1427" s="176">
        <v>44580</v>
      </c>
      <c r="C1427" s="146">
        <v>519.23168899999996</v>
      </c>
      <c r="D1427">
        <f t="shared" si="47"/>
        <v>0.82065549114000624</v>
      </c>
      <c r="E1427">
        <v>1.9675007421895263E-2</v>
      </c>
      <c r="G1427">
        <v>1425</v>
      </c>
      <c r="H1427">
        <f t="shared" ca="1" si="48"/>
        <v>5.4918974211553883E-3</v>
      </c>
    </row>
    <row r="1428" spans="2:8" x14ac:dyDescent="0.2">
      <c r="B1428" s="176">
        <v>41486</v>
      </c>
      <c r="C1428" s="146">
        <v>285.18942299999998</v>
      </c>
      <c r="D1428">
        <f t="shared" si="47"/>
        <v>5.4239333594459831</v>
      </c>
      <c r="E1428">
        <v>1.9656105578965553E-2</v>
      </c>
      <c r="G1428">
        <v>1426</v>
      </c>
      <c r="H1428">
        <f t="shared" ca="1" si="48"/>
        <v>3.2987824292917668E-2</v>
      </c>
    </row>
    <row r="1429" spans="2:8" x14ac:dyDescent="0.2">
      <c r="B1429" s="176">
        <v>35797</v>
      </c>
      <c r="C1429" s="146">
        <v>44.394829000000001</v>
      </c>
      <c r="D1429">
        <f t="shared" si="47"/>
        <v>-0.72087006509640728</v>
      </c>
      <c r="E1429">
        <v>1.9650236687466998E-2</v>
      </c>
      <c r="G1429">
        <v>1427</v>
      </c>
      <c r="H1429">
        <f t="shared" ca="1" si="48"/>
        <v>-1.7484912517955351E-2</v>
      </c>
    </row>
    <row r="1430" spans="2:8" x14ac:dyDescent="0.2">
      <c r="B1430" s="176">
        <v>40395</v>
      </c>
      <c r="C1430" s="146">
        <v>159.04718</v>
      </c>
      <c r="D1430">
        <f t="shared" si="47"/>
        <v>-0.39137354494704557</v>
      </c>
      <c r="E1430">
        <v>1.9598629373589877E-2</v>
      </c>
      <c r="G1430">
        <v>1428</v>
      </c>
      <c r="H1430">
        <f t="shared" ca="1" si="48"/>
        <v>5.2724299418404107E-3</v>
      </c>
    </row>
    <row r="1431" spans="2:8" x14ac:dyDescent="0.2">
      <c r="B1431" s="176">
        <v>41374</v>
      </c>
      <c r="C1431" s="146">
        <v>261.32150300000001</v>
      </c>
      <c r="D1431">
        <f t="shared" si="47"/>
        <v>15.688789019846467</v>
      </c>
      <c r="E1431">
        <v>1.9592942773451392E-2</v>
      </c>
      <c r="G1431">
        <v>1429</v>
      </c>
      <c r="H1431">
        <f t="shared" ca="1" si="48"/>
        <v>-2.2536347220298798E-2</v>
      </c>
    </row>
    <row r="1432" spans="2:8" x14ac:dyDescent="0.2">
      <c r="B1432" s="176">
        <v>37265</v>
      </c>
      <c r="C1432" s="146">
        <v>15.658505999999999</v>
      </c>
      <c r="D1432">
        <f t="shared" si="47"/>
        <v>-0.36163518846013309</v>
      </c>
      <c r="E1432">
        <v>1.9588183811913639E-2</v>
      </c>
      <c r="G1432">
        <v>1430</v>
      </c>
      <c r="H1432">
        <f t="shared" ca="1" si="48"/>
        <v>-1.5595306365541101E-2</v>
      </c>
    </row>
    <row r="1433" spans="2:8" x14ac:dyDescent="0.2">
      <c r="B1433" s="176">
        <v>37629</v>
      </c>
      <c r="C1433" s="146">
        <v>24.529087000000001</v>
      </c>
      <c r="D1433">
        <f t="shared" si="47"/>
        <v>0.74151127200159761</v>
      </c>
      <c r="E1433">
        <v>1.955727454590294E-2</v>
      </c>
      <c r="G1433">
        <v>1431</v>
      </c>
      <c r="H1433">
        <f t="shared" ca="1" si="48"/>
        <v>2.3351235629480261E-2</v>
      </c>
    </row>
    <row r="1434" spans="2:8" x14ac:dyDescent="0.2">
      <c r="B1434" s="176">
        <v>36789</v>
      </c>
      <c r="C1434" s="146">
        <v>14.084943000000001</v>
      </c>
      <c r="D1434">
        <f t="shared" si="47"/>
        <v>-0.37508560718498729</v>
      </c>
      <c r="E1434">
        <v>1.9541988180793213E-2</v>
      </c>
      <c r="G1434">
        <v>1432</v>
      </c>
      <c r="H1434">
        <f t="shared" ca="1" si="48"/>
        <v>5.0471824053119979E-2</v>
      </c>
    </row>
    <row r="1435" spans="2:8" x14ac:dyDescent="0.2">
      <c r="B1435" s="176">
        <v>37572</v>
      </c>
      <c r="C1435" s="146">
        <v>22.538996000000001</v>
      </c>
      <c r="D1435">
        <f t="shared" si="47"/>
        <v>0.39942532839220241</v>
      </c>
      <c r="E1435">
        <v>1.9539618907702342E-2</v>
      </c>
      <c r="G1435">
        <v>1433</v>
      </c>
      <c r="H1435">
        <f t="shared" ca="1" si="48"/>
        <v>-2.5291068385837071E-2</v>
      </c>
    </row>
    <row r="1436" spans="2:8" x14ac:dyDescent="0.2">
      <c r="B1436" s="176">
        <v>37224</v>
      </c>
      <c r="C1436" s="146">
        <v>16.105893999999999</v>
      </c>
      <c r="D1436">
        <f t="shared" si="47"/>
        <v>-0.80039763590722679</v>
      </c>
      <c r="E1436">
        <v>1.953118348371401E-2</v>
      </c>
      <c r="G1436">
        <v>1434</v>
      </c>
      <c r="H1436">
        <f t="shared" ca="1" si="48"/>
        <v>2.7693207928377967E-3</v>
      </c>
    </row>
    <row r="1437" spans="2:8" x14ac:dyDescent="0.2">
      <c r="B1437" s="176">
        <v>38342</v>
      </c>
      <c r="C1437" s="146">
        <v>80.689896000000005</v>
      </c>
      <c r="D1437">
        <f t="shared" si="47"/>
        <v>-0.42273369222903751</v>
      </c>
      <c r="E1437">
        <v>1.9530381134784624E-2</v>
      </c>
      <c r="G1437">
        <v>1435</v>
      </c>
      <c r="H1437">
        <f t="shared" ca="1" si="48"/>
        <v>4.7207136624868092E-2</v>
      </c>
    </row>
    <row r="1438" spans="2:8" x14ac:dyDescent="0.2">
      <c r="B1438" s="176">
        <v>39043</v>
      </c>
      <c r="C1438" s="146">
        <v>139.77932699999999</v>
      </c>
      <c r="D1438">
        <f t="shared" si="47"/>
        <v>-0.79090601795063575</v>
      </c>
      <c r="E1438">
        <v>1.9523755098099251E-2</v>
      </c>
      <c r="G1438">
        <v>1436</v>
      </c>
      <c r="H1438">
        <f t="shared" ca="1" si="48"/>
        <v>-2.5474698190329964E-2</v>
      </c>
    </row>
    <row r="1439" spans="2:8" x14ac:dyDescent="0.2">
      <c r="B1439" s="176">
        <v>45217</v>
      </c>
      <c r="C1439" s="146">
        <v>668.5</v>
      </c>
      <c r="D1439">
        <f t="shared" si="47"/>
        <v>4.4844772679903055</v>
      </c>
      <c r="E1439">
        <v>1.9521103806232634E-2</v>
      </c>
      <c r="G1439">
        <v>1437</v>
      </c>
      <c r="H1439">
        <f t="shared" ca="1" si="48"/>
        <v>-4.2287981325807578E-2</v>
      </c>
    </row>
    <row r="1440" spans="2:8" x14ac:dyDescent="0.2">
      <c r="B1440" s="176">
        <v>39185</v>
      </c>
      <c r="C1440" s="146">
        <v>121.889465</v>
      </c>
      <c r="D1440">
        <f t="shared" si="47"/>
        <v>-0.68604608453652594</v>
      </c>
      <c r="E1440">
        <v>1.9511515252859244E-2</v>
      </c>
      <c r="G1440">
        <v>1438</v>
      </c>
      <c r="H1440">
        <f t="shared" ca="1" si="48"/>
        <v>-1.8608287111134159E-2</v>
      </c>
    </row>
    <row r="1441" spans="2:8" x14ac:dyDescent="0.2">
      <c r="B1441" s="176">
        <v>44935</v>
      </c>
      <c r="C1441" s="146">
        <v>388.23998999999998</v>
      </c>
      <c r="D1441">
        <f t="shared" si="47"/>
        <v>-0.25959074922695619</v>
      </c>
      <c r="E1441">
        <v>1.9502689915270991E-2</v>
      </c>
      <c r="G1441">
        <v>1439</v>
      </c>
      <c r="H1441">
        <f t="shared" ca="1" si="48"/>
        <v>1.7569414257745223E-2</v>
      </c>
    </row>
    <row r="1442" spans="2:8" x14ac:dyDescent="0.2">
      <c r="B1442" s="176">
        <v>41955</v>
      </c>
      <c r="C1442" s="146">
        <v>524.35864300000003</v>
      </c>
      <c r="D1442">
        <f t="shared" si="47"/>
        <v>2.0204312925072188</v>
      </c>
      <c r="E1442">
        <v>1.9455599113652286E-2</v>
      </c>
      <c r="G1442">
        <v>1440</v>
      </c>
      <c r="H1442">
        <f t="shared" ca="1" si="48"/>
        <v>1.5462088882138427E-2</v>
      </c>
    </row>
    <row r="1443" spans="2:8" x14ac:dyDescent="0.2">
      <c r="B1443" s="176">
        <v>40862</v>
      </c>
      <c r="C1443" s="146">
        <v>173.60389699999999</v>
      </c>
      <c r="D1443">
        <f t="shared" si="47"/>
        <v>-0.46646500992425033</v>
      </c>
      <c r="E1443">
        <v>1.9403630671332286E-2</v>
      </c>
      <c r="G1443">
        <v>1441</v>
      </c>
      <c r="H1443">
        <f t="shared" ca="1" si="48"/>
        <v>4.7949102422721055E-3</v>
      </c>
    </row>
    <row r="1444" spans="2:8" x14ac:dyDescent="0.2">
      <c r="B1444" s="176">
        <v>41284</v>
      </c>
      <c r="C1444" s="146">
        <v>325.384277</v>
      </c>
      <c r="D1444">
        <f t="shared" si="47"/>
        <v>-9.3474280210264868E-2</v>
      </c>
      <c r="E1444">
        <v>1.9398141626338399E-2</v>
      </c>
      <c r="G1444">
        <v>1442</v>
      </c>
      <c r="H1444">
        <f t="shared" ca="1" si="48"/>
        <v>3.6276681174894167E-2</v>
      </c>
    </row>
    <row r="1445" spans="2:8" x14ac:dyDescent="0.2">
      <c r="B1445" s="176">
        <v>42380</v>
      </c>
      <c r="C1445" s="146">
        <v>358.93551600000001</v>
      </c>
      <c r="D1445">
        <f t="shared" si="47"/>
        <v>-0.27335175478005852</v>
      </c>
      <c r="E1445">
        <v>1.9385979239959661E-2</v>
      </c>
      <c r="G1445">
        <v>1443</v>
      </c>
      <c r="H1445">
        <f t="shared" ca="1" si="48"/>
        <v>1.3474874211743088E-2</v>
      </c>
    </row>
    <row r="1446" spans="2:8" x14ac:dyDescent="0.2">
      <c r="B1446" s="176">
        <v>44523</v>
      </c>
      <c r="C1446" s="146">
        <v>493.96048000000002</v>
      </c>
      <c r="D1446">
        <f t="shared" si="47"/>
        <v>5.566988730557882</v>
      </c>
      <c r="E1446">
        <v>1.9337573980706086E-2</v>
      </c>
      <c r="G1446">
        <v>1444</v>
      </c>
      <c r="H1446">
        <f t="shared" ca="1" si="48"/>
        <v>-6.724517754663888E-3</v>
      </c>
    </row>
    <row r="1447" spans="2:8" x14ac:dyDescent="0.2">
      <c r="B1447" s="176">
        <v>38111</v>
      </c>
      <c r="C1447" s="146">
        <v>75.218718999999993</v>
      </c>
      <c r="D1447">
        <f t="shared" si="47"/>
        <v>-0.57298723834563148</v>
      </c>
      <c r="E1447">
        <v>1.933612740807341E-2</v>
      </c>
      <c r="G1447">
        <v>1445</v>
      </c>
      <c r="H1447">
        <f t="shared" ca="1" si="48"/>
        <v>9.8299880051276479E-3</v>
      </c>
    </row>
    <row r="1448" spans="2:8" x14ac:dyDescent="0.2">
      <c r="B1448" s="176">
        <v>43812</v>
      </c>
      <c r="C1448" s="146">
        <v>176.15098599999999</v>
      </c>
      <c r="D1448">
        <f t="shared" si="47"/>
        <v>6.460490897129703</v>
      </c>
      <c r="E1448">
        <v>1.9325027056519263E-2</v>
      </c>
      <c r="G1448">
        <v>1446</v>
      </c>
      <c r="H1448">
        <f t="shared" ca="1" si="48"/>
        <v>5.6482084890200616E-2</v>
      </c>
    </row>
    <row r="1449" spans="2:8" x14ac:dyDescent="0.2">
      <c r="B1449" s="176">
        <v>37699</v>
      </c>
      <c r="C1449" s="146">
        <v>23.611179</v>
      </c>
      <c r="D1449">
        <f t="shared" si="47"/>
        <v>-0.95664115726373233</v>
      </c>
      <c r="E1449">
        <v>1.9313977667043691E-2</v>
      </c>
      <c r="G1449">
        <v>1447</v>
      </c>
      <c r="H1449">
        <f t="shared" ca="1" si="48"/>
        <v>2.1164953857144885E-3</v>
      </c>
    </row>
    <row r="1450" spans="2:8" x14ac:dyDescent="0.2">
      <c r="B1450" s="176">
        <v>45082</v>
      </c>
      <c r="C1450" s="146">
        <v>544.55279499999995</v>
      </c>
      <c r="D1450">
        <f t="shared" si="47"/>
        <v>0.76894435146954265</v>
      </c>
      <c r="E1450">
        <v>1.9313242842004991E-2</v>
      </c>
      <c r="G1450">
        <v>1448</v>
      </c>
      <c r="H1450">
        <f t="shared" ca="1" si="48"/>
        <v>-5.0423031841296942E-2</v>
      </c>
    </row>
    <row r="1451" spans="2:8" x14ac:dyDescent="0.2">
      <c r="B1451" s="176">
        <v>43269</v>
      </c>
      <c r="C1451" s="146">
        <v>307.84054600000002</v>
      </c>
      <c r="D1451">
        <f t="shared" si="47"/>
        <v>-0.22516915245498045</v>
      </c>
      <c r="E1451">
        <v>1.9310097554531596E-2</v>
      </c>
      <c r="G1451">
        <v>1449</v>
      </c>
      <c r="H1451">
        <f t="shared" ca="1" si="48"/>
        <v>-2.9878781088353221E-3</v>
      </c>
    </row>
    <row r="1452" spans="2:8" x14ac:dyDescent="0.2">
      <c r="B1452" s="176">
        <v>42496</v>
      </c>
      <c r="C1452" s="146">
        <v>397.30032299999999</v>
      </c>
      <c r="D1452">
        <f t="shared" si="47"/>
        <v>2.4987853201232291</v>
      </c>
      <c r="E1452">
        <v>1.9302065996355783E-2</v>
      </c>
      <c r="G1452">
        <v>1450</v>
      </c>
      <c r="H1452">
        <f t="shared" ca="1" si="48"/>
        <v>-1.6250785695893957E-2</v>
      </c>
    </row>
    <row r="1453" spans="2:8" x14ac:dyDescent="0.2">
      <c r="B1453" s="176">
        <v>39531</v>
      </c>
      <c r="C1453" s="146">
        <v>113.553787</v>
      </c>
      <c r="D1453">
        <f t="shared" si="47"/>
        <v>-0.59967059717801896</v>
      </c>
      <c r="E1453">
        <v>1.9288285650723491E-2</v>
      </c>
      <c r="G1453">
        <v>1451</v>
      </c>
      <c r="H1453">
        <f t="shared" ca="1" si="48"/>
        <v>-3.2432102507889485E-2</v>
      </c>
    </row>
    <row r="1454" spans="2:8" x14ac:dyDescent="0.2">
      <c r="B1454" s="176">
        <v>41316</v>
      </c>
      <c r="C1454" s="146">
        <v>283.65087899999997</v>
      </c>
      <c r="D1454">
        <f t="shared" si="47"/>
        <v>0.43113209367321587</v>
      </c>
      <c r="E1454">
        <v>1.9271322763892994E-2</v>
      </c>
      <c r="G1454">
        <v>1452</v>
      </c>
      <c r="H1454">
        <f t="shared" ca="1" si="48"/>
        <v>-1.4126677236816839E-2</v>
      </c>
    </row>
    <row r="1455" spans="2:8" x14ac:dyDescent="0.2">
      <c r="B1455" s="176">
        <v>40731</v>
      </c>
      <c r="C1455" s="146">
        <v>198.20034799999999</v>
      </c>
      <c r="D1455">
        <f t="shared" si="47"/>
        <v>0.44858085990839303</v>
      </c>
      <c r="E1455">
        <v>1.9266011994250872E-2</v>
      </c>
      <c r="G1455">
        <v>1453</v>
      </c>
      <c r="H1455">
        <f t="shared" ca="1" si="48"/>
        <v>4.1299248847531722E-2</v>
      </c>
    </row>
    <row r="1456" spans="2:8" x14ac:dyDescent="0.2">
      <c r="B1456" s="176">
        <v>40780</v>
      </c>
      <c r="C1456" s="146">
        <v>136.82380699999999</v>
      </c>
      <c r="D1456">
        <f t="shared" si="47"/>
        <v>2.3530366008732204</v>
      </c>
      <c r="E1456">
        <v>1.9265002845660614E-2</v>
      </c>
      <c r="G1456">
        <v>1454</v>
      </c>
      <c r="H1456">
        <f t="shared" ca="1" si="48"/>
        <v>2.6434395721138121E-2</v>
      </c>
    </row>
    <row r="1457" spans="2:8" x14ac:dyDescent="0.2">
      <c r="B1457" s="176">
        <v>37851</v>
      </c>
      <c r="C1457" s="146">
        <v>40.805939000000002</v>
      </c>
      <c r="D1457">
        <f t="shared" si="47"/>
        <v>-0.8947579142000478</v>
      </c>
      <c r="E1457">
        <v>1.9261106280871916E-2</v>
      </c>
      <c r="G1457">
        <v>1455</v>
      </c>
      <c r="H1457">
        <f t="shared" ca="1" si="48"/>
        <v>3.6439482985342483E-2</v>
      </c>
    </row>
    <row r="1458" spans="2:8" x14ac:dyDescent="0.2">
      <c r="B1458" s="176">
        <v>42514</v>
      </c>
      <c r="C1458" s="146">
        <v>387.734039</v>
      </c>
      <c r="D1458">
        <f t="shared" si="47"/>
        <v>0.99396283424261878</v>
      </c>
      <c r="E1458">
        <v>1.925341307736006E-2</v>
      </c>
      <c r="G1458">
        <v>1456</v>
      </c>
      <c r="H1458">
        <f t="shared" ca="1" si="48"/>
        <v>-1.25280036111181E-2</v>
      </c>
    </row>
    <row r="1459" spans="2:8" x14ac:dyDescent="0.2">
      <c r="B1459" s="176">
        <v>40730</v>
      </c>
      <c r="C1459" s="146">
        <v>194.45399499999999</v>
      </c>
      <c r="D1459">
        <f t="shared" si="47"/>
        <v>0.36586771825011416</v>
      </c>
      <c r="E1459">
        <v>1.9243006971683352E-2</v>
      </c>
      <c r="G1459">
        <v>1457</v>
      </c>
      <c r="H1459">
        <f t="shared" ca="1" si="48"/>
        <v>2.642618309113131E-2</v>
      </c>
    </row>
    <row r="1460" spans="2:8" x14ac:dyDescent="0.2">
      <c r="B1460" s="176">
        <v>40368</v>
      </c>
      <c r="C1460" s="146">
        <v>142.36663799999999</v>
      </c>
      <c r="D1460">
        <f t="shared" si="47"/>
        <v>-3.3241286386470482E-2</v>
      </c>
      <c r="E1460">
        <v>1.9242305856173092E-2</v>
      </c>
      <c r="G1460">
        <v>1458</v>
      </c>
      <c r="H1460">
        <f t="shared" ca="1" si="48"/>
        <v>-2.6768356297357538E-2</v>
      </c>
    </row>
    <row r="1461" spans="2:8" x14ac:dyDescent="0.2">
      <c r="B1461" s="176">
        <v>40193</v>
      </c>
      <c r="C1461" s="146">
        <v>147.26181</v>
      </c>
      <c r="D1461">
        <f t="shared" si="47"/>
        <v>-0.18023979567235396</v>
      </c>
      <c r="E1461">
        <v>1.9241811351636742E-2</v>
      </c>
      <c r="G1461">
        <v>1459</v>
      </c>
      <c r="H1461">
        <f t="shared" ca="1" si="48"/>
        <v>-4.5273804188522698E-3</v>
      </c>
    </row>
    <row r="1462" spans="2:8" x14ac:dyDescent="0.2">
      <c r="B1462" s="176">
        <v>43419</v>
      </c>
      <c r="C1462" s="146">
        <v>179.640106</v>
      </c>
      <c r="D1462">
        <f t="shared" si="47"/>
        <v>-0.62473973332363386</v>
      </c>
      <c r="E1462">
        <v>1.9230671140589673E-2</v>
      </c>
      <c r="G1462">
        <v>1460</v>
      </c>
      <c r="H1462">
        <f t="shared" ca="1" si="48"/>
        <v>-7.0559742266563781E-3</v>
      </c>
    </row>
    <row r="1463" spans="2:8" x14ac:dyDescent="0.2">
      <c r="B1463" s="176">
        <v>44558</v>
      </c>
      <c r="C1463" s="146">
        <v>478.70803799999999</v>
      </c>
      <c r="D1463">
        <f t="shared" si="47"/>
        <v>4.0347920480691624</v>
      </c>
      <c r="E1463">
        <v>1.9208382963374154E-2</v>
      </c>
      <c r="G1463">
        <v>1461</v>
      </c>
      <c r="H1463">
        <f t="shared" ca="1" si="48"/>
        <v>-1.1247679820822608E-2</v>
      </c>
    </row>
    <row r="1464" spans="2:8" x14ac:dyDescent="0.2">
      <c r="B1464" s="176">
        <v>38695</v>
      </c>
      <c r="C1464" s="146">
        <v>95.080001999999993</v>
      </c>
      <c r="D1464">
        <f t="shared" si="47"/>
        <v>0.92814035206690237</v>
      </c>
      <c r="E1464">
        <v>1.9193324365332599E-2</v>
      </c>
      <c r="G1464">
        <v>1462</v>
      </c>
      <c r="H1464">
        <f t="shared" ca="1" si="48"/>
        <v>3.0766541092366942E-2</v>
      </c>
    </row>
    <row r="1465" spans="2:8" x14ac:dyDescent="0.2">
      <c r="B1465" s="176">
        <v>37895</v>
      </c>
      <c r="C1465" s="146">
        <v>49.311763999999997</v>
      </c>
      <c r="D1465">
        <f t="shared" si="47"/>
        <v>-0.77503334152585368</v>
      </c>
      <c r="E1465">
        <v>1.9190056665436044E-2</v>
      </c>
      <c r="G1465">
        <v>1463</v>
      </c>
      <c r="H1465">
        <f t="shared" ca="1" si="48"/>
        <v>2.4265742822554198E-2</v>
      </c>
    </row>
    <row r="1466" spans="2:8" x14ac:dyDescent="0.2">
      <c r="B1466" s="176">
        <v>41064</v>
      </c>
      <c r="C1466" s="146">
        <v>219.195877</v>
      </c>
      <c r="D1466">
        <f t="shared" si="47"/>
        <v>0.50093973125401414</v>
      </c>
      <c r="E1466">
        <v>1.9149424673516522E-2</v>
      </c>
      <c r="G1466">
        <v>1464</v>
      </c>
      <c r="H1466">
        <f t="shared" ca="1" si="48"/>
        <v>-2.6710037667357488E-2</v>
      </c>
    </row>
    <row r="1467" spans="2:8" x14ac:dyDescent="0.2">
      <c r="B1467" s="176">
        <v>38973</v>
      </c>
      <c r="C1467" s="146">
        <v>146.03909300000001</v>
      </c>
      <c r="D1467">
        <f t="shared" si="47"/>
        <v>6.1122461522577529</v>
      </c>
      <c r="E1467">
        <v>1.9148448588777803E-2</v>
      </c>
      <c r="G1467">
        <v>1465</v>
      </c>
      <c r="H1467">
        <f t="shared" ca="1" si="48"/>
        <v>4.5053065206945072E-3</v>
      </c>
    </row>
    <row r="1468" spans="2:8" x14ac:dyDescent="0.2">
      <c r="B1468" s="176">
        <v>37481</v>
      </c>
      <c r="C1468" s="146">
        <v>20.533470000000001</v>
      </c>
      <c r="D1468">
        <f t="shared" si="47"/>
        <v>-0.84783180401979408</v>
      </c>
      <c r="E1468">
        <v>1.9142293238540629E-2</v>
      </c>
      <c r="G1468">
        <v>1466</v>
      </c>
      <c r="H1468">
        <f t="shared" ca="1" si="48"/>
        <v>2.9509246232177204E-2</v>
      </c>
    </row>
    <row r="1469" spans="2:8" x14ac:dyDescent="0.2">
      <c r="B1469" s="176">
        <v>39358</v>
      </c>
      <c r="C1469" s="146">
        <v>134.939301</v>
      </c>
      <c r="D1469">
        <f t="shared" si="47"/>
        <v>4.4548371384731764</v>
      </c>
      <c r="E1469">
        <v>1.9138768448025381E-2</v>
      </c>
      <c r="G1469">
        <v>1467</v>
      </c>
      <c r="H1469">
        <f t="shared" ca="1" si="48"/>
        <v>7.2658164771979691E-3</v>
      </c>
    </row>
    <row r="1470" spans="2:8" x14ac:dyDescent="0.2">
      <c r="B1470" s="176">
        <v>39777</v>
      </c>
      <c r="C1470" s="146">
        <v>24.737549000000001</v>
      </c>
      <c r="D1470">
        <f t="shared" si="47"/>
        <v>-0.94825537725812192</v>
      </c>
      <c r="E1470">
        <v>1.912973270242101E-2</v>
      </c>
      <c r="G1470">
        <v>1468</v>
      </c>
      <c r="H1470">
        <f t="shared" ca="1" si="48"/>
        <v>2.5161753698276043E-2</v>
      </c>
    </row>
    <row r="1471" spans="2:8" x14ac:dyDescent="0.2">
      <c r="B1471" s="176">
        <v>41991</v>
      </c>
      <c r="C1471" s="146">
        <v>478.06994600000002</v>
      </c>
      <c r="D1471">
        <f t="shared" si="47"/>
        <v>18.695374682432799</v>
      </c>
      <c r="E1471">
        <v>1.9125637343972077E-2</v>
      </c>
      <c r="G1471">
        <v>1469</v>
      </c>
      <c r="H1471">
        <f t="shared" ca="1" si="48"/>
        <v>6.1505125453394281E-2</v>
      </c>
    </row>
    <row r="1472" spans="2:8" x14ac:dyDescent="0.2">
      <c r="B1472" s="176">
        <v>39862</v>
      </c>
      <c r="C1472" s="146">
        <v>24.273209000000001</v>
      </c>
      <c r="D1472">
        <f t="shared" si="47"/>
        <v>-0.4811227284778784</v>
      </c>
      <c r="E1472">
        <v>1.9113172187791651E-2</v>
      </c>
      <c r="G1472">
        <v>1470</v>
      </c>
      <c r="H1472">
        <f t="shared" ca="1" si="48"/>
        <v>5.3457400074860606E-2</v>
      </c>
    </row>
    <row r="1473" spans="2:8" x14ac:dyDescent="0.2">
      <c r="B1473" s="176">
        <v>35888</v>
      </c>
      <c r="C1473" s="146">
        <v>46.780251</v>
      </c>
      <c r="D1473">
        <f t="shared" si="47"/>
        <v>-0.8495718870389074</v>
      </c>
      <c r="E1473">
        <v>1.9112172016149023E-2</v>
      </c>
      <c r="G1473">
        <v>1471</v>
      </c>
      <c r="H1473">
        <f t="shared" ca="1" si="48"/>
        <v>2.9714524656558876E-2</v>
      </c>
    </row>
    <row r="1474" spans="2:8" x14ac:dyDescent="0.2">
      <c r="B1474" s="176">
        <v>44454</v>
      </c>
      <c r="C1474" s="146">
        <v>310.980774</v>
      </c>
      <c r="D1474">
        <f t="shared" si="47"/>
        <v>3.1573110667711455</v>
      </c>
      <c r="E1474">
        <v>1.911138113151532E-2</v>
      </c>
      <c r="G1474">
        <v>1472</v>
      </c>
      <c r="H1474">
        <f t="shared" ca="1" si="48"/>
        <v>-2.4584478750471064E-2</v>
      </c>
    </row>
    <row r="1475" spans="2:8" x14ac:dyDescent="0.2">
      <c r="B1475" s="176">
        <v>38316</v>
      </c>
      <c r="C1475" s="146">
        <v>74.803344999999993</v>
      </c>
      <c r="D1475">
        <f t="shared" ref="D1475:D1538" si="49">(C1475-C1476)/C1476</f>
        <v>-0.73641964631783319</v>
      </c>
      <c r="E1475">
        <v>1.9094441839072978E-2</v>
      </c>
      <c r="G1475">
        <v>1473</v>
      </c>
      <c r="H1475">
        <f t="shared" ca="1" si="48"/>
        <v>3.5299977648585862E-2</v>
      </c>
    </row>
    <row r="1476" spans="2:8" x14ac:dyDescent="0.2">
      <c r="B1476" s="176">
        <v>41400</v>
      </c>
      <c r="C1476" s="146">
        <v>283.79711900000001</v>
      </c>
      <c r="D1476">
        <f t="shared" si="49"/>
        <v>1.8482243705001449</v>
      </c>
      <c r="E1476">
        <v>1.9082711395108608E-2</v>
      </c>
      <c r="G1476">
        <v>1474</v>
      </c>
      <c r="H1476">
        <f t="shared" ref="H1476:H1539" ca="1" si="50">_xlfn.NORM.INV(RAND(),N$5,N$6)</f>
        <v>-5.79821501555441E-3</v>
      </c>
    </row>
    <row r="1477" spans="2:8" x14ac:dyDescent="0.2">
      <c r="B1477" s="176">
        <v>40112</v>
      </c>
      <c r="C1477" s="146">
        <v>99.640015000000005</v>
      </c>
      <c r="D1477">
        <f t="shared" si="49"/>
        <v>-0.58120568670641848</v>
      </c>
      <c r="E1477">
        <v>1.9081854843246218E-2</v>
      </c>
      <c r="G1477">
        <v>1475</v>
      </c>
      <c r="H1477">
        <f t="shared" ca="1" si="50"/>
        <v>-1.0008413129180851E-2</v>
      </c>
    </row>
    <row r="1478" spans="2:8" x14ac:dyDescent="0.2">
      <c r="B1478" s="176">
        <v>40940</v>
      </c>
      <c r="C1478" s="146">
        <v>237.92112700000001</v>
      </c>
      <c r="D1478">
        <f t="shared" si="49"/>
        <v>1.5775127271671505</v>
      </c>
      <c r="E1478">
        <v>1.907674183331462E-2</v>
      </c>
      <c r="G1478">
        <v>1476</v>
      </c>
      <c r="H1478">
        <f t="shared" ca="1" si="50"/>
        <v>9.4859254014842652E-3</v>
      </c>
    </row>
    <row r="1479" spans="2:8" x14ac:dyDescent="0.2">
      <c r="B1479" s="176">
        <v>40051</v>
      </c>
      <c r="C1479" s="146">
        <v>92.306479999999993</v>
      </c>
      <c r="D1479">
        <f t="shared" si="49"/>
        <v>6.9938513152772721</v>
      </c>
      <c r="E1479">
        <v>1.9068063536100275E-2</v>
      </c>
      <c r="G1479">
        <v>1477</v>
      </c>
      <c r="H1479">
        <f t="shared" ca="1" si="50"/>
        <v>-2.4626563563174735E-3</v>
      </c>
    </row>
    <row r="1480" spans="2:8" x14ac:dyDescent="0.2">
      <c r="B1480" s="176">
        <v>37019</v>
      </c>
      <c r="C1480" s="146">
        <v>11.547185000000001</v>
      </c>
      <c r="D1480">
        <f t="shared" si="49"/>
        <v>-0.96062153721595755</v>
      </c>
      <c r="E1480">
        <v>1.9060638299280619E-2</v>
      </c>
      <c r="G1480">
        <v>1478</v>
      </c>
      <c r="H1480">
        <f t="shared" ca="1" si="50"/>
        <v>-2.9838417246235663E-2</v>
      </c>
    </row>
    <row r="1481" spans="2:8" x14ac:dyDescent="0.2">
      <c r="B1481" s="176">
        <v>43245</v>
      </c>
      <c r="C1481" s="146">
        <v>293.23605300000003</v>
      </c>
      <c r="D1481">
        <f t="shared" si="49"/>
        <v>0.74569718755432135</v>
      </c>
      <c r="E1481">
        <v>1.9054214118523125E-2</v>
      </c>
      <c r="G1481">
        <v>1479</v>
      </c>
      <c r="H1481">
        <f t="shared" ca="1" si="50"/>
        <v>3.0572825414308752E-2</v>
      </c>
    </row>
    <row r="1482" spans="2:8" x14ac:dyDescent="0.2">
      <c r="B1482" s="176">
        <v>43399</v>
      </c>
      <c r="C1482" s="146">
        <v>167.976471</v>
      </c>
      <c r="D1482">
        <f t="shared" si="49"/>
        <v>-0.62729483499199379</v>
      </c>
      <c r="E1482">
        <v>1.9050499192962856E-2</v>
      </c>
      <c r="G1482">
        <v>1480</v>
      </c>
      <c r="H1482">
        <f t="shared" ca="1" si="50"/>
        <v>4.4253762282308231E-3</v>
      </c>
    </row>
    <row r="1483" spans="2:8" x14ac:dyDescent="0.2">
      <c r="B1483" s="176">
        <v>44957</v>
      </c>
      <c r="C1483" s="146">
        <v>450.695313</v>
      </c>
      <c r="D1483">
        <f t="shared" si="49"/>
        <v>-0.37615709666567215</v>
      </c>
      <c r="E1483">
        <v>1.9046525838685182E-2</v>
      </c>
      <c r="G1483">
        <v>1481</v>
      </c>
      <c r="H1483">
        <f t="shared" ca="1" si="50"/>
        <v>5.7159889925972518E-3</v>
      </c>
    </row>
    <row r="1484" spans="2:8" x14ac:dyDescent="0.2">
      <c r="B1484" s="176">
        <v>45266</v>
      </c>
      <c r="C1484" s="146">
        <v>722.45001200000002</v>
      </c>
      <c r="D1484">
        <f t="shared" si="49"/>
        <v>9.5999582428117414</v>
      </c>
      <c r="E1484">
        <v>1.9042245252123644E-2</v>
      </c>
      <c r="G1484">
        <v>1482</v>
      </c>
      <c r="H1484">
        <f t="shared" ca="1" si="50"/>
        <v>-2.468429244745857E-2</v>
      </c>
    </row>
    <row r="1485" spans="2:8" x14ac:dyDescent="0.2">
      <c r="B1485" s="176">
        <v>38525</v>
      </c>
      <c r="C1485" s="146">
        <v>68.155929999999998</v>
      </c>
      <c r="D1485">
        <f t="shared" si="49"/>
        <v>-0.70007398748782335</v>
      </c>
      <c r="E1485">
        <v>1.9039580075599728E-2</v>
      </c>
      <c r="G1485">
        <v>1483</v>
      </c>
      <c r="H1485">
        <f t="shared" ca="1" si="50"/>
        <v>-4.403895262903889E-2</v>
      </c>
    </row>
    <row r="1486" spans="2:8" x14ac:dyDescent="0.2">
      <c r="B1486" s="176">
        <v>41158</v>
      </c>
      <c r="C1486" s="146">
        <v>227.24247700000001</v>
      </c>
      <c r="D1486">
        <f t="shared" si="49"/>
        <v>-0.31947766856800464</v>
      </c>
      <c r="E1486">
        <v>1.9020584986955504E-2</v>
      </c>
      <c r="G1486">
        <v>1484</v>
      </c>
      <c r="H1486">
        <f t="shared" ca="1" si="50"/>
        <v>-8.0252379795905208E-3</v>
      </c>
    </row>
    <row r="1487" spans="2:8" x14ac:dyDescent="0.2">
      <c r="B1487" s="176">
        <v>42242</v>
      </c>
      <c r="C1487" s="146">
        <v>333.92361499999998</v>
      </c>
      <c r="D1487">
        <f t="shared" si="49"/>
        <v>2.9142356896948227</v>
      </c>
      <c r="E1487">
        <v>1.9005622343546073E-2</v>
      </c>
      <c r="G1487">
        <v>1485</v>
      </c>
      <c r="H1487">
        <f t="shared" ca="1" si="50"/>
        <v>2.7041187709228628E-2</v>
      </c>
    </row>
    <row r="1488" spans="2:8" x14ac:dyDescent="0.2">
      <c r="B1488" s="176">
        <v>38026</v>
      </c>
      <c r="C1488" s="146">
        <v>85.310042999999993</v>
      </c>
      <c r="D1488">
        <f t="shared" si="49"/>
        <v>-0.77881257195312725</v>
      </c>
      <c r="E1488">
        <v>1.8984759872856662E-2</v>
      </c>
      <c r="G1488">
        <v>1486</v>
      </c>
      <c r="H1488">
        <f t="shared" ca="1" si="50"/>
        <v>-2.1840680609779041E-2</v>
      </c>
    </row>
    <row r="1489" spans="2:8" x14ac:dyDescent="0.2">
      <c r="B1489" s="176">
        <v>42502</v>
      </c>
      <c r="C1489" s="146">
        <v>385.691193</v>
      </c>
      <c r="D1489">
        <f t="shared" si="49"/>
        <v>1.7566385492405601</v>
      </c>
      <c r="E1489">
        <v>1.8954742555351196E-2</v>
      </c>
      <c r="G1489">
        <v>1487</v>
      </c>
      <c r="H1489">
        <f t="shared" ca="1" si="50"/>
        <v>2.1471288280883009E-2</v>
      </c>
    </row>
    <row r="1490" spans="2:8" x14ac:dyDescent="0.2">
      <c r="B1490" s="176">
        <v>39034</v>
      </c>
      <c r="C1490" s="146">
        <v>139.913589</v>
      </c>
      <c r="D1490">
        <f t="shared" si="49"/>
        <v>1.2693833266742567</v>
      </c>
      <c r="E1490">
        <v>1.8944088721761742E-2</v>
      </c>
      <c r="G1490">
        <v>1488</v>
      </c>
      <c r="H1490">
        <f t="shared" ca="1" si="50"/>
        <v>2.2251254561385502E-3</v>
      </c>
    </row>
    <row r="1491" spans="2:8" x14ac:dyDescent="0.2">
      <c r="B1491" s="176">
        <v>38174</v>
      </c>
      <c r="C1491" s="146">
        <v>61.652690999999997</v>
      </c>
      <c r="D1491">
        <f t="shared" si="49"/>
        <v>-0.84886402147724771</v>
      </c>
      <c r="E1491">
        <v>1.892804721881633E-2</v>
      </c>
      <c r="G1491">
        <v>1489</v>
      </c>
      <c r="H1491">
        <f t="shared" ca="1" si="50"/>
        <v>-7.8376248754686035E-3</v>
      </c>
    </row>
    <row r="1492" spans="2:8" x14ac:dyDescent="0.2">
      <c r="B1492" s="176">
        <v>45014</v>
      </c>
      <c r="C1492" s="146">
        <v>407.92861900000003</v>
      </c>
      <c r="D1492">
        <f t="shared" si="49"/>
        <v>18.623252244814239</v>
      </c>
      <c r="E1492">
        <v>1.892429804700432E-2</v>
      </c>
      <c r="G1492">
        <v>1490</v>
      </c>
      <c r="H1492">
        <f t="shared" ca="1" si="50"/>
        <v>1.2840625148445792E-2</v>
      </c>
    </row>
    <row r="1493" spans="2:8" x14ac:dyDescent="0.2">
      <c r="B1493" s="176">
        <v>37488</v>
      </c>
      <c r="C1493" s="146">
        <v>20.788022999999999</v>
      </c>
      <c r="D1493">
        <f t="shared" si="49"/>
        <v>-0.96167754534589123</v>
      </c>
      <c r="E1493">
        <v>1.8903861027705658E-2</v>
      </c>
      <c r="G1493">
        <v>1491</v>
      </c>
      <c r="H1493">
        <f t="shared" ca="1" si="50"/>
        <v>5.1977733989300116E-3</v>
      </c>
    </row>
    <row r="1494" spans="2:8" x14ac:dyDescent="0.2">
      <c r="B1494" s="176">
        <v>42094</v>
      </c>
      <c r="C1494" s="146">
        <v>542.45019500000001</v>
      </c>
      <c r="D1494">
        <f t="shared" si="49"/>
        <v>3.4493058519411637</v>
      </c>
      <c r="E1494">
        <v>1.8889017901577897E-2</v>
      </c>
      <c r="G1494">
        <v>1492</v>
      </c>
      <c r="H1494">
        <f t="shared" ca="1" si="50"/>
        <v>3.9716723462330156E-2</v>
      </c>
    </row>
    <row r="1495" spans="2:8" x14ac:dyDescent="0.2">
      <c r="B1495" s="176">
        <v>39331</v>
      </c>
      <c r="C1495" s="146">
        <v>121.91793800000001</v>
      </c>
      <c r="D1495">
        <f t="shared" si="49"/>
        <v>0.13656162442163214</v>
      </c>
      <c r="E1495">
        <v>1.8888031546149424E-2</v>
      </c>
      <c r="G1495">
        <v>1493</v>
      </c>
      <c r="H1495">
        <f t="shared" ca="1" si="50"/>
        <v>-3.3455664595333556E-2</v>
      </c>
    </row>
    <row r="1496" spans="2:8" x14ac:dyDescent="0.2">
      <c r="B1496" s="176">
        <v>40126</v>
      </c>
      <c r="C1496" s="146">
        <v>107.269096</v>
      </c>
      <c r="D1496">
        <f t="shared" si="49"/>
        <v>0.61010484922427566</v>
      </c>
      <c r="E1496">
        <v>1.8861278669048125E-2</v>
      </c>
      <c r="G1496">
        <v>1494</v>
      </c>
      <c r="H1496">
        <f t="shared" ca="1" si="50"/>
        <v>-1.2183463569653089E-2</v>
      </c>
    </row>
    <row r="1497" spans="2:8" x14ac:dyDescent="0.2">
      <c r="B1497" s="176">
        <v>37964</v>
      </c>
      <c r="C1497" s="146">
        <v>66.622428999999997</v>
      </c>
      <c r="D1497">
        <f t="shared" si="49"/>
        <v>-0.89232738747474749</v>
      </c>
      <c r="E1497">
        <v>1.8770459535276486E-2</v>
      </c>
      <c r="G1497">
        <v>1495</v>
      </c>
      <c r="H1497">
        <f t="shared" ca="1" si="50"/>
        <v>-6.2471831311862102E-3</v>
      </c>
    </row>
    <row r="1498" spans="2:8" x14ac:dyDescent="0.2">
      <c r="B1498" s="176">
        <v>45154</v>
      </c>
      <c r="C1498" s="146">
        <v>618.75</v>
      </c>
      <c r="D1498">
        <f t="shared" si="49"/>
        <v>21.4378097346986</v>
      </c>
      <c r="E1498">
        <v>1.8770106940779775E-2</v>
      </c>
      <c r="G1498">
        <v>1496</v>
      </c>
      <c r="H1498">
        <f t="shared" ca="1" si="50"/>
        <v>-3.3073634799342657E-3</v>
      </c>
    </row>
    <row r="1499" spans="2:8" x14ac:dyDescent="0.2">
      <c r="B1499" s="176">
        <v>36200</v>
      </c>
      <c r="C1499" s="146">
        <v>27.576221</v>
      </c>
      <c r="D1499">
        <f t="shared" si="49"/>
        <v>-0.73260349813026604</v>
      </c>
      <c r="E1499">
        <v>1.8722496172248207E-2</v>
      </c>
      <c r="G1499">
        <v>1497</v>
      </c>
      <c r="H1499">
        <f t="shared" ca="1" si="50"/>
        <v>1.1155801308839123E-2</v>
      </c>
    </row>
    <row r="1500" spans="2:8" x14ac:dyDescent="0.2">
      <c r="B1500" s="176">
        <v>44015</v>
      </c>
      <c r="C1500" s="146">
        <v>103.128578</v>
      </c>
      <c r="D1500">
        <f t="shared" si="49"/>
        <v>7.7670788885608397</v>
      </c>
      <c r="E1500">
        <v>1.8709918118913094E-2</v>
      </c>
      <c r="G1500">
        <v>1498</v>
      </c>
      <c r="H1500">
        <f t="shared" ca="1" si="50"/>
        <v>-2.3993323992398809E-2</v>
      </c>
    </row>
    <row r="1501" spans="2:8" x14ac:dyDescent="0.2">
      <c r="B1501" s="176">
        <v>37020</v>
      </c>
      <c r="C1501" s="146">
        <v>11.763163</v>
      </c>
      <c r="D1501">
        <f t="shared" si="49"/>
        <v>-0.95625892446599514</v>
      </c>
      <c r="E1501">
        <v>1.8703952521761779E-2</v>
      </c>
      <c r="G1501">
        <v>1499</v>
      </c>
      <c r="H1501">
        <f t="shared" ca="1" si="50"/>
        <v>2.5601763257506821E-2</v>
      </c>
    </row>
    <row r="1502" spans="2:8" x14ac:dyDescent="0.2">
      <c r="B1502" s="176">
        <v>41359</v>
      </c>
      <c r="C1502" s="146">
        <v>268.92715500000003</v>
      </c>
      <c r="D1502">
        <f t="shared" si="49"/>
        <v>3.0017729084652434</v>
      </c>
      <c r="E1502">
        <v>1.8652044658893425E-2</v>
      </c>
      <c r="G1502">
        <v>1500</v>
      </c>
      <c r="H1502">
        <f t="shared" ca="1" si="50"/>
        <v>-4.3223097390391367E-2</v>
      </c>
    </row>
    <row r="1503" spans="2:8" x14ac:dyDescent="0.2">
      <c r="B1503" s="176">
        <v>39968</v>
      </c>
      <c r="C1503" s="146">
        <v>67.202003000000005</v>
      </c>
      <c r="D1503">
        <f t="shared" si="49"/>
        <v>2.0633617898397705</v>
      </c>
      <c r="E1503">
        <v>1.8631117298167698E-2</v>
      </c>
      <c r="G1503">
        <v>1501</v>
      </c>
      <c r="H1503">
        <f t="shared" ca="1" si="50"/>
        <v>-2.0920166704660886E-2</v>
      </c>
    </row>
    <row r="1504" spans="2:8" x14ac:dyDescent="0.2">
      <c r="B1504" s="176">
        <v>37543</v>
      </c>
      <c r="C1504" s="146">
        <v>21.937338</v>
      </c>
      <c r="D1504">
        <f t="shared" si="49"/>
        <v>-0.84342795524413849</v>
      </c>
      <c r="E1504">
        <v>1.8624611898254827E-2</v>
      </c>
      <c r="G1504">
        <v>1502</v>
      </c>
      <c r="H1504">
        <f t="shared" ca="1" si="50"/>
        <v>-2.3738572266937947E-2</v>
      </c>
    </row>
    <row r="1505" spans="2:8" x14ac:dyDescent="0.2">
      <c r="B1505" s="176">
        <v>39370</v>
      </c>
      <c r="C1505" s="146">
        <v>140.110184</v>
      </c>
      <c r="D1505">
        <f t="shared" si="49"/>
        <v>-0.61196338332766786</v>
      </c>
      <c r="E1505">
        <v>1.860956741465656E-2</v>
      </c>
      <c r="G1505">
        <v>1503</v>
      </c>
      <c r="H1505">
        <f t="shared" ca="1" si="50"/>
        <v>3.0060148538642575E-3</v>
      </c>
    </row>
    <row r="1506" spans="2:8" x14ac:dyDescent="0.2">
      <c r="B1506" s="176">
        <v>43195</v>
      </c>
      <c r="C1506" s="146">
        <v>361.07464599999997</v>
      </c>
      <c r="D1506">
        <f t="shared" si="49"/>
        <v>15.401693831144629</v>
      </c>
      <c r="E1506">
        <v>1.8560191971936386E-2</v>
      </c>
      <c r="G1506">
        <v>1504</v>
      </c>
      <c r="H1506">
        <f t="shared" ca="1" si="50"/>
        <v>-6.3368842122964994E-2</v>
      </c>
    </row>
    <row r="1507" spans="2:8" x14ac:dyDescent="0.2">
      <c r="B1507" s="176">
        <v>37389</v>
      </c>
      <c r="C1507" s="146">
        <v>22.014472999999999</v>
      </c>
      <c r="D1507">
        <f t="shared" si="49"/>
        <v>-0.57326533974823701</v>
      </c>
      <c r="E1507">
        <v>1.8558143341743723E-2</v>
      </c>
      <c r="G1507">
        <v>1505</v>
      </c>
      <c r="H1507">
        <f t="shared" ca="1" si="50"/>
        <v>8.1007606276531294E-3</v>
      </c>
    </row>
    <row r="1508" spans="2:8" x14ac:dyDescent="0.2">
      <c r="B1508" s="176">
        <v>35095</v>
      </c>
      <c r="C1508" s="146">
        <v>51.588200000000001</v>
      </c>
      <c r="D1508">
        <f t="shared" si="49"/>
        <v>-0.60516857043182037</v>
      </c>
      <c r="E1508">
        <v>1.855708329092496E-2</v>
      </c>
      <c r="G1508">
        <v>1506</v>
      </c>
      <c r="H1508">
        <f t="shared" ca="1" si="50"/>
        <v>-4.6117461827415766E-2</v>
      </c>
    </row>
    <row r="1509" spans="2:8" x14ac:dyDescent="0.2">
      <c r="B1509" s="176">
        <v>39458</v>
      </c>
      <c r="C1509" s="146">
        <v>130.65879799999999</v>
      </c>
      <c r="D1509">
        <f t="shared" si="49"/>
        <v>-4.8455473030637977E-2</v>
      </c>
      <c r="E1509">
        <v>1.8553251457144374E-2</v>
      </c>
      <c r="G1509">
        <v>1507</v>
      </c>
      <c r="H1509">
        <f t="shared" ca="1" si="50"/>
        <v>-3.1963508879617228E-2</v>
      </c>
    </row>
    <row r="1510" spans="2:8" x14ac:dyDescent="0.2">
      <c r="B1510" s="176">
        <v>39031</v>
      </c>
      <c r="C1510" s="146">
        <v>137.312332</v>
      </c>
      <c r="D1510">
        <f t="shared" si="49"/>
        <v>0.73075891298287499</v>
      </c>
      <c r="E1510">
        <v>1.8548445427800674E-2</v>
      </c>
      <c r="G1510">
        <v>1508</v>
      </c>
      <c r="H1510">
        <f t="shared" ca="1" si="50"/>
        <v>-6.9292848599729253E-3</v>
      </c>
    </row>
    <row r="1511" spans="2:8" x14ac:dyDescent="0.2">
      <c r="B1511" s="176">
        <v>38658</v>
      </c>
      <c r="C1511" s="146">
        <v>79.336487000000005</v>
      </c>
      <c r="D1511">
        <f t="shared" si="49"/>
        <v>-0.28867343305006143</v>
      </c>
      <c r="E1511">
        <v>1.8538177140593227E-2</v>
      </c>
      <c r="G1511">
        <v>1509</v>
      </c>
      <c r="H1511">
        <f t="shared" ca="1" si="50"/>
        <v>-1.6931549552995646E-2</v>
      </c>
    </row>
    <row r="1512" spans="2:8" x14ac:dyDescent="0.2">
      <c r="B1512" s="176">
        <v>38742</v>
      </c>
      <c r="C1512" s="146">
        <v>111.533142</v>
      </c>
      <c r="D1512">
        <f t="shared" si="49"/>
        <v>-0.18649853171971897</v>
      </c>
      <c r="E1512">
        <v>1.8536569382376539E-2</v>
      </c>
      <c r="G1512">
        <v>1510</v>
      </c>
      <c r="H1512">
        <f t="shared" ca="1" si="50"/>
        <v>-5.7413962168965459E-2</v>
      </c>
    </row>
    <row r="1513" spans="2:8" x14ac:dyDescent="0.2">
      <c r="B1513" s="176">
        <v>39042</v>
      </c>
      <c r="C1513" s="146">
        <v>137.10256999999999</v>
      </c>
      <c r="D1513">
        <f t="shared" si="49"/>
        <v>0.10093664504607334</v>
      </c>
      <c r="E1513">
        <v>1.8513971101355414E-2</v>
      </c>
      <c r="G1513">
        <v>1511</v>
      </c>
      <c r="H1513">
        <f t="shared" ca="1" si="50"/>
        <v>4.9092086072122551E-2</v>
      </c>
    </row>
    <row r="1514" spans="2:8" x14ac:dyDescent="0.2">
      <c r="B1514" s="176">
        <v>38929</v>
      </c>
      <c r="C1514" s="146">
        <v>124.532661</v>
      </c>
      <c r="D1514">
        <f t="shared" si="49"/>
        <v>5.3511651076393152</v>
      </c>
      <c r="E1514">
        <v>1.8460225561752083E-2</v>
      </c>
      <c r="G1514">
        <v>1512</v>
      </c>
      <c r="H1514">
        <f t="shared" ca="1" si="50"/>
        <v>5.1339796069331145E-2</v>
      </c>
    </row>
    <row r="1515" spans="2:8" x14ac:dyDescent="0.2">
      <c r="B1515" s="176">
        <v>37468</v>
      </c>
      <c r="C1515" s="146">
        <v>19.607845000000001</v>
      </c>
      <c r="D1515">
        <f t="shared" si="49"/>
        <v>0.35284708325919234</v>
      </c>
      <c r="E1515">
        <v>1.8429523345972598E-2</v>
      </c>
      <c r="G1515">
        <v>1513</v>
      </c>
      <c r="H1515">
        <f t="shared" ca="1" si="50"/>
        <v>2.8034978447612754E-2</v>
      </c>
    </row>
    <row r="1516" spans="2:8" x14ac:dyDescent="0.2">
      <c r="B1516" s="176">
        <v>36747</v>
      </c>
      <c r="C1516" s="146">
        <v>14.493763</v>
      </c>
      <c r="D1516">
        <f t="shared" si="49"/>
        <v>-0.59378154977983855</v>
      </c>
      <c r="E1516">
        <v>1.8428345571443558E-2</v>
      </c>
      <c r="G1516">
        <v>1514</v>
      </c>
      <c r="H1516">
        <f t="shared" ca="1" si="50"/>
        <v>-1.1942876178656563E-2</v>
      </c>
    </row>
    <row r="1517" spans="2:8" x14ac:dyDescent="0.2">
      <c r="B1517" s="176">
        <v>35870</v>
      </c>
      <c r="C1517" s="146">
        <v>35.679726000000002</v>
      </c>
      <c r="D1517">
        <f t="shared" si="49"/>
        <v>-0.51839591890318903</v>
      </c>
      <c r="E1517">
        <v>1.8418764281484781E-2</v>
      </c>
      <c r="G1517">
        <v>1515</v>
      </c>
      <c r="H1517">
        <f t="shared" ca="1" si="50"/>
        <v>-4.4553700440032691E-3</v>
      </c>
    </row>
    <row r="1518" spans="2:8" x14ac:dyDescent="0.2">
      <c r="B1518" s="176">
        <v>38063</v>
      </c>
      <c r="C1518" s="146">
        <v>74.085182000000003</v>
      </c>
      <c r="D1518">
        <f t="shared" si="49"/>
        <v>4.9804177620513981</v>
      </c>
      <c r="E1518">
        <v>1.8415927988733725E-2</v>
      </c>
      <c r="G1518">
        <v>1516</v>
      </c>
      <c r="H1518">
        <f t="shared" ca="1" si="50"/>
        <v>6.8936251476267229E-3</v>
      </c>
    </row>
    <row r="1519" spans="2:8" x14ac:dyDescent="0.2">
      <c r="B1519" s="176">
        <v>37039</v>
      </c>
      <c r="C1519" s="146">
        <v>12.387961000000001</v>
      </c>
      <c r="D1519">
        <f t="shared" si="49"/>
        <v>-0.64923761748686792</v>
      </c>
      <c r="E1519">
        <v>1.8389351500641124E-2</v>
      </c>
      <c r="G1519">
        <v>1517</v>
      </c>
      <c r="H1519">
        <f t="shared" ca="1" si="50"/>
        <v>8.2224671670270179E-3</v>
      </c>
    </row>
    <row r="1520" spans="2:8" x14ac:dyDescent="0.2">
      <c r="B1520" s="176">
        <v>39756</v>
      </c>
      <c r="C1520" s="146">
        <v>35.317245</v>
      </c>
      <c r="D1520">
        <f t="shared" si="49"/>
        <v>-0.72152427676511655</v>
      </c>
      <c r="E1520">
        <v>1.8377554753381323E-2</v>
      </c>
      <c r="G1520">
        <v>1518</v>
      </c>
      <c r="H1520">
        <f t="shared" ca="1" si="50"/>
        <v>1.5399925749532162E-2</v>
      </c>
    </row>
    <row r="1521" spans="2:8" x14ac:dyDescent="0.2">
      <c r="B1521" s="176">
        <v>39233</v>
      </c>
      <c r="C1521" s="146">
        <v>126.823425</v>
      </c>
      <c r="D1521">
        <f t="shared" si="49"/>
        <v>-0.69071635588235136</v>
      </c>
      <c r="E1521">
        <v>1.8326376737550765E-2</v>
      </c>
      <c r="G1521">
        <v>1519</v>
      </c>
      <c r="H1521">
        <f t="shared" ca="1" si="50"/>
        <v>1.6939964794415018E-2</v>
      </c>
    </row>
    <row r="1522" spans="2:8" x14ac:dyDescent="0.2">
      <c r="B1522" s="176">
        <v>42481</v>
      </c>
      <c r="C1522" s="146">
        <v>410.05538899999999</v>
      </c>
      <c r="D1522">
        <f t="shared" si="49"/>
        <v>-0.48469319635563934</v>
      </c>
      <c r="E1522">
        <v>1.8312302536492252E-2</v>
      </c>
      <c r="G1522">
        <v>1520</v>
      </c>
      <c r="H1522">
        <f t="shared" ca="1" si="50"/>
        <v>-1.0513392132672932E-2</v>
      </c>
    </row>
    <row r="1523" spans="2:8" x14ac:dyDescent="0.2">
      <c r="B1523" s="176">
        <v>45295</v>
      </c>
      <c r="C1523" s="146">
        <v>795.75</v>
      </c>
      <c r="D1523">
        <f t="shared" si="49"/>
        <v>0.33783960190358803</v>
      </c>
      <c r="E1523">
        <v>1.8299299738189761E-2</v>
      </c>
      <c r="G1523">
        <v>1521</v>
      </c>
      <c r="H1523">
        <f t="shared" ca="1" si="50"/>
        <v>-3.086681003925687E-3</v>
      </c>
    </row>
    <row r="1524" spans="2:8" x14ac:dyDescent="0.2">
      <c r="B1524" s="176">
        <v>42038</v>
      </c>
      <c r="C1524" s="146">
        <v>594.80224599999997</v>
      </c>
      <c r="D1524">
        <f t="shared" si="49"/>
        <v>6.7712021189014528</v>
      </c>
      <c r="E1524">
        <v>1.8227867093991563E-2</v>
      </c>
      <c r="G1524">
        <v>1522</v>
      </c>
      <c r="H1524">
        <f t="shared" ca="1" si="50"/>
        <v>-2.4057722824084873E-2</v>
      </c>
    </row>
    <row r="1525" spans="2:8" x14ac:dyDescent="0.2">
      <c r="B1525" s="176">
        <v>38548</v>
      </c>
      <c r="C1525" s="146">
        <v>76.539283999999995</v>
      </c>
      <c r="D1525">
        <f t="shared" si="49"/>
        <v>-0.6974131456020648</v>
      </c>
      <c r="E1525">
        <v>1.8221641839621383E-2</v>
      </c>
      <c r="G1525">
        <v>1523</v>
      </c>
      <c r="H1525">
        <f t="shared" ca="1" si="50"/>
        <v>1.3972241187708356E-2</v>
      </c>
    </row>
    <row r="1526" spans="2:8" x14ac:dyDescent="0.2">
      <c r="B1526" s="176">
        <v>40528</v>
      </c>
      <c r="C1526" s="146">
        <v>252.94979900000001</v>
      </c>
      <c r="D1526">
        <f t="shared" si="49"/>
        <v>2.2252018248625918</v>
      </c>
      <c r="E1526">
        <v>1.821749741197648E-2</v>
      </c>
      <c r="G1526">
        <v>1524</v>
      </c>
      <c r="H1526">
        <f t="shared" ca="1" si="50"/>
        <v>-1.470762140150002E-2</v>
      </c>
    </row>
    <row r="1527" spans="2:8" x14ac:dyDescent="0.2">
      <c r="B1527" s="176">
        <v>38078</v>
      </c>
      <c r="C1527" s="146">
        <v>78.429137999999995</v>
      </c>
      <c r="D1527">
        <f t="shared" si="49"/>
        <v>2.5651154145502488</v>
      </c>
      <c r="E1527">
        <v>1.8215706597146889E-2</v>
      </c>
      <c r="G1527">
        <v>1525</v>
      </c>
      <c r="H1527">
        <f t="shared" ca="1" si="50"/>
        <v>1.9281215094592283E-2</v>
      </c>
    </row>
    <row r="1528" spans="2:8" x14ac:dyDescent="0.2">
      <c r="B1528" s="176">
        <v>37504</v>
      </c>
      <c r="C1528" s="146">
        <v>21.999046</v>
      </c>
      <c r="D1528">
        <f t="shared" si="49"/>
        <v>-0.59286468113583468</v>
      </c>
      <c r="E1528">
        <v>1.8207732271586667E-2</v>
      </c>
      <c r="G1528">
        <v>1526</v>
      </c>
      <c r="H1528">
        <f t="shared" ca="1" si="50"/>
        <v>-1.0126656643605389E-2</v>
      </c>
    </row>
    <row r="1529" spans="2:8" x14ac:dyDescent="0.2">
      <c r="B1529" s="176">
        <v>35509</v>
      </c>
      <c r="C1529" s="146">
        <v>54.033745000000003</v>
      </c>
      <c r="D1529">
        <f t="shared" si="49"/>
        <v>-0.71952314328326517</v>
      </c>
      <c r="E1529">
        <v>1.8181697241186474E-2</v>
      </c>
      <c r="G1529">
        <v>1527</v>
      </c>
      <c r="H1529">
        <f t="shared" ca="1" si="50"/>
        <v>6.6904440828591649E-2</v>
      </c>
    </row>
    <row r="1530" spans="2:8" x14ac:dyDescent="0.2">
      <c r="B1530" s="176">
        <v>43410</v>
      </c>
      <c r="C1530" s="146">
        <v>192.64956699999999</v>
      </c>
      <c r="D1530">
        <f t="shared" si="49"/>
        <v>-0.63722547939174157</v>
      </c>
      <c r="E1530">
        <v>1.8176970569418818E-2</v>
      </c>
      <c r="G1530">
        <v>1528</v>
      </c>
      <c r="H1530">
        <f t="shared" ca="1" si="50"/>
        <v>3.8109240004916139E-3</v>
      </c>
    </row>
    <row r="1531" spans="2:8" x14ac:dyDescent="0.2">
      <c r="B1531" s="176">
        <v>42758</v>
      </c>
      <c r="C1531" s="146">
        <v>531.04492200000004</v>
      </c>
      <c r="D1531">
        <f t="shared" si="49"/>
        <v>0.25770286305857476</v>
      </c>
      <c r="E1531">
        <v>1.815756287824892E-2</v>
      </c>
      <c r="G1531">
        <v>1529</v>
      </c>
      <c r="H1531">
        <f t="shared" ca="1" si="50"/>
        <v>3.321933910228942E-2</v>
      </c>
    </row>
    <row r="1532" spans="2:8" x14ac:dyDescent="0.2">
      <c r="B1532" s="176">
        <v>43012</v>
      </c>
      <c r="C1532" s="146">
        <v>422.23400900000001</v>
      </c>
      <c r="D1532">
        <f t="shared" si="49"/>
        <v>3.9807434210012552E-2</v>
      </c>
      <c r="E1532">
        <v>1.8148985006634411E-2</v>
      </c>
      <c r="G1532">
        <v>1530</v>
      </c>
      <c r="H1532">
        <f t="shared" ca="1" si="50"/>
        <v>-1.2152510338376735E-2</v>
      </c>
    </row>
    <row r="1533" spans="2:8" x14ac:dyDescent="0.2">
      <c r="B1533" s="176">
        <v>42325</v>
      </c>
      <c r="C1533" s="146">
        <v>406.06942700000002</v>
      </c>
      <c r="D1533">
        <f t="shared" si="49"/>
        <v>-0.16743312360274282</v>
      </c>
      <c r="E1533">
        <v>1.8113678726711262E-2</v>
      </c>
      <c r="G1533">
        <v>1531</v>
      </c>
      <c r="H1533">
        <f t="shared" ca="1" si="50"/>
        <v>2.0797208365189113E-2</v>
      </c>
    </row>
    <row r="1534" spans="2:8" x14ac:dyDescent="0.2">
      <c r="B1534" s="176">
        <v>41995</v>
      </c>
      <c r="C1534" s="146">
        <v>487.73190299999999</v>
      </c>
      <c r="D1534">
        <f t="shared" si="49"/>
        <v>7.5429710485265407</v>
      </c>
      <c r="E1534">
        <v>1.8110803985916319E-2</v>
      </c>
      <c r="G1534">
        <v>1532</v>
      </c>
      <c r="H1534">
        <f t="shared" ca="1" si="50"/>
        <v>3.2298090792740271E-2</v>
      </c>
    </row>
    <row r="1535" spans="2:8" x14ac:dyDescent="0.2">
      <c r="B1535" s="176">
        <v>35346</v>
      </c>
      <c r="C1535" s="146">
        <v>57.091602000000002</v>
      </c>
      <c r="D1535">
        <f t="shared" si="49"/>
        <v>-1.5114930826832934E-2</v>
      </c>
      <c r="E1535">
        <v>1.8092197975125179E-2</v>
      </c>
      <c r="G1535">
        <v>1533</v>
      </c>
      <c r="H1535">
        <f t="shared" ca="1" si="50"/>
        <v>-3.2246223603510944E-3</v>
      </c>
    </row>
    <row r="1536" spans="2:8" x14ac:dyDescent="0.2">
      <c r="B1536" s="176">
        <v>35576</v>
      </c>
      <c r="C1536" s="146">
        <v>57.967781000000002</v>
      </c>
      <c r="D1536">
        <f t="shared" si="49"/>
        <v>-0.89149035481453365</v>
      </c>
      <c r="E1536">
        <v>1.8082054232077319E-2</v>
      </c>
      <c r="G1536">
        <v>1534</v>
      </c>
      <c r="H1536">
        <f t="shared" ca="1" si="50"/>
        <v>3.8318133933890622E-2</v>
      </c>
    </row>
    <row r="1537" spans="2:8" x14ac:dyDescent="0.2">
      <c r="B1537" s="176">
        <v>42088</v>
      </c>
      <c r="C1537" s="146">
        <v>534.21777299999997</v>
      </c>
      <c r="D1537">
        <f t="shared" si="49"/>
        <v>8.7321213061456806</v>
      </c>
      <c r="E1537">
        <v>1.8036642310438999E-2</v>
      </c>
      <c r="G1537">
        <v>1535</v>
      </c>
      <c r="H1537">
        <f t="shared" ca="1" si="50"/>
        <v>1.1102616911679967E-2</v>
      </c>
    </row>
    <row r="1538" spans="2:8" x14ac:dyDescent="0.2">
      <c r="B1538" s="176">
        <v>35501</v>
      </c>
      <c r="C1538" s="146">
        <v>54.892223000000001</v>
      </c>
      <c r="D1538">
        <f t="shared" si="49"/>
        <v>-0.57526935799994305</v>
      </c>
      <c r="E1538">
        <v>1.802655615674623E-2</v>
      </c>
      <c r="G1538">
        <v>1536</v>
      </c>
      <c r="H1538">
        <f t="shared" ca="1" si="50"/>
        <v>1.5122027203279211E-2</v>
      </c>
    </row>
    <row r="1539" spans="2:8" x14ac:dyDescent="0.2">
      <c r="B1539" s="176">
        <v>38910</v>
      </c>
      <c r="C1539" s="146">
        <v>129.240082</v>
      </c>
      <c r="D1539">
        <f t="shared" ref="D1539:D1602" si="51">(C1539-C1540)/C1540</f>
        <v>9.9509419464871769</v>
      </c>
      <c r="E1539">
        <v>1.797747553766002E-2</v>
      </c>
      <c r="G1539">
        <v>1537</v>
      </c>
      <c r="H1539">
        <f t="shared" ca="1" si="50"/>
        <v>1.778270371721978E-2</v>
      </c>
    </row>
    <row r="1540" spans="2:8" x14ac:dyDescent="0.2">
      <c r="B1540" s="176">
        <v>37113</v>
      </c>
      <c r="C1540" s="146">
        <v>11.801731999999999</v>
      </c>
      <c r="D1540">
        <f t="shared" si="51"/>
        <v>-0.96517185766359925</v>
      </c>
      <c r="E1540">
        <v>1.7964084252284872E-2</v>
      </c>
      <c r="G1540">
        <v>1538</v>
      </c>
      <c r="H1540">
        <f t="shared" ref="H1540:H1603" ca="1" si="52">_xlfn.NORM.INV(RAND(),N$5,N$6)</f>
        <v>3.9011034329669438E-2</v>
      </c>
    </row>
    <row r="1541" spans="2:8" x14ac:dyDescent="0.2">
      <c r="B1541" s="176">
        <v>42244</v>
      </c>
      <c r="C1541" s="146">
        <v>338.856201</v>
      </c>
      <c r="D1541">
        <f t="shared" si="51"/>
        <v>-0.20581235018859304</v>
      </c>
      <c r="E1541">
        <v>1.7961404260305507E-2</v>
      </c>
      <c r="G1541">
        <v>1539</v>
      </c>
      <c r="H1541">
        <f t="shared" ca="1" si="52"/>
        <v>-2.05116867522733E-2</v>
      </c>
    </row>
    <row r="1542" spans="2:8" x14ac:dyDescent="0.2">
      <c r="B1542" s="176">
        <v>44988</v>
      </c>
      <c r="C1542" s="146">
        <v>426.67019699999997</v>
      </c>
      <c r="D1542">
        <f t="shared" si="51"/>
        <v>2.7093276092854279</v>
      </c>
      <c r="E1542">
        <v>1.7956897391058456E-2</v>
      </c>
      <c r="G1542">
        <v>1540</v>
      </c>
      <c r="H1542">
        <f t="shared" ca="1" si="52"/>
        <v>5.5394028796332496E-3</v>
      </c>
    </row>
    <row r="1543" spans="2:8" x14ac:dyDescent="0.2">
      <c r="B1543" s="176">
        <v>39584</v>
      </c>
      <c r="C1543" s="146">
        <v>115.026291</v>
      </c>
      <c r="D1543">
        <f t="shared" si="51"/>
        <v>-0.4707213394289661</v>
      </c>
      <c r="E1543">
        <v>1.7955831345749455E-2</v>
      </c>
      <c r="G1543">
        <v>1541</v>
      </c>
      <c r="H1543">
        <f t="shared" ca="1" si="52"/>
        <v>9.376491474350334E-3</v>
      </c>
    </row>
    <row r="1544" spans="2:8" x14ac:dyDescent="0.2">
      <c r="B1544" s="176">
        <v>40626</v>
      </c>
      <c r="C1544" s="146">
        <v>217.32652300000001</v>
      </c>
      <c r="D1544">
        <f t="shared" si="51"/>
        <v>0.89186113940141509</v>
      </c>
      <c r="E1544">
        <v>1.7943559890126283E-2</v>
      </c>
      <c r="G1544">
        <v>1542</v>
      </c>
      <c r="H1544">
        <f t="shared" ca="1" si="52"/>
        <v>1.9893313078054378E-2</v>
      </c>
    </row>
    <row r="1545" spans="2:8" x14ac:dyDescent="0.2">
      <c r="B1545" s="176">
        <v>38922</v>
      </c>
      <c r="C1545" s="146">
        <v>114.874458</v>
      </c>
      <c r="D1545">
        <f t="shared" si="51"/>
        <v>-1.6544736330397467E-2</v>
      </c>
      <c r="E1545">
        <v>1.7919427382774161E-2</v>
      </c>
      <c r="G1545">
        <v>1543</v>
      </c>
      <c r="H1545">
        <f t="shared" ca="1" si="52"/>
        <v>-1.3332127928376536E-2</v>
      </c>
    </row>
    <row r="1546" spans="2:8" x14ac:dyDescent="0.2">
      <c r="B1546" s="176">
        <v>39265</v>
      </c>
      <c r="C1546" s="146">
        <v>116.806999</v>
      </c>
      <c r="D1546">
        <f t="shared" si="51"/>
        <v>3.9309973598370949</v>
      </c>
      <c r="E1546">
        <v>1.7905142188732025E-2</v>
      </c>
      <c r="G1546">
        <v>1544</v>
      </c>
      <c r="H1546">
        <f t="shared" ca="1" si="52"/>
        <v>1.7298627547061736E-3</v>
      </c>
    </row>
    <row r="1547" spans="2:8" x14ac:dyDescent="0.2">
      <c r="B1547" s="176">
        <v>37746</v>
      </c>
      <c r="C1547" s="146">
        <v>23.688310999999999</v>
      </c>
      <c r="D1547">
        <f t="shared" si="51"/>
        <v>-0.87689644441188708</v>
      </c>
      <c r="E1547">
        <v>1.789845745375223E-2</v>
      </c>
      <c r="G1547">
        <v>1545</v>
      </c>
      <c r="H1547">
        <f t="shared" ca="1" si="52"/>
        <v>3.1415513570198894E-2</v>
      </c>
    </row>
    <row r="1548" spans="2:8" x14ac:dyDescent="0.2">
      <c r="B1548" s="176">
        <v>40402</v>
      </c>
      <c r="C1548" s="146">
        <v>192.42588799999999</v>
      </c>
      <c r="D1548">
        <f t="shared" si="51"/>
        <v>0.16843595927545379</v>
      </c>
      <c r="E1548">
        <v>1.7880188397816819E-2</v>
      </c>
      <c r="G1548">
        <v>1546</v>
      </c>
      <c r="H1548">
        <f t="shared" ca="1" si="52"/>
        <v>-9.216558968821802E-3</v>
      </c>
    </row>
    <row r="1549" spans="2:8" x14ac:dyDescent="0.2">
      <c r="B1549" s="176">
        <v>43650</v>
      </c>
      <c r="C1549" s="146">
        <v>164.686722</v>
      </c>
      <c r="D1549">
        <f t="shared" si="51"/>
        <v>1.5758368586458518</v>
      </c>
      <c r="E1549">
        <v>1.7868153764823463E-2</v>
      </c>
      <c r="G1549">
        <v>1547</v>
      </c>
      <c r="H1549">
        <f t="shared" ca="1" si="52"/>
        <v>1.0769377243241368E-2</v>
      </c>
    </row>
    <row r="1550" spans="2:8" x14ac:dyDescent="0.2">
      <c r="B1550" s="176">
        <v>38238</v>
      </c>
      <c r="C1550" s="146">
        <v>63.935229999999997</v>
      </c>
      <c r="D1550">
        <f t="shared" si="51"/>
        <v>3.2463483891487843E-2</v>
      </c>
      <c r="E1550">
        <v>1.7850196042320941E-2</v>
      </c>
      <c r="G1550">
        <v>1548</v>
      </c>
      <c r="H1550">
        <f t="shared" ca="1" si="52"/>
        <v>5.7109334092383716E-2</v>
      </c>
    </row>
    <row r="1551" spans="2:8" x14ac:dyDescent="0.2">
      <c r="B1551" s="176">
        <v>37949</v>
      </c>
      <c r="C1551" s="146">
        <v>61.924931000000001</v>
      </c>
      <c r="D1551">
        <f t="shared" si="51"/>
        <v>0.49601949656816263</v>
      </c>
      <c r="E1551">
        <v>1.7847584859079092E-2</v>
      </c>
      <c r="G1551">
        <v>1549</v>
      </c>
      <c r="H1551">
        <f t="shared" ca="1" si="52"/>
        <v>-3.9132029965854354E-2</v>
      </c>
    </row>
    <row r="1552" spans="2:8" x14ac:dyDescent="0.2">
      <c r="B1552" s="176">
        <v>35783</v>
      </c>
      <c r="C1552" s="146">
        <v>41.393130999999997</v>
      </c>
      <c r="D1552">
        <f t="shared" si="51"/>
        <v>1.1345614117506062</v>
      </c>
      <c r="E1552">
        <v>1.7828528364961571E-2</v>
      </c>
      <c r="G1552">
        <v>1550</v>
      </c>
      <c r="H1552">
        <f t="shared" ca="1" si="52"/>
        <v>-3.4371142676428525E-2</v>
      </c>
    </row>
    <row r="1553" spans="2:8" x14ac:dyDescent="0.2">
      <c r="B1553" s="176">
        <v>36710</v>
      </c>
      <c r="C1553" s="146">
        <v>19.391867000000001</v>
      </c>
      <c r="D1553">
        <f t="shared" si="51"/>
        <v>-0.52721331246933212</v>
      </c>
      <c r="E1553">
        <v>1.7813859190638378E-2</v>
      </c>
      <c r="G1553">
        <v>1551</v>
      </c>
      <c r="H1553">
        <f t="shared" ca="1" si="52"/>
        <v>6.7676135327973549E-2</v>
      </c>
    </row>
    <row r="1554" spans="2:8" x14ac:dyDescent="0.2">
      <c r="B1554" s="176">
        <v>35919</v>
      </c>
      <c r="C1554" s="146">
        <v>41.016101999999997</v>
      </c>
      <c r="D1554">
        <f t="shared" si="51"/>
        <v>-0.89255912382110025</v>
      </c>
      <c r="E1554">
        <v>1.7812063861940002E-2</v>
      </c>
      <c r="G1554">
        <v>1552</v>
      </c>
      <c r="H1554">
        <f t="shared" ca="1" si="52"/>
        <v>3.2740209171143654E-2</v>
      </c>
    </row>
    <row r="1555" spans="2:8" x14ac:dyDescent="0.2">
      <c r="B1555" s="176">
        <v>42222</v>
      </c>
      <c r="C1555" s="146">
        <v>381.75509599999998</v>
      </c>
      <c r="D1555">
        <f t="shared" si="51"/>
        <v>4.530895590501463</v>
      </c>
      <c r="E1555">
        <v>1.7800223122825618E-2</v>
      </c>
      <c r="G1555">
        <v>1553</v>
      </c>
      <c r="H1555">
        <f t="shared" ca="1" si="52"/>
        <v>2.3482062149840614E-2</v>
      </c>
    </row>
    <row r="1556" spans="2:8" x14ac:dyDescent="0.2">
      <c r="B1556" s="176">
        <v>37981</v>
      </c>
      <c r="C1556" s="146">
        <v>69.022293000000005</v>
      </c>
      <c r="D1556">
        <f t="shared" si="51"/>
        <v>-0.88018415455137611</v>
      </c>
      <c r="E1556">
        <v>1.7751296152131505E-2</v>
      </c>
      <c r="G1556">
        <v>1554</v>
      </c>
      <c r="H1556">
        <f t="shared" ca="1" si="52"/>
        <v>9.5696779456101791E-3</v>
      </c>
    </row>
    <row r="1557" spans="2:8" x14ac:dyDescent="0.2">
      <c r="B1557" s="176">
        <v>42053</v>
      </c>
      <c r="C1557" s="146">
        <v>576.06982400000004</v>
      </c>
      <c r="D1557">
        <f t="shared" si="51"/>
        <v>0.46369119611137083</v>
      </c>
      <c r="E1557">
        <v>1.7678283949428567E-2</v>
      </c>
      <c r="G1557">
        <v>1555</v>
      </c>
      <c r="H1557">
        <f t="shared" ca="1" si="52"/>
        <v>2.239568072002333E-2</v>
      </c>
    </row>
    <row r="1558" spans="2:8" x14ac:dyDescent="0.2">
      <c r="B1558" s="176">
        <v>44928</v>
      </c>
      <c r="C1558" s="146">
        <v>393.57333399999999</v>
      </c>
      <c r="D1558">
        <f t="shared" si="51"/>
        <v>-0.23481658142873876</v>
      </c>
      <c r="E1558">
        <v>1.765680492564986E-2</v>
      </c>
      <c r="G1558">
        <v>1556</v>
      </c>
      <c r="H1558">
        <f t="shared" ca="1" si="52"/>
        <v>2.8432609438175639E-2</v>
      </c>
    </row>
    <row r="1559" spans="2:8" x14ac:dyDescent="0.2">
      <c r="B1559" s="176">
        <v>41878</v>
      </c>
      <c r="C1559" s="146">
        <v>514.35162400000002</v>
      </c>
      <c r="D1559">
        <f t="shared" si="51"/>
        <v>5.9475144394990371</v>
      </c>
      <c r="E1559">
        <v>1.7653470952966401E-2</v>
      </c>
      <c r="G1559">
        <v>1557</v>
      </c>
      <c r="H1559">
        <f t="shared" ca="1" si="52"/>
        <v>-2.5466527148596489E-2</v>
      </c>
    </row>
    <row r="1560" spans="2:8" x14ac:dyDescent="0.2">
      <c r="B1560" s="176">
        <v>35250</v>
      </c>
      <c r="C1560" s="146">
        <v>74.033905000000004</v>
      </c>
      <c r="D1560">
        <f t="shared" si="51"/>
        <v>-0.86730163187942777</v>
      </c>
      <c r="E1560">
        <v>1.7651493929952772E-2</v>
      </c>
      <c r="G1560">
        <v>1558</v>
      </c>
      <c r="H1560">
        <f t="shared" ca="1" si="52"/>
        <v>-1.5410239370723909E-2</v>
      </c>
    </row>
    <row r="1561" spans="2:8" x14ac:dyDescent="0.2">
      <c r="B1561" s="176">
        <v>42648</v>
      </c>
      <c r="C1561" s="146">
        <v>557.91119400000002</v>
      </c>
      <c r="D1561">
        <f t="shared" si="51"/>
        <v>26.85087158399989</v>
      </c>
      <c r="E1561">
        <v>1.7637964191948234E-2</v>
      </c>
      <c r="G1561">
        <v>1559</v>
      </c>
      <c r="H1561">
        <f t="shared" ca="1" si="52"/>
        <v>-2.0635599943085909E-2</v>
      </c>
    </row>
    <row r="1562" spans="2:8" x14ac:dyDescent="0.2">
      <c r="B1562" s="176">
        <v>37355</v>
      </c>
      <c r="C1562" s="146">
        <v>20.032091000000001</v>
      </c>
      <c r="D1562">
        <f t="shared" si="51"/>
        <v>-0.63759436623897126</v>
      </c>
      <c r="E1562">
        <v>1.7633291982008706E-2</v>
      </c>
      <c r="G1562">
        <v>1560</v>
      </c>
      <c r="H1562">
        <f t="shared" ca="1" si="52"/>
        <v>-5.5531677196708727E-3</v>
      </c>
    </row>
    <row r="1563" spans="2:8" x14ac:dyDescent="0.2">
      <c r="B1563" s="176">
        <v>35541</v>
      </c>
      <c r="C1563" s="146">
        <v>55.275329999999997</v>
      </c>
      <c r="D1563">
        <f t="shared" si="51"/>
        <v>3.7678002419638785</v>
      </c>
      <c r="E1563">
        <v>1.7632956242817261E-2</v>
      </c>
      <c r="G1563">
        <v>1561</v>
      </c>
      <c r="H1563">
        <f t="shared" ca="1" si="52"/>
        <v>-2.7783891955329296E-2</v>
      </c>
    </row>
    <row r="1564" spans="2:8" x14ac:dyDescent="0.2">
      <c r="B1564" s="176">
        <v>37126</v>
      </c>
      <c r="C1564" s="146">
        <v>11.593465999999999</v>
      </c>
      <c r="D1564">
        <f t="shared" si="51"/>
        <v>-0.98417058216808573</v>
      </c>
      <c r="E1564">
        <v>1.7603133175311061E-2</v>
      </c>
      <c r="G1564">
        <v>1562</v>
      </c>
      <c r="H1564">
        <f t="shared" ca="1" si="52"/>
        <v>-1.3880084651334989E-2</v>
      </c>
    </row>
    <row r="1565" spans="2:8" x14ac:dyDescent="0.2">
      <c r="B1565" s="176">
        <v>45275</v>
      </c>
      <c r="C1565" s="146">
        <v>732.40002400000003</v>
      </c>
      <c r="D1565">
        <f t="shared" si="51"/>
        <v>28.269356479409666</v>
      </c>
      <c r="E1565">
        <v>1.757558040986458E-2</v>
      </c>
      <c r="G1565">
        <v>1563</v>
      </c>
      <c r="H1565">
        <f t="shared" ca="1" si="52"/>
        <v>-1.0966798201848588E-2</v>
      </c>
    </row>
    <row r="1566" spans="2:8" x14ac:dyDescent="0.2">
      <c r="B1566" s="176">
        <v>37582</v>
      </c>
      <c r="C1566" s="146">
        <v>25.022758</v>
      </c>
      <c r="D1566">
        <f t="shared" si="51"/>
        <v>-0.88891637409878577</v>
      </c>
      <c r="E1566">
        <v>1.7565879010275311E-2</v>
      </c>
      <c r="G1566">
        <v>1564</v>
      </c>
      <c r="H1566">
        <f t="shared" ca="1" si="52"/>
        <v>-3.6333192115160741E-3</v>
      </c>
    </row>
    <row r="1567" spans="2:8" x14ac:dyDescent="0.2">
      <c r="B1567" s="176">
        <v>40561</v>
      </c>
      <c r="C1567" s="146">
        <v>225.26054400000001</v>
      </c>
      <c r="D1567">
        <f t="shared" si="51"/>
        <v>-0.27830529936165738</v>
      </c>
      <c r="E1567">
        <v>1.755950853286373E-2</v>
      </c>
      <c r="G1567">
        <v>1565</v>
      </c>
      <c r="H1567">
        <f t="shared" ca="1" si="52"/>
        <v>-2.6832253494431932E-3</v>
      </c>
    </row>
    <row r="1568" spans="2:8" x14ac:dyDescent="0.2">
      <c r="B1568" s="176">
        <v>44337</v>
      </c>
      <c r="C1568" s="146">
        <v>312.12719700000002</v>
      </c>
      <c r="D1568">
        <f t="shared" si="51"/>
        <v>-0.58598330406738386</v>
      </c>
      <c r="E1568">
        <v>1.7549517547512689E-2</v>
      </c>
      <c r="G1568">
        <v>1566</v>
      </c>
      <c r="H1568">
        <f t="shared" ca="1" si="52"/>
        <v>-1.7851241993748868E-2</v>
      </c>
    </row>
    <row r="1569" spans="2:8" x14ac:dyDescent="0.2">
      <c r="B1569" s="176">
        <v>45288</v>
      </c>
      <c r="C1569" s="146">
        <v>753.90002400000003</v>
      </c>
      <c r="D1569">
        <f t="shared" si="51"/>
        <v>9.3990477402348596</v>
      </c>
      <c r="E1569">
        <v>1.7546226992698814E-2</v>
      </c>
      <c r="G1569">
        <v>1567</v>
      </c>
      <c r="H1569">
        <f t="shared" ca="1" si="52"/>
        <v>3.0932768309035786E-2</v>
      </c>
    </row>
    <row r="1570" spans="2:8" x14ac:dyDescent="0.2">
      <c r="B1570" s="176">
        <v>35223</v>
      </c>
      <c r="C1570" s="146">
        <v>72.497024999999994</v>
      </c>
      <c r="D1570">
        <f t="shared" si="51"/>
        <v>0.58493876911664888</v>
      </c>
      <c r="E1570">
        <v>1.752335543512808E-2</v>
      </c>
      <c r="G1570">
        <v>1568</v>
      </c>
      <c r="H1570">
        <f t="shared" ca="1" si="52"/>
        <v>7.869537108284097E-2</v>
      </c>
    </row>
    <row r="1571" spans="2:8" x14ac:dyDescent="0.2">
      <c r="B1571" s="176">
        <v>36409</v>
      </c>
      <c r="C1571" s="146">
        <v>45.741214999999997</v>
      </c>
      <c r="D1571">
        <f t="shared" si="51"/>
        <v>-0.41861575197805218</v>
      </c>
      <c r="E1571">
        <v>1.7520145929957424E-2</v>
      </c>
      <c r="G1571">
        <v>1569</v>
      </c>
      <c r="H1571">
        <f t="shared" ca="1" si="52"/>
        <v>-3.3697756886142557E-2</v>
      </c>
    </row>
    <row r="1572" spans="2:8" x14ac:dyDescent="0.2">
      <c r="B1572" s="176">
        <v>38552</v>
      </c>
      <c r="C1572" s="146">
        <v>78.676392000000007</v>
      </c>
      <c r="D1572">
        <f t="shared" si="51"/>
        <v>2.7279836431244382</v>
      </c>
      <c r="E1572">
        <v>1.7500912986413496E-2</v>
      </c>
      <c r="G1572">
        <v>1570</v>
      </c>
      <c r="H1572">
        <f t="shared" ca="1" si="52"/>
        <v>-3.9789304052238097E-3</v>
      </c>
    </row>
    <row r="1573" spans="2:8" x14ac:dyDescent="0.2">
      <c r="B1573" s="176">
        <v>37539</v>
      </c>
      <c r="C1573" s="146">
        <v>21.104275000000001</v>
      </c>
      <c r="D1573">
        <f t="shared" si="51"/>
        <v>-0.39042256100352513</v>
      </c>
      <c r="E1573">
        <v>1.7478769254356145E-2</v>
      </c>
      <c r="G1573">
        <v>1571</v>
      </c>
      <c r="H1573">
        <f t="shared" ca="1" si="52"/>
        <v>-3.3568047449325728E-3</v>
      </c>
    </row>
    <row r="1574" spans="2:8" x14ac:dyDescent="0.2">
      <c r="B1574" s="176">
        <v>35843</v>
      </c>
      <c r="C1574" s="146">
        <v>34.621155000000002</v>
      </c>
      <c r="D1574">
        <f t="shared" si="51"/>
        <v>-0.7980868651366908</v>
      </c>
      <c r="E1574">
        <v>1.7472673379626848E-2</v>
      </c>
      <c r="G1574">
        <v>1572</v>
      </c>
      <c r="H1574">
        <f t="shared" ca="1" si="52"/>
        <v>8.3012103618961084E-3</v>
      </c>
    </row>
    <row r="1575" spans="2:8" x14ac:dyDescent="0.2">
      <c r="B1575" s="176">
        <v>43780</v>
      </c>
      <c r="C1575" s="146">
        <v>171.46559099999999</v>
      </c>
      <c r="D1575">
        <f t="shared" si="51"/>
        <v>1.0342990548470239</v>
      </c>
      <c r="E1575">
        <v>1.7450408549746305E-2</v>
      </c>
      <c r="G1575">
        <v>1573</v>
      </c>
      <c r="H1575">
        <f t="shared" ca="1" si="52"/>
        <v>2.2541832450097655E-2</v>
      </c>
    </row>
    <row r="1576" spans="2:8" x14ac:dyDescent="0.2">
      <c r="B1576" s="176">
        <v>43978</v>
      </c>
      <c r="C1576" s="146">
        <v>84.287307999999996</v>
      </c>
      <c r="D1576">
        <f t="shared" si="51"/>
        <v>2.9011686569479771</v>
      </c>
      <c r="E1576">
        <v>1.7448955874392189E-2</v>
      </c>
      <c r="G1576">
        <v>1574</v>
      </c>
      <c r="H1576">
        <f t="shared" ca="1" si="52"/>
        <v>1.603869802459448E-2</v>
      </c>
    </row>
    <row r="1577" spans="2:8" x14ac:dyDescent="0.2">
      <c r="B1577" s="176">
        <v>37510</v>
      </c>
      <c r="C1577" s="146">
        <v>21.605656</v>
      </c>
      <c r="D1577">
        <f t="shared" si="51"/>
        <v>-0.71970062574594773</v>
      </c>
      <c r="E1577">
        <v>1.743555161768752E-2</v>
      </c>
      <c r="G1577">
        <v>1575</v>
      </c>
      <c r="H1577">
        <f t="shared" ca="1" si="52"/>
        <v>-5.7628335109260083E-2</v>
      </c>
    </row>
    <row r="1578" spans="2:8" x14ac:dyDescent="0.2">
      <c r="B1578" s="176">
        <v>39710</v>
      </c>
      <c r="C1578" s="146">
        <v>77.080642999999995</v>
      </c>
      <c r="D1578">
        <f t="shared" si="51"/>
        <v>-0.77955558209814868</v>
      </c>
      <c r="E1578">
        <v>1.7425859602843898E-2</v>
      </c>
      <c r="G1578">
        <v>1576</v>
      </c>
      <c r="H1578">
        <f t="shared" ca="1" si="52"/>
        <v>4.8082967452336527E-2</v>
      </c>
    </row>
    <row r="1579" spans="2:8" x14ac:dyDescent="0.2">
      <c r="B1579" s="176">
        <v>44358</v>
      </c>
      <c r="C1579" s="146">
        <v>349.66021699999999</v>
      </c>
      <c r="D1579">
        <f t="shared" si="51"/>
        <v>-0.36887086512076256</v>
      </c>
      <c r="E1579">
        <v>1.7403901218667941E-2</v>
      </c>
      <c r="G1579">
        <v>1577</v>
      </c>
      <c r="H1579">
        <f t="shared" ca="1" si="52"/>
        <v>-1.3155384450276565E-2</v>
      </c>
    </row>
    <row r="1580" spans="2:8" x14ac:dyDescent="0.2">
      <c r="B1580" s="176">
        <v>45083</v>
      </c>
      <c r="C1580" s="146">
        <v>554.02325399999995</v>
      </c>
      <c r="D1580">
        <f t="shared" si="51"/>
        <v>1.0853658752788169</v>
      </c>
      <c r="E1580">
        <v>1.7391259556385173E-2</v>
      </c>
      <c r="G1580">
        <v>1578</v>
      </c>
      <c r="H1580">
        <f t="shared" ca="1" si="52"/>
        <v>-3.554517052706261E-2</v>
      </c>
    </row>
    <row r="1581" spans="2:8" x14ac:dyDescent="0.2">
      <c r="B1581" s="176">
        <v>43348</v>
      </c>
      <c r="C1581" s="146">
        <v>265.671967</v>
      </c>
      <c r="D1581">
        <f t="shared" si="51"/>
        <v>-0.58969580386100384</v>
      </c>
      <c r="E1581">
        <v>1.7369591269019952E-2</v>
      </c>
      <c r="G1581">
        <v>1579</v>
      </c>
      <c r="H1581">
        <f t="shared" ca="1" si="52"/>
        <v>-2.4006508826861228E-3</v>
      </c>
    </row>
    <row r="1582" spans="2:8" x14ac:dyDescent="0.2">
      <c r="B1582" s="176">
        <v>45233</v>
      </c>
      <c r="C1582" s="146">
        <v>647.5</v>
      </c>
      <c r="D1582">
        <f t="shared" si="51"/>
        <v>8.3217236052660777</v>
      </c>
      <c r="E1582">
        <v>1.7361910270495814E-2</v>
      </c>
      <c r="G1582">
        <v>1580</v>
      </c>
      <c r="H1582">
        <f t="shared" ca="1" si="52"/>
        <v>-3.5314093019338043E-2</v>
      </c>
    </row>
    <row r="1583" spans="2:8" x14ac:dyDescent="0.2">
      <c r="B1583" s="176">
        <v>38209</v>
      </c>
      <c r="C1583" s="146">
        <v>69.461403000000004</v>
      </c>
      <c r="D1583">
        <f t="shared" si="51"/>
        <v>3.9745839517707743E-2</v>
      </c>
      <c r="E1583">
        <v>1.7360885007001718E-2</v>
      </c>
      <c r="G1583">
        <v>1581</v>
      </c>
      <c r="H1583">
        <f t="shared" ca="1" si="52"/>
        <v>-2.3410722843572242E-2</v>
      </c>
    </row>
    <row r="1584" spans="2:8" x14ac:dyDescent="0.2">
      <c r="B1584" s="176">
        <v>35604</v>
      </c>
      <c r="C1584" s="146">
        <v>66.806137000000007</v>
      </c>
      <c r="D1584">
        <f t="shared" si="51"/>
        <v>-0.55103338889815223</v>
      </c>
      <c r="E1584">
        <v>1.7334766547154663E-2</v>
      </c>
      <c r="G1584">
        <v>1582</v>
      </c>
      <c r="H1584">
        <f t="shared" ca="1" si="52"/>
        <v>-1.0096658495172994E-2</v>
      </c>
    </row>
    <row r="1585" spans="2:8" x14ac:dyDescent="0.2">
      <c r="B1585" s="176">
        <v>39017</v>
      </c>
      <c r="C1585" s="146">
        <v>148.799789</v>
      </c>
      <c r="D1585">
        <f t="shared" si="51"/>
        <v>0.90595508569483396</v>
      </c>
      <c r="E1585">
        <v>1.7325446105532216E-2</v>
      </c>
      <c r="G1585">
        <v>1583</v>
      </c>
      <c r="H1585">
        <f t="shared" ca="1" si="52"/>
        <v>1.3350886346591647E-2</v>
      </c>
    </row>
    <row r="1586" spans="2:8" x14ac:dyDescent="0.2">
      <c r="B1586" s="176">
        <v>38415</v>
      </c>
      <c r="C1586" s="146">
        <v>78.070983999999996</v>
      </c>
      <c r="D1586">
        <f t="shared" si="51"/>
        <v>-0.27784910858871159</v>
      </c>
      <c r="E1586">
        <v>1.7324079688400176E-2</v>
      </c>
      <c r="G1586">
        <v>1584</v>
      </c>
      <c r="H1586">
        <f t="shared" ca="1" si="52"/>
        <v>5.6440818295172723E-2</v>
      </c>
    </row>
    <row r="1587" spans="2:8" x14ac:dyDescent="0.2">
      <c r="B1587" s="176">
        <v>39595</v>
      </c>
      <c r="C1587" s="146">
        <v>108.108963</v>
      </c>
      <c r="D1587">
        <f t="shared" si="51"/>
        <v>-0.59119721058827446</v>
      </c>
      <c r="E1587">
        <v>1.7320511289434699E-2</v>
      </c>
      <c r="G1587">
        <v>1585</v>
      </c>
      <c r="H1587">
        <f t="shared" ca="1" si="52"/>
        <v>2.3650468925458922E-2</v>
      </c>
    </row>
    <row r="1588" spans="2:8" x14ac:dyDescent="0.2">
      <c r="B1588" s="176">
        <v>40989</v>
      </c>
      <c r="C1588" s="146">
        <v>264.452606</v>
      </c>
      <c r="D1588">
        <f t="shared" si="51"/>
        <v>3.4075310922462752</v>
      </c>
      <c r="E1588">
        <v>1.7317653339467363E-2</v>
      </c>
      <c r="G1588">
        <v>1586</v>
      </c>
      <c r="H1588">
        <f t="shared" ca="1" si="52"/>
        <v>4.2228982647954952E-2</v>
      </c>
    </row>
    <row r="1589" spans="2:8" x14ac:dyDescent="0.2">
      <c r="B1589" s="176">
        <v>39982</v>
      </c>
      <c r="C1589" s="146">
        <v>60.000168000000002</v>
      </c>
      <c r="D1589">
        <f t="shared" si="51"/>
        <v>-0.87052345737110381</v>
      </c>
      <c r="E1589">
        <v>1.7289412483269224E-2</v>
      </c>
      <c r="G1589">
        <v>1587</v>
      </c>
      <c r="H1589">
        <f t="shared" ca="1" si="52"/>
        <v>-6.9155858458831163E-3</v>
      </c>
    </row>
    <row r="1590" spans="2:8" x14ac:dyDescent="0.2">
      <c r="B1590" s="176">
        <v>42696</v>
      </c>
      <c r="C1590" s="146">
        <v>463.40570100000002</v>
      </c>
      <c r="D1590">
        <f t="shared" si="51"/>
        <v>3.2769858729128942</v>
      </c>
      <c r="E1590">
        <v>1.7288484359413801E-2</v>
      </c>
      <c r="G1590">
        <v>1588</v>
      </c>
      <c r="H1590">
        <f t="shared" ca="1" si="52"/>
        <v>1.0650859485512334E-2</v>
      </c>
    </row>
    <row r="1591" spans="2:8" x14ac:dyDescent="0.2">
      <c r="B1591" s="176">
        <v>39560</v>
      </c>
      <c r="C1591" s="146">
        <v>108.348663</v>
      </c>
      <c r="D1591">
        <f t="shared" si="51"/>
        <v>0.65223737583953856</v>
      </c>
      <c r="E1591">
        <v>1.7281530884602377E-2</v>
      </c>
      <c r="G1591">
        <v>1589</v>
      </c>
      <c r="H1591">
        <f t="shared" ca="1" si="52"/>
        <v>4.9546338983637115E-3</v>
      </c>
    </row>
    <row r="1592" spans="2:8" x14ac:dyDescent="0.2">
      <c r="B1592" s="176">
        <v>35297</v>
      </c>
      <c r="C1592" s="146">
        <v>65.576935000000006</v>
      </c>
      <c r="D1592">
        <f t="shared" si="51"/>
        <v>5.1556717435540363E-2</v>
      </c>
      <c r="E1592">
        <v>1.7279417941294978E-2</v>
      </c>
      <c r="G1592">
        <v>1590</v>
      </c>
      <c r="H1592">
        <f t="shared" ca="1" si="52"/>
        <v>2.1981356758360125E-2</v>
      </c>
    </row>
    <row r="1593" spans="2:8" x14ac:dyDescent="0.2">
      <c r="B1593" s="176">
        <v>35165</v>
      </c>
      <c r="C1593" s="146">
        <v>62.361767</v>
      </c>
      <c r="D1593">
        <f t="shared" si="51"/>
        <v>-0.87519973780039761</v>
      </c>
      <c r="E1593">
        <v>1.7277220154411681E-2</v>
      </c>
      <c r="G1593">
        <v>1591</v>
      </c>
      <c r="H1593">
        <f t="shared" ca="1" si="52"/>
        <v>-2.6139846185521742E-2</v>
      </c>
    </row>
    <row r="1594" spans="2:8" x14ac:dyDescent="0.2">
      <c r="B1594" s="176">
        <v>44601</v>
      </c>
      <c r="C1594" s="146">
        <v>499.69259599999998</v>
      </c>
      <c r="D1594">
        <f t="shared" si="51"/>
        <v>10.256374035951728</v>
      </c>
      <c r="E1594">
        <v>1.7250087168346123E-2</v>
      </c>
      <c r="G1594">
        <v>1592</v>
      </c>
      <c r="H1594">
        <f t="shared" ca="1" si="52"/>
        <v>2.2767340735239585E-2</v>
      </c>
    </row>
    <row r="1595" spans="2:8" x14ac:dyDescent="0.2">
      <c r="B1595" s="176">
        <v>35466</v>
      </c>
      <c r="C1595" s="146">
        <v>44.391967999999999</v>
      </c>
      <c r="D1595">
        <f t="shared" si="51"/>
        <v>-0.75673136236859218</v>
      </c>
      <c r="E1595">
        <v>1.7233215319040884E-2</v>
      </c>
      <c r="G1595">
        <v>1593</v>
      </c>
      <c r="H1595">
        <f t="shared" ca="1" si="52"/>
        <v>-1.2523049832339416E-3</v>
      </c>
    </row>
    <row r="1596" spans="2:8" x14ac:dyDescent="0.2">
      <c r="B1596" s="176">
        <v>43474</v>
      </c>
      <c r="C1596" s="146">
        <v>182.48126199999999</v>
      </c>
      <c r="D1596">
        <f t="shared" si="51"/>
        <v>-0.65556495528801406</v>
      </c>
      <c r="E1596">
        <v>1.7227062663897608E-2</v>
      </c>
      <c r="G1596">
        <v>1594</v>
      </c>
      <c r="H1596">
        <f t="shared" ca="1" si="52"/>
        <v>-8.3174459404931511E-2</v>
      </c>
    </row>
    <row r="1597" spans="2:8" x14ac:dyDescent="0.2">
      <c r="B1597" s="176">
        <v>42754</v>
      </c>
      <c r="C1597" s="146">
        <v>529.798767</v>
      </c>
      <c r="D1597">
        <f t="shared" si="51"/>
        <v>0.47368729385471459</v>
      </c>
      <c r="E1597">
        <v>1.7226427883656754E-2</v>
      </c>
      <c r="G1597">
        <v>1595</v>
      </c>
      <c r="H1597">
        <f t="shared" ca="1" si="52"/>
        <v>1.106147072132049E-2</v>
      </c>
    </row>
    <row r="1598" spans="2:8" x14ac:dyDescent="0.2">
      <c r="B1598" s="176">
        <v>41591</v>
      </c>
      <c r="C1598" s="146">
        <v>359.50555400000002</v>
      </c>
      <c r="D1598">
        <f t="shared" si="51"/>
        <v>14.171553392830226</v>
      </c>
      <c r="E1598">
        <v>1.722216537278428E-2</v>
      </c>
      <c r="G1598">
        <v>1596</v>
      </c>
      <c r="H1598">
        <f t="shared" ca="1" si="52"/>
        <v>-1.6758185740783985E-2</v>
      </c>
    </row>
    <row r="1599" spans="2:8" x14ac:dyDescent="0.2">
      <c r="B1599" s="176">
        <v>37652</v>
      </c>
      <c r="C1599" s="146">
        <v>23.696027999999998</v>
      </c>
      <c r="D1599">
        <f t="shared" si="51"/>
        <v>-0.81345955133044523</v>
      </c>
      <c r="E1599">
        <v>1.7218515072210432E-2</v>
      </c>
      <c r="G1599">
        <v>1597</v>
      </c>
      <c r="H1599">
        <f t="shared" ca="1" si="52"/>
        <v>-2.6678029560409849E-2</v>
      </c>
    </row>
    <row r="1600" spans="2:8" x14ac:dyDescent="0.2">
      <c r="B1600" s="176">
        <v>39447</v>
      </c>
      <c r="C1600" s="146">
        <v>127.02889999999999</v>
      </c>
      <c r="D1600">
        <f t="shared" si="51"/>
        <v>-0.71060972066379047</v>
      </c>
      <c r="E1600">
        <v>1.7207181809144732E-2</v>
      </c>
      <c r="G1600">
        <v>1598</v>
      </c>
      <c r="H1600">
        <f t="shared" ca="1" si="52"/>
        <v>4.2847393108724013E-2</v>
      </c>
    </row>
    <row r="1601" spans="2:8" x14ac:dyDescent="0.2">
      <c r="B1601" s="176">
        <v>42177</v>
      </c>
      <c r="C1601" s="146">
        <v>438.95358299999998</v>
      </c>
      <c r="D1601">
        <f t="shared" si="51"/>
        <v>4.8345952987861294</v>
      </c>
      <c r="E1601">
        <v>1.7203586652584778E-2</v>
      </c>
      <c r="G1601">
        <v>1599</v>
      </c>
      <c r="H1601">
        <f t="shared" ca="1" si="52"/>
        <v>-4.8967946223844462E-2</v>
      </c>
    </row>
    <row r="1602" spans="2:8" x14ac:dyDescent="0.2">
      <c r="B1602" s="176">
        <v>35227</v>
      </c>
      <c r="C1602" s="146">
        <v>75.232910000000004</v>
      </c>
      <c r="D1602">
        <f t="shared" si="51"/>
        <v>-0.79944760147862737</v>
      </c>
      <c r="E1602">
        <v>1.7170094560440802E-2</v>
      </c>
      <c r="G1602">
        <v>1600</v>
      </c>
      <c r="H1602">
        <f t="shared" ca="1" si="52"/>
        <v>3.1986391313528692E-2</v>
      </c>
    </row>
    <row r="1603" spans="2:8" x14ac:dyDescent="0.2">
      <c r="B1603" s="176">
        <v>42214</v>
      </c>
      <c r="C1603" s="146">
        <v>375.12844799999999</v>
      </c>
      <c r="D1603">
        <f t="shared" ref="D1603:D1666" si="53">(C1603-C1604)/C1604</f>
        <v>5.6026421696182194</v>
      </c>
      <c r="E1603">
        <v>1.7157494888073048E-2</v>
      </c>
      <c r="G1603">
        <v>1601</v>
      </c>
      <c r="H1603">
        <f t="shared" ca="1" si="52"/>
        <v>-1.2085314651628735E-2</v>
      </c>
    </row>
    <row r="1604" spans="2:8" x14ac:dyDescent="0.2">
      <c r="B1604" s="176">
        <v>35543</v>
      </c>
      <c r="C1604" s="146">
        <v>56.814898999999997</v>
      </c>
      <c r="D1604">
        <f t="shared" si="53"/>
        <v>4.0277838810937328E-2</v>
      </c>
      <c r="E1604">
        <v>1.7147145943410637E-2</v>
      </c>
      <c r="G1604">
        <v>1602</v>
      </c>
      <c r="H1604">
        <f t="shared" ref="H1604:H1667" ca="1" si="54">_xlfn.NORM.INV(RAND(),N$5,N$6)</f>
        <v>2.3329806317710783E-3</v>
      </c>
    </row>
    <row r="1605" spans="2:8" x14ac:dyDescent="0.2">
      <c r="B1605" s="176">
        <v>37901</v>
      </c>
      <c r="C1605" s="146">
        <v>54.615119999999997</v>
      </c>
      <c r="D1605">
        <f t="shared" si="53"/>
        <v>1.7000276602061091</v>
      </c>
      <c r="E1605">
        <v>1.7145593470138849E-2</v>
      </c>
      <c r="G1605">
        <v>1603</v>
      </c>
      <c r="H1605">
        <f t="shared" ca="1" si="54"/>
        <v>2.7114526961816345E-2</v>
      </c>
    </row>
    <row r="1606" spans="2:8" x14ac:dyDescent="0.2">
      <c r="B1606" s="176">
        <v>36621</v>
      </c>
      <c r="C1606" s="146">
        <v>20.227615</v>
      </c>
      <c r="D1606">
        <f t="shared" si="53"/>
        <v>-0.94701486595277362</v>
      </c>
      <c r="E1606">
        <v>1.7136419859056489E-2</v>
      </c>
      <c r="G1606">
        <v>1604</v>
      </c>
      <c r="H1606">
        <f t="shared" ca="1" si="54"/>
        <v>-4.7556138500250977E-3</v>
      </c>
    </row>
    <row r="1607" spans="2:8" x14ac:dyDescent="0.2">
      <c r="B1607" s="176">
        <v>44477</v>
      </c>
      <c r="C1607" s="146">
        <v>381.76019300000002</v>
      </c>
      <c r="D1607">
        <f t="shared" si="53"/>
        <v>-0.33809517519046728</v>
      </c>
      <c r="E1607">
        <v>1.7131563087649286E-2</v>
      </c>
      <c r="G1607">
        <v>1605</v>
      </c>
      <c r="H1607">
        <f t="shared" ca="1" si="54"/>
        <v>1.2500248208448939E-2</v>
      </c>
    </row>
    <row r="1608" spans="2:8" x14ac:dyDescent="0.2">
      <c r="B1608" s="176">
        <v>42065</v>
      </c>
      <c r="C1608" s="146">
        <v>576.75994900000001</v>
      </c>
      <c r="D1608">
        <f t="shared" si="53"/>
        <v>2.8506297421890467</v>
      </c>
      <c r="E1608">
        <v>1.7125941558889593E-2</v>
      </c>
      <c r="G1608">
        <v>1606</v>
      </c>
      <c r="H1608">
        <f t="shared" ca="1" si="54"/>
        <v>1.8997607118084632E-2</v>
      </c>
    </row>
    <row r="1609" spans="2:8" x14ac:dyDescent="0.2">
      <c r="B1609" s="176">
        <v>40196</v>
      </c>
      <c r="C1609" s="146">
        <v>149.78327899999999</v>
      </c>
      <c r="D1609">
        <f t="shared" si="53"/>
        <v>-0.34591770226556606</v>
      </c>
      <c r="E1609">
        <v>1.7122355076309305E-2</v>
      </c>
      <c r="G1609">
        <v>1607</v>
      </c>
      <c r="H1609">
        <f t="shared" ca="1" si="54"/>
        <v>1.9262475712055548E-2</v>
      </c>
    </row>
    <row r="1610" spans="2:8" x14ac:dyDescent="0.2">
      <c r="B1610" s="176">
        <v>41156</v>
      </c>
      <c r="C1610" s="146">
        <v>228.997604</v>
      </c>
      <c r="D1610">
        <f t="shared" si="53"/>
        <v>2.1015091356449194</v>
      </c>
      <c r="E1610">
        <v>1.7106949630498063E-2</v>
      </c>
      <c r="G1610">
        <v>1608</v>
      </c>
      <c r="H1610">
        <f t="shared" ca="1" si="54"/>
        <v>7.1664280275017906E-3</v>
      </c>
    </row>
    <row r="1611" spans="2:8" x14ac:dyDescent="0.2">
      <c r="B1611" s="176">
        <v>38429</v>
      </c>
      <c r="C1611" s="146">
        <v>73.834250999999995</v>
      </c>
      <c r="D1611">
        <f t="shared" si="53"/>
        <v>4.6198969441514836E-3</v>
      </c>
      <c r="E1611">
        <v>1.7100549250888549E-2</v>
      </c>
      <c r="G1611">
        <v>1609</v>
      </c>
      <c r="H1611">
        <f t="shared" ca="1" si="54"/>
        <v>-2.6454345582102752E-3</v>
      </c>
    </row>
    <row r="1612" spans="2:8" x14ac:dyDescent="0.2">
      <c r="B1612" s="176">
        <v>35310</v>
      </c>
      <c r="C1612" s="146">
        <v>73.494713000000004</v>
      </c>
      <c r="D1612">
        <f t="shared" si="53"/>
        <v>-0.50471097884123373</v>
      </c>
      <c r="E1612">
        <v>1.7083949491824957E-2</v>
      </c>
      <c r="G1612">
        <v>1610</v>
      </c>
      <c r="H1612">
        <f t="shared" ca="1" si="54"/>
        <v>-4.2129162641013013E-3</v>
      </c>
    </row>
    <row r="1613" spans="2:8" x14ac:dyDescent="0.2">
      <c r="B1613" s="176">
        <v>44149</v>
      </c>
      <c r="C1613" s="146">
        <v>148.38752700000001</v>
      </c>
      <c r="D1613">
        <f t="shared" si="53"/>
        <v>-0.2873826393077421</v>
      </c>
      <c r="E1613">
        <v>1.7082339886850626E-2</v>
      </c>
      <c r="G1613">
        <v>1611</v>
      </c>
      <c r="H1613">
        <f t="shared" ca="1" si="54"/>
        <v>1.2955859401899509E-2</v>
      </c>
    </row>
    <row r="1614" spans="2:8" x14ac:dyDescent="0.2">
      <c r="B1614" s="176">
        <v>40925</v>
      </c>
      <c r="C1614" s="146">
        <v>208.22889699999999</v>
      </c>
      <c r="D1614">
        <f t="shared" si="53"/>
        <v>-5.7377777039397372E-2</v>
      </c>
      <c r="E1614">
        <v>1.707607138246248E-2</v>
      </c>
      <c r="G1614">
        <v>1612</v>
      </c>
      <c r="H1614">
        <f t="shared" ca="1" si="54"/>
        <v>-1.4669086699691769E-2</v>
      </c>
    </row>
    <row r="1615" spans="2:8" x14ac:dyDescent="0.2">
      <c r="B1615" s="176">
        <v>40464</v>
      </c>
      <c r="C1615" s="146">
        <v>220.90387000000001</v>
      </c>
      <c r="D1615">
        <f t="shared" si="53"/>
        <v>-0.49769382861418587</v>
      </c>
      <c r="E1615">
        <v>1.7075828475012829E-2</v>
      </c>
      <c r="G1615">
        <v>1613</v>
      </c>
      <c r="H1615">
        <f t="shared" ca="1" si="54"/>
        <v>3.7676447362329599E-2</v>
      </c>
    </row>
    <row r="1616" spans="2:8" x14ac:dyDescent="0.2">
      <c r="B1616" s="176">
        <v>44652</v>
      </c>
      <c r="C1616" s="146">
        <v>439.77932700000002</v>
      </c>
      <c r="D1616">
        <f t="shared" si="53"/>
        <v>2.2994801386416994</v>
      </c>
      <c r="E1616">
        <v>1.7060460245793663E-2</v>
      </c>
      <c r="G1616">
        <v>1614</v>
      </c>
      <c r="H1616">
        <f t="shared" ca="1" si="54"/>
        <v>2.1072706415031998E-2</v>
      </c>
    </row>
    <row r="1617" spans="2:8" x14ac:dyDescent="0.2">
      <c r="B1617" s="176">
        <v>40212</v>
      </c>
      <c r="C1617" s="146">
        <v>133.28746000000001</v>
      </c>
      <c r="D1617">
        <f t="shared" si="53"/>
        <v>0.28067886785792223</v>
      </c>
      <c r="E1617">
        <v>1.7055542988901072E-2</v>
      </c>
      <c r="G1617">
        <v>1615</v>
      </c>
      <c r="H1617">
        <f t="shared" ca="1" si="54"/>
        <v>-9.6278125580740205E-3</v>
      </c>
    </row>
    <row r="1618" spans="2:8" x14ac:dyDescent="0.2">
      <c r="B1618" s="176">
        <v>44005</v>
      </c>
      <c r="C1618" s="146">
        <v>104.07563</v>
      </c>
      <c r="D1618">
        <f t="shared" si="53"/>
        <v>-0.72869020864022882</v>
      </c>
      <c r="E1618">
        <v>1.7048194648995724E-2</v>
      </c>
      <c r="G1618">
        <v>1616</v>
      </c>
      <c r="H1618">
        <f t="shared" ca="1" si="54"/>
        <v>-2.7204883521343492E-2</v>
      </c>
    </row>
    <row r="1619" spans="2:8" x14ac:dyDescent="0.2">
      <c r="B1619" s="176">
        <v>44921</v>
      </c>
      <c r="C1619" s="146">
        <v>383.604401</v>
      </c>
      <c r="D1619">
        <f t="shared" si="53"/>
        <v>1.0192335633194325</v>
      </c>
      <c r="E1619">
        <v>1.7047633200220687E-2</v>
      </c>
      <c r="G1619">
        <v>1617</v>
      </c>
      <c r="H1619">
        <f t="shared" ca="1" si="54"/>
        <v>-1.6141129611622722E-2</v>
      </c>
    </row>
    <row r="1620" spans="2:8" x14ac:dyDescent="0.2">
      <c r="B1620" s="176">
        <v>40728</v>
      </c>
      <c r="C1620" s="146">
        <v>189.97524999999999</v>
      </c>
      <c r="D1620">
        <f t="shared" si="53"/>
        <v>1.5771721116633384</v>
      </c>
      <c r="E1620">
        <v>1.704022897264788E-2</v>
      </c>
      <c r="G1620">
        <v>1618</v>
      </c>
      <c r="H1620">
        <f t="shared" ca="1" si="54"/>
        <v>-2.2099463028437946E-2</v>
      </c>
    </row>
    <row r="1621" spans="2:8" x14ac:dyDescent="0.2">
      <c r="B1621" s="176">
        <v>35248</v>
      </c>
      <c r="C1621" s="146">
        <v>73.714614999999995</v>
      </c>
      <c r="D1621">
        <f t="shared" si="53"/>
        <v>-0.83496403997316093</v>
      </c>
      <c r="E1621">
        <v>1.7031892915329614E-2</v>
      </c>
      <c r="G1621">
        <v>1619</v>
      </c>
      <c r="H1621">
        <f t="shared" ca="1" si="54"/>
        <v>6.2570797793801017E-3</v>
      </c>
    </row>
    <row r="1622" spans="2:8" x14ac:dyDescent="0.2">
      <c r="B1622" s="176">
        <v>44672</v>
      </c>
      <c r="C1622" s="146">
        <v>446.65789799999999</v>
      </c>
      <c r="D1622">
        <f t="shared" si="53"/>
        <v>4.7672769985847081</v>
      </c>
      <c r="E1622">
        <v>1.7024215265616271E-2</v>
      </c>
      <c r="G1622">
        <v>1620</v>
      </c>
      <c r="H1622">
        <f t="shared" ca="1" si="54"/>
        <v>-2.3088186952813769E-2</v>
      </c>
    </row>
    <row r="1623" spans="2:8" x14ac:dyDescent="0.2">
      <c r="B1623" s="176">
        <v>38596</v>
      </c>
      <c r="C1623" s="146">
        <v>77.446929999999995</v>
      </c>
      <c r="D1623">
        <f t="shared" si="53"/>
        <v>-0.79553018446435053</v>
      </c>
      <c r="E1623">
        <v>1.7011768612338628E-2</v>
      </c>
      <c r="G1623">
        <v>1621</v>
      </c>
      <c r="H1623">
        <f t="shared" ca="1" si="54"/>
        <v>5.1367799075659915E-2</v>
      </c>
    </row>
    <row r="1624" spans="2:8" x14ac:dyDescent="0.2">
      <c r="B1624" s="176">
        <v>42970</v>
      </c>
      <c r="C1624" s="146">
        <v>378.76950099999999</v>
      </c>
      <c r="D1624">
        <f t="shared" si="53"/>
        <v>11.104419990212142</v>
      </c>
      <c r="E1624">
        <v>1.6996761673125547E-2</v>
      </c>
      <c r="G1624">
        <v>1622</v>
      </c>
      <c r="H1624">
        <f t="shared" ca="1" si="54"/>
        <v>3.062156280363466E-2</v>
      </c>
    </row>
    <row r="1625" spans="2:8" x14ac:dyDescent="0.2">
      <c r="B1625" s="176">
        <v>36523</v>
      </c>
      <c r="C1625" s="146">
        <v>31.291834000000001</v>
      </c>
      <c r="D1625">
        <f t="shared" si="53"/>
        <v>-2.6313085628706892E-2</v>
      </c>
      <c r="E1625">
        <v>1.6982250686089721E-2</v>
      </c>
      <c r="G1625">
        <v>1623</v>
      </c>
      <c r="H1625">
        <f t="shared" ca="1" si="54"/>
        <v>6.014980636543623E-3</v>
      </c>
    </row>
    <row r="1626" spans="2:8" x14ac:dyDescent="0.2">
      <c r="B1626" s="176">
        <v>36187</v>
      </c>
      <c r="C1626" s="146">
        <v>32.13747</v>
      </c>
      <c r="D1626">
        <f t="shared" si="53"/>
        <v>-0.9474190618962226</v>
      </c>
      <c r="E1626">
        <v>1.6981092250895877E-2</v>
      </c>
      <c r="G1626">
        <v>1624</v>
      </c>
      <c r="H1626">
        <f t="shared" ca="1" si="54"/>
        <v>4.2514094392351563E-3</v>
      </c>
    </row>
    <row r="1627" spans="2:8" x14ac:dyDescent="0.2">
      <c r="B1627" s="176">
        <v>45170</v>
      </c>
      <c r="C1627" s="146">
        <v>611.20001200000002</v>
      </c>
      <c r="D1627">
        <f t="shared" si="53"/>
        <v>23.478587944351744</v>
      </c>
      <c r="E1627">
        <v>1.6971733777038294E-2</v>
      </c>
      <c r="G1627">
        <v>1625</v>
      </c>
      <c r="H1627">
        <f t="shared" ca="1" si="54"/>
        <v>7.3810315719716538E-3</v>
      </c>
    </row>
    <row r="1628" spans="2:8" x14ac:dyDescent="0.2">
      <c r="B1628" s="176">
        <v>37441</v>
      </c>
      <c r="C1628" s="146">
        <v>24.968761000000001</v>
      </c>
      <c r="D1628">
        <f t="shared" si="53"/>
        <v>-0.93472261533515011</v>
      </c>
      <c r="E1628">
        <v>1.6964974224544037E-2</v>
      </c>
      <c r="G1628">
        <v>1626</v>
      </c>
      <c r="H1628">
        <f t="shared" ca="1" si="54"/>
        <v>-1.4985892520770521E-2</v>
      </c>
    </row>
    <row r="1629" spans="2:8" x14ac:dyDescent="0.2">
      <c r="B1629" s="176">
        <v>42216</v>
      </c>
      <c r="C1629" s="146">
        <v>382.50247200000001</v>
      </c>
      <c r="D1629">
        <f t="shared" si="53"/>
        <v>8.4458899457461225</v>
      </c>
      <c r="E1629">
        <v>1.6955889755558135E-2</v>
      </c>
      <c r="G1629">
        <v>1627</v>
      </c>
      <c r="H1629">
        <f t="shared" ca="1" si="54"/>
        <v>-1.1183693303913743E-2</v>
      </c>
    </row>
    <row r="1630" spans="2:8" x14ac:dyDescent="0.2">
      <c r="B1630" s="176">
        <v>35877</v>
      </c>
      <c r="C1630" s="146">
        <v>40.494064000000002</v>
      </c>
      <c r="D1630">
        <f t="shared" si="53"/>
        <v>-0.92613825050655207</v>
      </c>
      <c r="E1630">
        <v>1.6933521095988155E-2</v>
      </c>
      <c r="G1630">
        <v>1628</v>
      </c>
      <c r="H1630">
        <f t="shared" ca="1" si="54"/>
        <v>1.0201301177408006E-2</v>
      </c>
    </row>
    <row r="1631" spans="2:8" x14ac:dyDescent="0.2">
      <c r="B1631" s="176">
        <v>42647</v>
      </c>
      <c r="C1631" s="146">
        <v>548.24133300000005</v>
      </c>
      <c r="D1631">
        <f t="shared" si="53"/>
        <v>2.7559889934478894E-2</v>
      </c>
      <c r="E1631">
        <v>1.6919513735437975E-2</v>
      </c>
      <c r="G1631">
        <v>1629</v>
      </c>
      <c r="H1631">
        <f t="shared" ca="1" si="54"/>
        <v>-8.7583499131556677E-3</v>
      </c>
    </row>
    <row r="1632" spans="2:8" x14ac:dyDescent="0.2">
      <c r="B1632" s="176">
        <v>45078</v>
      </c>
      <c r="C1632" s="146">
        <v>533.53710899999999</v>
      </c>
      <c r="D1632">
        <f t="shared" si="53"/>
        <v>20.631597832222724</v>
      </c>
      <c r="E1632">
        <v>1.6910442790429574E-2</v>
      </c>
      <c r="G1632">
        <v>1630</v>
      </c>
      <c r="H1632">
        <f t="shared" ca="1" si="54"/>
        <v>-2.5107366299590417E-2</v>
      </c>
    </row>
    <row r="1633" spans="2:8" x14ac:dyDescent="0.2">
      <c r="B1633" s="176">
        <v>39848</v>
      </c>
      <c r="C1633" s="146">
        <v>24.664711</v>
      </c>
      <c r="D1633">
        <f t="shared" si="53"/>
        <v>-0.95331325735079309</v>
      </c>
      <c r="E1633">
        <v>1.6891858045428036E-2</v>
      </c>
      <c r="G1633">
        <v>1631</v>
      </c>
      <c r="H1633">
        <f t="shared" ca="1" si="54"/>
        <v>4.7312343869274583E-2</v>
      </c>
    </row>
    <row r="1634" spans="2:8" x14ac:dyDescent="0.2">
      <c r="B1634" s="176">
        <v>41943</v>
      </c>
      <c r="C1634" s="146">
        <v>528.30224599999997</v>
      </c>
      <c r="D1634">
        <f t="shared" si="53"/>
        <v>17.992878617542896</v>
      </c>
      <c r="E1634">
        <v>1.6889566930440639E-2</v>
      </c>
      <c r="G1634">
        <v>1632</v>
      </c>
      <c r="H1634">
        <f t="shared" ca="1" si="54"/>
        <v>1.9422010785889423E-2</v>
      </c>
    </row>
    <row r="1635" spans="2:8" x14ac:dyDescent="0.2">
      <c r="B1635" s="176">
        <v>36565</v>
      </c>
      <c r="C1635" s="146">
        <v>27.815807</v>
      </c>
      <c r="D1635">
        <f t="shared" si="53"/>
        <v>8.7811936128226853E-2</v>
      </c>
      <c r="E1635">
        <v>1.6888226589245235E-2</v>
      </c>
      <c r="G1635">
        <v>1633</v>
      </c>
      <c r="H1635">
        <f t="shared" ca="1" si="54"/>
        <v>1.7539787964870442E-2</v>
      </c>
    </row>
    <row r="1636" spans="2:8" x14ac:dyDescent="0.2">
      <c r="B1636" s="176">
        <v>37715</v>
      </c>
      <c r="C1636" s="146">
        <v>25.570419000000001</v>
      </c>
      <c r="D1636">
        <f t="shared" si="53"/>
        <v>-0.40892539010805118</v>
      </c>
      <c r="E1636">
        <v>1.687111459297494E-2</v>
      </c>
      <c r="G1636">
        <v>1634</v>
      </c>
      <c r="H1636">
        <f t="shared" ca="1" si="54"/>
        <v>-1.761126115133451E-2</v>
      </c>
    </row>
    <row r="1637" spans="2:8" x14ac:dyDescent="0.2">
      <c r="B1637" s="176">
        <v>37860</v>
      </c>
      <c r="C1637" s="146">
        <v>43.260899000000002</v>
      </c>
      <c r="D1637">
        <f t="shared" si="53"/>
        <v>-0.26634642771470557</v>
      </c>
      <c r="E1637">
        <v>1.6829924884954502E-2</v>
      </c>
      <c r="G1637">
        <v>1635</v>
      </c>
      <c r="H1637">
        <f t="shared" ca="1" si="54"/>
        <v>-3.5801563763452685E-3</v>
      </c>
    </row>
    <row r="1638" spans="2:8" x14ac:dyDescent="0.2">
      <c r="B1638" s="176">
        <v>37937</v>
      </c>
      <c r="C1638" s="146">
        <v>58.966385000000002</v>
      </c>
      <c r="D1638">
        <f t="shared" si="53"/>
        <v>-0.59215987499642764</v>
      </c>
      <c r="E1638">
        <v>1.6824782813466131E-2</v>
      </c>
      <c r="G1638">
        <v>1636</v>
      </c>
      <c r="H1638">
        <f t="shared" ca="1" si="54"/>
        <v>1.2472525255937079E-2</v>
      </c>
    </row>
    <row r="1639" spans="2:8" x14ac:dyDescent="0.2">
      <c r="B1639" s="176">
        <v>40788</v>
      </c>
      <c r="C1639" s="146">
        <v>144.58210800000001</v>
      </c>
      <c r="D1639">
        <f t="shared" si="53"/>
        <v>-0.35082304070817638</v>
      </c>
      <c r="E1639">
        <v>1.6772021081094168E-2</v>
      </c>
      <c r="G1639">
        <v>1637</v>
      </c>
      <c r="H1639">
        <f t="shared" ca="1" si="54"/>
        <v>6.8396528754805341E-2</v>
      </c>
    </row>
    <row r="1640" spans="2:8" x14ac:dyDescent="0.2">
      <c r="B1640" s="176">
        <v>40511</v>
      </c>
      <c r="C1640" s="146">
        <v>222.71601899999999</v>
      </c>
      <c r="D1640">
        <f t="shared" si="53"/>
        <v>0.33898798330592655</v>
      </c>
      <c r="E1640">
        <v>1.676027241718786E-2</v>
      </c>
      <c r="G1640">
        <v>1638</v>
      </c>
      <c r="H1640">
        <f t="shared" ca="1" si="54"/>
        <v>-1.1822720613188809E-2</v>
      </c>
    </row>
    <row r="1641" spans="2:8" x14ac:dyDescent="0.2">
      <c r="B1641" s="176">
        <v>43447</v>
      </c>
      <c r="C1641" s="146">
        <v>166.331604</v>
      </c>
      <c r="D1641">
        <f t="shared" si="53"/>
        <v>1.19828736127005</v>
      </c>
      <c r="E1641">
        <v>1.6758068971500246E-2</v>
      </c>
      <c r="G1641">
        <v>1639</v>
      </c>
      <c r="H1641">
        <f t="shared" ca="1" si="54"/>
        <v>1.4236038068452556E-2</v>
      </c>
    </row>
    <row r="1642" spans="2:8" x14ac:dyDescent="0.2">
      <c r="B1642" s="176">
        <v>43943</v>
      </c>
      <c r="C1642" s="146">
        <v>75.664176999999995</v>
      </c>
      <c r="D1642">
        <f t="shared" si="53"/>
        <v>-0.78626111925663522</v>
      </c>
      <c r="E1642">
        <v>1.6744819738649438E-2</v>
      </c>
      <c r="G1642">
        <v>1640</v>
      </c>
      <c r="H1642">
        <f t="shared" ca="1" si="54"/>
        <v>2.5773173125442077E-2</v>
      </c>
    </row>
    <row r="1643" spans="2:8" x14ac:dyDescent="0.2">
      <c r="B1643" s="176">
        <v>42230</v>
      </c>
      <c r="C1643" s="146">
        <v>354.00286899999998</v>
      </c>
      <c r="D1643">
        <f t="shared" si="53"/>
        <v>2.0668538396867819</v>
      </c>
      <c r="E1643">
        <v>1.674309267248095E-2</v>
      </c>
      <c r="G1643">
        <v>1641</v>
      </c>
      <c r="H1643">
        <f t="shared" ca="1" si="54"/>
        <v>-1.936735141736581E-2</v>
      </c>
    </row>
    <row r="1644" spans="2:8" x14ac:dyDescent="0.2">
      <c r="B1644" s="176">
        <v>39323</v>
      </c>
      <c r="C1644" s="146">
        <v>115.428673</v>
      </c>
      <c r="D1644">
        <f t="shared" si="53"/>
        <v>-0.69029870342570054</v>
      </c>
      <c r="E1644">
        <v>1.674079484905077E-2</v>
      </c>
      <c r="G1644">
        <v>1642</v>
      </c>
      <c r="H1644">
        <f t="shared" ca="1" si="54"/>
        <v>6.1117824568361389E-3</v>
      </c>
    </row>
    <row r="1645" spans="2:8" x14ac:dyDescent="0.2">
      <c r="B1645" s="176">
        <v>41565</v>
      </c>
      <c r="C1645" s="146">
        <v>372.70968599999998</v>
      </c>
      <c r="D1645">
        <f t="shared" si="53"/>
        <v>-7.1071829085321029E-3</v>
      </c>
      <c r="E1645">
        <v>1.6738243733528481E-2</v>
      </c>
      <c r="G1645">
        <v>1643</v>
      </c>
      <c r="H1645">
        <f t="shared" ca="1" si="54"/>
        <v>-1.3570774439269479E-2</v>
      </c>
    </row>
    <row r="1646" spans="2:8" x14ac:dyDescent="0.2">
      <c r="B1646" s="176">
        <v>42466</v>
      </c>
      <c r="C1646" s="146">
        <v>375.37756300000001</v>
      </c>
      <c r="D1646">
        <f t="shared" si="53"/>
        <v>1.5588301488127059</v>
      </c>
      <c r="E1646">
        <v>1.6734194329886432E-2</v>
      </c>
      <c r="G1646">
        <v>1644</v>
      </c>
      <c r="H1646">
        <f t="shared" ca="1" si="54"/>
        <v>-2.8958429492249766E-2</v>
      </c>
    </row>
    <row r="1647" spans="2:8" x14ac:dyDescent="0.2">
      <c r="B1647" s="176">
        <v>40792</v>
      </c>
      <c r="C1647" s="146">
        <v>146.69889800000001</v>
      </c>
      <c r="D1647">
        <f t="shared" si="53"/>
        <v>1.5324456805741677</v>
      </c>
      <c r="E1647">
        <v>1.6728751233485988E-2</v>
      </c>
      <c r="G1647">
        <v>1645</v>
      </c>
      <c r="H1647">
        <f t="shared" ca="1" si="54"/>
        <v>-1.922739349302539E-2</v>
      </c>
    </row>
    <row r="1648" spans="2:8" x14ac:dyDescent="0.2">
      <c r="B1648" s="176">
        <v>37916</v>
      </c>
      <c r="C1648" s="146">
        <v>57.927757</v>
      </c>
      <c r="D1648">
        <f t="shared" si="53"/>
        <v>-0.28422549087252696</v>
      </c>
      <c r="E1648">
        <v>1.6710556166947211E-2</v>
      </c>
      <c r="G1648">
        <v>1646</v>
      </c>
      <c r="H1648">
        <f t="shared" ca="1" si="54"/>
        <v>2.7332740616931455E-2</v>
      </c>
    </row>
    <row r="1649" spans="2:8" x14ac:dyDescent="0.2">
      <c r="B1649" s="176">
        <v>38352</v>
      </c>
      <c r="C1649" s="146">
        <v>80.930176000000003</v>
      </c>
      <c r="D1649">
        <f t="shared" si="53"/>
        <v>-0.60653089232624358</v>
      </c>
      <c r="E1649">
        <v>1.6702004511644646E-2</v>
      </c>
      <c r="G1649">
        <v>1647</v>
      </c>
      <c r="H1649">
        <f t="shared" ca="1" si="54"/>
        <v>-7.7330931750265613E-5</v>
      </c>
    </row>
    <row r="1650" spans="2:8" x14ac:dyDescent="0.2">
      <c r="B1650" s="176">
        <v>40694</v>
      </c>
      <c r="C1650" s="146">
        <v>205.683685</v>
      </c>
      <c r="D1650">
        <f t="shared" si="53"/>
        <v>-0.2815991298703488</v>
      </c>
      <c r="E1650">
        <v>1.6661261095974541E-2</v>
      </c>
      <c r="G1650">
        <v>1648</v>
      </c>
      <c r="H1650">
        <f t="shared" ca="1" si="54"/>
        <v>1.2664205848487873E-3</v>
      </c>
    </row>
    <row r="1651" spans="2:8" x14ac:dyDescent="0.2">
      <c r="B1651" s="176">
        <v>43252</v>
      </c>
      <c r="C1651" s="146">
        <v>286.30767800000001</v>
      </c>
      <c r="D1651">
        <f t="shared" si="53"/>
        <v>-0.36120994738157697</v>
      </c>
      <c r="E1651">
        <v>1.6637156454565333E-2</v>
      </c>
      <c r="G1651">
        <v>1649</v>
      </c>
      <c r="H1651">
        <f t="shared" ca="1" si="54"/>
        <v>-1.83014093006648E-2</v>
      </c>
    </row>
    <row r="1652" spans="2:8" x14ac:dyDescent="0.2">
      <c r="B1652" s="176">
        <v>44771</v>
      </c>
      <c r="C1652" s="146">
        <v>448.20309400000002</v>
      </c>
      <c r="D1652">
        <f t="shared" si="53"/>
        <v>-1.3494235993581245E-2</v>
      </c>
      <c r="E1652">
        <v>1.6619592348065579E-2</v>
      </c>
      <c r="G1652">
        <v>1650</v>
      </c>
      <c r="H1652">
        <f t="shared" ca="1" si="54"/>
        <v>-1.645309973648923E-2</v>
      </c>
    </row>
    <row r="1653" spans="2:8" x14ac:dyDescent="0.2">
      <c r="B1653" s="176">
        <v>42902</v>
      </c>
      <c r="C1653" s="146">
        <v>454.33398399999999</v>
      </c>
      <c r="D1653">
        <f t="shared" si="53"/>
        <v>8.8019607276237061E-2</v>
      </c>
      <c r="E1653">
        <v>1.6618397724105057E-2</v>
      </c>
      <c r="G1653">
        <v>1651</v>
      </c>
      <c r="H1653">
        <f t="shared" ca="1" si="54"/>
        <v>-3.2753114444093789E-2</v>
      </c>
    </row>
    <row r="1654" spans="2:8" x14ac:dyDescent="0.2">
      <c r="B1654" s="176">
        <v>42486</v>
      </c>
      <c r="C1654" s="146">
        <v>417.57885700000003</v>
      </c>
      <c r="D1654">
        <f t="shared" si="53"/>
        <v>-0.2265158455001349</v>
      </c>
      <c r="E1654">
        <v>1.6618010494678006E-2</v>
      </c>
      <c r="G1654">
        <v>1652</v>
      </c>
      <c r="H1654">
        <f t="shared" ca="1" si="54"/>
        <v>-1.8955528394119771E-2</v>
      </c>
    </row>
    <row r="1655" spans="2:8" x14ac:dyDescent="0.2">
      <c r="B1655" s="176">
        <v>42759</v>
      </c>
      <c r="C1655" s="146">
        <v>539.86737100000005</v>
      </c>
      <c r="D1655">
        <f t="shared" si="53"/>
        <v>9.7693297164231598</v>
      </c>
      <c r="E1655">
        <v>1.6613376071412667E-2</v>
      </c>
      <c r="G1655">
        <v>1653</v>
      </c>
      <c r="H1655">
        <f t="shared" ca="1" si="54"/>
        <v>3.7049411620246386E-2</v>
      </c>
    </row>
    <row r="1656" spans="2:8" x14ac:dyDescent="0.2">
      <c r="B1656" s="176">
        <v>37897</v>
      </c>
      <c r="C1656" s="146">
        <v>50.130080999999997</v>
      </c>
      <c r="D1656">
        <f t="shared" si="53"/>
        <v>-0.50509972046817664</v>
      </c>
      <c r="E1656">
        <v>1.6594762255919306E-2</v>
      </c>
      <c r="G1656">
        <v>1654</v>
      </c>
      <c r="H1656">
        <f t="shared" ca="1" si="54"/>
        <v>2.403178780188208E-2</v>
      </c>
    </row>
    <row r="1657" spans="2:8" x14ac:dyDescent="0.2">
      <c r="B1657" s="176">
        <v>40113</v>
      </c>
      <c r="C1657" s="146">
        <v>101.293297</v>
      </c>
      <c r="D1657">
        <f t="shared" si="53"/>
        <v>-0.19101113966719291</v>
      </c>
      <c r="E1657">
        <v>1.6592550693614309E-2</v>
      </c>
      <c r="G1657">
        <v>1655</v>
      </c>
      <c r="H1657">
        <f t="shared" ca="1" si="54"/>
        <v>4.3186749767795962E-2</v>
      </c>
    </row>
    <row r="1658" spans="2:8" x14ac:dyDescent="0.2">
      <c r="B1658" s="176">
        <v>44061</v>
      </c>
      <c r="C1658" s="146">
        <v>125.209755</v>
      </c>
      <c r="D1658">
        <f t="shared" si="53"/>
        <v>1.523692542900237</v>
      </c>
      <c r="E1658">
        <v>1.6592426830330756E-2</v>
      </c>
      <c r="G1658">
        <v>1656</v>
      </c>
      <c r="H1658">
        <f t="shared" ca="1" si="54"/>
        <v>6.2452006302963848E-3</v>
      </c>
    </row>
    <row r="1659" spans="2:8" x14ac:dyDescent="0.2">
      <c r="B1659" s="176">
        <v>35438</v>
      </c>
      <c r="C1659" s="146">
        <v>49.613712</v>
      </c>
      <c r="D1659">
        <f t="shared" si="53"/>
        <v>0.66922000201058507</v>
      </c>
      <c r="E1659">
        <v>1.6572331536949508E-2</v>
      </c>
      <c r="G1659">
        <v>1657</v>
      </c>
      <c r="H1659">
        <f t="shared" ca="1" si="54"/>
        <v>8.7731300136092462E-3</v>
      </c>
    </row>
    <row r="1660" spans="2:8" x14ac:dyDescent="0.2">
      <c r="B1660" s="176">
        <v>35958</v>
      </c>
      <c r="C1660" s="146">
        <v>29.722691999999999</v>
      </c>
      <c r="D1660">
        <f t="shared" si="53"/>
        <v>-0.90918267261624763</v>
      </c>
      <c r="E1660">
        <v>1.6568949333313248E-2</v>
      </c>
      <c r="G1660">
        <v>1658</v>
      </c>
      <c r="H1660">
        <f t="shared" ca="1" si="54"/>
        <v>-4.0102297713979655E-2</v>
      </c>
    </row>
    <row r="1661" spans="2:8" x14ac:dyDescent="0.2">
      <c r="B1661" s="176">
        <v>44256</v>
      </c>
      <c r="C1661" s="146">
        <v>327.279968</v>
      </c>
      <c r="D1661">
        <f t="shared" si="53"/>
        <v>0.35727694287787365</v>
      </c>
      <c r="E1661">
        <v>1.6566020884817907E-2</v>
      </c>
      <c r="G1661">
        <v>1659</v>
      </c>
      <c r="H1661">
        <f t="shared" ca="1" si="54"/>
        <v>-2.2905198678048577E-2</v>
      </c>
    </row>
    <row r="1662" spans="2:8" x14ac:dyDescent="0.2">
      <c r="B1662" s="176">
        <v>40945</v>
      </c>
      <c r="C1662" s="146">
        <v>241.12983700000001</v>
      </c>
      <c r="D1662">
        <f t="shared" si="53"/>
        <v>-0.33219449611242108</v>
      </c>
      <c r="E1662">
        <v>1.6555656940441848E-2</v>
      </c>
      <c r="G1662">
        <v>1660</v>
      </c>
      <c r="H1662">
        <f t="shared" ca="1" si="54"/>
        <v>4.7439896412684304E-3</v>
      </c>
    </row>
    <row r="1663" spans="2:8" x14ac:dyDescent="0.2">
      <c r="B1663" s="176">
        <v>42289</v>
      </c>
      <c r="C1663" s="146">
        <v>361.07794200000001</v>
      </c>
      <c r="D1663">
        <f t="shared" si="53"/>
        <v>3.0857126708563904</v>
      </c>
      <c r="E1663">
        <v>1.6552069343480597E-2</v>
      </c>
      <c r="G1663">
        <v>1661</v>
      </c>
      <c r="H1663">
        <f t="shared" ca="1" si="54"/>
        <v>4.4978393209636647E-2</v>
      </c>
    </row>
    <row r="1664" spans="2:8" x14ac:dyDescent="0.2">
      <c r="B1664" s="176">
        <v>39612</v>
      </c>
      <c r="C1664" s="146">
        <v>88.375754999999998</v>
      </c>
      <c r="D1664">
        <f t="shared" si="53"/>
        <v>-0.84390196383817595</v>
      </c>
      <c r="E1664">
        <v>1.6543644944346819E-2</v>
      </c>
      <c r="G1664">
        <v>1662</v>
      </c>
      <c r="H1664">
        <f t="shared" ca="1" si="54"/>
        <v>-8.6537869258257426E-3</v>
      </c>
    </row>
    <row r="1665" spans="2:8" x14ac:dyDescent="0.2">
      <c r="B1665" s="176">
        <v>42100</v>
      </c>
      <c r="C1665" s="146">
        <v>566.15545699999996</v>
      </c>
      <c r="D1665">
        <f t="shared" si="53"/>
        <v>5.8442781370802797</v>
      </c>
      <c r="E1665">
        <v>1.6540902925067887E-2</v>
      </c>
      <c r="G1665">
        <v>1663</v>
      </c>
      <c r="H1665">
        <f t="shared" ca="1" si="54"/>
        <v>-8.8083111591566563E-4</v>
      </c>
    </row>
    <row r="1666" spans="2:8" x14ac:dyDescent="0.2">
      <c r="B1666" s="176">
        <v>38664</v>
      </c>
      <c r="C1666" s="146">
        <v>82.719527999999997</v>
      </c>
      <c r="D1666">
        <f t="shared" si="53"/>
        <v>2.2895471378847874</v>
      </c>
      <c r="E1666">
        <v>1.6528151422071657E-2</v>
      </c>
      <c r="G1666">
        <v>1664</v>
      </c>
      <c r="H1666">
        <f t="shared" ca="1" si="54"/>
        <v>-2.5586528243687793E-2</v>
      </c>
    </row>
    <row r="1667" spans="2:8" x14ac:dyDescent="0.2">
      <c r="B1667" s="176">
        <v>37714</v>
      </c>
      <c r="C1667" s="146">
        <v>25.146174999999999</v>
      </c>
      <c r="D1667">
        <f t="shared" ref="D1667:D1730" si="55">(C1667-C1668)/C1668</f>
        <v>-0.79713248856939967</v>
      </c>
      <c r="E1667">
        <v>1.6526382205115257E-2</v>
      </c>
      <c r="G1667">
        <v>1665</v>
      </c>
      <c r="H1667">
        <f t="shared" ca="1" si="54"/>
        <v>2.5743122868648917E-3</v>
      </c>
    </row>
    <row r="1668" spans="2:8" x14ac:dyDescent="0.2">
      <c r="B1668" s="176">
        <v>39148</v>
      </c>
      <c r="C1668" s="146">
        <v>123.953682</v>
      </c>
      <c r="D1668">
        <f t="shared" si="55"/>
        <v>-0.64886276927268427</v>
      </c>
      <c r="E1668">
        <v>1.6515345555254506E-2</v>
      </c>
      <c r="G1668">
        <v>1666</v>
      </c>
      <c r="H1668">
        <f t="shared" ref="H1668:H1731" ca="1" si="56">_xlfn.NORM.INV(RAND(),N$5,N$6)</f>
        <v>-3.0339990605784597E-3</v>
      </c>
    </row>
    <row r="1669" spans="2:8" x14ac:dyDescent="0.2">
      <c r="B1669" s="176">
        <v>42440</v>
      </c>
      <c r="C1669" s="146">
        <v>353.00637799999998</v>
      </c>
      <c r="D1669">
        <f t="shared" si="55"/>
        <v>2.3282749308320594</v>
      </c>
      <c r="E1669">
        <v>1.6499323089912053E-2</v>
      </c>
      <c r="G1669">
        <v>1667</v>
      </c>
      <c r="H1669">
        <f t="shared" ca="1" si="56"/>
        <v>2.0898486006153561E-3</v>
      </c>
    </row>
    <row r="1670" spans="2:8" x14ac:dyDescent="0.2">
      <c r="B1670" s="176">
        <v>39525</v>
      </c>
      <c r="C1670" s="146">
        <v>106.062866</v>
      </c>
      <c r="D1670">
        <f t="shared" si="55"/>
        <v>0.49033152123228724</v>
      </c>
      <c r="E1670">
        <v>1.6491637593548741E-2</v>
      </c>
      <c r="G1670">
        <v>1668</v>
      </c>
      <c r="H1670">
        <f t="shared" ca="1" si="56"/>
        <v>3.2124360915554671E-3</v>
      </c>
    </row>
    <row r="1671" spans="2:8" x14ac:dyDescent="0.2">
      <c r="B1671" s="176">
        <v>38467</v>
      </c>
      <c r="C1671" s="146">
        <v>71.167297000000005</v>
      </c>
      <c r="D1671">
        <f t="shared" si="55"/>
        <v>-0.84887996766226992</v>
      </c>
      <c r="E1671">
        <v>1.6472260808151434E-2</v>
      </c>
      <c r="G1671">
        <v>1669</v>
      </c>
      <c r="H1671">
        <f t="shared" ca="1" si="56"/>
        <v>9.7581884686228932E-4</v>
      </c>
    </row>
    <row r="1672" spans="2:8" x14ac:dyDescent="0.2">
      <c r="B1672" s="176">
        <v>42822</v>
      </c>
      <c r="C1672" s="146">
        <v>470.93225100000001</v>
      </c>
      <c r="D1672">
        <f t="shared" si="55"/>
        <v>-7.3089343907104087E-2</v>
      </c>
      <c r="E1672">
        <v>1.6460439765914523E-2</v>
      </c>
      <c r="G1672">
        <v>1670</v>
      </c>
      <c r="H1672">
        <f t="shared" ca="1" si="56"/>
        <v>1.6261462305962756E-2</v>
      </c>
    </row>
    <row r="1673" spans="2:8" x14ac:dyDescent="0.2">
      <c r="B1673" s="176">
        <v>44509</v>
      </c>
      <c r="C1673" s="146">
        <v>508.06649800000002</v>
      </c>
      <c r="D1673">
        <f t="shared" si="55"/>
        <v>5.431697927800931</v>
      </c>
      <c r="E1673">
        <v>1.6453925063576093E-2</v>
      </c>
      <c r="G1673">
        <v>1671</v>
      </c>
      <c r="H1673">
        <f t="shared" ca="1" si="56"/>
        <v>2.3439909431042617E-2</v>
      </c>
    </row>
    <row r="1674" spans="2:8" x14ac:dyDescent="0.2">
      <c r="B1674" s="176">
        <v>39671</v>
      </c>
      <c r="C1674" s="146">
        <v>78.994147999999996</v>
      </c>
      <c r="D1674">
        <f t="shared" si="55"/>
        <v>-0.85263092996484724</v>
      </c>
      <c r="E1674">
        <v>1.6451142258539227E-2</v>
      </c>
      <c r="G1674">
        <v>1672</v>
      </c>
      <c r="H1674">
        <f t="shared" ca="1" si="56"/>
        <v>-3.4486122698334176E-2</v>
      </c>
    </row>
    <row r="1675" spans="2:8" x14ac:dyDescent="0.2">
      <c r="B1675" s="176">
        <v>42613</v>
      </c>
      <c r="C1675" s="146">
        <v>536.029358</v>
      </c>
      <c r="D1675">
        <f t="shared" si="55"/>
        <v>0.89064702887671465</v>
      </c>
      <c r="E1675">
        <v>1.6446134460751979E-2</v>
      </c>
      <c r="G1675">
        <v>1673</v>
      </c>
      <c r="H1675">
        <f t="shared" ca="1" si="56"/>
        <v>1.0246072432258177E-2</v>
      </c>
    </row>
    <row r="1676" spans="2:8" x14ac:dyDescent="0.2">
      <c r="B1676" s="176">
        <v>44433</v>
      </c>
      <c r="C1676" s="146">
        <v>283.51635700000003</v>
      </c>
      <c r="D1676">
        <f t="shared" si="55"/>
        <v>5.1132499495335599</v>
      </c>
      <c r="E1676">
        <v>1.6440370619169892E-2</v>
      </c>
      <c r="G1676">
        <v>1674</v>
      </c>
      <c r="H1676">
        <f t="shared" ca="1" si="56"/>
        <v>-2.4509650490098931E-2</v>
      </c>
    </row>
    <row r="1677" spans="2:8" x14ac:dyDescent="0.2">
      <c r="B1677" s="176">
        <v>36413</v>
      </c>
      <c r="C1677" s="146">
        <v>46.377353999999997</v>
      </c>
      <c r="D1677">
        <f t="shared" si="55"/>
        <v>3.2251953535505002</v>
      </c>
      <c r="E1677">
        <v>1.6431471066048146E-2</v>
      </c>
      <c r="G1677">
        <v>1675</v>
      </c>
      <c r="H1677">
        <f t="shared" ca="1" si="56"/>
        <v>-3.1206973704694253E-2</v>
      </c>
    </row>
    <row r="1678" spans="2:8" x14ac:dyDescent="0.2">
      <c r="B1678" s="176">
        <v>37176</v>
      </c>
      <c r="C1678" s="146">
        <v>10.976381</v>
      </c>
      <c r="D1678">
        <f t="shared" si="55"/>
        <v>-0.9101830080430714</v>
      </c>
      <c r="E1678">
        <v>1.642851123764575E-2</v>
      </c>
      <c r="G1678">
        <v>1676</v>
      </c>
      <c r="H1678">
        <f t="shared" ca="1" si="56"/>
        <v>2.4977939118366651E-5</v>
      </c>
    </row>
    <row r="1679" spans="2:8" x14ac:dyDescent="0.2">
      <c r="B1679" s="176">
        <v>39171</v>
      </c>
      <c r="C1679" s="146">
        <v>122.20829000000001</v>
      </c>
      <c r="D1679">
        <f t="shared" si="55"/>
        <v>-0.53229197666486627</v>
      </c>
      <c r="E1679">
        <v>1.640000701285068E-2</v>
      </c>
      <c r="G1679">
        <v>1677</v>
      </c>
      <c r="H1679">
        <f t="shared" ca="1" si="56"/>
        <v>-1.1806080726009917E-2</v>
      </c>
    </row>
    <row r="1680" spans="2:8" x14ac:dyDescent="0.2">
      <c r="B1680" s="176">
        <v>40995</v>
      </c>
      <c r="C1680" s="146">
        <v>261.29183999999998</v>
      </c>
      <c r="D1680">
        <f t="shared" si="55"/>
        <v>19.199401296713734</v>
      </c>
      <c r="E1680">
        <v>1.6393448489652424E-2</v>
      </c>
      <c r="G1680">
        <v>1678</v>
      </c>
      <c r="H1680">
        <f t="shared" ca="1" si="56"/>
        <v>-1.2123757312577864E-2</v>
      </c>
    </row>
    <row r="1681" spans="2:8" x14ac:dyDescent="0.2">
      <c r="B1681" s="176">
        <v>36796</v>
      </c>
      <c r="C1681" s="146">
        <v>12.935623</v>
      </c>
      <c r="D1681">
        <f t="shared" si="55"/>
        <v>-0.77263220901347629</v>
      </c>
      <c r="E1681">
        <v>1.6363568935516628E-2</v>
      </c>
      <c r="G1681">
        <v>1679</v>
      </c>
      <c r="H1681">
        <f t="shared" ca="1" si="56"/>
        <v>-1.567705307732328E-2</v>
      </c>
    </row>
    <row r="1682" spans="2:8" x14ac:dyDescent="0.2">
      <c r="B1682" s="176">
        <v>35376</v>
      </c>
      <c r="C1682" s="146">
        <v>56.892944</v>
      </c>
      <c r="D1682">
        <f t="shared" si="55"/>
        <v>-0.52008020867644678</v>
      </c>
      <c r="E1682">
        <v>1.6350026627564389E-2</v>
      </c>
      <c r="G1682">
        <v>1680</v>
      </c>
      <c r="H1682">
        <f t="shared" ca="1" si="56"/>
        <v>2.2502231122578011E-2</v>
      </c>
    </row>
    <row r="1683" spans="2:8" x14ac:dyDescent="0.2">
      <c r="B1683" s="176">
        <v>38751</v>
      </c>
      <c r="C1683" s="146">
        <v>118.54677599999999</v>
      </c>
      <c r="D1683">
        <f t="shared" si="55"/>
        <v>5.0871974309736423</v>
      </c>
      <c r="E1683">
        <v>1.6341353000520538E-2</v>
      </c>
      <c r="G1683">
        <v>1681</v>
      </c>
      <c r="H1683">
        <f t="shared" ca="1" si="56"/>
        <v>2.7930218468868451E-3</v>
      </c>
    </row>
    <row r="1684" spans="2:8" x14ac:dyDescent="0.2">
      <c r="B1684" s="176">
        <v>36011</v>
      </c>
      <c r="C1684" s="146">
        <v>19.474771</v>
      </c>
      <c r="D1684">
        <f t="shared" si="55"/>
        <v>-0.95851461311444874</v>
      </c>
      <c r="E1684">
        <v>1.6336092181175751E-2</v>
      </c>
      <c r="G1684">
        <v>1682</v>
      </c>
      <c r="H1684">
        <f t="shared" ca="1" si="56"/>
        <v>2.1379824707153081E-2</v>
      </c>
    </row>
    <row r="1685" spans="2:8" x14ac:dyDescent="0.2">
      <c r="B1685" s="176">
        <v>42733</v>
      </c>
      <c r="C1685" s="146">
        <v>469.43689000000001</v>
      </c>
      <c r="D1685">
        <f t="shared" si="55"/>
        <v>20.946351418280205</v>
      </c>
      <c r="E1685">
        <v>1.6294330001727402E-2</v>
      </c>
      <c r="G1685">
        <v>1683</v>
      </c>
      <c r="H1685">
        <f t="shared" ca="1" si="56"/>
        <v>-2.0634137197577288E-2</v>
      </c>
    </row>
    <row r="1686" spans="2:8" x14ac:dyDescent="0.2">
      <c r="B1686" s="176">
        <v>36262</v>
      </c>
      <c r="C1686" s="146">
        <v>21.390201999999999</v>
      </c>
      <c r="D1686">
        <f t="shared" si="55"/>
        <v>5.721244624342945E-2</v>
      </c>
      <c r="E1686">
        <v>1.628902549825605E-2</v>
      </c>
      <c r="G1686">
        <v>1684</v>
      </c>
      <c r="H1686">
        <f t="shared" ca="1" si="56"/>
        <v>-1.6907781751132618E-2</v>
      </c>
    </row>
    <row r="1687" spans="2:8" x14ac:dyDescent="0.2">
      <c r="B1687" s="176">
        <v>36717</v>
      </c>
      <c r="C1687" s="146">
        <v>20.232642999999999</v>
      </c>
      <c r="D1687">
        <f t="shared" si="55"/>
        <v>-0.69006175191592034</v>
      </c>
      <c r="E1687">
        <v>1.6272858380508768E-2</v>
      </c>
      <c r="G1687">
        <v>1685</v>
      </c>
      <c r="H1687">
        <f t="shared" ca="1" si="56"/>
        <v>-3.6460889747295326E-2</v>
      </c>
    </row>
    <row r="1688" spans="2:8" x14ac:dyDescent="0.2">
      <c r="B1688" s="176">
        <v>35171</v>
      </c>
      <c r="C1688" s="146">
        <v>65.279594000000003</v>
      </c>
      <c r="D1688">
        <f t="shared" si="55"/>
        <v>-0.78607302198995566</v>
      </c>
      <c r="E1688">
        <v>1.6270026991882545E-2</v>
      </c>
      <c r="G1688">
        <v>1686</v>
      </c>
      <c r="H1688">
        <f t="shared" ca="1" si="56"/>
        <v>-3.8953118915876057E-2</v>
      </c>
    </row>
    <row r="1689" spans="2:8" x14ac:dyDescent="0.2">
      <c r="B1689" s="176">
        <v>44453</v>
      </c>
      <c r="C1689" s="146">
        <v>305.148956</v>
      </c>
      <c r="D1689">
        <f t="shared" si="55"/>
        <v>12.764830217467017</v>
      </c>
      <c r="E1689">
        <v>1.6268223605791263E-2</v>
      </c>
      <c r="G1689">
        <v>1687</v>
      </c>
      <c r="H1689">
        <f t="shared" ca="1" si="56"/>
        <v>7.1623508825201659E-3</v>
      </c>
    </row>
    <row r="1690" spans="2:8" x14ac:dyDescent="0.2">
      <c r="B1690" s="176">
        <v>37316</v>
      </c>
      <c r="C1690" s="146">
        <v>22.168741000000001</v>
      </c>
      <c r="D1690">
        <f t="shared" si="55"/>
        <v>-0.95496591071175374</v>
      </c>
      <c r="E1690">
        <v>1.626594618472238E-2</v>
      </c>
      <c r="G1690">
        <v>1688</v>
      </c>
      <c r="H1690">
        <f t="shared" ca="1" si="56"/>
        <v>7.3439497790180316E-2</v>
      </c>
    </row>
    <row r="1691" spans="2:8" x14ac:dyDescent="0.2">
      <c r="B1691" s="176">
        <v>42566</v>
      </c>
      <c r="C1691" s="146">
        <v>492.26577800000001</v>
      </c>
      <c r="D1691">
        <f t="shared" si="55"/>
        <v>22.733105162128435</v>
      </c>
      <c r="E1691">
        <v>1.6251773836679115E-2</v>
      </c>
      <c r="G1691">
        <v>1689</v>
      </c>
      <c r="H1691">
        <f t="shared" ca="1" si="56"/>
        <v>1.3617993329148316E-2</v>
      </c>
    </row>
    <row r="1692" spans="2:8" x14ac:dyDescent="0.2">
      <c r="B1692" s="176">
        <v>36696</v>
      </c>
      <c r="C1692" s="146">
        <v>20.741734999999998</v>
      </c>
      <c r="D1692">
        <f t="shared" si="55"/>
        <v>-0.9610986587322472</v>
      </c>
      <c r="E1692">
        <v>1.6250913214188964E-2</v>
      </c>
      <c r="G1692">
        <v>1690</v>
      </c>
      <c r="H1692">
        <f t="shared" ca="1" si="56"/>
        <v>2.3394563592085461E-2</v>
      </c>
    </row>
    <row r="1693" spans="2:8" x14ac:dyDescent="0.2">
      <c r="B1693" s="176">
        <v>42643</v>
      </c>
      <c r="C1693" s="146">
        <v>533.18817100000001</v>
      </c>
      <c r="D1693">
        <f t="shared" si="55"/>
        <v>0.64382972419612572</v>
      </c>
      <c r="E1693">
        <v>1.6245374344203874E-2</v>
      </c>
      <c r="G1693">
        <v>1691</v>
      </c>
      <c r="H1693">
        <f t="shared" ca="1" si="56"/>
        <v>1.9020984266131417E-2</v>
      </c>
    </row>
    <row r="1694" spans="2:8" x14ac:dyDescent="0.2">
      <c r="B1694" s="176">
        <v>42404</v>
      </c>
      <c r="C1694" s="146">
        <v>324.35730000000001</v>
      </c>
      <c r="D1694">
        <f t="shared" si="55"/>
        <v>3.2433231436127623</v>
      </c>
      <c r="E1694">
        <v>1.6234837571527262E-2</v>
      </c>
      <c r="G1694">
        <v>1692</v>
      </c>
      <c r="H1694">
        <f t="shared" ca="1" si="56"/>
        <v>-1.9463179076187158E-2</v>
      </c>
    </row>
    <row r="1695" spans="2:8" x14ac:dyDescent="0.2">
      <c r="B1695" s="176">
        <v>38112</v>
      </c>
      <c r="C1695" s="146">
        <v>76.439453</v>
      </c>
      <c r="D1695">
        <f t="shared" si="55"/>
        <v>-0.58507744000936246</v>
      </c>
      <c r="E1695">
        <v>1.6229125093183354E-2</v>
      </c>
      <c r="G1695">
        <v>1693</v>
      </c>
      <c r="H1695">
        <f t="shared" ca="1" si="56"/>
        <v>-2.6975988856780521E-2</v>
      </c>
    </row>
    <row r="1696" spans="2:8" x14ac:dyDescent="0.2">
      <c r="B1696" s="176">
        <v>43536</v>
      </c>
      <c r="C1696" s="146">
        <v>184.22583</v>
      </c>
      <c r="D1696">
        <f t="shared" si="55"/>
        <v>-0.71100164915073694</v>
      </c>
      <c r="E1696">
        <v>1.622211399239628E-2</v>
      </c>
      <c r="G1696">
        <v>1694</v>
      </c>
      <c r="H1696">
        <f t="shared" ca="1" si="56"/>
        <v>3.7464192288882446E-2</v>
      </c>
    </row>
    <row r="1697" spans="2:8" x14ac:dyDescent="0.2">
      <c r="B1697" s="176">
        <v>45132</v>
      </c>
      <c r="C1697" s="146">
        <v>637.463257</v>
      </c>
      <c r="D1697">
        <f t="shared" si="55"/>
        <v>24.921702066231223</v>
      </c>
      <c r="E1697">
        <v>1.6209815580174512E-2</v>
      </c>
      <c r="G1697">
        <v>1695</v>
      </c>
      <c r="H1697">
        <f t="shared" ca="1" si="56"/>
        <v>-3.4850817635858483E-3</v>
      </c>
    </row>
    <row r="1698" spans="2:8" x14ac:dyDescent="0.2">
      <c r="B1698" s="176">
        <v>39836</v>
      </c>
      <c r="C1698" s="146">
        <v>24.591875000000002</v>
      </c>
      <c r="D1698">
        <f t="shared" si="55"/>
        <v>-0.86690844763523278</v>
      </c>
      <c r="E1698">
        <v>1.6177687207992706E-2</v>
      </c>
      <c r="G1698">
        <v>1696</v>
      </c>
      <c r="H1698">
        <f t="shared" ca="1" si="56"/>
        <v>-1.4489150425968289E-2</v>
      </c>
    </row>
    <row r="1699" spans="2:8" x14ac:dyDescent="0.2">
      <c r="B1699" s="176">
        <v>43480</v>
      </c>
      <c r="C1699" s="146">
        <v>184.774124</v>
      </c>
      <c r="D1699">
        <f t="shared" si="55"/>
        <v>0.3668879007384418</v>
      </c>
      <c r="E1699">
        <v>1.6173287792275583E-2</v>
      </c>
      <c r="G1699">
        <v>1697</v>
      </c>
      <c r="H1699">
        <f t="shared" ca="1" si="56"/>
        <v>-6.3355586402326766E-3</v>
      </c>
    </row>
    <row r="1700" spans="2:8" x14ac:dyDescent="0.2">
      <c r="B1700" s="176">
        <v>43677</v>
      </c>
      <c r="C1700" s="146">
        <v>135.178696</v>
      </c>
      <c r="D1700">
        <f t="shared" si="55"/>
        <v>1.5890127963354639</v>
      </c>
      <c r="E1700">
        <v>1.6110948539474892E-2</v>
      </c>
      <c r="G1700">
        <v>1698</v>
      </c>
      <c r="H1700">
        <f t="shared" ca="1" si="56"/>
        <v>-1.1624242393370572E-2</v>
      </c>
    </row>
    <row r="1701" spans="2:8" x14ac:dyDescent="0.2">
      <c r="B1701" s="176">
        <v>35074</v>
      </c>
      <c r="C1701" s="146">
        <v>52.212448000000002</v>
      </c>
      <c r="D1701">
        <f t="shared" si="55"/>
        <v>-0.20778707128151264</v>
      </c>
      <c r="E1701">
        <v>1.6107081805862903E-2</v>
      </c>
      <c r="G1701">
        <v>1699</v>
      </c>
      <c r="H1701">
        <f t="shared" ca="1" si="56"/>
        <v>1.7403659396861594E-2</v>
      </c>
    </row>
    <row r="1702" spans="2:8" x14ac:dyDescent="0.2">
      <c r="B1702" s="176">
        <v>35613</v>
      </c>
      <c r="C1702" s="146">
        <v>65.907088999999999</v>
      </c>
      <c r="D1702">
        <f t="shared" si="55"/>
        <v>-0.71329228538083567</v>
      </c>
      <c r="E1702">
        <v>1.6096490231367857E-2</v>
      </c>
      <c r="G1702">
        <v>1700</v>
      </c>
      <c r="H1702">
        <f t="shared" ca="1" si="56"/>
        <v>-6.4979003202414263E-3</v>
      </c>
    </row>
    <row r="1703" spans="2:8" x14ac:dyDescent="0.2">
      <c r="B1703" s="176">
        <v>41095</v>
      </c>
      <c r="C1703" s="146">
        <v>229.87553399999999</v>
      </c>
      <c r="D1703">
        <f t="shared" si="55"/>
        <v>2.4685707480185735</v>
      </c>
      <c r="E1703">
        <v>1.6088119554009548E-2</v>
      </c>
      <c r="G1703">
        <v>1701</v>
      </c>
      <c r="H1703">
        <f t="shared" ca="1" si="56"/>
        <v>-7.1271672622552342E-3</v>
      </c>
    </row>
    <row r="1704" spans="2:8" x14ac:dyDescent="0.2">
      <c r="B1704" s="176">
        <v>38184</v>
      </c>
      <c r="C1704" s="146">
        <v>66.273848999999998</v>
      </c>
      <c r="D1704">
        <f t="shared" si="55"/>
        <v>-0.7539812666000103</v>
      </c>
      <c r="E1704">
        <v>1.608536681955039E-2</v>
      </c>
      <c r="G1704">
        <v>1702</v>
      </c>
      <c r="H1704">
        <f t="shared" ca="1" si="56"/>
        <v>1.948247357762254E-2</v>
      </c>
    </row>
    <row r="1705" spans="2:8" x14ac:dyDescent="0.2">
      <c r="B1705" s="176">
        <v>41002</v>
      </c>
      <c r="C1705" s="146">
        <v>269.38537600000001</v>
      </c>
      <c r="D1705">
        <f t="shared" si="55"/>
        <v>0.49875189306284273</v>
      </c>
      <c r="E1705">
        <v>1.6076561685449183E-2</v>
      </c>
      <c r="G1705">
        <v>1703</v>
      </c>
      <c r="H1705">
        <f t="shared" ca="1" si="56"/>
        <v>2.0893779243402709E-2</v>
      </c>
    </row>
    <row r="1706" spans="2:8" x14ac:dyDescent="0.2">
      <c r="B1706" s="176">
        <v>43525</v>
      </c>
      <c r="C1706" s="146">
        <v>179.73980700000001</v>
      </c>
      <c r="D1706">
        <f t="shared" si="55"/>
        <v>1.7207353646262882E-2</v>
      </c>
      <c r="E1706">
        <v>1.6060925190435806E-2</v>
      </c>
      <c r="G1706">
        <v>1704</v>
      </c>
      <c r="H1706">
        <f t="shared" ca="1" si="56"/>
        <v>-1.746430911810282E-2</v>
      </c>
    </row>
    <row r="1707" spans="2:8" x14ac:dyDescent="0.2">
      <c r="B1707" s="176">
        <v>43433</v>
      </c>
      <c r="C1707" s="146">
        <v>176.69927999999999</v>
      </c>
      <c r="D1707">
        <f t="shared" si="55"/>
        <v>1.9848641432789276</v>
      </c>
      <c r="E1707">
        <v>1.6050477363389857E-2</v>
      </c>
      <c r="G1707">
        <v>1705</v>
      </c>
      <c r="H1707">
        <f t="shared" ca="1" si="56"/>
        <v>-8.5975098265711003E-4</v>
      </c>
    </row>
    <row r="1708" spans="2:8" x14ac:dyDescent="0.2">
      <c r="B1708" s="176">
        <v>35145</v>
      </c>
      <c r="C1708" s="146">
        <v>59.198433000000001</v>
      </c>
      <c r="D1708">
        <f t="shared" si="55"/>
        <v>-0.7772582996967845</v>
      </c>
      <c r="E1708">
        <v>1.6010832335187901E-2</v>
      </c>
      <c r="G1708">
        <v>1706</v>
      </c>
      <c r="H1708">
        <f t="shared" ca="1" si="56"/>
        <v>-5.5060029758292961E-3</v>
      </c>
    </row>
    <row r="1709" spans="2:8" x14ac:dyDescent="0.2">
      <c r="B1709" s="176">
        <v>43357</v>
      </c>
      <c r="C1709" s="146">
        <v>265.77166699999998</v>
      </c>
      <c r="D1709">
        <f t="shared" si="55"/>
        <v>14.951468933993368</v>
      </c>
      <c r="E1709">
        <v>1.6006095646635073E-2</v>
      </c>
      <c r="G1709">
        <v>1707</v>
      </c>
      <c r="H1709">
        <f t="shared" ca="1" si="56"/>
        <v>-1.121865743806087E-2</v>
      </c>
    </row>
    <row r="1710" spans="2:8" x14ac:dyDescent="0.2">
      <c r="B1710" s="176">
        <v>36732</v>
      </c>
      <c r="C1710" s="146">
        <v>16.661266000000001</v>
      </c>
      <c r="D1710">
        <f t="shared" si="55"/>
        <v>-0.94462162350315038</v>
      </c>
      <c r="E1710">
        <v>1.5992308803069233E-2</v>
      </c>
      <c r="G1710">
        <v>1708</v>
      </c>
      <c r="H1710">
        <f t="shared" ca="1" si="56"/>
        <v>5.287558876961726E-2</v>
      </c>
    </row>
    <row r="1711" spans="2:8" x14ac:dyDescent="0.2">
      <c r="B1711" s="176">
        <v>44286</v>
      </c>
      <c r="C1711" s="146">
        <v>300.86230499999999</v>
      </c>
      <c r="D1711">
        <f t="shared" si="55"/>
        <v>-0.35113621183058247</v>
      </c>
      <c r="E1711">
        <v>1.5990636721478723E-2</v>
      </c>
      <c r="G1711">
        <v>1709</v>
      </c>
      <c r="H1711">
        <f t="shared" ca="1" si="56"/>
        <v>3.0003739881797806E-2</v>
      </c>
    </row>
    <row r="1712" spans="2:8" x14ac:dyDescent="0.2">
      <c r="B1712" s="176">
        <v>41836</v>
      </c>
      <c r="C1712" s="146">
        <v>463.67559799999998</v>
      </c>
      <c r="D1712">
        <f t="shared" si="55"/>
        <v>-0.21433339849665559</v>
      </c>
      <c r="E1712">
        <v>1.5986262196259184E-2</v>
      </c>
      <c r="G1712">
        <v>1710</v>
      </c>
      <c r="H1712">
        <f t="shared" ca="1" si="56"/>
        <v>1.2716422379378022E-2</v>
      </c>
    </row>
    <row r="1713" spans="2:8" x14ac:dyDescent="0.2">
      <c r="B1713" s="176">
        <v>42033</v>
      </c>
      <c r="C1713" s="146">
        <v>590.16839600000003</v>
      </c>
      <c r="D1713">
        <f t="shared" si="55"/>
        <v>3.1503524957535376</v>
      </c>
      <c r="E1713">
        <v>1.5953804354945963E-2</v>
      </c>
      <c r="G1713">
        <v>1711</v>
      </c>
      <c r="H1713">
        <f t="shared" ca="1" si="56"/>
        <v>4.2465093341344622E-2</v>
      </c>
    </row>
    <row r="1714" spans="2:8" x14ac:dyDescent="0.2">
      <c r="B1714" s="176">
        <v>40785</v>
      </c>
      <c r="C1714" s="146">
        <v>142.19717399999999</v>
      </c>
      <c r="D1714">
        <f t="shared" si="55"/>
        <v>-0.10458029881089315</v>
      </c>
      <c r="E1714">
        <v>1.5944900512189913E-2</v>
      </c>
      <c r="G1714">
        <v>1712</v>
      </c>
      <c r="H1714">
        <f t="shared" ca="1" si="56"/>
        <v>2.1592242675352445E-2</v>
      </c>
    </row>
    <row r="1715" spans="2:8" x14ac:dyDescent="0.2">
      <c r="B1715" s="176">
        <v>43658</v>
      </c>
      <c r="C1715" s="146">
        <v>158.80505400000001</v>
      </c>
      <c r="D1715">
        <f t="shared" si="55"/>
        <v>-0.74653937706829665</v>
      </c>
      <c r="E1715">
        <v>1.5943887391961994E-2</v>
      </c>
      <c r="G1715">
        <v>1713</v>
      </c>
      <c r="H1715">
        <f t="shared" ca="1" si="56"/>
        <v>3.3128088337563533E-2</v>
      </c>
    </row>
    <row r="1716" spans="2:8" x14ac:dyDescent="0.2">
      <c r="B1716" s="176">
        <v>45118</v>
      </c>
      <c r="C1716" s="146">
        <v>626.54724099999999</v>
      </c>
      <c r="D1716">
        <f t="shared" si="55"/>
        <v>19.784757372757944</v>
      </c>
      <c r="E1716">
        <v>1.5921766943929293E-2</v>
      </c>
      <c r="G1716">
        <v>1714</v>
      </c>
      <c r="H1716">
        <f t="shared" ca="1" si="56"/>
        <v>-8.4389102757610936E-3</v>
      </c>
    </row>
    <row r="1717" spans="2:8" x14ac:dyDescent="0.2">
      <c r="B1717" s="176">
        <v>37798</v>
      </c>
      <c r="C1717" s="146">
        <v>30.144553999999999</v>
      </c>
      <c r="D1717">
        <f t="shared" si="55"/>
        <v>-0.39358509147978171</v>
      </c>
      <c r="E1717">
        <v>1.5856423950504905E-2</v>
      </c>
      <c r="G1717">
        <v>1715</v>
      </c>
      <c r="H1717">
        <f t="shared" ca="1" si="56"/>
        <v>3.7656878163097741E-2</v>
      </c>
    </row>
    <row r="1718" spans="2:8" x14ac:dyDescent="0.2">
      <c r="B1718" s="176">
        <v>35718</v>
      </c>
      <c r="C1718" s="146">
        <v>49.709454000000001</v>
      </c>
      <c r="D1718">
        <f t="shared" si="55"/>
        <v>-0.89632106731832117</v>
      </c>
      <c r="E1718">
        <v>1.5854098779255282E-2</v>
      </c>
      <c r="G1718">
        <v>1716</v>
      </c>
      <c r="H1718">
        <f t="shared" ca="1" si="56"/>
        <v>4.5658782604939642E-2</v>
      </c>
    </row>
    <row r="1719" spans="2:8" x14ac:dyDescent="0.2">
      <c r="B1719" s="176">
        <v>42810</v>
      </c>
      <c r="C1719" s="146">
        <v>479.45568800000001</v>
      </c>
      <c r="D1719">
        <f t="shared" si="55"/>
        <v>5.8106019978002346</v>
      </c>
      <c r="E1719">
        <v>1.5841136865486573E-2</v>
      </c>
      <c r="G1719">
        <v>1717</v>
      </c>
      <c r="H1719">
        <f t="shared" ca="1" si="56"/>
        <v>4.2122121977143387E-3</v>
      </c>
    </row>
    <row r="1720" spans="2:8" x14ac:dyDescent="0.2">
      <c r="B1720" s="176">
        <v>38463</v>
      </c>
      <c r="C1720" s="146">
        <v>70.398430000000005</v>
      </c>
      <c r="D1720">
        <f t="shared" si="55"/>
        <v>-0.85189211194572867</v>
      </c>
      <c r="E1720">
        <v>1.5832653306707179E-2</v>
      </c>
      <c r="G1720">
        <v>1718</v>
      </c>
      <c r="H1720">
        <f t="shared" ca="1" si="56"/>
        <v>2.6753981504440319E-2</v>
      </c>
    </row>
    <row r="1721" spans="2:8" x14ac:dyDescent="0.2">
      <c r="B1721" s="176">
        <v>45036</v>
      </c>
      <c r="C1721" s="146">
        <v>475.31857300000001</v>
      </c>
      <c r="D1721">
        <f t="shared" si="55"/>
        <v>5.0166879033653125</v>
      </c>
      <c r="E1721">
        <v>1.5764819042285643E-2</v>
      </c>
      <c r="G1721">
        <v>1719</v>
      </c>
      <c r="H1721">
        <f t="shared" ca="1" si="56"/>
        <v>9.7711784454325434E-3</v>
      </c>
    </row>
    <row r="1722" spans="2:8" x14ac:dyDescent="0.2">
      <c r="B1722" s="176">
        <v>38386</v>
      </c>
      <c r="C1722" s="146">
        <v>79.000038000000004</v>
      </c>
      <c r="D1722">
        <f t="shared" si="55"/>
        <v>1.888077579137035</v>
      </c>
      <c r="E1722">
        <v>1.5755609112280012E-2</v>
      </c>
      <c r="G1722">
        <v>1720</v>
      </c>
      <c r="H1722">
        <f t="shared" ca="1" si="56"/>
        <v>7.7999359789797489E-3</v>
      </c>
    </row>
    <row r="1723" spans="2:8" x14ac:dyDescent="0.2">
      <c r="B1723" s="176">
        <v>36564</v>
      </c>
      <c r="C1723" s="146">
        <v>27.353849</v>
      </c>
      <c r="D1723">
        <f t="shared" si="55"/>
        <v>-0.38108288421583847</v>
      </c>
      <c r="E1723">
        <v>1.5747968047245819E-2</v>
      </c>
      <c r="G1723">
        <v>1721</v>
      </c>
      <c r="H1723">
        <f t="shared" ca="1" si="56"/>
        <v>1.7617196986002243E-2</v>
      </c>
    </row>
    <row r="1724" spans="2:8" x14ac:dyDescent="0.2">
      <c r="B1724" s="176">
        <v>36420</v>
      </c>
      <c r="C1724" s="146">
        <v>44.196303999999998</v>
      </c>
      <c r="D1724">
        <f t="shared" si="55"/>
        <v>-0.61351402626356832</v>
      </c>
      <c r="E1724">
        <v>1.5662923934549405E-2</v>
      </c>
      <c r="G1724">
        <v>1722</v>
      </c>
      <c r="H1724">
        <f t="shared" ca="1" si="56"/>
        <v>1.1002465760253896E-2</v>
      </c>
    </row>
    <row r="1725" spans="2:8" x14ac:dyDescent="0.2">
      <c r="B1725" s="176">
        <v>39175</v>
      </c>
      <c r="C1725" s="146">
        <v>114.354225</v>
      </c>
      <c r="D1725">
        <f t="shared" si="55"/>
        <v>0.32405588664092028</v>
      </c>
      <c r="E1725">
        <v>1.5650638041730169E-2</v>
      </c>
      <c r="G1725">
        <v>1723</v>
      </c>
      <c r="H1725">
        <f t="shared" ca="1" si="56"/>
        <v>-3.2910203241846785E-2</v>
      </c>
    </row>
    <row r="1726" spans="2:8" x14ac:dyDescent="0.2">
      <c r="B1726" s="176">
        <v>38609</v>
      </c>
      <c r="C1726" s="146">
        <v>86.366614999999996</v>
      </c>
      <c r="D1726">
        <f t="shared" si="55"/>
        <v>0.10858339541147334</v>
      </c>
      <c r="E1726">
        <v>1.5622024313394328E-2</v>
      </c>
      <c r="G1726">
        <v>1724</v>
      </c>
      <c r="H1726">
        <f t="shared" ca="1" si="56"/>
        <v>-5.7363793539527324E-3</v>
      </c>
    </row>
    <row r="1727" spans="2:8" x14ac:dyDescent="0.2">
      <c r="B1727" s="176">
        <v>43950</v>
      </c>
      <c r="C1727" s="146">
        <v>77.907188000000005</v>
      </c>
      <c r="D1727">
        <f t="shared" si="55"/>
        <v>-0.83566396198653592</v>
      </c>
      <c r="E1727">
        <v>1.5594560435108942E-2</v>
      </c>
      <c r="G1727">
        <v>1725</v>
      </c>
      <c r="H1727">
        <f t="shared" ca="1" si="56"/>
        <v>1.6506381123509439E-2</v>
      </c>
    </row>
    <row r="1728" spans="2:8" x14ac:dyDescent="0.2">
      <c r="B1728" s="176">
        <v>44783</v>
      </c>
      <c r="C1728" s="146">
        <v>474.07244900000001</v>
      </c>
      <c r="D1728">
        <f t="shared" si="55"/>
        <v>18.141741548294707</v>
      </c>
      <c r="E1728">
        <v>1.5589952538815533E-2</v>
      </c>
      <c r="G1728">
        <v>1726</v>
      </c>
      <c r="H1728">
        <f t="shared" ca="1" si="56"/>
        <v>-2.0912076638381034E-2</v>
      </c>
    </row>
    <row r="1729" spans="2:8" x14ac:dyDescent="0.2">
      <c r="B1729" s="176">
        <v>36161</v>
      </c>
      <c r="C1729" s="146">
        <v>24.766421999999999</v>
      </c>
      <c r="D1729">
        <f t="shared" si="55"/>
        <v>-0.94515153864941071</v>
      </c>
      <c r="E1729">
        <v>1.5586689586620583E-2</v>
      </c>
      <c r="G1729">
        <v>1727</v>
      </c>
      <c r="H1729">
        <f t="shared" ca="1" si="56"/>
        <v>-4.5186011873753221E-2</v>
      </c>
    </row>
    <row r="1730" spans="2:8" x14ac:dyDescent="0.2">
      <c r="B1730" s="176">
        <v>42783</v>
      </c>
      <c r="C1730" s="146">
        <v>451.54269399999998</v>
      </c>
      <c r="D1730">
        <f t="shared" si="55"/>
        <v>33.515857409402912</v>
      </c>
      <c r="E1730">
        <v>1.55830270292411E-2</v>
      </c>
      <c r="G1730">
        <v>1728</v>
      </c>
      <c r="H1730">
        <f t="shared" ca="1" si="56"/>
        <v>-1.0655910580427723E-2</v>
      </c>
    </row>
    <row r="1731" spans="2:8" x14ac:dyDescent="0.2">
      <c r="B1731" s="176">
        <v>36887</v>
      </c>
      <c r="C1731" s="146">
        <v>13.082181</v>
      </c>
      <c r="D1731">
        <f t="shared" ref="D1731:D1794" si="57">(C1731-C1732)/C1732</f>
        <v>-0.77402950192141362</v>
      </c>
      <c r="E1731">
        <v>1.5568838382164248E-2</v>
      </c>
      <c r="G1731">
        <v>1729</v>
      </c>
      <c r="H1731">
        <f t="shared" ca="1" si="56"/>
        <v>-2.4061205819783309E-2</v>
      </c>
    </row>
    <row r="1732" spans="2:8" x14ac:dyDescent="0.2">
      <c r="B1732" s="176">
        <v>35495</v>
      </c>
      <c r="C1732" s="146">
        <v>57.893313999999997</v>
      </c>
      <c r="D1732">
        <f t="shared" si="57"/>
        <v>0.28070046433961066</v>
      </c>
      <c r="E1732">
        <v>1.5557043340104102E-2</v>
      </c>
      <c r="G1732">
        <v>1730</v>
      </c>
      <c r="H1732">
        <f t="shared" ref="H1732:H1795" ca="1" si="58">_xlfn.NORM.INV(RAND(),N$5,N$6)</f>
        <v>-9.1225566059986649E-3</v>
      </c>
    </row>
    <row r="1733" spans="2:8" x14ac:dyDescent="0.2">
      <c r="B1733" s="176">
        <v>37874</v>
      </c>
      <c r="C1733" s="146">
        <v>45.204414</v>
      </c>
      <c r="D1733">
        <f t="shared" si="57"/>
        <v>-0.89857200887585076</v>
      </c>
      <c r="E1733">
        <v>1.5555898534305087E-2</v>
      </c>
      <c r="G1733">
        <v>1731</v>
      </c>
      <c r="H1733">
        <f t="shared" ca="1" si="58"/>
        <v>-1.8019786125967562E-2</v>
      </c>
    </row>
    <row r="1734" spans="2:8" x14ac:dyDescent="0.2">
      <c r="B1734" s="176">
        <v>42550</v>
      </c>
      <c r="C1734" s="146">
        <v>445.67987099999999</v>
      </c>
      <c r="D1734">
        <f t="shared" si="57"/>
        <v>-0.19944684973002483</v>
      </c>
      <c r="E1734">
        <v>1.5553985805249962E-2</v>
      </c>
      <c r="G1734">
        <v>1732</v>
      </c>
      <c r="H1734">
        <f t="shared" ca="1" si="58"/>
        <v>5.246002814716314E-3</v>
      </c>
    </row>
    <row r="1735" spans="2:8" x14ac:dyDescent="0.2">
      <c r="B1735" s="176">
        <v>42635</v>
      </c>
      <c r="C1735" s="146">
        <v>556.71490500000004</v>
      </c>
      <c r="D1735">
        <f t="shared" si="57"/>
        <v>5.9518788519879484</v>
      </c>
      <c r="E1735">
        <v>1.5548286525955822E-2</v>
      </c>
      <c r="G1735">
        <v>1733</v>
      </c>
      <c r="H1735">
        <f t="shared" ca="1" si="58"/>
        <v>1.2477240603271721E-2</v>
      </c>
    </row>
    <row r="1736" spans="2:8" x14ac:dyDescent="0.2">
      <c r="B1736" s="176">
        <v>38392</v>
      </c>
      <c r="C1736" s="146">
        <v>80.081215</v>
      </c>
      <c r="D1736">
        <f t="shared" si="57"/>
        <v>-6.7429962729556092E-2</v>
      </c>
      <c r="E1736">
        <v>1.5539007475067807E-2</v>
      </c>
      <c r="G1736">
        <v>1734</v>
      </c>
      <c r="H1736">
        <f t="shared" ca="1" si="58"/>
        <v>1.5569239515741171E-2</v>
      </c>
    </row>
    <row r="1737" spans="2:8" x14ac:dyDescent="0.2">
      <c r="B1737" s="176">
        <v>38621</v>
      </c>
      <c r="C1737" s="146">
        <v>85.871528999999995</v>
      </c>
      <c r="D1737">
        <f t="shared" si="57"/>
        <v>0.67423341576256346</v>
      </c>
      <c r="E1737">
        <v>1.5515012100461318E-2</v>
      </c>
      <c r="G1737">
        <v>1735</v>
      </c>
      <c r="H1737">
        <f t="shared" ca="1" si="58"/>
        <v>1.2294564667043529E-2</v>
      </c>
    </row>
    <row r="1738" spans="2:8" x14ac:dyDescent="0.2">
      <c r="B1738" s="176">
        <v>35678</v>
      </c>
      <c r="C1738" s="146">
        <v>51.290058000000002</v>
      </c>
      <c r="D1738">
        <f t="shared" si="57"/>
        <v>-0.8821442824689848</v>
      </c>
      <c r="E1738">
        <v>1.5503789097940684E-2</v>
      </c>
      <c r="G1738">
        <v>1736</v>
      </c>
      <c r="H1738">
        <f t="shared" ca="1" si="58"/>
        <v>2.645237889872934E-2</v>
      </c>
    </row>
    <row r="1739" spans="2:8" x14ac:dyDescent="0.2">
      <c r="B1739" s="176">
        <v>43038</v>
      </c>
      <c r="C1739" s="146">
        <v>435.19363399999997</v>
      </c>
      <c r="D1739">
        <f t="shared" si="57"/>
        <v>0.98303926182179235</v>
      </c>
      <c r="E1739">
        <v>1.5468700926631718E-2</v>
      </c>
      <c r="G1739">
        <v>1737</v>
      </c>
      <c r="H1739">
        <f t="shared" ca="1" si="58"/>
        <v>2.216157582636016E-2</v>
      </c>
    </row>
    <row r="1740" spans="2:8" x14ac:dyDescent="0.2">
      <c r="B1740" s="176">
        <v>40683</v>
      </c>
      <c r="C1740" s="146">
        <v>219.45790099999999</v>
      </c>
      <c r="D1740">
        <f t="shared" si="57"/>
        <v>0.28850970549597804</v>
      </c>
      <c r="E1740">
        <v>1.5466772030179489E-2</v>
      </c>
      <c r="G1740">
        <v>1738</v>
      </c>
      <c r="H1740">
        <f t="shared" ca="1" si="58"/>
        <v>1.9636554456555808E-2</v>
      </c>
    </row>
    <row r="1741" spans="2:8" x14ac:dyDescent="0.2">
      <c r="B1741" s="176">
        <v>43462</v>
      </c>
      <c r="C1741" s="146">
        <v>170.31916799999999</v>
      </c>
      <c r="D1741">
        <f t="shared" si="57"/>
        <v>-0.73146366890027592</v>
      </c>
      <c r="E1741">
        <v>1.5453177795815336E-2</v>
      </c>
      <c r="G1741">
        <v>1739</v>
      </c>
      <c r="H1741">
        <f t="shared" ca="1" si="58"/>
        <v>1.85857287331424E-2</v>
      </c>
    </row>
    <row r="1742" spans="2:8" x14ac:dyDescent="0.2">
      <c r="B1742" s="176">
        <v>45184</v>
      </c>
      <c r="C1742" s="146">
        <v>634.25</v>
      </c>
      <c r="D1742">
        <f t="shared" si="57"/>
        <v>30.264424520654874</v>
      </c>
      <c r="E1742">
        <v>1.5449926946523019E-2</v>
      </c>
      <c r="G1742">
        <v>1740</v>
      </c>
      <c r="H1742">
        <f t="shared" ca="1" si="58"/>
        <v>-1.2301350782590315E-2</v>
      </c>
    </row>
    <row r="1743" spans="2:8" x14ac:dyDescent="0.2">
      <c r="B1743" s="176">
        <v>37371</v>
      </c>
      <c r="C1743" s="146">
        <v>20.286636000000001</v>
      </c>
      <c r="D1743">
        <f t="shared" si="57"/>
        <v>-0.84229717690323558</v>
      </c>
      <c r="E1743">
        <v>1.5444015830539328E-2</v>
      </c>
      <c r="G1743">
        <v>1741</v>
      </c>
      <c r="H1743">
        <f t="shared" ca="1" si="58"/>
        <v>1.4235258072572523E-2</v>
      </c>
    </row>
    <row r="1744" spans="2:8" x14ac:dyDescent="0.2">
      <c r="B1744" s="176">
        <v>39352</v>
      </c>
      <c r="C1744" s="146">
        <v>128.63838200000001</v>
      </c>
      <c r="D1744">
        <f t="shared" si="57"/>
        <v>-0.60049748874699471</v>
      </c>
      <c r="E1744">
        <v>1.5407727324738382E-2</v>
      </c>
      <c r="G1744">
        <v>1742</v>
      </c>
      <c r="H1744">
        <f t="shared" ca="1" si="58"/>
        <v>-2.1425484324850488E-2</v>
      </c>
    </row>
    <row r="1745" spans="2:8" x14ac:dyDescent="0.2">
      <c r="B1745" s="176">
        <v>44349</v>
      </c>
      <c r="C1745" s="146">
        <v>321.99642899999998</v>
      </c>
      <c r="D1745">
        <f t="shared" si="57"/>
        <v>-0.36086749797277129</v>
      </c>
      <c r="E1745">
        <v>1.5403927242486921E-2</v>
      </c>
      <c r="G1745">
        <v>1743</v>
      </c>
      <c r="H1745">
        <f t="shared" ca="1" si="58"/>
        <v>1.8583585074417451E-2</v>
      </c>
    </row>
    <row r="1746" spans="2:8" x14ac:dyDescent="0.2">
      <c r="B1746" s="176">
        <v>41983</v>
      </c>
      <c r="C1746" s="146">
        <v>503.80230699999998</v>
      </c>
      <c r="D1746">
        <f t="shared" si="57"/>
        <v>2.3590650920559968</v>
      </c>
      <c r="E1746">
        <v>1.539990200246681E-2</v>
      </c>
      <c r="G1746">
        <v>1744</v>
      </c>
      <c r="H1746">
        <f t="shared" ca="1" si="58"/>
        <v>-4.591174002189858E-2</v>
      </c>
    </row>
    <row r="1747" spans="2:8" x14ac:dyDescent="0.2">
      <c r="B1747" s="176">
        <v>38995</v>
      </c>
      <c r="C1747" s="146">
        <v>149.98289500000001</v>
      </c>
      <c r="D1747">
        <f t="shared" si="57"/>
        <v>9.5273856600795401</v>
      </c>
      <c r="E1747">
        <v>1.5394740389265823E-2</v>
      </c>
      <c r="G1747">
        <v>1745</v>
      </c>
      <c r="H1747">
        <f t="shared" ca="1" si="58"/>
        <v>2.4005103578121186E-2</v>
      </c>
    </row>
    <row r="1748" spans="2:8" x14ac:dyDescent="0.2">
      <c r="B1748" s="176">
        <v>36760</v>
      </c>
      <c r="C1748" s="146">
        <v>14.246926999999999</v>
      </c>
      <c r="D1748">
        <f t="shared" si="57"/>
        <v>-0.68420118272106356</v>
      </c>
      <c r="E1748">
        <v>1.53931887415146E-2</v>
      </c>
      <c r="G1748">
        <v>1746</v>
      </c>
      <c r="H1748">
        <f t="shared" ca="1" si="58"/>
        <v>-5.4597026891580018E-2</v>
      </c>
    </row>
    <row r="1749" spans="2:8" x14ac:dyDescent="0.2">
      <c r="B1749" s="176">
        <v>39742</v>
      </c>
      <c r="C1749" s="146">
        <v>45.113934</v>
      </c>
      <c r="D1749">
        <f t="shared" si="57"/>
        <v>-0.74647317106318745</v>
      </c>
      <c r="E1749">
        <v>1.5368927819798987E-2</v>
      </c>
      <c r="G1749">
        <v>1747</v>
      </c>
      <c r="H1749">
        <f t="shared" ca="1" si="58"/>
        <v>-2.131543036695685E-2</v>
      </c>
    </row>
    <row r="1750" spans="2:8" x14ac:dyDescent="0.2">
      <c r="B1750" s="176">
        <v>43502</v>
      </c>
      <c r="C1750" s="146">
        <v>177.945404</v>
      </c>
      <c r="D1750">
        <f t="shared" si="57"/>
        <v>-0.23377622971843293</v>
      </c>
      <c r="E1750">
        <v>1.5358413031469838E-2</v>
      </c>
      <c r="G1750">
        <v>1748</v>
      </c>
      <c r="H1750">
        <f t="shared" ca="1" si="58"/>
        <v>-5.9497012485727918E-2</v>
      </c>
    </row>
    <row r="1751" spans="2:8" x14ac:dyDescent="0.2">
      <c r="B1751" s="176">
        <v>40556</v>
      </c>
      <c r="C1751" s="146">
        <v>232.236862</v>
      </c>
      <c r="D1751">
        <f t="shared" si="57"/>
        <v>1.7207625632914754</v>
      </c>
      <c r="E1751">
        <v>1.5353103606152373E-2</v>
      </c>
      <c r="G1751">
        <v>1749</v>
      </c>
      <c r="H1751">
        <f t="shared" ca="1" si="58"/>
        <v>1.7039643163238318E-3</v>
      </c>
    </row>
    <row r="1752" spans="2:8" x14ac:dyDescent="0.2">
      <c r="B1752" s="176">
        <v>38028</v>
      </c>
      <c r="C1752" s="146">
        <v>85.357269000000002</v>
      </c>
      <c r="D1752">
        <f t="shared" si="57"/>
        <v>-0.48388603585110257</v>
      </c>
      <c r="E1752">
        <v>1.5350120302497891E-2</v>
      </c>
      <c r="G1752">
        <v>1750</v>
      </c>
      <c r="H1752">
        <f t="shared" ca="1" si="58"/>
        <v>3.8719530515721017E-2</v>
      </c>
    </row>
    <row r="1753" spans="2:8" x14ac:dyDescent="0.2">
      <c r="B1753" s="176">
        <v>43796</v>
      </c>
      <c r="C1753" s="146">
        <v>165.38453699999999</v>
      </c>
      <c r="D1753">
        <f t="shared" si="57"/>
        <v>1.4661750805048825</v>
      </c>
      <c r="E1753">
        <v>1.5299888049345071E-2</v>
      </c>
      <c r="G1753">
        <v>1751</v>
      </c>
      <c r="H1753">
        <f t="shared" ca="1" si="58"/>
        <v>-1.548626585147311E-2</v>
      </c>
    </row>
    <row r="1754" spans="2:8" x14ac:dyDescent="0.2">
      <c r="B1754" s="176">
        <v>35185</v>
      </c>
      <c r="C1754" s="146">
        <v>67.061149999999998</v>
      </c>
      <c r="D1754">
        <f t="shared" si="57"/>
        <v>0.85217243866082104</v>
      </c>
      <c r="E1754">
        <v>1.5291686891532702E-2</v>
      </c>
      <c r="G1754">
        <v>1752</v>
      </c>
      <c r="H1754">
        <f t="shared" ca="1" si="58"/>
        <v>5.2439144835172849E-3</v>
      </c>
    </row>
    <row r="1755" spans="2:8" x14ac:dyDescent="0.2">
      <c r="B1755" s="176">
        <v>36539</v>
      </c>
      <c r="C1755" s="146">
        <v>36.206752999999999</v>
      </c>
      <c r="D1755">
        <f t="shared" si="57"/>
        <v>0.29999918136869841</v>
      </c>
      <c r="E1755">
        <v>1.5290251554338231E-2</v>
      </c>
      <c r="G1755">
        <v>1753</v>
      </c>
      <c r="H1755">
        <f t="shared" ca="1" si="58"/>
        <v>3.021996931591367E-2</v>
      </c>
    </row>
    <row r="1756" spans="2:8" x14ac:dyDescent="0.2">
      <c r="B1756" s="176">
        <v>39829</v>
      </c>
      <c r="C1756" s="146">
        <v>27.851365999999999</v>
      </c>
      <c r="D1756">
        <f t="shared" si="57"/>
        <v>-0.68180510047919296</v>
      </c>
      <c r="E1756">
        <v>1.5267155815524E-2</v>
      </c>
      <c r="G1756">
        <v>1754</v>
      </c>
      <c r="H1756">
        <f t="shared" ca="1" si="58"/>
        <v>-3.5626422662880235E-2</v>
      </c>
    </row>
    <row r="1757" spans="2:8" x14ac:dyDescent="0.2">
      <c r="B1757" s="176">
        <v>38037</v>
      </c>
      <c r="C1757" s="146">
        <v>87.529266000000007</v>
      </c>
      <c r="D1757">
        <f t="shared" si="57"/>
        <v>0.86750650331043011</v>
      </c>
      <c r="E1757">
        <v>1.5263047257382541E-2</v>
      </c>
      <c r="G1757">
        <v>1755</v>
      </c>
      <c r="H1757">
        <f t="shared" ca="1" si="58"/>
        <v>5.8560315457862836E-3</v>
      </c>
    </row>
    <row r="1758" spans="2:8" x14ac:dyDescent="0.2">
      <c r="B1758" s="176">
        <v>36396</v>
      </c>
      <c r="C1758" s="146">
        <v>46.869591</v>
      </c>
      <c r="D1758">
        <f t="shared" si="57"/>
        <v>-0.55107478777131613</v>
      </c>
      <c r="E1758">
        <v>1.5255896322818058E-2</v>
      </c>
      <c r="G1758">
        <v>1756</v>
      </c>
      <c r="H1758">
        <f t="shared" ca="1" si="58"/>
        <v>-1.7462669987529912E-2</v>
      </c>
    </row>
    <row r="1759" spans="2:8" x14ac:dyDescent="0.2">
      <c r="B1759" s="176">
        <v>38706</v>
      </c>
      <c r="C1759" s="146">
        <v>104.40400700000001</v>
      </c>
      <c r="D1759">
        <f t="shared" si="57"/>
        <v>0.32275364034373499</v>
      </c>
      <c r="E1759">
        <v>1.5245178621351909E-2</v>
      </c>
      <c r="G1759">
        <v>1757</v>
      </c>
      <c r="H1759">
        <f t="shared" ca="1" si="58"/>
        <v>2.8381487181071374E-2</v>
      </c>
    </row>
    <row r="1760" spans="2:8" x14ac:dyDescent="0.2">
      <c r="B1760" s="176">
        <v>35264</v>
      </c>
      <c r="C1760" s="146">
        <v>78.929291000000006</v>
      </c>
      <c r="D1760">
        <f t="shared" si="57"/>
        <v>6.3141901474851627</v>
      </c>
      <c r="E1760">
        <v>1.5239952310948464E-2</v>
      </c>
      <c r="G1760">
        <v>1758</v>
      </c>
      <c r="H1760">
        <f t="shared" ca="1" si="58"/>
        <v>1.5857611498650632E-2</v>
      </c>
    </row>
    <row r="1761" spans="2:8" x14ac:dyDescent="0.2">
      <c r="B1761" s="176">
        <v>36978</v>
      </c>
      <c r="C1761" s="146">
        <v>10.791255</v>
      </c>
      <c r="D1761">
        <f t="shared" si="57"/>
        <v>-0.97401677849934731</v>
      </c>
      <c r="E1761">
        <v>1.523933153653414E-2</v>
      </c>
      <c r="G1761">
        <v>1759</v>
      </c>
      <c r="H1761">
        <f t="shared" ca="1" si="58"/>
        <v>4.0339866589816593E-2</v>
      </c>
    </row>
    <row r="1762" spans="2:8" x14ac:dyDescent="0.2">
      <c r="B1762" s="176">
        <v>41767</v>
      </c>
      <c r="C1762" s="146">
        <v>415.316284</v>
      </c>
      <c r="D1762">
        <f t="shared" si="57"/>
        <v>-0.26630705933770021</v>
      </c>
      <c r="E1762">
        <v>1.5238781973704625E-2</v>
      </c>
      <c r="G1762">
        <v>1760</v>
      </c>
      <c r="H1762">
        <f t="shared" ca="1" si="58"/>
        <v>-9.2916751243935738E-2</v>
      </c>
    </row>
    <row r="1763" spans="2:8" x14ac:dyDescent="0.2">
      <c r="B1763" s="176">
        <v>42051</v>
      </c>
      <c r="C1763" s="146">
        <v>566.06280500000003</v>
      </c>
      <c r="D1763">
        <f t="shared" si="57"/>
        <v>0.37123171284768308</v>
      </c>
      <c r="E1763">
        <v>1.5206467852194509E-2</v>
      </c>
      <c r="G1763">
        <v>1761</v>
      </c>
      <c r="H1763">
        <f t="shared" ca="1" si="58"/>
        <v>3.943926903322909E-3</v>
      </c>
    </row>
    <row r="1764" spans="2:8" x14ac:dyDescent="0.2">
      <c r="B1764" s="176">
        <v>44840</v>
      </c>
      <c r="C1764" s="146">
        <v>412.81338499999998</v>
      </c>
      <c r="D1764">
        <f t="shared" si="57"/>
        <v>2.8719029661294786</v>
      </c>
      <c r="E1764">
        <v>1.5199852543067747E-2</v>
      </c>
      <c r="G1764">
        <v>1762</v>
      </c>
      <c r="H1764">
        <f t="shared" ca="1" si="58"/>
        <v>-3.8530291216688974E-2</v>
      </c>
    </row>
    <row r="1765" spans="2:8" x14ac:dyDescent="0.2">
      <c r="B1765" s="176">
        <v>44021</v>
      </c>
      <c r="C1765" s="146">
        <v>106.617699</v>
      </c>
      <c r="D1765">
        <f t="shared" si="57"/>
        <v>0.92364378472290753</v>
      </c>
      <c r="E1765">
        <v>1.5187425001315145E-2</v>
      </c>
      <c r="G1765">
        <v>1763</v>
      </c>
      <c r="H1765">
        <f t="shared" ca="1" si="58"/>
        <v>1.5980457756063368E-2</v>
      </c>
    </row>
    <row r="1766" spans="2:8" x14ac:dyDescent="0.2">
      <c r="B1766" s="176">
        <v>35102</v>
      </c>
      <c r="C1766" s="146">
        <v>55.424866000000002</v>
      </c>
      <c r="D1766">
        <f t="shared" si="57"/>
        <v>-0.89704146422865838</v>
      </c>
      <c r="E1766">
        <v>1.5159458171501144E-2</v>
      </c>
      <c r="G1766">
        <v>1764</v>
      </c>
      <c r="H1766">
        <f t="shared" ca="1" si="58"/>
        <v>2.8386905534849159E-4</v>
      </c>
    </row>
    <row r="1767" spans="2:8" x14ac:dyDescent="0.2">
      <c r="B1767" s="176">
        <v>42641</v>
      </c>
      <c r="C1767" s="146">
        <v>538.32220500000005</v>
      </c>
      <c r="D1767">
        <f t="shared" si="57"/>
        <v>0.17954873466340679</v>
      </c>
      <c r="E1767">
        <v>1.5132954463174491E-2</v>
      </c>
      <c r="G1767">
        <v>1765</v>
      </c>
      <c r="H1767">
        <f t="shared" ca="1" si="58"/>
        <v>-1.3031988024312954E-3</v>
      </c>
    </row>
    <row r="1768" spans="2:8" x14ac:dyDescent="0.2">
      <c r="B1768" s="176">
        <v>41835</v>
      </c>
      <c r="C1768" s="146">
        <v>456.37979100000001</v>
      </c>
      <c r="D1768">
        <f t="shared" si="57"/>
        <v>5.8196944685515326E-2</v>
      </c>
      <c r="E1768">
        <v>1.513147827086703E-2</v>
      </c>
      <c r="G1768">
        <v>1766</v>
      </c>
      <c r="H1768">
        <f t="shared" ca="1" si="58"/>
        <v>3.4961528452905954E-2</v>
      </c>
    </row>
    <row r="1769" spans="2:8" x14ac:dyDescent="0.2">
      <c r="B1769" s="176">
        <v>42171</v>
      </c>
      <c r="C1769" s="146">
        <v>431.28057899999999</v>
      </c>
      <c r="D1769">
        <f t="shared" si="57"/>
        <v>15.994549047480209</v>
      </c>
      <c r="E1769">
        <v>1.5128300612754332E-2</v>
      </c>
      <c r="G1769">
        <v>1767</v>
      </c>
      <c r="H1769">
        <f t="shared" ca="1" si="58"/>
        <v>-6.0730765515180094E-3</v>
      </c>
    </row>
    <row r="1770" spans="2:8" x14ac:dyDescent="0.2">
      <c r="B1770" s="176">
        <v>37445</v>
      </c>
      <c r="C1770" s="146">
        <v>25.377583000000001</v>
      </c>
      <c r="D1770">
        <f t="shared" si="57"/>
        <v>-0.64808267289276678</v>
      </c>
      <c r="E1770">
        <v>1.5118871621113262E-2</v>
      </c>
      <c r="G1770">
        <v>1768</v>
      </c>
      <c r="H1770">
        <f t="shared" ca="1" si="58"/>
        <v>-2.0920057848094569E-2</v>
      </c>
    </row>
    <row r="1771" spans="2:8" x14ac:dyDescent="0.2">
      <c r="B1771" s="176">
        <v>38498</v>
      </c>
      <c r="C1771" s="146">
        <v>72.112342999999996</v>
      </c>
      <c r="D1771">
        <f t="shared" si="57"/>
        <v>-0.50041364696988899</v>
      </c>
      <c r="E1771">
        <v>1.5107121360946446E-2</v>
      </c>
      <c r="G1771">
        <v>1769</v>
      </c>
      <c r="H1771">
        <f t="shared" ca="1" si="58"/>
        <v>-3.6430041025410399E-2</v>
      </c>
    </row>
    <row r="1772" spans="2:8" x14ac:dyDescent="0.2">
      <c r="B1772" s="176">
        <v>38953</v>
      </c>
      <c r="C1772" s="146">
        <v>144.34410099999999</v>
      </c>
      <c r="D1772">
        <f t="shared" si="57"/>
        <v>0.22390801703111954</v>
      </c>
      <c r="E1772">
        <v>1.5106955962382361E-2</v>
      </c>
      <c r="G1772">
        <v>1770</v>
      </c>
      <c r="H1772">
        <f t="shared" ca="1" si="58"/>
        <v>3.9660421978773328E-2</v>
      </c>
    </row>
    <row r="1773" spans="2:8" x14ac:dyDescent="0.2">
      <c r="B1773" s="176">
        <v>39589</v>
      </c>
      <c r="C1773" s="146">
        <v>117.93705</v>
      </c>
      <c r="D1773">
        <f t="shared" si="57"/>
        <v>-0.50207365082343236</v>
      </c>
      <c r="E1773">
        <v>1.5105577450933863E-2</v>
      </c>
      <c r="G1773">
        <v>1771</v>
      </c>
      <c r="H1773">
        <f t="shared" ca="1" si="58"/>
        <v>1.1418422292195529E-2</v>
      </c>
    </row>
    <row r="1774" spans="2:8" x14ac:dyDescent="0.2">
      <c r="B1774" s="176">
        <v>40659</v>
      </c>
      <c r="C1774" s="146">
        <v>236.856415</v>
      </c>
      <c r="D1774">
        <f t="shared" si="57"/>
        <v>0.26111798337164727</v>
      </c>
      <c r="E1774">
        <v>1.5089917581002419E-2</v>
      </c>
      <c r="G1774">
        <v>1772</v>
      </c>
      <c r="H1774">
        <f t="shared" ca="1" si="58"/>
        <v>-1.8271019101566945E-2</v>
      </c>
    </row>
    <row r="1775" spans="2:8" x14ac:dyDescent="0.2">
      <c r="B1775" s="176">
        <v>43853</v>
      </c>
      <c r="C1775" s="146">
        <v>187.81463600000001</v>
      </c>
      <c r="D1775">
        <f t="shared" si="57"/>
        <v>12.385742914269644</v>
      </c>
      <c r="E1775">
        <v>1.5086150263437586E-2</v>
      </c>
      <c r="G1775">
        <v>1773</v>
      </c>
      <c r="H1775">
        <f t="shared" ca="1" si="58"/>
        <v>-6.8230494201292329E-3</v>
      </c>
    </row>
    <row r="1776" spans="2:8" x14ac:dyDescent="0.2">
      <c r="B1776" s="176">
        <v>36759</v>
      </c>
      <c r="C1776" s="146">
        <v>14.030946</v>
      </c>
      <c r="D1776">
        <f t="shared" si="57"/>
        <v>-0.8879365737255468</v>
      </c>
      <c r="E1776">
        <v>1.5066756576852738E-2</v>
      </c>
      <c r="G1776">
        <v>1774</v>
      </c>
      <c r="H1776">
        <f t="shared" ca="1" si="58"/>
        <v>-2.8866631663443257E-3</v>
      </c>
    </row>
    <row r="1777" spans="2:8" x14ac:dyDescent="0.2">
      <c r="B1777" s="176">
        <v>39345</v>
      </c>
      <c r="C1777" s="146">
        <v>125.205399</v>
      </c>
      <c r="D1777">
        <f t="shared" si="57"/>
        <v>1.6360053583551601</v>
      </c>
      <c r="E1777">
        <v>1.5061221320720422E-2</v>
      </c>
      <c r="G1777">
        <v>1775</v>
      </c>
      <c r="H1777">
        <f t="shared" ca="1" si="58"/>
        <v>6.0367402072824462E-2</v>
      </c>
    </row>
    <row r="1778" spans="2:8" x14ac:dyDescent="0.2">
      <c r="B1778" s="176">
        <v>36399</v>
      </c>
      <c r="C1778" s="146">
        <v>47.498157999999997</v>
      </c>
      <c r="D1778">
        <f t="shared" si="57"/>
        <v>-0.89057415979097876</v>
      </c>
      <c r="E1778">
        <v>1.505096875413048E-2</v>
      </c>
      <c r="G1778">
        <v>1776</v>
      </c>
      <c r="H1778">
        <f t="shared" ca="1" si="58"/>
        <v>1.704390729604998E-2</v>
      </c>
    </row>
    <row r="1779" spans="2:8" x14ac:dyDescent="0.2">
      <c r="B1779" s="176">
        <v>41814</v>
      </c>
      <c r="C1779" s="146">
        <v>434.06710800000002</v>
      </c>
      <c r="D1779">
        <f t="shared" si="57"/>
        <v>38.684992660782797</v>
      </c>
      <c r="E1779">
        <v>1.5036675824896385E-2</v>
      </c>
      <c r="G1779">
        <v>1777</v>
      </c>
      <c r="H1779">
        <f t="shared" ca="1" si="58"/>
        <v>5.7391565918637914E-2</v>
      </c>
    </row>
    <row r="1780" spans="2:8" x14ac:dyDescent="0.2">
      <c r="B1780" s="176">
        <v>37147</v>
      </c>
      <c r="C1780" s="146">
        <v>10.937815000000001</v>
      </c>
      <c r="D1780">
        <f t="shared" si="57"/>
        <v>-0.75725501961078834</v>
      </c>
      <c r="E1780">
        <v>1.5032158540719537E-2</v>
      </c>
      <c r="G1780">
        <v>1778</v>
      </c>
      <c r="H1780">
        <f t="shared" ca="1" si="58"/>
        <v>-2.406638197007243E-2</v>
      </c>
    </row>
    <row r="1781" spans="2:8" x14ac:dyDescent="0.2">
      <c r="B1781" s="176">
        <v>35467</v>
      </c>
      <c r="C1781" s="146">
        <v>45.058872000000001</v>
      </c>
      <c r="D1781">
        <f t="shared" si="57"/>
        <v>-0.21727872162190856</v>
      </c>
      <c r="E1781">
        <v>1.5023078048713731E-2</v>
      </c>
      <c r="G1781">
        <v>1779</v>
      </c>
      <c r="H1781">
        <f t="shared" ca="1" si="58"/>
        <v>-2.9207101906743173E-2</v>
      </c>
    </row>
    <row r="1782" spans="2:8" x14ac:dyDescent="0.2">
      <c r="B1782" s="176">
        <v>35550</v>
      </c>
      <c r="C1782" s="146">
        <v>57.566943999999999</v>
      </c>
      <c r="D1782">
        <f t="shared" si="57"/>
        <v>-0.86925797712553132</v>
      </c>
      <c r="E1782">
        <v>1.5011256520519581E-2</v>
      </c>
      <c r="G1782">
        <v>1780</v>
      </c>
      <c r="H1782">
        <f t="shared" ca="1" si="58"/>
        <v>-9.6666004356150623E-3</v>
      </c>
    </row>
    <row r="1783" spans="2:8" x14ac:dyDescent="0.2">
      <c r="B1783" s="176">
        <v>41855</v>
      </c>
      <c r="C1783" s="146">
        <v>440.30941799999999</v>
      </c>
      <c r="D1783">
        <f t="shared" si="57"/>
        <v>0.40260949867737672</v>
      </c>
      <c r="E1783">
        <v>1.4999960846228549E-2</v>
      </c>
      <c r="G1783">
        <v>1781</v>
      </c>
      <c r="H1783">
        <f t="shared" ca="1" si="58"/>
        <v>1.7472248945422385E-2</v>
      </c>
    </row>
    <row r="1784" spans="2:8" x14ac:dyDescent="0.2">
      <c r="B1784" s="176">
        <v>43237</v>
      </c>
      <c r="C1784" s="146">
        <v>313.92160000000001</v>
      </c>
      <c r="D1784">
        <f t="shared" si="57"/>
        <v>2.9620422835549491</v>
      </c>
      <c r="E1784">
        <v>1.4987934744846764E-2</v>
      </c>
      <c r="G1784">
        <v>1782</v>
      </c>
      <c r="H1784">
        <f t="shared" ca="1" si="58"/>
        <v>6.2907299954317788E-3</v>
      </c>
    </row>
    <row r="1785" spans="2:8" x14ac:dyDescent="0.2">
      <c r="B1785" s="176">
        <v>38336</v>
      </c>
      <c r="C1785" s="146">
        <v>79.232269000000002</v>
      </c>
      <c r="D1785">
        <f t="shared" si="57"/>
        <v>-0.33417493127882891</v>
      </c>
      <c r="E1785">
        <v>1.4978985233266462E-2</v>
      </c>
      <c r="G1785">
        <v>1783</v>
      </c>
      <c r="H1785">
        <f t="shared" ca="1" si="58"/>
        <v>-2.7893136716306055E-2</v>
      </c>
    </row>
    <row r="1786" spans="2:8" x14ac:dyDescent="0.2">
      <c r="B1786" s="176">
        <v>39338</v>
      </c>
      <c r="C1786" s="146">
        <v>118.998627</v>
      </c>
      <c r="D1786">
        <f t="shared" si="57"/>
        <v>-0.64855141440254571</v>
      </c>
      <c r="E1786">
        <v>1.4968943212548918E-2</v>
      </c>
      <c r="G1786">
        <v>1784</v>
      </c>
      <c r="H1786">
        <f t="shared" ca="1" si="58"/>
        <v>-1.5892000102970667E-2</v>
      </c>
    </row>
    <row r="1787" spans="2:8" x14ac:dyDescent="0.2">
      <c r="B1787" s="176">
        <v>44372</v>
      </c>
      <c r="C1787" s="146">
        <v>338.594696</v>
      </c>
      <c r="D1787">
        <f t="shared" si="57"/>
        <v>3.8732960737673721</v>
      </c>
      <c r="E1787">
        <v>1.4940989714077367E-2</v>
      </c>
      <c r="G1787">
        <v>1785</v>
      </c>
      <c r="H1787">
        <f t="shared" ca="1" si="58"/>
        <v>-1.9182594035406818E-3</v>
      </c>
    </row>
    <row r="1788" spans="2:8" x14ac:dyDescent="0.2">
      <c r="B1788" s="176">
        <v>38070</v>
      </c>
      <c r="C1788" s="146">
        <v>69.479607000000001</v>
      </c>
      <c r="D1788">
        <f t="shared" si="57"/>
        <v>0.42589921277727844</v>
      </c>
      <c r="E1788">
        <v>1.4937249630414215E-2</v>
      </c>
      <c r="G1788">
        <v>1786</v>
      </c>
      <c r="H1788">
        <f t="shared" ca="1" si="58"/>
        <v>-9.2751029563927813E-3</v>
      </c>
    </row>
    <row r="1789" spans="2:8" x14ac:dyDescent="0.2">
      <c r="B1789" s="176">
        <v>35419</v>
      </c>
      <c r="C1789" s="146">
        <v>48.726871000000003</v>
      </c>
      <c r="D1789">
        <f t="shared" si="57"/>
        <v>0.2505545409350135</v>
      </c>
      <c r="E1789">
        <v>1.4925528884515074E-2</v>
      </c>
      <c r="G1789">
        <v>1787</v>
      </c>
      <c r="H1789">
        <f t="shared" ca="1" si="58"/>
        <v>-1.133457162040096E-3</v>
      </c>
    </row>
    <row r="1790" spans="2:8" x14ac:dyDescent="0.2">
      <c r="B1790" s="176">
        <v>35776</v>
      </c>
      <c r="C1790" s="146">
        <v>38.964210999999999</v>
      </c>
      <c r="D1790">
        <f t="shared" si="57"/>
        <v>-0.87389692446607792</v>
      </c>
      <c r="E1790">
        <v>1.4919713054650599E-2</v>
      </c>
      <c r="G1790">
        <v>1788</v>
      </c>
      <c r="H1790">
        <f t="shared" ca="1" si="58"/>
        <v>-3.0926828970821774E-2</v>
      </c>
    </row>
    <row r="1791" spans="2:8" x14ac:dyDescent="0.2">
      <c r="B1791" s="176">
        <v>43259</v>
      </c>
      <c r="C1791" s="146">
        <v>308.98700000000002</v>
      </c>
      <c r="D1791">
        <f t="shared" si="57"/>
        <v>2.719584944268282</v>
      </c>
      <c r="E1791">
        <v>1.4898579233629392E-2</v>
      </c>
      <c r="G1791">
        <v>1789</v>
      </c>
      <c r="H1791">
        <f t="shared" ca="1" si="58"/>
        <v>9.5977440932527476E-3</v>
      </c>
    </row>
    <row r="1792" spans="2:8" x14ac:dyDescent="0.2">
      <c r="B1792" s="176">
        <v>40030</v>
      </c>
      <c r="C1792" s="146">
        <v>83.07029</v>
      </c>
      <c r="D1792">
        <f t="shared" si="57"/>
        <v>-0.81333868347844318</v>
      </c>
      <c r="E1792">
        <v>1.4895156271867018E-2</v>
      </c>
      <c r="G1792">
        <v>1790</v>
      </c>
      <c r="H1792">
        <f t="shared" ca="1" si="58"/>
        <v>4.7088825363270914E-3</v>
      </c>
    </row>
    <row r="1793" spans="2:8" x14ac:dyDescent="0.2">
      <c r="B1793" s="176">
        <v>42165</v>
      </c>
      <c r="C1793" s="146">
        <v>445.03216600000002</v>
      </c>
      <c r="D1793">
        <f t="shared" si="57"/>
        <v>2.0043350501473349</v>
      </c>
      <c r="E1793">
        <v>1.4884680136156349E-2</v>
      </c>
      <c r="G1793">
        <v>1791</v>
      </c>
      <c r="H1793">
        <f t="shared" ca="1" si="58"/>
        <v>3.3480336821617461E-2</v>
      </c>
    </row>
    <row r="1794" spans="2:8" x14ac:dyDescent="0.2">
      <c r="B1794" s="176">
        <v>40372</v>
      </c>
      <c r="C1794" s="146">
        <v>148.13000500000001</v>
      </c>
      <c r="D1794">
        <f t="shared" si="57"/>
        <v>3.8483433981441273E-2</v>
      </c>
      <c r="E1794">
        <v>1.4870785399451315E-2</v>
      </c>
      <c r="G1794">
        <v>1792</v>
      </c>
      <c r="H1794">
        <f t="shared" ca="1" si="58"/>
        <v>6.5540333223472677E-2</v>
      </c>
    </row>
    <row r="1795" spans="2:8" x14ac:dyDescent="0.2">
      <c r="B1795" s="176">
        <v>38947</v>
      </c>
      <c r="C1795" s="146">
        <v>142.64070100000001</v>
      </c>
      <c r="D1795">
        <f t="shared" ref="D1795:D1858" si="59">(C1795-C1796)/C1796</f>
        <v>8.6716641432136967</v>
      </c>
      <c r="E1795">
        <v>1.4865861952098124E-2</v>
      </c>
      <c r="G1795">
        <v>1793</v>
      </c>
      <c r="H1795">
        <f t="shared" ca="1" si="58"/>
        <v>2.1749397620045137E-2</v>
      </c>
    </row>
    <row r="1796" spans="2:8" x14ac:dyDescent="0.2">
      <c r="B1796" s="176">
        <v>36763</v>
      </c>
      <c r="C1796" s="146">
        <v>14.74831</v>
      </c>
      <c r="D1796">
        <f t="shared" si="59"/>
        <v>-0.80716430479721402</v>
      </c>
      <c r="E1796">
        <v>1.4862035200136528E-2</v>
      </c>
      <c r="G1796">
        <v>1794</v>
      </c>
      <c r="H1796">
        <f t="shared" ref="H1796:H1859" ca="1" si="60">_xlfn.NORM.INV(RAND(),N$5,N$6)</f>
        <v>3.5951793920257553E-2</v>
      </c>
    </row>
    <row r="1797" spans="2:8" x14ac:dyDescent="0.2">
      <c r="B1797" s="176">
        <v>39685</v>
      </c>
      <c r="C1797" s="146">
        <v>76.481223999999997</v>
      </c>
      <c r="D1797">
        <f t="shared" si="59"/>
        <v>0.77958304115217592</v>
      </c>
      <c r="E1797">
        <v>1.4859222648322937E-2</v>
      </c>
      <c r="G1797">
        <v>1795</v>
      </c>
      <c r="H1797">
        <f t="shared" ca="1" si="60"/>
        <v>-1.7779854543891478E-3</v>
      </c>
    </row>
    <row r="1798" spans="2:8" x14ac:dyDescent="0.2">
      <c r="B1798" s="176">
        <v>36357</v>
      </c>
      <c r="C1798" s="146">
        <v>42.977046999999999</v>
      </c>
      <c r="D1798">
        <f t="shared" si="59"/>
        <v>-0.87888470261837748</v>
      </c>
      <c r="E1798">
        <v>1.4842632855523228E-2</v>
      </c>
      <c r="G1798">
        <v>1796</v>
      </c>
      <c r="H1798">
        <f t="shared" ca="1" si="60"/>
        <v>7.8673831076115242E-4</v>
      </c>
    </row>
    <row r="1799" spans="2:8" x14ac:dyDescent="0.2">
      <c r="B1799" s="176">
        <v>44361</v>
      </c>
      <c r="C1799" s="146">
        <v>354.844086</v>
      </c>
      <c r="D1799">
        <f t="shared" si="59"/>
        <v>-0.23533827810610183</v>
      </c>
      <c r="E1799">
        <v>1.4825446956695149E-2</v>
      </c>
      <c r="G1799">
        <v>1797</v>
      </c>
      <c r="H1799">
        <f t="shared" ca="1" si="60"/>
        <v>3.0921328379769231E-3</v>
      </c>
    </row>
    <row r="1800" spans="2:8" x14ac:dyDescent="0.2">
      <c r="B1800" s="176">
        <v>45028</v>
      </c>
      <c r="C1800" s="146">
        <v>464.05367999999999</v>
      </c>
      <c r="D1800">
        <f t="shared" si="59"/>
        <v>13.649054310894757</v>
      </c>
      <c r="E1800">
        <v>1.4824430281743852E-2</v>
      </c>
      <c r="G1800">
        <v>1798</v>
      </c>
      <c r="H1800">
        <f t="shared" ca="1" si="60"/>
        <v>2.6580075038492912E-2</v>
      </c>
    </row>
    <row r="1801" spans="2:8" x14ac:dyDescent="0.2">
      <c r="B1801" s="176">
        <v>36335</v>
      </c>
      <c r="C1801" s="146">
        <v>31.678063999999999</v>
      </c>
      <c r="D1801">
        <f t="shared" si="59"/>
        <v>-0.91447667359629725</v>
      </c>
      <c r="E1801">
        <v>1.4798706795780332E-2</v>
      </c>
      <c r="G1801">
        <v>1799</v>
      </c>
      <c r="H1801">
        <f t="shared" ca="1" si="60"/>
        <v>-1.4789842641069072E-3</v>
      </c>
    </row>
    <row r="1802" spans="2:8" x14ac:dyDescent="0.2">
      <c r="B1802" s="176">
        <v>41654</v>
      </c>
      <c r="C1802" s="146">
        <v>370.40261800000002</v>
      </c>
      <c r="D1802">
        <f t="shared" si="59"/>
        <v>3.5429674355429355</v>
      </c>
      <c r="E1802">
        <v>1.4792868623109608E-2</v>
      </c>
      <c r="G1802">
        <v>1800</v>
      </c>
      <c r="H1802">
        <f t="shared" ca="1" si="60"/>
        <v>-4.767125568536556E-3</v>
      </c>
    </row>
    <row r="1803" spans="2:8" x14ac:dyDescent="0.2">
      <c r="B1803" s="176">
        <v>38014</v>
      </c>
      <c r="C1803" s="146">
        <v>81.533187999999996</v>
      </c>
      <c r="D1803">
        <f t="shared" si="59"/>
        <v>-0.81382357785904658</v>
      </c>
      <c r="E1803">
        <v>1.4788081688528345E-2</v>
      </c>
      <c r="G1803">
        <v>1801</v>
      </c>
      <c r="H1803">
        <f t="shared" ca="1" si="60"/>
        <v>-1.1303833485049207E-2</v>
      </c>
    </row>
    <row r="1804" spans="2:8" x14ac:dyDescent="0.2">
      <c r="B1804" s="176">
        <v>42709</v>
      </c>
      <c r="C1804" s="146">
        <v>437.935089</v>
      </c>
      <c r="D1804">
        <f t="shared" si="59"/>
        <v>2.3434879653926104</v>
      </c>
      <c r="E1804">
        <v>1.4784042733356444E-2</v>
      </c>
      <c r="G1804">
        <v>1802</v>
      </c>
      <c r="H1804">
        <f t="shared" ca="1" si="60"/>
        <v>1.2762111068059091E-2</v>
      </c>
    </row>
    <row r="1805" spans="2:8" x14ac:dyDescent="0.2">
      <c r="B1805" s="176">
        <v>38769</v>
      </c>
      <c r="C1805" s="146">
        <v>130.981506</v>
      </c>
      <c r="D1805">
        <f t="shared" si="59"/>
        <v>-0.29265281613855448</v>
      </c>
      <c r="E1805">
        <v>1.4766715771008026E-2</v>
      </c>
      <c r="G1805">
        <v>1803</v>
      </c>
      <c r="H1805">
        <f t="shared" ca="1" si="60"/>
        <v>-3.7810752392831243E-2</v>
      </c>
    </row>
    <row r="1806" spans="2:8" x14ac:dyDescent="0.2">
      <c r="B1806" s="176">
        <v>43475</v>
      </c>
      <c r="C1806" s="146">
        <v>185.172867</v>
      </c>
      <c r="D1806">
        <f t="shared" si="59"/>
        <v>2.7447677453831951</v>
      </c>
      <c r="E1806">
        <v>1.4750034992633984E-2</v>
      </c>
      <c r="G1806">
        <v>1804</v>
      </c>
      <c r="H1806">
        <f t="shared" ca="1" si="60"/>
        <v>-7.4443905902545965E-3</v>
      </c>
    </row>
    <row r="1807" spans="2:8" x14ac:dyDescent="0.2">
      <c r="B1807" s="176">
        <v>35703</v>
      </c>
      <c r="C1807" s="146">
        <v>49.448425</v>
      </c>
      <c r="D1807">
        <f t="shared" si="59"/>
        <v>1.3840062077738435</v>
      </c>
      <c r="E1807">
        <v>1.472964442904914E-2</v>
      </c>
      <c r="G1807">
        <v>1805</v>
      </c>
      <c r="H1807">
        <f t="shared" ca="1" si="60"/>
        <v>3.9800712213825862E-2</v>
      </c>
    </row>
    <row r="1808" spans="2:8" x14ac:dyDescent="0.2">
      <c r="B1808" s="176">
        <v>37538</v>
      </c>
      <c r="C1808" s="146">
        <v>20.741734999999998</v>
      </c>
      <c r="D1808">
        <f t="shared" si="59"/>
        <v>-0.96335936856987747</v>
      </c>
      <c r="E1808">
        <v>1.4716810552954819E-2</v>
      </c>
      <c r="G1808">
        <v>1806</v>
      </c>
      <c r="H1808">
        <f t="shared" ca="1" si="60"/>
        <v>3.8935202573343763E-2</v>
      </c>
    </row>
    <row r="1809" spans="2:8" x14ac:dyDescent="0.2">
      <c r="B1809" s="176">
        <v>45103</v>
      </c>
      <c r="C1809" s="146">
        <v>566.08563200000003</v>
      </c>
      <c r="D1809">
        <f t="shared" si="59"/>
        <v>0.25187374386230715</v>
      </c>
      <c r="E1809">
        <v>1.4651862317715047E-2</v>
      </c>
      <c r="G1809">
        <v>1807</v>
      </c>
      <c r="H1809">
        <f t="shared" ca="1" si="60"/>
        <v>2.5537834989554663E-2</v>
      </c>
    </row>
    <row r="1810" spans="2:8" x14ac:dyDescent="0.2">
      <c r="B1810" s="176">
        <v>44551</v>
      </c>
      <c r="C1810" s="146">
        <v>452.190674</v>
      </c>
      <c r="D1810">
        <f t="shared" si="59"/>
        <v>7.903181145453515</v>
      </c>
      <c r="E1810">
        <v>1.4651636196194036E-2</v>
      </c>
      <c r="G1810">
        <v>1808</v>
      </c>
      <c r="H1810">
        <f t="shared" ca="1" si="60"/>
        <v>-1.946243129791483E-2</v>
      </c>
    </row>
    <row r="1811" spans="2:8" x14ac:dyDescent="0.2">
      <c r="B1811" s="176">
        <v>35669</v>
      </c>
      <c r="C1811" s="146">
        <v>50.789786999999997</v>
      </c>
      <c r="D1811">
        <f t="shared" si="59"/>
        <v>-0.82541378670106169</v>
      </c>
      <c r="E1811">
        <v>1.4629403208423767E-2</v>
      </c>
      <c r="G1811">
        <v>1809</v>
      </c>
      <c r="H1811">
        <f t="shared" ca="1" si="60"/>
        <v>-8.2480401496552551E-3</v>
      </c>
    </row>
    <row r="1812" spans="2:8" x14ac:dyDescent="0.2">
      <c r="B1812" s="176">
        <v>41261</v>
      </c>
      <c r="C1812" s="146">
        <v>290.91522200000003</v>
      </c>
      <c r="D1812">
        <f t="shared" si="59"/>
        <v>0.39045207545539362</v>
      </c>
      <c r="E1812">
        <v>1.4623343914602547E-2</v>
      </c>
      <c r="G1812">
        <v>1810</v>
      </c>
      <c r="H1812">
        <f t="shared" ca="1" si="60"/>
        <v>9.4222076058186489E-3</v>
      </c>
    </row>
    <row r="1813" spans="2:8" x14ac:dyDescent="0.2">
      <c r="B1813" s="176">
        <v>40452</v>
      </c>
      <c r="C1813" s="146">
        <v>209.22348</v>
      </c>
      <c r="D1813">
        <f t="shared" si="59"/>
        <v>2.7585292377076072</v>
      </c>
      <c r="E1813">
        <v>1.4616165479252836E-2</v>
      </c>
      <c r="G1813">
        <v>1811</v>
      </c>
      <c r="H1813">
        <f t="shared" ca="1" si="60"/>
        <v>-3.3873928439432533E-3</v>
      </c>
    </row>
    <row r="1814" spans="2:8" x14ac:dyDescent="0.2">
      <c r="B1814" s="176">
        <v>39952</v>
      </c>
      <c r="C1814" s="146">
        <v>55.666316999999999</v>
      </c>
      <c r="D1814">
        <f t="shared" si="59"/>
        <v>-0.81745729328071093</v>
      </c>
      <c r="E1814">
        <v>1.4603455453655732E-2</v>
      </c>
      <c r="G1814">
        <v>1812</v>
      </c>
      <c r="H1814">
        <f t="shared" ca="1" si="60"/>
        <v>-4.7196378779949311E-2</v>
      </c>
    </row>
    <row r="1815" spans="2:8" x14ac:dyDescent="0.2">
      <c r="B1815" s="176">
        <v>44314</v>
      </c>
      <c r="C1815" s="146">
        <v>304.94955399999998</v>
      </c>
      <c r="D1815">
        <f t="shared" si="59"/>
        <v>7.0670951688025799E-2</v>
      </c>
      <c r="E1815">
        <v>1.4593674584920453E-2</v>
      </c>
      <c r="G1815">
        <v>1813</v>
      </c>
      <c r="H1815">
        <f t="shared" ca="1" si="60"/>
        <v>1.4905298118388572E-2</v>
      </c>
    </row>
    <row r="1816" spans="2:8" x14ac:dyDescent="0.2">
      <c r="B1816" s="176">
        <v>41257</v>
      </c>
      <c r="C1816" s="146">
        <v>284.82098400000001</v>
      </c>
      <c r="D1816">
        <f t="shared" si="59"/>
        <v>1.1062196113037714</v>
      </c>
      <c r="E1816">
        <v>1.4588396335586786E-2</v>
      </c>
      <c r="G1816">
        <v>1814</v>
      </c>
      <c r="H1816">
        <f t="shared" ca="1" si="60"/>
        <v>-8.7665852419365753E-3</v>
      </c>
    </row>
    <row r="1817" spans="2:8" x14ac:dyDescent="0.2">
      <c r="B1817" s="176">
        <v>44131</v>
      </c>
      <c r="C1817" s="146">
        <v>135.228531</v>
      </c>
      <c r="D1817">
        <f t="shared" si="59"/>
        <v>3.8490233735649229</v>
      </c>
      <c r="E1817">
        <v>1.4584874146593031E-2</v>
      </c>
      <c r="G1817">
        <v>1815</v>
      </c>
      <c r="H1817">
        <f t="shared" ca="1" si="60"/>
        <v>4.654899939587747E-2</v>
      </c>
    </row>
    <row r="1818" spans="2:8" x14ac:dyDescent="0.2">
      <c r="B1818" s="176">
        <v>39787</v>
      </c>
      <c r="C1818" s="146">
        <v>27.887786999999999</v>
      </c>
      <c r="D1818">
        <f t="shared" si="59"/>
        <v>-0.3247354364275617</v>
      </c>
      <c r="E1818">
        <v>1.4574506110576983E-2</v>
      </c>
      <c r="G1818">
        <v>1816</v>
      </c>
      <c r="H1818">
        <f t="shared" ca="1" si="60"/>
        <v>4.0683998115712333E-3</v>
      </c>
    </row>
    <row r="1819" spans="2:8" x14ac:dyDescent="0.2">
      <c r="B1819" s="176">
        <v>39912</v>
      </c>
      <c r="C1819" s="146">
        <v>41.299053000000001</v>
      </c>
      <c r="D1819">
        <f t="shared" si="59"/>
        <v>-0.76259157643526521</v>
      </c>
      <c r="E1819">
        <v>1.4538049476151125E-2</v>
      </c>
      <c r="G1819">
        <v>1817</v>
      </c>
      <c r="H1819">
        <f t="shared" ca="1" si="60"/>
        <v>-5.3482182238412231E-2</v>
      </c>
    </row>
    <row r="1820" spans="2:8" x14ac:dyDescent="0.2">
      <c r="B1820" s="176">
        <v>43775</v>
      </c>
      <c r="C1820" s="146">
        <v>173.95782500000001</v>
      </c>
      <c r="D1820">
        <f t="shared" si="59"/>
        <v>13.653825988610713</v>
      </c>
      <c r="E1820">
        <v>1.4534892892883825E-2</v>
      </c>
      <c r="G1820">
        <v>1818</v>
      </c>
      <c r="H1820">
        <f t="shared" ca="1" si="60"/>
        <v>-9.5303207112200986E-3</v>
      </c>
    </row>
    <row r="1821" spans="2:8" x14ac:dyDescent="0.2">
      <c r="B1821" s="176">
        <v>37138</v>
      </c>
      <c r="C1821" s="146">
        <v>11.871154000000001</v>
      </c>
      <c r="D1821">
        <f t="shared" si="59"/>
        <v>-0.80406525567312104</v>
      </c>
      <c r="E1821">
        <v>1.450229783370551E-2</v>
      </c>
      <c r="G1821">
        <v>1819</v>
      </c>
      <c r="H1821">
        <f t="shared" ca="1" si="60"/>
        <v>1.1634377691846737E-2</v>
      </c>
    </row>
    <row r="1822" spans="2:8" x14ac:dyDescent="0.2">
      <c r="B1822" s="176">
        <v>37910</v>
      </c>
      <c r="C1822" s="146">
        <v>60.587283999999997</v>
      </c>
      <c r="D1822">
        <f t="shared" si="59"/>
        <v>0.52098548210886664</v>
      </c>
      <c r="E1822">
        <v>1.4492539101825535E-2</v>
      </c>
      <c r="G1822">
        <v>1820</v>
      </c>
      <c r="H1822">
        <f t="shared" ca="1" si="60"/>
        <v>4.9126896107614584E-3</v>
      </c>
    </row>
    <row r="1823" spans="2:8" x14ac:dyDescent="0.2">
      <c r="B1823" s="176">
        <v>36438</v>
      </c>
      <c r="C1823" s="146">
        <v>39.834229000000001</v>
      </c>
      <c r="D1823">
        <f t="shared" si="59"/>
        <v>-0.92407680221807142</v>
      </c>
      <c r="E1823">
        <v>1.4464503904140481E-2</v>
      </c>
      <c r="G1823">
        <v>1821</v>
      </c>
      <c r="H1823">
        <f t="shared" ca="1" si="60"/>
        <v>3.0909983697219898E-2</v>
      </c>
    </row>
    <row r="1824" spans="2:8" x14ac:dyDescent="0.2">
      <c r="B1824" s="176">
        <v>45077</v>
      </c>
      <c r="C1824" s="146">
        <v>524.66479500000003</v>
      </c>
      <c r="D1824">
        <f t="shared" si="59"/>
        <v>1.3935649676532949</v>
      </c>
      <c r="E1824">
        <v>1.4456532811337349E-2</v>
      </c>
      <c r="G1824">
        <v>1822</v>
      </c>
      <c r="H1824">
        <f t="shared" ca="1" si="60"/>
        <v>2.3043316332804066E-3</v>
      </c>
    </row>
    <row r="1825" spans="2:8" x14ac:dyDescent="0.2">
      <c r="B1825" s="176">
        <v>41109</v>
      </c>
      <c r="C1825" s="146">
        <v>219.198059</v>
      </c>
      <c r="D1825">
        <f t="shared" si="59"/>
        <v>-0.4995875236020082</v>
      </c>
      <c r="E1825">
        <v>1.4440493927860419E-2</v>
      </c>
      <c r="G1825">
        <v>1823</v>
      </c>
      <c r="H1825">
        <f t="shared" ca="1" si="60"/>
        <v>-3.0721635165045771E-3</v>
      </c>
    </row>
    <row r="1826" spans="2:8" x14ac:dyDescent="0.2">
      <c r="B1826" s="176">
        <v>44895</v>
      </c>
      <c r="C1826" s="146">
        <v>438.03476000000001</v>
      </c>
      <c r="D1826">
        <f t="shared" si="59"/>
        <v>-4.5433336064165192E-2</v>
      </c>
      <c r="E1826">
        <v>1.4429134812558928E-2</v>
      </c>
      <c r="G1826">
        <v>1824</v>
      </c>
      <c r="H1826">
        <f t="shared" ca="1" si="60"/>
        <v>-2.2630721372172438E-2</v>
      </c>
    </row>
    <row r="1827" spans="2:8" x14ac:dyDescent="0.2">
      <c r="B1827" s="176">
        <v>42527</v>
      </c>
      <c r="C1827" s="146">
        <v>458.88336199999998</v>
      </c>
      <c r="D1827">
        <f t="shared" si="59"/>
        <v>1.4681691690590819</v>
      </c>
      <c r="E1827">
        <v>1.4428840248223369E-2</v>
      </c>
      <c r="G1827">
        <v>1825</v>
      </c>
      <c r="H1827">
        <f t="shared" ca="1" si="60"/>
        <v>1.6014879609521231E-2</v>
      </c>
    </row>
    <row r="1828" spans="2:8" x14ac:dyDescent="0.2">
      <c r="B1828" s="176">
        <v>44197</v>
      </c>
      <c r="C1828" s="146">
        <v>185.920547</v>
      </c>
      <c r="D1828">
        <f t="shared" si="59"/>
        <v>-0.67297912829902184</v>
      </c>
      <c r="E1828">
        <v>1.4413938312050569E-2</v>
      </c>
      <c r="G1828">
        <v>1826</v>
      </c>
      <c r="H1828">
        <f t="shared" ca="1" si="60"/>
        <v>-3.6409173898211404E-2</v>
      </c>
    </row>
    <row r="1829" spans="2:8" x14ac:dyDescent="0.2">
      <c r="B1829" s="176">
        <v>45091</v>
      </c>
      <c r="C1829" s="146">
        <v>568.52807600000006</v>
      </c>
      <c r="D1829">
        <f t="shared" si="59"/>
        <v>0.13748986095912583</v>
      </c>
      <c r="E1829">
        <v>1.4407676364126805E-2</v>
      </c>
      <c r="G1829">
        <v>1827</v>
      </c>
      <c r="H1829">
        <f t="shared" ca="1" si="60"/>
        <v>2.955278056920202E-2</v>
      </c>
    </row>
    <row r="1830" spans="2:8" x14ac:dyDescent="0.2">
      <c r="B1830" s="176">
        <v>41899</v>
      </c>
      <c r="C1830" s="146">
        <v>499.80935699999998</v>
      </c>
      <c r="D1830">
        <f t="shared" si="59"/>
        <v>2.6513712677016139</v>
      </c>
      <c r="E1830">
        <v>1.4407241860200941E-2</v>
      </c>
      <c r="G1830">
        <v>1828</v>
      </c>
      <c r="H1830">
        <f t="shared" ca="1" si="60"/>
        <v>1.4673629433913739E-2</v>
      </c>
    </row>
    <row r="1831" spans="2:8" x14ac:dyDescent="0.2">
      <c r="B1831" s="176">
        <v>39359</v>
      </c>
      <c r="C1831" s="146">
        <v>136.882645</v>
      </c>
      <c r="D1831">
        <f t="shared" si="59"/>
        <v>1.0729251360016601</v>
      </c>
      <c r="E1831">
        <v>1.4401616027342518E-2</v>
      </c>
      <c r="G1831">
        <v>1829</v>
      </c>
      <c r="H1831">
        <f t="shared" ca="1" si="60"/>
        <v>2.9905503138502217E-2</v>
      </c>
    </row>
    <row r="1832" spans="2:8" x14ac:dyDescent="0.2">
      <c r="B1832" s="176">
        <v>38448</v>
      </c>
      <c r="C1832" s="146">
        <v>66.033569</v>
      </c>
      <c r="D1832">
        <f t="shared" si="59"/>
        <v>3.8585268018288792</v>
      </c>
      <c r="E1832">
        <v>1.4394420520831975E-2</v>
      </c>
      <c r="G1832">
        <v>1830</v>
      </c>
      <c r="H1832">
        <f t="shared" ca="1" si="60"/>
        <v>3.3624127294626618E-2</v>
      </c>
    </row>
    <row r="1833" spans="2:8" x14ac:dyDescent="0.2">
      <c r="B1833" s="176">
        <v>36889</v>
      </c>
      <c r="C1833" s="146">
        <v>13.591274</v>
      </c>
      <c r="D1833">
        <f t="shared" si="59"/>
        <v>-0.90330755690882247</v>
      </c>
      <c r="E1833">
        <v>1.4392423952702529E-2</v>
      </c>
      <c r="G1833">
        <v>1831</v>
      </c>
      <c r="H1833">
        <f t="shared" ca="1" si="60"/>
        <v>-3.8950464403786127E-2</v>
      </c>
    </row>
    <row r="1834" spans="2:8" x14ac:dyDescent="0.2">
      <c r="B1834" s="176">
        <v>44144</v>
      </c>
      <c r="C1834" s="146">
        <v>140.561905</v>
      </c>
      <c r="D1834">
        <f t="shared" si="59"/>
        <v>-0.49534678958616263</v>
      </c>
      <c r="E1834">
        <v>1.4388409513789351E-2</v>
      </c>
      <c r="G1834">
        <v>1832</v>
      </c>
      <c r="H1834">
        <f t="shared" ca="1" si="60"/>
        <v>7.871128008792477E-3</v>
      </c>
    </row>
    <row r="1835" spans="2:8" x14ac:dyDescent="0.2">
      <c r="B1835" s="176">
        <v>41353</v>
      </c>
      <c r="C1835" s="146">
        <v>278.531677</v>
      </c>
      <c r="D1835">
        <f t="shared" si="59"/>
        <v>0.5838990446467307</v>
      </c>
      <c r="E1835">
        <v>1.4382179618305785E-2</v>
      </c>
      <c r="G1835">
        <v>1833</v>
      </c>
      <c r="H1835">
        <f t="shared" ca="1" si="60"/>
        <v>-5.813488853895226E-2</v>
      </c>
    </row>
    <row r="1836" spans="2:8" x14ac:dyDescent="0.2">
      <c r="B1836" s="176">
        <v>43454</v>
      </c>
      <c r="C1836" s="146">
        <v>175.851913</v>
      </c>
      <c r="D1836">
        <f t="shared" si="59"/>
        <v>-0.42615484347209776</v>
      </c>
      <c r="E1836">
        <v>1.4376082143206534E-2</v>
      </c>
      <c r="G1836">
        <v>1834</v>
      </c>
      <c r="H1836">
        <f t="shared" ca="1" si="60"/>
        <v>1.3265773048972683E-2</v>
      </c>
    </row>
    <row r="1837" spans="2:8" x14ac:dyDescent="0.2">
      <c r="B1837" s="176">
        <v>44278</v>
      </c>
      <c r="C1837" s="146">
        <v>306.444885</v>
      </c>
      <c r="D1837">
        <f t="shared" si="59"/>
        <v>0.32746169328650454</v>
      </c>
      <c r="E1837">
        <v>1.435407631402546E-2</v>
      </c>
      <c r="G1837">
        <v>1835</v>
      </c>
      <c r="H1837">
        <f t="shared" ca="1" si="60"/>
        <v>9.2192731045620015E-3</v>
      </c>
    </row>
    <row r="1838" spans="2:8" x14ac:dyDescent="0.2">
      <c r="B1838" s="176">
        <v>41151</v>
      </c>
      <c r="C1838" s="146">
        <v>230.850266</v>
      </c>
      <c r="D1838">
        <f t="shared" si="59"/>
        <v>-5.3425481733707821E-2</v>
      </c>
      <c r="E1838">
        <v>1.4353072851338144E-2</v>
      </c>
      <c r="G1838">
        <v>1836</v>
      </c>
      <c r="H1838">
        <f t="shared" ca="1" si="60"/>
        <v>-4.5146625921046415E-2</v>
      </c>
    </row>
    <row r="1839" spans="2:8" x14ac:dyDescent="0.2">
      <c r="B1839" s="176">
        <v>40639</v>
      </c>
      <c r="C1839" s="146">
        <v>243.87965399999999</v>
      </c>
      <c r="D1839">
        <f t="shared" si="59"/>
        <v>-0.48114579476218367</v>
      </c>
      <c r="E1839">
        <v>1.4332048047864188E-2</v>
      </c>
      <c r="G1839">
        <v>1837</v>
      </c>
      <c r="H1839">
        <f t="shared" ca="1" si="60"/>
        <v>2.6692839090013281E-2</v>
      </c>
    </row>
    <row r="1840" spans="2:8" x14ac:dyDescent="0.2">
      <c r="B1840" s="176">
        <v>42697</v>
      </c>
      <c r="C1840" s="146">
        <v>470.035034</v>
      </c>
      <c r="D1840">
        <f t="shared" si="59"/>
        <v>0.21962755075787418</v>
      </c>
      <c r="E1840">
        <v>1.4305678557027449E-2</v>
      </c>
      <c r="G1840">
        <v>1838</v>
      </c>
      <c r="H1840">
        <f t="shared" ca="1" si="60"/>
        <v>-1.1214971011858976E-2</v>
      </c>
    </row>
    <row r="1841" spans="2:8" x14ac:dyDescent="0.2">
      <c r="B1841" s="176">
        <v>42293</v>
      </c>
      <c r="C1841" s="146">
        <v>385.39227299999999</v>
      </c>
      <c r="D1841">
        <f t="shared" si="59"/>
        <v>5.654970831721113E-2</v>
      </c>
      <c r="E1841">
        <v>1.4293153537117137E-2</v>
      </c>
      <c r="G1841">
        <v>1839</v>
      </c>
      <c r="H1841">
        <f t="shared" ca="1" si="60"/>
        <v>2.4510521232245716E-2</v>
      </c>
    </row>
    <row r="1842" spans="2:8" x14ac:dyDescent="0.2">
      <c r="B1842" s="176">
        <v>42447</v>
      </c>
      <c r="C1842" s="146">
        <v>364.76492300000001</v>
      </c>
      <c r="D1842">
        <f t="shared" si="59"/>
        <v>3.4731265856033171</v>
      </c>
      <c r="E1842">
        <v>1.4269815698183509E-2</v>
      </c>
      <c r="G1842">
        <v>1840</v>
      </c>
      <c r="H1842">
        <f t="shared" ca="1" si="60"/>
        <v>-2.895801094340604E-2</v>
      </c>
    </row>
    <row r="1843" spans="2:8" x14ac:dyDescent="0.2">
      <c r="B1843" s="176">
        <v>43970</v>
      </c>
      <c r="C1843" s="146">
        <v>81.545852999999994</v>
      </c>
      <c r="D1843">
        <f t="shared" si="59"/>
        <v>0.24457605859056933</v>
      </c>
      <c r="E1843">
        <v>1.4259194549930876E-2</v>
      </c>
      <c r="G1843">
        <v>1841</v>
      </c>
      <c r="H1843">
        <f t="shared" ca="1" si="60"/>
        <v>-3.1025191280566612E-2</v>
      </c>
    </row>
    <row r="1844" spans="2:8" x14ac:dyDescent="0.2">
      <c r="B1844" s="176">
        <v>38287</v>
      </c>
      <c r="C1844" s="146">
        <v>65.520988000000003</v>
      </c>
      <c r="D1844">
        <f t="shared" si="59"/>
        <v>-0.85383031852128666</v>
      </c>
      <c r="E1844">
        <v>1.4257282604226654E-2</v>
      </c>
      <c r="G1844">
        <v>1842</v>
      </c>
      <c r="H1844">
        <f t="shared" ca="1" si="60"/>
        <v>-3.82801285594161E-2</v>
      </c>
    </row>
    <row r="1845" spans="2:8" x14ac:dyDescent="0.2">
      <c r="B1845" s="176">
        <v>42877</v>
      </c>
      <c r="C1845" s="146">
        <v>448.25292999999999</v>
      </c>
      <c r="D1845">
        <f t="shared" si="59"/>
        <v>0.10090412581760873</v>
      </c>
      <c r="E1845">
        <v>1.420999257456065E-2</v>
      </c>
      <c r="G1845">
        <v>1843</v>
      </c>
      <c r="H1845">
        <f t="shared" ca="1" si="60"/>
        <v>-5.4980418384673463E-2</v>
      </c>
    </row>
    <row r="1846" spans="2:8" x14ac:dyDescent="0.2">
      <c r="B1846" s="176">
        <v>41759</v>
      </c>
      <c r="C1846" s="146">
        <v>407.16799900000001</v>
      </c>
      <c r="D1846">
        <f t="shared" si="59"/>
        <v>-3.2025106430452546E-2</v>
      </c>
      <c r="E1846">
        <v>1.4182736650898324E-2</v>
      </c>
      <c r="G1846">
        <v>1844</v>
      </c>
      <c r="H1846">
        <f t="shared" ca="1" si="60"/>
        <v>3.9140737113120015E-2</v>
      </c>
    </row>
    <row r="1847" spans="2:8" x14ac:dyDescent="0.2">
      <c r="B1847" s="176">
        <v>43033</v>
      </c>
      <c r="C1847" s="146">
        <v>420.63900799999999</v>
      </c>
      <c r="D1847">
        <f t="shared" si="59"/>
        <v>1.9569421558074027</v>
      </c>
      <c r="E1847">
        <v>1.418102504682957E-2</v>
      </c>
      <c r="G1847">
        <v>1845</v>
      </c>
      <c r="H1847">
        <f t="shared" ca="1" si="60"/>
        <v>1.3716764736535436E-2</v>
      </c>
    </row>
    <row r="1848" spans="2:8" x14ac:dyDescent="0.2">
      <c r="B1848" s="176">
        <v>38985</v>
      </c>
      <c r="C1848" s="146">
        <v>142.25473</v>
      </c>
      <c r="D1848">
        <f t="shared" si="59"/>
        <v>-0.47035662441162768</v>
      </c>
      <c r="E1848">
        <v>1.4178116493529722E-2</v>
      </c>
      <c r="G1848">
        <v>1846</v>
      </c>
      <c r="H1848">
        <f t="shared" ca="1" si="60"/>
        <v>-1.3769191049411322E-2</v>
      </c>
    </row>
    <row r="1849" spans="2:8" x14ac:dyDescent="0.2">
      <c r="B1849" s="176">
        <v>41173</v>
      </c>
      <c r="C1849" s="146">
        <v>268.58587599999998</v>
      </c>
      <c r="D1849">
        <f t="shared" si="59"/>
        <v>22.167004241872103</v>
      </c>
      <c r="E1849">
        <v>1.4175252914662944E-2</v>
      </c>
      <c r="G1849">
        <v>1847</v>
      </c>
      <c r="H1849">
        <f t="shared" ca="1" si="60"/>
        <v>1.6879180124093982E-2</v>
      </c>
    </row>
    <row r="1850" spans="2:8" x14ac:dyDescent="0.2">
      <c r="B1850" s="176">
        <v>37007</v>
      </c>
      <c r="C1850" s="146">
        <v>11.593465999999999</v>
      </c>
      <c r="D1850">
        <f t="shared" si="59"/>
        <v>-0.92450875721170245</v>
      </c>
      <c r="E1850">
        <v>1.4170168692067768E-2</v>
      </c>
      <c r="G1850">
        <v>1848</v>
      </c>
      <c r="H1850">
        <f t="shared" ca="1" si="60"/>
        <v>3.5236522316778415E-2</v>
      </c>
    </row>
    <row r="1851" spans="2:8" x14ac:dyDescent="0.2">
      <c r="B1851" s="176">
        <v>38853</v>
      </c>
      <c r="C1851" s="146">
        <v>153.573654</v>
      </c>
      <c r="D1851">
        <f t="shared" si="59"/>
        <v>-0.7616426247706215</v>
      </c>
      <c r="E1851">
        <v>1.4167363707159842E-2</v>
      </c>
      <c r="G1851">
        <v>1849</v>
      </c>
      <c r="H1851">
        <f t="shared" ca="1" si="60"/>
        <v>-2.2490866578088121E-2</v>
      </c>
    </row>
    <row r="1852" spans="2:8" x14ac:dyDescent="0.2">
      <c r="B1852" s="176">
        <v>45138</v>
      </c>
      <c r="C1852" s="146">
        <v>644.29998799999998</v>
      </c>
      <c r="D1852">
        <f t="shared" si="59"/>
        <v>9.6551009895385693</v>
      </c>
      <c r="E1852">
        <v>1.4166535762629355E-2</v>
      </c>
      <c r="G1852">
        <v>1850</v>
      </c>
      <c r="H1852">
        <f t="shared" ca="1" si="60"/>
        <v>-1.0443131935868431E-2</v>
      </c>
    </row>
    <row r="1853" spans="2:8" x14ac:dyDescent="0.2">
      <c r="B1853" s="176">
        <v>35353</v>
      </c>
      <c r="C1853" s="146">
        <v>60.468688999999998</v>
      </c>
      <c r="D1853">
        <f t="shared" si="59"/>
        <v>-0.19354555454787695</v>
      </c>
      <c r="E1853">
        <v>1.4159581427962264E-2</v>
      </c>
      <c r="G1853">
        <v>1851</v>
      </c>
      <c r="H1853">
        <f t="shared" ca="1" si="60"/>
        <v>-1.5034589731142085E-2</v>
      </c>
    </row>
    <row r="1854" spans="2:8" x14ac:dyDescent="0.2">
      <c r="B1854" s="176">
        <v>38075</v>
      </c>
      <c r="C1854" s="146">
        <v>74.980911000000006</v>
      </c>
      <c r="D1854">
        <f t="shared" si="59"/>
        <v>-4.7037841707703819E-4</v>
      </c>
      <c r="E1854">
        <v>1.4152572003991736E-2</v>
      </c>
      <c r="G1854">
        <v>1852</v>
      </c>
      <c r="H1854">
        <f t="shared" ca="1" si="60"/>
        <v>-3.8854908202218277E-2</v>
      </c>
    </row>
    <row r="1855" spans="2:8" x14ac:dyDescent="0.2">
      <c r="B1855" s="176">
        <v>43948</v>
      </c>
      <c r="C1855" s="146">
        <v>75.016197000000005</v>
      </c>
      <c r="D1855">
        <f t="shared" si="59"/>
        <v>1.4195175169111951</v>
      </c>
      <c r="E1855">
        <v>1.4150934723600893E-2</v>
      </c>
      <c r="G1855">
        <v>1853</v>
      </c>
      <c r="H1855">
        <f t="shared" ca="1" si="60"/>
        <v>4.9257785650755226E-2</v>
      </c>
    </row>
    <row r="1856" spans="2:8" x14ac:dyDescent="0.2">
      <c r="B1856" s="176">
        <v>36203</v>
      </c>
      <c r="C1856" s="146">
        <v>31.00461</v>
      </c>
      <c r="D1856">
        <f t="shared" si="59"/>
        <v>-0.83166844152236308</v>
      </c>
      <c r="E1856">
        <v>1.4139251362506077E-2</v>
      </c>
      <c r="G1856">
        <v>1854</v>
      </c>
      <c r="H1856">
        <f t="shared" ca="1" si="60"/>
        <v>-4.8465680992910314E-4</v>
      </c>
    </row>
    <row r="1857" spans="2:8" x14ac:dyDescent="0.2">
      <c r="B1857" s="176">
        <v>40756</v>
      </c>
      <c r="C1857" s="146">
        <v>184.18774400000001</v>
      </c>
      <c r="D1857">
        <f t="shared" si="59"/>
        <v>2.443112123957742</v>
      </c>
      <c r="E1857">
        <v>1.4133513030809052E-2</v>
      </c>
      <c r="G1857">
        <v>1855</v>
      </c>
      <c r="H1857">
        <f t="shared" ca="1" si="60"/>
        <v>3.1313431490138696E-2</v>
      </c>
    </row>
    <row r="1858" spans="2:8" x14ac:dyDescent="0.2">
      <c r="B1858" s="176">
        <v>35531</v>
      </c>
      <c r="C1858" s="146">
        <v>53.494553000000003</v>
      </c>
      <c r="D1858">
        <f t="shared" si="59"/>
        <v>-0.78968731847258333</v>
      </c>
      <c r="E1858">
        <v>1.4122227365809422E-2</v>
      </c>
      <c r="G1858">
        <v>1856</v>
      </c>
      <c r="H1858">
        <f t="shared" ca="1" si="60"/>
        <v>4.4246274856854097E-2</v>
      </c>
    </row>
    <row r="1859" spans="2:8" x14ac:dyDescent="0.2">
      <c r="B1859" s="176">
        <v>43320</v>
      </c>
      <c r="C1859" s="146">
        <v>254.35723899999999</v>
      </c>
      <c r="D1859">
        <f t="shared" ref="D1859:D1922" si="61">(C1859-C1860)/C1860</f>
        <v>-0.30021958531227178</v>
      </c>
      <c r="E1859">
        <v>1.4109641281612571E-2</v>
      </c>
      <c r="G1859">
        <v>1857</v>
      </c>
      <c r="H1859">
        <f t="shared" ca="1" si="60"/>
        <v>-1.350826629291009E-2</v>
      </c>
    </row>
    <row r="1860" spans="2:8" x14ac:dyDescent="0.2">
      <c r="B1860" s="176">
        <v>41647</v>
      </c>
      <c r="C1860" s="146">
        <v>363.48150600000002</v>
      </c>
      <c r="D1860">
        <f t="shared" si="61"/>
        <v>-0.23222915205931186</v>
      </c>
      <c r="E1860">
        <v>1.4105790967308338E-2</v>
      </c>
      <c r="G1860">
        <v>1858</v>
      </c>
      <c r="H1860">
        <f t="shared" ref="H1860:H1923" ca="1" si="62">_xlfn.NORM.INV(RAND(),N$5,N$6)</f>
        <v>-2.0468249150984207E-3</v>
      </c>
    </row>
    <row r="1861" spans="2:8" x14ac:dyDescent="0.2">
      <c r="B1861" s="176">
        <v>42835</v>
      </c>
      <c r="C1861" s="146">
        <v>473.42446899999999</v>
      </c>
      <c r="D1861">
        <f t="shared" si="61"/>
        <v>2.9172488212019672</v>
      </c>
      <c r="E1861">
        <v>1.4093539416107368E-2</v>
      </c>
      <c r="G1861">
        <v>1859</v>
      </c>
      <c r="H1861">
        <f t="shared" ca="1" si="62"/>
        <v>3.0222392604550025E-3</v>
      </c>
    </row>
    <row r="1862" spans="2:8" x14ac:dyDescent="0.2">
      <c r="B1862" s="176">
        <v>39503</v>
      </c>
      <c r="C1862" s="146">
        <v>120.856369</v>
      </c>
      <c r="D1862">
        <f t="shared" si="61"/>
        <v>-0.67162745456172768</v>
      </c>
      <c r="E1862">
        <v>1.407942140122268E-2</v>
      </c>
      <c r="G1862">
        <v>1860</v>
      </c>
      <c r="H1862">
        <f t="shared" ca="1" si="62"/>
        <v>-1.8946141895559154E-2</v>
      </c>
    </row>
    <row r="1863" spans="2:8" x14ac:dyDescent="0.2">
      <c r="B1863" s="176">
        <v>41659</v>
      </c>
      <c r="C1863" s="146">
        <v>368.04650900000001</v>
      </c>
      <c r="D1863">
        <f t="shared" si="61"/>
        <v>1.4620521055441213</v>
      </c>
      <c r="E1863">
        <v>1.4065487606504801E-2</v>
      </c>
      <c r="G1863">
        <v>1861</v>
      </c>
      <c r="H1863">
        <f t="shared" ca="1" si="62"/>
        <v>-8.7697836902397922E-3</v>
      </c>
    </row>
    <row r="1864" spans="2:8" x14ac:dyDescent="0.2">
      <c r="B1864" s="176">
        <v>40240</v>
      </c>
      <c r="C1864" s="146">
        <v>149.48770099999999</v>
      </c>
      <c r="D1864">
        <f t="shared" si="61"/>
        <v>-0.64577485950707536</v>
      </c>
      <c r="E1864">
        <v>1.4034118360256814E-2</v>
      </c>
      <c r="G1864">
        <v>1862</v>
      </c>
      <c r="H1864">
        <f t="shared" ca="1" si="62"/>
        <v>2.1594569940132733E-3</v>
      </c>
    </row>
    <row r="1865" spans="2:8" x14ac:dyDescent="0.2">
      <c r="B1865" s="176">
        <v>42338</v>
      </c>
      <c r="C1865" s="146">
        <v>422.01324499999998</v>
      </c>
      <c r="D1865">
        <f t="shared" si="61"/>
        <v>2.2702271751642127</v>
      </c>
      <c r="E1865">
        <v>1.4006883261558472E-2</v>
      </c>
      <c r="G1865">
        <v>1863</v>
      </c>
      <c r="H1865">
        <f t="shared" ca="1" si="62"/>
        <v>-1.0253191945323467E-2</v>
      </c>
    </row>
    <row r="1866" spans="2:8" x14ac:dyDescent="0.2">
      <c r="B1866" s="176">
        <v>38932</v>
      </c>
      <c r="C1866" s="146">
        <v>129.04707300000001</v>
      </c>
      <c r="D1866">
        <f t="shared" si="61"/>
        <v>-0.79723926378054655</v>
      </c>
      <c r="E1866">
        <v>1.3977938089715147E-2</v>
      </c>
      <c r="G1866">
        <v>1864</v>
      </c>
      <c r="H1866">
        <f t="shared" ca="1" si="62"/>
        <v>-7.1171437727191511E-4</v>
      </c>
    </row>
    <row r="1867" spans="2:8" x14ac:dyDescent="0.2">
      <c r="B1867" s="176">
        <v>45232</v>
      </c>
      <c r="C1867" s="146">
        <v>636.45001200000002</v>
      </c>
      <c r="D1867">
        <f t="shared" si="61"/>
        <v>14.268758135030808</v>
      </c>
      <c r="E1867">
        <v>1.393977988326054E-2</v>
      </c>
      <c r="G1867">
        <v>1865</v>
      </c>
      <c r="H1867">
        <f t="shared" ca="1" si="62"/>
        <v>3.8255623717231305E-2</v>
      </c>
    </row>
    <row r="1868" spans="2:8" x14ac:dyDescent="0.2">
      <c r="B1868" s="176">
        <v>35902</v>
      </c>
      <c r="C1868" s="146">
        <v>41.683154999999999</v>
      </c>
      <c r="D1868">
        <f t="shared" si="61"/>
        <v>1.1593351098149631</v>
      </c>
      <c r="E1868">
        <v>1.3932933267173285E-2</v>
      </c>
      <c r="G1868">
        <v>1866</v>
      </c>
      <c r="H1868">
        <f t="shared" ca="1" si="62"/>
        <v>4.0510368950260802E-3</v>
      </c>
    </row>
    <row r="1869" spans="2:8" x14ac:dyDescent="0.2">
      <c r="B1869" s="176">
        <v>36641</v>
      </c>
      <c r="C1869" s="146">
        <v>19.303699000000002</v>
      </c>
      <c r="D1869">
        <f t="shared" si="61"/>
        <v>-0.879427313030127</v>
      </c>
      <c r="E1869">
        <v>1.3921894126394121E-2</v>
      </c>
      <c r="G1869">
        <v>1867</v>
      </c>
      <c r="H1869">
        <f t="shared" ca="1" si="62"/>
        <v>-8.6288903156926666E-3</v>
      </c>
    </row>
    <row r="1870" spans="2:8" x14ac:dyDescent="0.2">
      <c r="B1870" s="176">
        <v>40388</v>
      </c>
      <c r="C1870" s="146">
        <v>160.100098</v>
      </c>
      <c r="D1870">
        <f t="shared" si="61"/>
        <v>1.4490079007761116</v>
      </c>
      <c r="E1870">
        <v>1.3921379001134998E-2</v>
      </c>
      <c r="G1870">
        <v>1868</v>
      </c>
      <c r="H1870">
        <f t="shared" ca="1" si="62"/>
        <v>-2.7972940120026654E-2</v>
      </c>
    </row>
    <row r="1871" spans="2:8" x14ac:dyDescent="0.2">
      <c r="B1871" s="176">
        <v>38147</v>
      </c>
      <c r="C1871" s="146">
        <v>65.373451000000003</v>
      </c>
      <c r="D1871">
        <f t="shared" si="61"/>
        <v>-0.89433257509657138</v>
      </c>
      <c r="E1871">
        <v>1.3892305444422949E-2</v>
      </c>
      <c r="G1871">
        <v>1869</v>
      </c>
      <c r="H1871">
        <f t="shared" ca="1" si="62"/>
        <v>2.5368249793097639E-2</v>
      </c>
    </row>
    <row r="1872" spans="2:8" x14ac:dyDescent="0.2">
      <c r="B1872" s="176">
        <v>45126</v>
      </c>
      <c r="C1872" s="146">
        <v>618.67175299999997</v>
      </c>
      <c r="D1872">
        <f t="shared" si="61"/>
        <v>51.251349078765053</v>
      </c>
      <c r="E1872">
        <v>1.3886590068350253E-2</v>
      </c>
      <c r="G1872">
        <v>1870</v>
      </c>
      <c r="H1872">
        <f t="shared" ca="1" si="62"/>
        <v>1.0727878319340434E-2</v>
      </c>
    </row>
    <row r="1873" spans="2:8" x14ac:dyDescent="0.2">
      <c r="B1873" s="176">
        <v>37183</v>
      </c>
      <c r="C1873" s="146">
        <v>11.840301999999999</v>
      </c>
      <c r="D1873">
        <f t="shared" si="61"/>
        <v>-0.97677760597392771</v>
      </c>
      <c r="E1873">
        <v>1.3870751045848641E-2</v>
      </c>
      <c r="G1873">
        <v>1871</v>
      </c>
      <c r="H1873">
        <f t="shared" ca="1" si="62"/>
        <v>-2.4144065127136058E-2</v>
      </c>
    </row>
    <row r="1874" spans="2:8" x14ac:dyDescent="0.2">
      <c r="B1874" s="176">
        <v>41891</v>
      </c>
      <c r="C1874" s="146">
        <v>509.86569200000002</v>
      </c>
      <c r="D1874">
        <f t="shared" si="61"/>
        <v>0.17853718346048583</v>
      </c>
      <c r="E1874">
        <v>1.3820790542363843E-2</v>
      </c>
      <c r="G1874">
        <v>1872</v>
      </c>
      <c r="H1874">
        <f t="shared" ca="1" si="62"/>
        <v>-1.6636097899631382E-2</v>
      </c>
    </row>
    <row r="1875" spans="2:8" x14ac:dyDescent="0.2">
      <c r="B1875" s="176">
        <v>42185</v>
      </c>
      <c r="C1875" s="146">
        <v>432.62588499999998</v>
      </c>
      <c r="D1875">
        <f t="shared" si="61"/>
        <v>35.2784560457373</v>
      </c>
      <c r="E1875">
        <v>1.3776962302451731E-2</v>
      </c>
      <c r="G1875">
        <v>1873</v>
      </c>
      <c r="H1875">
        <f t="shared" ca="1" si="62"/>
        <v>-3.969304345997561E-2</v>
      </c>
    </row>
    <row r="1876" spans="2:8" x14ac:dyDescent="0.2">
      <c r="B1876" s="176">
        <v>37021</v>
      </c>
      <c r="C1876" s="146">
        <v>11.925146</v>
      </c>
      <c r="D1876">
        <f t="shared" si="61"/>
        <v>-0.84364308079279393</v>
      </c>
      <c r="E1876">
        <v>1.3770360913982005E-2</v>
      </c>
      <c r="G1876">
        <v>1874</v>
      </c>
      <c r="H1876">
        <f t="shared" ca="1" si="62"/>
        <v>3.3529995987124236E-2</v>
      </c>
    </row>
    <row r="1877" spans="2:8" x14ac:dyDescent="0.2">
      <c r="B1877" s="176">
        <v>35234</v>
      </c>
      <c r="C1877" s="146">
        <v>76.268744999999996</v>
      </c>
      <c r="D1877">
        <f t="shared" si="61"/>
        <v>-0.84573063302872176</v>
      </c>
      <c r="E1877">
        <v>1.3768376100299611E-2</v>
      </c>
      <c r="G1877">
        <v>1875</v>
      </c>
      <c r="H1877">
        <f t="shared" ca="1" si="62"/>
        <v>3.2338680578481299E-2</v>
      </c>
    </row>
    <row r="1878" spans="2:8" x14ac:dyDescent="0.2">
      <c r="B1878" s="176">
        <v>41933</v>
      </c>
      <c r="C1878" s="146">
        <v>494.386841</v>
      </c>
      <c r="D1878">
        <f t="shared" si="61"/>
        <v>3.0751035947920373</v>
      </c>
      <c r="E1878">
        <v>1.374710470765049E-2</v>
      </c>
      <c r="G1878">
        <v>1876</v>
      </c>
      <c r="H1878">
        <f t="shared" ca="1" si="62"/>
        <v>1.0970048902392258E-2</v>
      </c>
    </row>
    <row r="1879" spans="2:8" x14ac:dyDescent="0.2">
      <c r="B1879" s="176">
        <v>39192</v>
      </c>
      <c r="C1879" s="146">
        <v>121.31883999999999</v>
      </c>
      <c r="D1879">
        <f t="shared" si="61"/>
        <v>-0.7443341276212323</v>
      </c>
      <c r="E1879">
        <v>1.3742822501418617E-2</v>
      </c>
      <c r="G1879">
        <v>1877</v>
      </c>
      <c r="H1879">
        <f t="shared" ca="1" si="62"/>
        <v>-4.0558925481096936E-2</v>
      </c>
    </row>
    <row r="1880" spans="2:8" x14ac:dyDescent="0.2">
      <c r="B1880" s="176">
        <v>42880</v>
      </c>
      <c r="C1880" s="146">
        <v>474.52105699999998</v>
      </c>
      <c r="D1880">
        <f t="shared" si="61"/>
        <v>0.1487991771931847</v>
      </c>
      <c r="E1880">
        <v>1.3736561256308431E-2</v>
      </c>
      <c r="G1880">
        <v>1878</v>
      </c>
      <c r="H1880">
        <f t="shared" ca="1" si="62"/>
        <v>9.3013107481183938E-3</v>
      </c>
    </row>
    <row r="1881" spans="2:8" x14ac:dyDescent="0.2">
      <c r="B1881" s="176">
        <v>41792</v>
      </c>
      <c r="C1881" s="146">
        <v>413.05831899999998</v>
      </c>
      <c r="D1881">
        <f t="shared" si="61"/>
        <v>2.6679753510627044</v>
      </c>
      <c r="E1881">
        <v>1.3733275259444499E-2</v>
      </c>
      <c r="G1881">
        <v>1879</v>
      </c>
      <c r="H1881">
        <f t="shared" ca="1" si="62"/>
        <v>-1.2830428344131868E-2</v>
      </c>
    </row>
    <row r="1882" spans="2:8" x14ac:dyDescent="0.2">
      <c r="B1882" s="176">
        <v>39301</v>
      </c>
      <c r="C1882" s="146">
        <v>112.612076</v>
      </c>
      <c r="D1882">
        <f t="shared" si="61"/>
        <v>0.37716211291295765</v>
      </c>
      <c r="E1882">
        <v>1.371761221359484E-2</v>
      </c>
      <c r="G1882">
        <v>1880</v>
      </c>
      <c r="H1882">
        <f t="shared" ca="1" si="62"/>
        <v>3.7569241786497225E-2</v>
      </c>
    </row>
    <row r="1883" spans="2:8" x14ac:dyDescent="0.2">
      <c r="B1883" s="176">
        <v>38344</v>
      </c>
      <c r="C1883" s="146">
        <v>81.771111000000005</v>
      </c>
      <c r="D1883">
        <f t="shared" si="61"/>
        <v>-0.76172559320254918</v>
      </c>
      <c r="E1883">
        <v>1.3701268960214537E-2</v>
      </c>
      <c r="G1883">
        <v>1881</v>
      </c>
      <c r="H1883">
        <f t="shared" ca="1" si="62"/>
        <v>3.2373414600084603E-2</v>
      </c>
    </row>
    <row r="1884" spans="2:8" x14ac:dyDescent="0.2">
      <c r="B1884" s="176">
        <v>44378</v>
      </c>
      <c r="C1884" s="146">
        <v>343.18042000000003</v>
      </c>
      <c r="D1884">
        <f t="shared" si="61"/>
        <v>-0.26300575700937395</v>
      </c>
      <c r="E1884">
        <v>1.3692598925611811E-2</v>
      </c>
      <c r="G1884">
        <v>1882</v>
      </c>
      <c r="H1884">
        <f t="shared" ca="1" si="62"/>
        <v>-7.9199710192183557E-3</v>
      </c>
    </row>
    <row r="1885" spans="2:8" x14ac:dyDescent="0.2">
      <c r="B1885" s="176">
        <v>42895</v>
      </c>
      <c r="C1885" s="146">
        <v>465.64871199999999</v>
      </c>
      <c r="D1885">
        <f t="shared" si="61"/>
        <v>-0.41101856041543822</v>
      </c>
      <c r="E1885">
        <v>1.3671875467693861E-2</v>
      </c>
      <c r="G1885">
        <v>1883</v>
      </c>
      <c r="H1885">
        <f t="shared" ca="1" si="62"/>
        <v>3.2399086905104693E-2</v>
      </c>
    </row>
    <row r="1886" spans="2:8" x14ac:dyDescent="0.2">
      <c r="B1886" s="176">
        <v>45292</v>
      </c>
      <c r="C1886" s="146">
        <v>790.59997599999997</v>
      </c>
      <c r="D1886">
        <f t="shared" si="61"/>
        <v>5.3768942385041116</v>
      </c>
      <c r="E1886">
        <v>1.3654675089613249E-2</v>
      </c>
      <c r="G1886">
        <v>1884</v>
      </c>
      <c r="H1886">
        <f t="shared" ca="1" si="62"/>
        <v>-1.5548608805986637E-2</v>
      </c>
    </row>
    <row r="1887" spans="2:8" x14ac:dyDescent="0.2">
      <c r="B1887" s="176">
        <v>38925</v>
      </c>
      <c r="C1887" s="146">
        <v>123.978844</v>
      </c>
      <c r="D1887">
        <f t="shared" si="61"/>
        <v>0.78959527286082776</v>
      </c>
      <c r="E1887">
        <v>1.3652683181984636E-2</v>
      </c>
      <c r="G1887">
        <v>1885</v>
      </c>
      <c r="H1887">
        <f t="shared" ca="1" si="62"/>
        <v>4.4313517919530407E-2</v>
      </c>
    </row>
    <row r="1888" spans="2:8" x14ac:dyDescent="0.2">
      <c r="B1888" s="176">
        <v>35201</v>
      </c>
      <c r="C1888" s="146">
        <v>69.277587999999994</v>
      </c>
      <c r="D1888">
        <f t="shared" si="61"/>
        <v>1.1319604523569489</v>
      </c>
      <c r="E1888">
        <v>1.3649689667249148E-2</v>
      </c>
      <c r="G1888">
        <v>1886</v>
      </c>
      <c r="H1888">
        <f t="shared" ca="1" si="62"/>
        <v>9.1458052188442447E-3</v>
      </c>
    </row>
    <row r="1889" spans="2:8" x14ac:dyDescent="0.2">
      <c r="B1889" s="176">
        <v>39818</v>
      </c>
      <c r="C1889" s="146">
        <v>32.494781000000003</v>
      </c>
      <c r="D1889">
        <f t="shared" si="61"/>
        <v>-0.93609869084203767</v>
      </c>
      <c r="E1889">
        <v>1.3632710994943099E-2</v>
      </c>
      <c r="G1889">
        <v>1887</v>
      </c>
      <c r="H1889">
        <f t="shared" ca="1" si="62"/>
        <v>3.78943777355557E-2</v>
      </c>
    </row>
    <row r="1890" spans="2:8" x14ac:dyDescent="0.2">
      <c r="B1890" s="176">
        <v>42578</v>
      </c>
      <c r="C1890" s="146">
        <v>508.515106</v>
      </c>
      <c r="D1890">
        <f t="shared" si="61"/>
        <v>2.7845227886438071</v>
      </c>
      <c r="E1890">
        <v>1.3611501101860669E-2</v>
      </c>
      <c r="G1890">
        <v>1888</v>
      </c>
      <c r="H1890">
        <f t="shared" ca="1" si="62"/>
        <v>-1.6849363089447771E-2</v>
      </c>
    </row>
    <row r="1891" spans="2:8" x14ac:dyDescent="0.2">
      <c r="B1891" s="176">
        <v>38943</v>
      </c>
      <c r="C1891" s="146">
        <v>134.36703499999999</v>
      </c>
      <c r="D1891">
        <f t="shared" si="61"/>
        <v>7.6621643949660223</v>
      </c>
      <c r="E1891">
        <v>1.3609323685579289E-2</v>
      </c>
      <c r="G1891">
        <v>1889</v>
      </c>
      <c r="H1891">
        <f t="shared" ca="1" si="62"/>
        <v>-5.6084217550183085E-2</v>
      </c>
    </row>
    <row r="1892" spans="2:8" x14ac:dyDescent="0.2">
      <c r="B1892" s="176">
        <v>37259</v>
      </c>
      <c r="C1892" s="146">
        <v>15.511946999999999</v>
      </c>
      <c r="D1892">
        <f t="shared" si="61"/>
        <v>-0.95870958637048398</v>
      </c>
      <c r="E1892">
        <v>1.3608750259659703E-2</v>
      </c>
      <c r="G1892">
        <v>1890</v>
      </c>
      <c r="H1892">
        <f t="shared" ca="1" si="62"/>
        <v>1.2827730442449772E-2</v>
      </c>
    </row>
    <row r="1893" spans="2:8" x14ac:dyDescent="0.2">
      <c r="B1893" s="176">
        <v>43145</v>
      </c>
      <c r="C1893" s="146">
        <v>375.67913800000002</v>
      </c>
      <c r="D1893">
        <f t="shared" si="61"/>
        <v>-0.31344506738352557</v>
      </c>
      <c r="E1893">
        <v>1.3582631992959874E-2</v>
      </c>
      <c r="G1893">
        <v>1891</v>
      </c>
      <c r="H1893">
        <f t="shared" ca="1" si="62"/>
        <v>-9.7391499418958243E-3</v>
      </c>
    </row>
    <row r="1894" spans="2:8" x14ac:dyDescent="0.2">
      <c r="B1894" s="176">
        <v>42760</v>
      </c>
      <c r="C1894" s="146">
        <v>547.19457999999997</v>
      </c>
      <c r="D1894">
        <f t="shared" si="61"/>
        <v>3.9178073645218272</v>
      </c>
      <c r="E1894">
        <v>1.3572239023128376E-2</v>
      </c>
      <c r="G1894">
        <v>1892</v>
      </c>
      <c r="H1894">
        <f t="shared" ca="1" si="62"/>
        <v>6.8826788187161614E-3</v>
      </c>
    </row>
    <row r="1895" spans="2:8" x14ac:dyDescent="0.2">
      <c r="B1895" s="176">
        <v>39314</v>
      </c>
      <c r="C1895" s="146">
        <v>111.26799800000001</v>
      </c>
      <c r="D1895">
        <f t="shared" si="61"/>
        <v>-0.86088022046832036</v>
      </c>
      <c r="E1895">
        <v>1.3569449558030407E-2</v>
      </c>
      <c r="G1895">
        <v>1893</v>
      </c>
      <c r="H1895">
        <f t="shared" ca="1" si="62"/>
        <v>4.8481539922729425E-2</v>
      </c>
    </row>
    <row r="1896" spans="2:8" x14ac:dyDescent="0.2">
      <c r="B1896" s="176">
        <v>45300</v>
      </c>
      <c r="C1896" s="146">
        <v>799.79998799999998</v>
      </c>
      <c r="D1896">
        <f t="shared" si="61"/>
        <v>1.5213472033071702</v>
      </c>
      <c r="E1896">
        <v>1.3559767235375022E-2</v>
      </c>
      <c r="G1896">
        <v>1894</v>
      </c>
      <c r="H1896">
        <f t="shared" ca="1" si="62"/>
        <v>1.7139456960842899E-2</v>
      </c>
    </row>
    <row r="1897" spans="2:8" x14ac:dyDescent="0.2">
      <c r="B1897" s="176">
        <v>44295</v>
      </c>
      <c r="C1897" s="146">
        <v>317.211365</v>
      </c>
      <c r="D1897">
        <f t="shared" si="61"/>
        <v>-0.17833888745465978</v>
      </c>
      <c r="E1897">
        <v>1.3537156958680643E-2</v>
      </c>
      <c r="G1897">
        <v>1895</v>
      </c>
      <c r="H1897">
        <f t="shared" ca="1" si="62"/>
        <v>-8.4780705079412991E-3</v>
      </c>
    </row>
    <row r="1898" spans="2:8" x14ac:dyDescent="0.2">
      <c r="B1898" s="176">
        <v>41712</v>
      </c>
      <c r="C1898" s="146">
        <v>386.06106599999998</v>
      </c>
      <c r="D1898">
        <f t="shared" si="61"/>
        <v>12.61526772110933</v>
      </c>
      <c r="E1898">
        <v>1.3531000543694311E-2</v>
      </c>
      <c r="G1898">
        <v>1896</v>
      </c>
      <c r="H1898">
        <f t="shared" ca="1" si="62"/>
        <v>-2.291753859198465E-2</v>
      </c>
    </row>
    <row r="1899" spans="2:8" x14ac:dyDescent="0.2">
      <c r="B1899" s="176">
        <v>37781</v>
      </c>
      <c r="C1899" s="146">
        <v>28.355011000000001</v>
      </c>
      <c r="D1899">
        <f t="shared" si="61"/>
        <v>-0.69343815297418332</v>
      </c>
      <c r="E1899">
        <v>1.350978893519399E-2</v>
      </c>
      <c r="G1899">
        <v>1897</v>
      </c>
      <c r="H1899">
        <f t="shared" ca="1" si="62"/>
        <v>-3.387938059342799E-3</v>
      </c>
    </row>
    <row r="1900" spans="2:8" x14ac:dyDescent="0.2">
      <c r="B1900" s="176">
        <v>39605</v>
      </c>
      <c r="C1900" s="146">
        <v>92.493606999999997</v>
      </c>
      <c r="D1900">
        <f t="shared" si="61"/>
        <v>-0.78722192210132347</v>
      </c>
      <c r="E1900">
        <v>1.3508492708880193E-2</v>
      </c>
      <c r="G1900">
        <v>1898</v>
      </c>
      <c r="H1900">
        <f t="shared" ca="1" si="62"/>
        <v>-4.4266467238412103E-3</v>
      </c>
    </row>
    <row r="1901" spans="2:8" x14ac:dyDescent="0.2">
      <c r="B1901" s="176">
        <v>44679</v>
      </c>
      <c r="C1901" s="146">
        <v>434.69519000000003</v>
      </c>
      <c r="D1901">
        <f t="shared" si="61"/>
        <v>5.0705261619390747</v>
      </c>
      <c r="E1901">
        <v>1.3480540799760188E-2</v>
      </c>
      <c r="G1901">
        <v>1899</v>
      </c>
      <c r="H1901">
        <f t="shared" ca="1" si="62"/>
        <v>3.5941919107948805E-3</v>
      </c>
    </row>
    <row r="1902" spans="2:8" x14ac:dyDescent="0.2">
      <c r="B1902" s="176">
        <v>35312</v>
      </c>
      <c r="C1902" s="146">
        <v>71.607498000000007</v>
      </c>
      <c r="D1902">
        <f t="shared" si="61"/>
        <v>-0.86192762689771185</v>
      </c>
      <c r="E1902">
        <v>1.3455166572151112E-2</v>
      </c>
      <c r="G1902">
        <v>1900</v>
      </c>
      <c r="H1902">
        <f t="shared" ca="1" si="62"/>
        <v>2.5122382105690497E-2</v>
      </c>
    </row>
    <row r="1903" spans="2:8" x14ac:dyDescent="0.2">
      <c r="B1903" s="176">
        <v>42137</v>
      </c>
      <c r="C1903" s="146">
        <v>518.62292500000001</v>
      </c>
      <c r="D1903">
        <f t="shared" si="61"/>
        <v>0.34679496677030303</v>
      </c>
      <c r="E1903">
        <v>1.3435920952920758E-2</v>
      </c>
      <c r="G1903">
        <v>1901</v>
      </c>
      <c r="H1903">
        <f t="shared" ca="1" si="62"/>
        <v>-1.8475816146716069E-2</v>
      </c>
    </row>
    <row r="1904" spans="2:8" x14ac:dyDescent="0.2">
      <c r="B1904" s="176">
        <v>41596</v>
      </c>
      <c r="C1904" s="146">
        <v>385.07934599999999</v>
      </c>
      <c r="D1904">
        <f t="shared" si="61"/>
        <v>1.842380667473869</v>
      </c>
      <c r="E1904">
        <v>1.3434984182460478E-2</v>
      </c>
      <c r="G1904">
        <v>1902</v>
      </c>
      <c r="H1904">
        <f t="shared" ca="1" si="62"/>
        <v>9.0996569862039252E-3</v>
      </c>
    </row>
    <row r="1905" spans="2:8" x14ac:dyDescent="0.2">
      <c r="B1905" s="176">
        <v>44139</v>
      </c>
      <c r="C1905" s="146">
        <v>135.47775300000001</v>
      </c>
      <c r="D1905">
        <f t="shared" si="61"/>
        <v>-0.21784176065562064</v>
      </c>
      <c r="E1905">
        <v>1.3422786008878571E-2</v>
      </c>
      <c r="G1905">
        <v>1903</v>
      </c>
      <c r="H1905">
        <f t="shared" ca="1" si="62"/>
        <v>-2.3940767017887641E-2</v>
      </c>
    </row>
    <row r="1906" spans="2:8" x14ac:dyDescent="0.2">
      <c r="B1906" s="176">
        <v>44161</v>
      </c>
      <c r="C1906" s="146">
        <v>173.210159</v>
      </c>
      <c r="D1906">
        <f t="shared" si="61"/>
        <v>3.5519374243074551</v>
      </c>
      <c r="E1906">
        <v>1.3415037800416502E-2</v>
      </c>
      <c r="G1906">
        <v>1904</v>
      </c>
      <c r="H1906">
        <f t="shared" ca="1" si="62"/>
        <v>-1.5715409270785154E-2</v>
      </c>
    </row>
    <row r="1907" spans="2:8" x14ac:dyDescent="0.2">
      <c r="B1907" s="176">
        <v>37837</v>
      </c>
      <c r="C1907" s="146">
        <v>38.051963999999998</v>
      </c>
      <c r="D1907">
        <f t="shared" si="61"/>
        <v>0.43616547531472183</v>
      </c>
      <c r="E1907">
        <v>1.341136100406326E-2</v>
      </c>
      <c r="G1907">
        <v>1905</v>
      </c>
      <c r="H1907">
        <f t="shared" ca="1" si="62"/>
        <v>-8.7433161329317464E-3</v>
      </c>
    </row>
    <row r="1908" spans="2:8" x14ac:dyDescent="0.2">
      <c r="B1908" s="176">
        <v>35971</v>
      </c>
      <c r="C1908" s="146">
        <v>26.495529000000001</v>
      </c>
      <c r="D1908">
        <f t="shared" si="61"/>
        <v>-0.94676393065684217</v>
      </c>
      <c r="E1908">
        <v>1.3397772848986269E-2</v>
      </c>
      <c r="G1908">
        <v>1906</v>
      </c>
      <c r="H1908">
        <f t="shared" ca="1" si="62"/>
        <v>-2.0554986627181367E-2</v>
      </c>
    </row>
    <row r="1909" spans="2:8" x14ac:dyDescent="0.2">
      <c r="B1909" s="176">
        <v>42570</v>
      </c>
      <c r="C1909" s="146">
        <v>497.69882200000001</v>
      </c>
      <c r="D1909">
        <f t="shared" si="61"/>
        <v>26.57144325185806</v>
      </c>
      <c r="E1909">
        <v>1.3396943835180879E-2</v>
      </c>
      <c r="G1909">
        <v>1907</v>
      </c>
      <c r="H1909">
        <f t="shared" ca="1" si="62"/>
        <v>4.1472555410827063E-3</v>
      </c>
    </row>
    <row r="1910" spans="2:8" x14ac:dyDescent="0.2">
      <c r="B1910" s="176">
        <v>36130</v>
      </c>
      <c r="C1910" s="146">
        <v>18.051242999999999</v>
      </c>
      <c r="D1910">
        <f t="shared" si="61"/>
        <v>-0.96417699853762318</v>
      </c>
      <c r="E1910">
        <v>1.3389006569901531E-2</v>
      </c>
      <c r="G1910">
        <v>1908</v>
      </c>
      <c r="H1910">
        <f t="shared" ca="1" si="62"/>
        <v>-3.7383944298045486E-2</v>
      </c>
    </row>
    <row r="1911" spans="2:8" x14ac:dyDescent="0.2">
      <c r="B1911" s="176">
        <v>41908</v>
      </c>
      <c r="C1911" s="146">
        <v>503.90090900000001</v>
      </c>
      <c r="D1911">
        <f t="shared" si="61"/>
        <v>0.50030002671297391</v>
      </c>
      <c r="E1911">
        <v>1.3383591571858963E-2</v>
      </c>
      <c r="G1911">
        <v>1909</v>
      </c>
      <c r="H1911">
        <f t="shared" ca="1" si="62"/>
        <v>2.8935838918650546E-2</v>
      </c>
    </row>
    <row r="1912" spans="2:8" x14ac:dyDescent="0.2">
      <c r="B1912" s="176">
        <v>42396</v>
      </c>
      <c r="C1912" s="146">
        <v>335.86676</v>
      </c>
      <c r="D1912">
        <f t="shared" si="61"/>
        <v>5.9239429864388168E-2</v>
      </c>
      <c r="E1912">
        <v>1.3379367697553133E-2</v>
      </c>
      <c r="G1912">
        <v>1910</v>
      </c>
      <c r="H1912">
        <f t="shared" ca="1" si="62"/>
        <v>2.1203322827744318E-2</v>
      </c>
    </row>
    <row r="1913" spans="2:8" x14ac:dyDescent="0.2">
      <c r="B1913" s="176">
        <v>42419</v>
      </c>
      <c r="C1913" s="146">
        <v>317.08294699999999</v>
      </c>
      <c r="D1913">
        <f t="shared" si="61"/>
        <v>15.436326130628387</v>
      </c>
      <c r="E1913">
        <v>1.3375848829813125E-2</v>
      </c>
      <c r="G1913">
        <v>1911</v>
      </c>
      <c r="H1913">
        <f t="shared" ca="1" si="62"/>
        <v>-3.9463518013848394E-4</v>
      </c>
    </row>
    <row r="1914" spans="2:8" x14ac:dyDescent="0.2">
      <c r="B1914" s="176">
        <v>37349</v>
      </c>
      <c r="C1914" s="146">
        <v>19.291595000000001</v>
      </c>
      <c r="D1914">
        <f t="shared" si="61"/>
        <v>-0.94967132864077053</v>
      </c>
      <c r="E1914">
        <v>1.3371510835113629E-2</v>
      </c>
      <c r="G1914">
        <v>1912</v>
      </c>
      <c r="H1914">
        <f t="shared" ca="1" si="62"/>
        <v>-2.716957536465258E-2</v>
      </c>
    </row>
    <row r="1915" spans="2:8" x14ac:dyDescent="0.2">
      <c r="B1915" s="176">
        <v>41561</v>
      </c>
      <c r="C1915" s="146">
        <v>383.31222500000001</v>
      </c>
      <c r="D1915">
        <f t="shared" si="61"/>
        <v>-7.7547652710159856E-2</v>
      </c>
      <c r="E1915">
        <v>1.3366191012382688E-2</v>
      </c>
      <c r="G1915">
        <v>1913</v>
      </c>
      <c r="H1915">
        <f t="shared" ca="1" si="62"/>
        <v>-1.3140741928492196E-2</v>
      </c>
    </row>
    <row r="1916" spans="2:8" x14ac:dyDescent="0.2">
      <c r="B1916" s="176">
        <v>42482</v>
      </c>
      <c r="C1916" s="146">
        <v>415.53607199999999</v>
      </c>
      <c r="D1916">
        <f t="shared" si="61"/>
        <v>7.4797114038422068</v>
      </c>
      <c r="E1916">
        <v>1.3365713869449961E-2</v>
      </c>
      <c r="G1916">
        <v>1914</v>
      </c>
      <c r="H1916">
        <f t="shared" ca="1" si="62"/>
        <v>1.0351176597158727E-2</v>
      </c>
    </row>
    <row r="1917" spans="2:8" x14ac:dyDescent="0.2">
      <c r="B1917" s="176">
        <v>35480</v>
      </c>
      <c r="C1917" s="146">
        <v>49.003563</v>
      </c>
      <c r="D1917">
        <f t="shared" si="61"/>
        <v>1.3901128221936569</v>
      </c>
      <c r="E1917">
        <v>1.3350983107488643E-2</v>
      </c>
      <c r="G1917">
        <v>1915</v>
      </c>
      <c r="H1917">
        <f t="shared" ca="1" si="62"/>
        <v>-1.1003669169774549E-2</v>
      </c>
    </row>
    <row r="1918" spans="2:8" x14ac:dyDescent="0.2">
      <c r="B1918" s="176">
        <v>36718</v>
      </c>
      <c r="C1918" s="146">
        <v>20.502614999999999</v>
      </c>
      <c r="D1918">
        <f t="shared" si="61"/>
        <v>-0.92901219105817479</v>
      </c>
      <c r="E1918">
        <v>1.3343387712618624E-2</v>
      </c>
      <c r="G1918">
        <v>1916</v>
      </c>
      <c r="H1918">
        <f t="shared" ca="1" si="62"/>
        <v>3.601814458202833E-2</v>
      </c>
    </row>
    <row r="1919" spans="2:8" x14ac:dyDescent="0.2">
      <c r="B1919" s="176">
        <v>41460</v>
      </c>
      <c r="C1919" s="146">
        <v>288.81881700000002</v>
      </c>
      <c r="D1919">
        <f t="shared" si="61"/>
        <v>2.6801841975286118</v>
      </c>
      <c r="E1919">
        <v>1.334260715314824E-2</v>
      </c>
      <c r="G1919">
        <v>1917</v>
      </c>
      <c r="H1919">
        <f t="shared" ca="1" si="62"/>
        <v>4.3997136034759243E-2</v>
      </c>
    </row>
    <row r="1920" spans="2:8" x14ac:dyDescent="0.2">
      <c r="B1920" s="176">
        <v>38330</v>
      </c>
      <c r="C1920" s="146">
        <v>78.479445999999996</v>
      </c>
      <c r="D1920">
        <f t="shared" si="61"/>
        <v>-0.38144185895877886</v>
      </c>
      <c r="E1920">
        <v>1.3340303497305117E-2</v>
      </c>
      <c r="G1920">
        <v>1918</v>
      </c>
      <c r="H1920">
        <f t="shared" ca="1" si="62"/>
        <v>1.1240407800618255E-2</v>
      </c>
    </row>
    <row r="1921" spans="2:8" x14ac:dyDescent="0.2">
      <c r="B1921" s="176">
        <v>39346</v>
      </c>
      <c r="C1921" s="146">
        <v>126.874809</v>
      </c>
      <c r="D1921">
        <f t="shared" si="61"/>
        <v>7.6570022647775504</v>
      </c>
      <c r="E1921">
        <v>1.3333370711913144E-2</v>
      </c>
      <c r="G1921">
        <v>1919</v>
      </c>
      <c r="H1921">
        <f t="shared" ca="1" si="62"/>
        <v>3.8233832837841659E-2</v>
      </c>
    </row>
    <row r="1922" spans="2:8" x14ac:dyDescent="0.2">
      <c r="B1922" s="176">
        <v>36920</v>
      </c>
      <c r="C1922" s="146">
        <v>14.655744</v>
      </c>
      <c r="D1922">
        <f t="shared" si="61"/>
        <v>-0.90271388784438578</v>
      </c>
      <c r="E1922">
        <v>1.3333071514174675E-2</v>
      </c>
      <c r="G1922">
        <v>1920</v>
      </c>
      <c r="H1922">
        <f t="shared" ca="1" si="62"/>
        <v>-1.4910495578888752E-2</v>
      </c>
    </row>
    <row r="1923" spans="2:8" x14ac:dyDescent="0.2">
      <c r="B1923" s="176">
        <v>38967</v>
      </c>
      <c r="C1923" s="146">
        <v>150.64579800000001</v>
      </c>
      <c r="D1923">
        <f t="shared" ref="D1923:D1986" si="63">(C1923-C1924)/C1924</f>
        <v>6.1752522196510524</v>
      </c>
      <c r="E1923">
        <v>1.3320515115891522E-2</v>
      </c>
      <c r="G1923">
        <v>1921</v>
      </c>
      <c r="H1923">
        <f t="shared" ca="1" si="62"/>
        <v>1.6310903002079314E-2</v>
      </c>
    </row>
    <row r="1924" spans="2:8" x14ac:dyDescent="0.2">
      <c r="B1924" s="176">
        <v>36013</v>
      </c>
      <c r="C1924" s="146">
        <v>20.995191999999999</v>
      </c>
      <c r="D1924">
        <f t="shared" si="63"/>
        <v>-0.9015906166969746</v>
      </c>
      <c r="E1924">
        <v>1.3309489688107679E-2</v>
      </c>
      <c r="G1924">
        <v>1922</v>
      </c>
      <c r="H1924">
        <f t="shared" ref="H1924:H1987" ca="1" si="64">_xlfn.NORM.INV(RAND(),N$5,N$6)</f>
        <v>5.7770966125252642E-2</v>
      </c>
    </row>
    <row r="1925" spans="2:8" x14ac:dyDescent="0.2">
      <c r="B1925" s="176">
        <v>40624</v>
      </c>
      <c r="C1925" s="146">
        <v>213.345428</v>
      </c>
      <c r="D1925">
        <f t="shared" si="63"/>
        <v>7.6244232407052719</v>
      </c>
      <c r="E1925">
        <v>1.328933095225107E-2</v>
      </c>
      <c r="G1925">
        <v>1923</v>
      </c>
      <c r="H1925">
        <f t="shared" ca="1" si="64"/>
        <v>-3.0845634125795468E-2</v>
      </c>
    </row>
    <row r="1926" spans="2:8" x14ac:dyDescent="0.2">
      <c r="B1926" s="176">
        <v>37614</v>
      </c>
      <c r="C1926" s="146">
        <v>24.737355999999998</v>
      </c>
      <c r="D1926">
        <f t="shared" si="63"/>
        <v>-0.24333294058299079</v>
      </c>
      <c r="E1926">
        <v>1.3270220413924437E-2</v>
      </c>
      <c r="G1926">
        <v>1924</v>
      </c>
      <c r="H1926">
        <f t="shared" ca="1" si="64"/>
        <v>-5.5701511102488103E-4</v>
      </c>
    </row>
    <row r="1927" spans="2:8" x14ac:dyDescent="0.2">
      <c r="B1927" s="176">
        <v>35830</v>
      </c>
      <c r="C1927" s="146">
        <v>32.692523999999999</v>
      </c>
      <c r="D1927">
        <f t="shared" si="63"/>
        <v>-0.51897095924204983</v>
      </c>
      <c r="E1927">
        <v>1.3258309037467192E-2</v>
      </c>
      <c r="G1927">
        <v>1925</v>
      </c>
      <c r="H1927">
        <f t="shared" ca="1" si="64"/>
        <v>-1.1111153209463636E-2</v>
      </c>
    </row>
    <row r="1928" spans="2:8" x14ac:dyDescent="0.2">
      <c r="B1928" s="176">
        <v>38475</v>
      </c>
      <c r="C1928" s="146">
        <v>67.963722000000004</v>
      </c>
      <c r="D1928">
        <f t="shared" si="63"/>
        <v>-0.57959724714618543</v>
      </c>
      <c r="E1928">
        <v>1.3253754431810635E-2</v>
      </c>
      <c r="G1928">
        <v>1926</v>
      </c>
      <c r="H1928">
        <f t="shared" ca="1" si="64"/>
        <v>-2.7381705540102406E-2</v>
      </c>
    </row>
    <row r="1929" spans="2:8" x14ac:dyDescent="0.2">
      <c r="B1929" s="176">
        <v>39104</v>
      </c>
      <c r="C1929" s="146">
        <v>161.66336100000001</v>
      </c>
      <c r="D1929">
        <f t="shared" si="63"/>
        <v>0.17042200626215601</v>
      </c>
      <c r="E1929">
        <v>1.3253393485295977E-2</v>
      </c>
      <c r="G1929">
        <v>1927</v>
      </c>
      <c r="H1929">
        <f t="shared" ca="1" si="64"/>
        <v>-1.6928754456202989E-2</v>
      </c>
    </row>
    <row r="1930" spans="2:8" x14ac:dyDescent="0.2">
      <c r="B1930" s="176">
        <v>39365</v>
      </c>
      <c r="C1930" s="146">
        <v>138.12399300000001</v>
      </c>
      <c r="D1930">
        <f t="shared" si="63"/>
        <v>1.5428980220407948</v>
      </c>
      <c r="E1930">
        <v>1.3251043470954451E-2</v>
      </c>
      <c r="G1930">
        <v>1928</v>
      </c>
      <c r="H1930">
        <f t="shared" ca="1" si="64"/>
        <v>4.1184212856636274E-2</v>
      </c>
    </row>
    <row r="1931" spans="2:8" x14ac:dyDescent="0.2">
      <c r="B1931" s="176">
        <v>35537</v>
      </c>
      <c r="C1931" s="146">
        <v>54.317551000000002</v>
      </c>
      <c r="D1931">
        <f t="shared" si="63"/>
        <v>-0.29835199841641552</v>
      </c>
      <c r="E1931">
        <v>1.3234725530000969E-2</v>
      </c>
      <c r="G1931">
        <v>1929</v>
      </c>
      <c r="H1931">
        <f t="shared" ca="1" si="64"/>
        <v>1.7101345704856743E-2</v>
      </c>
    </row>
    <row r="1932" spans="2:8" x14ac:dyDescent="0.2">
      <c r="B1932" s="176">
        <v>38405</v>
      </c>
      <c r="C1932" s="146">
        <v>77.414246000000006</v>
      </c>
      <c r="D1932">
        <f t="shared" si="63"/>
        <v>0.17576935006531019</v>
      </c>
      <c r="E1932">
        <v>1.3207663209659878E-2</v>
      </c>
      <c r="G1932">
        <v>1930</v>
      </c>
      <c r="H1932">
        <f t="shared" ca="1" si="64"/>
        <v>-4.0951159204903817E-2</v>
      </c>
    </row>
    <row r="1933" spans="2:8" x14ac:dyDescent="0.2">
      <c r="B1933" s="176">
        <v>38250</v>
      </c>
      <c r="C1933" s="146">
        <v>65.841353999999995</v>
      </c>
      <c r="D1933">
        <f t="shared" si="63"/>
        <v>-0.90323140552975634</v>
      </c>
      <c r="E1933">
        <v>1.3187103772200779E-2</v>
      </c>
      <c r="G1933">
        <v>1931</v>
      </c>
      <c r="H1933">
        <f t="shared" ca="1" si="64"/>
        <v>3.0070565633240856E-2</v>
      </c>
    </row>
    <row r="1934" spans="2:8" x14ac:dyDescent="0.2">
      <c r="B1934" s="176">
        <v>45246</v>
      </c>
      <c r="C1934" s="146">
        <v>680.40002400000003</v>
      </c>
      <c r="D1934">
        <f t="shared" si="63"/>
        <v>1.3646652463708284</v>
      </c>
      <c r="E1934">
        <v>1.3178521566737107E-2</v>
      </c>
      <c r="G1934">
        <v>1932</v>
      </c>
      <c r="H1934">
        <f t="shared" ca="1" si="64"/>
        <v>3.1907970591381583E-2</v>
      </c>
    </row>
    <row r="1935" spans="2:8" x14ac:dyDescent="0.2">
      <c r="B1935" s="176">
        <v>42276</v>
      </c>
      <c r="C1935" s="146">
        <v>287.73629799999998</v>
      </c>
      <c r="D1935">
        <f t="shared" si="63"/>
        <v>0.78388802038561234</v>
      </c>
      <c r="E1935">
        <v>1.3157830383499798E-2</v>
      </c>
      <c r="G1935">
        <v>1933</v>
      </c>
      <c r="H1935">
        <f t="shared" ca="1" si="64"/>
        <v>-4.0520764450647853E-2</v>
      </c>
    </row>
    <row r="1936" spans="2:8" x14ac:dyDescent="0.2">
      <c r="B1936" s="176">
        <v>43810</v>
      </c>
      <c r="C1936" s="146">
        <v>161.29728700000001</v>
      </c>
      <c r="D1936">
        <f t="shared" si="63"/>
        <v>1.0093481856352038</v>
      </c>
      <c r="E1936">
        <v>1.3149653728140706E-2</v>
      </c>
      <c r="G1936">
        <v>1934</v>
      </c>
      <c r="H1936">
        <f t="shared" ca="1" si="64"/>
        <v>-7.5392429489814028E-3</v>
      </c>
    </row>
    <row r="1937" spans="2:8" x14ac:dyDescent="0.2">
      <c r="B1937" s="176">
        <v>38337</v>
      </c>
      <c r="C1937" s="146">
        <v>80.273437999999999</v>
      </c>
      <c r="D1937">
        <f t="shared" si="63"/>
        <v>2.5481788636960956</v>
      </c>
      <c r="E1937">
        <v>1.3140719218832373E-2</v>
      </c>
      <c r="G1937">
        <v>1935</v>
      </c>
      <c r="H1937">
        <f t="shared" ca="1" si="64"/>
        <v>4.3020028785961041E-2</v>
      </c>
    </row>
    <row r="1938" spans="2:8" x14ac:dyDescent="0.2">
      <c r="B1938" s="176">
        <v>37561</v>
      </c>
      <c r="C1938" s="146">
        <v>22.623842</v>
      </c>
      <c r="D1938">
        <f t="shared" si="63"/>
        <v>-0.92674971012203</v>
      </c>
      <c r="E1938">
        <v>1.3125993334118119E-2</v>
      </c>
      <c r="G1938">
        <v>1936</v>
      </c>
      <c r="H1938">
        <f t="shared" ca="1" si="64"/>
        <v>2.981927522085653E-2</v>
      </c>
    </row>
    <row r="1939" spans="2:8" x14ac:dyDescent="0.2">
      <c r="B1939" s="176">
        <v>41275</v>
      </c>
      <c r="C1939" s="146">
        <v>308.85668900000002</v>
      </c>
      <c r="D1939">
        <f t="shared" si="63"/>
        <v>0.18788678103027018</v>
      </c>
      <c r="E1939">
        <v>1.311361475908044E-2</v>
      </c>
      <c r="G1939">
        <v>1937</v>
      </c>
      <c r="H1939">
        <f t="shared" ca="1" si="64"/>
        <v>-9.6760730129706891E-3</v>
      </c>
    </row>
    <row r="1940" spans="2:8" x14ac:dyDescent="0.2">
      <c r="B1940" s="176">
        <v>41240</v>
      </c>
      <c r="C1940" s="146">
        <v>260.005157</v>
      </c>
      <c r="D1940">
        <f t="shared" si="63"/>
        <v>9.0831016075712974</v>
      </c>
      <c r="E1940">
        <v>1.3107847586589623E-2</v>
      </c>
      <c r="G1940">
        <v>1938</v>
      </c>
      <c r="H1940">
        <f t="shared" ca="1" si="64"/>
        <v>-1.0245008966085956E-2</v>
      </c>
    </row>
    <row r="1941" spans="2:8" x14ac:dyDescent="0.2">
      <c r="B1941" s="176">
        <v>36580</v>
      </c>
      <c r="C1941" s="146">
        <v>25.786228000000001</v>
      </c>
      <c r="D1941">
        <f t="shared" si="63"/>
        <v>-0.78277516467992136</v>
      </c>
      <c r="E1941">
        <v>1.3091337630977678E-2</v>
      </c>
      <c r="G1941">
        <v>1939</v>
      </c>
      <c r="H1941">
        <f t="shared" ca="1" si="64"/>
        <v>1.0622249373154034E-2</v>
      </c>
    </row>
    <row r="1942" spans="2:8" x14ac:dyDescent="0.2">
      <c r="B1942" s="176">
        <v>39399</v>
      </c>
      <c r="C1942" s="146">
        <v>118.70755</v>
      </c>
      <c r="D1942">
        <f t="shared" si="63"/>
        <v>10.016092401597612</v>
      </c>
      <c r="E1942">
        <v>1.3078143544759571E-2</v>
      </c>
      <c r="G1942">
        <v>1940</v>
      </c>
      <c r="H1942">
        <f t="shared" ca="1" si="64"/>
        <v>7.1110605159647386E-2</v>
      </c>
    </row>
    <row r="1943" spans="2:8" x14ac:dyDescent="0.2">
      <c r="B1943" s="176">
        <v>37105</v>
      </c>
      <c r="C1943" s="146">
        <v>10.775831</v>
      </c>
      <c r="D1943">
        <f t="shared" si="63"/>
        <v>-0.92376407483448786</v>
      </c>
      <c r="E1943">
        <v>1.3053134887376538E-2</v>
      </c>
      <c r="G1943">
        <v>1941</v>
      </c>
      <c r="H1943">
        <f t="shared" ca="1" si="64"/>
        <v>-1.5767771104847277E-2</v>
      </c>
    </row>
    <row r="1944" spans="2:8" x14ac:dyDescent="0.2">
      <c r="B1944" s="176">
        <v>38980</v>
      </c>
      <c r="C1944" s="146">
        <v>141.348465</v>
      </c>
      <c r="D1944">
        <f t="shared" si="63"/>
        <v>-0.5807540044485523</v>
      </c>
      <c r="E1944">
        <v>1.305019193944015E-2</v>
      </c>
      <c r="G1944">
        <v>1942</v>
      </c>
      <c r="H1944">
        <f t="shared" ca="1" si="64"/>
        <v>-3.4186504853900524E-3</v>
      </c>
    </row>
    <row r="1945" spans="2:8" x14ac:dyDescent="0.2">
      <c r="B1945" s="176">
        <v>43181</v>
      </c>
      <c r="C1945" s="146">
        <v>337.14923099999999</v>
      </c>
      <c r="D1945">
        <f t="shared" si="63"/>
        <v>-0.17189026412484568</v>
      </c>
      <c r="E1945">
        <v>1.302981054114916E-2</v>
      </c>
      <c r="G1945">
        <v>1943</v>
      </c>
      <c r="H1945">
        <f t="shared" ca="1" si="64"/>
        <v>4.2662521381862896E-3</v>
      </c>
    </row>
    <row r="1946" spans="2:8" x14ac:dyDescent="0.2">
      <c r="B1946" s="176">
        <v>44949</v>
      </c>
      <c r="C1946" s="146">
        <v>407.13110399999999</v>
      </c>
      <c r="D1946">
        <f t="shared" si="63"/>
        <v>1.2802903984206473</v>
      </c>
      <c r="E1946">
        <v>1.302248782898319E-2</v>
      </c>
      <c r="G1946">
        <v>1944</v>
      </c>
      <c r="H1946">
        <f t="shared" ca="1" si="64"/>
        <v>7.8624963814241527E-3</v>
      </c>
    </row>
    <row r="1947" spans="2:8" x14ac:dyDescent="0.2">
      <c r="B1947" s="176">
        <v>43607</v>
      </c>
      <c r="C1947" s="146">
        <v>178.543533</v>
      </c>
      <c r="D1947">
        <f t="shared" si="63"/>
        <v>-0.16013882977582447</v>
      </c>
      <c r="E1947">
        <v>1.3009004611709668E-2</v>
      </c>
      <c r="G1947">
        <v>1945</v>
      </c>
      <c r="H1947">
        <f t="shared" ca="1" si="64"/>
        <v>-7.0527451826948211E-3</v>
      </c>
    </row>
    <row r="1948" spans="2:8" x14ac:dyDescent="0.2">
      <c r="B1948" s="176">
        <v>40932</v>
      </c>
      <c r="C1948" s="146">
        <v>212.58696</v>
      </c>
      <c r="D1948">
        <f t="shared" si="63"/>
        <v>-0.27326679754546557</v>
      </c>
      <c r="E1948">
        <v>1.3007808577317283E-2</v>
      </c>
      <c r="G1948">
        <v>1946</v>
      </c>
      <c r="H1948">
        <f t="shared" ca="1" si="64"/>
        <v>5.9955795852143874E-3</v>
      </c>
    </row>
    <row r="1949" spans="2:8" x14ac:dyDescent="0.2">
      <c r="B1949" s="176">
        <v>41394</v>
      </c>
      <c r="C1949" s="146">
        <v>292.52407799999997</v>
      </c>
      <c r="D1949">
        <f t="shared" si="63"/>
        <v>0.17751876384731091</v>
      </c>
      <c r="E1949">
        <v>1.3000060082407951E-2</v>
      </c>
      <c r="G1949">
        <v>1947</v>
      </c>
      <c r="H1949">
        <f t="shared" ca="1" si="64"/>
        <v>-6.8345788343561155E-3</v>
      </c>
    </row>
    <row r="1950" spans="2:8" x14ac:dyDescent="0.2">
      <c r="B1950" s="176">
        <v>40527</v>
      </c>
      <c r="C1950" s="146">
        <v>248.42413300000001</v>
      </c>
      <c r="D1950">
        <f t="shared" si="63"/>
        <v>-7.6872047129858692E-2</v>
      </c>
      <c r="E1950">
        <v>1.2978992310222029E-2</v>
      </c>
      <c r="G1950">
        <v>1948</v>
      </c>
      <c r="H1950">
        <f t="shared" ca="1" si="64"/>
        <v>3.3345372678831704E-2</v>
      </c>
    </row>
    <row r="1951" spans="2:8" x14ac:dyDescent="0.2">
      <c r="B1951" s="176">
        <v>43349</v>
      </c>
      <c r="C1951" s="146">
        <v>269.111267</v>
      </c>
      <c r="D1951">
        <f t="shared" si="63"/>
        <v>0.76842464439379476</v>
      </c>
      <c r="E1951">
        <v>1.2945663928479149E-2</v>
      </c>
      <c r="G1951">
        <v>1949</v>
      </c>
      <c r="H1951">
        <f t="shared" ca="1" si="64"/>
        <v>3.3179176398149123E-2</v>
      </c>
    </row>
    <row r="1952" spans="2:8" x14ac:dyDescent="0.2">
      <c r="B1952" s="176">
        <v>43507</v>
      </c>
      <c r="C1952" s="146">
        <v>152.17570499999999</v>
      </c>
      <c r="D1952">
        <f t="shared" si="63"/>
        <v>0.48946701376592955</v>
      </c>
      <c r="E1952">
        <v>1.293960027069109E-2</v>
      </c>
      <c r="G1952">
        <v>1950</v>
      </c>
      <c r="H1952">
        <f t="shared" ca="1" si="64"/>
        <v>3.4175334578729587E-3</v>
      </c>
    </row>
    <row r="1953" spans="2:8" x14ac:dyDescent="0.2">
      <c r="B1953" s="176">
        <v>38702</v>
      </c>
      <c r="C1953" s="146">
        <v>102.16789199999999</v>
      </c>
      <c r="D1953">
        <f t="shared" si="63"/>
        <v>1.1230299306434179</v>
      </c>
      <c r="E1953">
        <v>1.2925481350791503E-2</v>
      </c>
      <c r="G1953">
        <v>1951</v>
      </c>
      <c r="H1953">
        <f t="shared" ca="1" si="64"/>
        <v>-5.9134795219261821E-3</v>
      </c>
    </row>
    <row r="1954" spans="2:8" x14ac:dyDescent="0.2">
      <c r="B1954" s="176">
        <v>37893</v>
      </c>
      <c r="C1954" s="146">
        <v>48.123623000000002</v>
      </c>
      <c r="D1954">
        <f t="shared" si="63"/>
        <v>-0.81347135078281096</v>
      </c>
      <c r="E1954">
        <v>1.2918218273756941E-2</v>
      </c>
      <c r="G1954">
        <v>1952</v>
      </c>
      <c r="H1954">
        <f t="shared" ca="1" si="64"/>
        <v>-2.0227042054948075E-2</v>
      </c>
    </row>
    <row r="1955" spans="2:8" x14ac:dyDescent="0.2">
      <c r="B1955" s="176">
        <v>43339</v>
      </c>
      <c r="C1955" s="146">
        <v>257.99588</v>
      </c>
      <c r="D1955">
        <f t="shared" si="63"/>
        <v>0.97801652528861671</v>
      </c>
      <c r="E1955">
        <v>1.2915741759383632E-2</v>
      </c>
      <c r="G1955">
        <v>1953</v>
      </c>
      <c r="H1955">
        <f t="shared" ca="1" si="64"/>
        <v>1.2377207972965877E-2</v>
      </c>
    </row>
    <row r="1956" spans="2:8" x14ac:dyDescent="0.2">
      <c r="B1956" s="176">
        <v>38891</v>
      </c>
      <c r="C1956" s="146">
        <v>130.43161000000001</v>
      </c>
      <c r="D1956">
        <f t="shared" si="63"/>
        <v>-0.69734413158768038</v>
      </c>
      <c r="E1956">
        <v>1.2902469319812931E-2</v>
      </c>
      <c r="G1956">
        <v>1954</v>
      </c>
      <c r="H1956">
        <f t="shared" ca="1" si="64"/>
        <v>1.8326575010667208E-2</v>
      </c>
    </row>
    <row r="1957" spans="2:8" x14ac:dyDescent="0.2">
      <c r="B1957" s="176">
        <v>42865</v>
      </c>
      <c r="C1957" s="146">
        <v>430.956818</v>
      </c>
      <c r="D1957">
        <f t="shared" si="63"/>
        <v>2.140573740914935</v>
      </c>
      <c r="E1957">
        <v>1.2886597532290038E-2</v>
      </c>
      <c r="G1957">
        <v>1955</v>
      </c>
      <c r="H1957">
        <f t="shared" ca="1" si="64"/>
        <v>-5.4037689706230721E-3</v>
      </c>
    </row>
    <row r="1958" spans="2:8" x14ac:dyDescent="0.2">
      <c r="B1958" s="176">
        <v>44140</v>
      </c>
      <c r="C1958" s="146">
        <v>137.22232099999999</v>
      </c>
      <c r="D1958">
        <f t="shared" si="63"/>
        <v>-0.70105331653110881</v>
      </c>
      <c r="E1958">
        <v>1.2877154819655052E-2</v>
      </c>
      <c r="G1958">
        <v>1956</v>
      </c>
      <c r="H1958">
        <f t="shared" ca="1" si="64"/>
        <v>5.7527501718074329E-3</v>
      </c>
    </row>
    <row r="1959" spans="2:8" x14ac:dyDescent="0.2">
      <c r="B1959" s="176">
        <v>44796</v>
      </c>
      <c r="C1959" s="146">
        <v>459.01937900000001</v>
      </c>
      <c r="D1959">
        <f t="shared" si="63"/>
        <v>7.9903956054072408E-3</v>
      </c>
      <c r="E1959">
        <v>1.2868442344559404E-2</v>
      </c>
      <c r="G1959">
        <v>1957</v>
      </c>
      <c r="H1959">
        <f t="shared" ca="1" si="64"/>
        <v>2.4525308622487141E-2</v>
      </c>
    </row>
    <row r="1960" spans="2:8" x14ac:dyDescent="0.2">
      <c r="B1960" s="176">
        <v>44817</v>
      </c>
      <c r="C1960" s="146">
        <v>455.38070699999997</v>
      </c>
      <c r="D1960">
        <f t="shared" si="63"/>
        <v>8.2552898793629357</v>
      </c>
      <c r="E1960">
        <v>1.2860318971901638E-2</v>
      </c>
      <c r="G1960">
        <v>1958</v>
      </c>
      <c r="H1960">
        <f t="shared" ca="1" si="64"/>
        <v>1.4956457074696814E-2</v>
      </c>
    </row>
    <row r="1961" spans="2:8" x14ac:dyDescent="0.2">
      <c r="B1961" s="176">
        <v>35478</v>
      </c>
      <c r="C1961" s="146">
        <v>49.202209000000003</v>
      </c>
      <c r="D1961">
        <f t="shared" si="63"/>
        <v>-0.88198097741100989</v>
      </c>
      <c r="E1961">
        <v>1.2852354639105385E-2</v>
      </c>
      <c r="G1961">
        <v>1959</v>
      </c>
      <c r="H1961">
        <f t="shared" ca="1" si="64"/>
        <v>2.2711881832179318E-2</v>
      </c>
    </row>
    <row r="1962" spans="2:8" x14ac:dyDescent="0.2">
      <c r="B1962" s="176">
        <v>44937</v>
      </c>
      <c r="C1962" s="146">
        <v>416.900665</v>
      </c>
      <c r="D1962">
        <f t="shared" si="63"/>
        <v>2.9749280833779737</v>
      </c>
      <c r="E1962">
        <v>1.2836126223484167E-2</v>
      </c>
      <c r="G1962">
        <v>1960</v>
      </c>
      <c r="H1962">
        <f t="shared" ca="1" si="64"/>
        <v>-9.7890773141941743E-3</v>
      </c>
    </row>
    <row r="1963" spans="2:8" x14ac:dyDescent="0.2">
      <c r="B1963" s="176">
        <v>38708</v>
      </c>
      <c r="C1963" s="146">
        <v>104.88256800000001</v>
      </c>
      <c r="D1963">
        <f t="shared" si="63"/>
        <v>-0.29992003143874818</v>
      </c>
      <c r="E1963">
        <v>1.2828509010693876E-2</v>
      </c>
      <c r="G1963">
        <v>1961</v>
      </c>
      <c r="H1963">
        <f t="shared" ca="1" si="64"/>
        <v>-4.5598725482894849E-2</v>
      </c>
    </row>
    <row r="1964" spans="2:8" x14ac:dyDescent="0.2">
      <c r="B1964" s="176">
        <v>39058</v>
      </c>
      <c r="C1964" s="146">
        <v>149.81512499999999</v>
      </c>
      <c r="D1964">
        <f t="shared" si="63"/>
        <v>-0.67684752810469684</v>
      </c>
      <c r="E1964">
        <v>1.276304810739106E-2</v>
      </c>
      <c r="G1964">
        <v>1962</v>
      </c>
      <c r="H1964">
        <f t="shared" ca="1" si="64"/>
        <v>-4.6058550849319438E-2</v>
      </c>
    </row>
    <row r="1965" spans="2:8" x14ac:dyDescent="0.2">
      <c r="B1965" s="176">
        <v>44799</v>
      </c>
      <c r="C1965" s="146">
        <v>463.60507200000001</v>
      </c>
      <c r="D1965">
        <f t="shared" si="63"/>
        <v>-0.17029443907654246</v>
      </c>
      <c r="E1965">
        <v>1.2739465563177239E-2</v>
      </c>
      <c r="G1965">
        <v>1963</v>
      </c>
      <c r="H1965">
        <f t="shared" ca="1" si="64"/>
        <v>-1.7387113506349972E-2</v>
      </c>
    </row>
    <row r="1966" spans="2:8" x14ac:dyDescent="0.2">
      <c r="B1966" s="176">
        <v>42627</v>
      </c>
      <c r="C1966" s="146">
        <v>558.75854500000003</v>
      </c>
      <c r="D1966">
        <f t="shared" si="63"/>
        <v>12.227417722518043</v>
      </c>
      <c r="E1966">
        <v>1.2738353547481138E-2</v>
      </c>
      <c r="G1966">
        <v>1964</v>
      </c>
      <c r="H1966">
        <f t="shared" ca="1" si="64"/>
        <v>-5.4081186596865886E-2</v>
      </c>
    </row>
    <row r="1967" spans="2:8" x14ac:dyDescent="0.2">
      <c r="B1967" s="176">
        <v>36444</v>
      </c>
      <c r="C1967" s="146">
        <v>42.242451000000003</v>
      </c>
      <c r="D1967">
        <f t="shared" si="63"/>
        <v>1.9876678856643974</v>
      </c>
      <c r="E1967">
        <v>1.2708417575963705E-2</v>
      </c>
      <c r="G1967">
        <v>1965</v>
      </c>
      <c r="H1967">
        <f t="shared" ca="1" si="64"/>
        <v>-8.3035503781740683E-2</v>
      </c>
    </row>
    <row r="1968" spans="2:8" x14ac:dyDescent="0.2">
      <c r="B1968" s="176">
        <v>36866</v>
      </c>
      <c r="C1968" s="146">
        <v>14.138938</v>
      </c>
      <c r="D1968">
        <f t="shared" si="63"/>
        <v>-0.96578286062918794</v>
      </c>
      <c r="E1968">
        <v>1.2707061863142778E-2</v>
      </c>
      <c r="G1968">
        <v>1966</v>
      </c>
      <c r="H1968">
        <f t="shared" ca="1" si="64"/>
        <v>2.0970352123767976E-2</v>
      </c>
    </row>
    <row r="1969" spans="2:8" x14ac:dyDescent="0.2">
      <c r="B1969" s="176">
        <v>44739</v>
      </c>
      <c r="C1969" s="146">
        <v>413.21215799999999</v>
      </c>
      <c r="D1969">
        <f t="shared" si="63"/>
        <v>5.1604744141348018</v>
      </c>
      <c r="E1969">
        <v>1.2704677903583501E-2</v>
      </c>
      <c r="G1969">
        <v>1967</v>
      </c>
      <c r="H1969">
        <f t="shared" ca="1" si="64"/>
        <v>2.7647422843657638E-2</v>
      </c>
    </row>
    <row r="1970" spans="2:8" x14ac:dyDescent="0.2">
      <c r="B1970" s="176">
        <v>38474</v>
      </c>
      <c r="C1970" s="146">
        <v>67.074730000000002</v>
      </c>
      <c r="D1970">
        <f t="shared" si="63"/>
        <v>-0.84939276512668671</v>
      </c>
      <c r="E1970">
        <v>1.2696341775815105E-2</v>
      </c>
      <c r="G1970">
        <v>1968</v>
      </c>
      <c r="H1970">
        <f t="shared" ca="1" si="64"/>
        <v>-9.2619084852205748E-3</v>
      </c>
    </row>
    <row r="1971" spans="2:8" x14ac:dyDescent="0.2">
      <c r="B1971" s="176">
        <v>44655</v>
      </c>
      <c r="C1971" s="146">
        <v>445.36193800000001</v>
      </c>
      <c r="D1971">
        <f t="shared" si="63"/>
        <v>35.176446487018822</v>
      </c>
      <c r="E1971">
        <v>1.2694118748333037E-2</v>
      </c>
      <c r="G1971">
        <v>1969</v>
      </c>
      <c r="H1971">
        <f t="shared" ca="1" si="64"/>
        <v>-1.4729823167846269E-2</v>
      </c>
    </row>
    <row r="1972" spans="2:8" x14ac:dyDescent="0.2">
      <c r="B1972" s="176">
        <v>37117</v>
      </c>
      <c r="C1972" s="146">
        <v>12.310826</v>
      </c>
      <c r="D1972">
        <f t="shared" si="63"/>
        <v>-0.88945234874964307</v>
      </c>
      <c r="E1972">
        <v>1.2690438425231413E-2</v>
      </c>
      <c r="G1972">
        <v>1970</v>
      </c>
      <c r="H1972">
        <f t="shared" ca="1" si="64"/>
        <v>3.7570023570694902E-2</v>
      </c>
    </row>
    <row r="1973" spans="2:8" x14ac:dyDescent="0.2">
      <c r="B1973" s="176">
        <v>39248</v>
      </c>
      <c r="C1973" s="146">
        <v>111.362167</v>
      </c>
      <c r="D1973">
        <f t="shared" si="63"/>
        <v>-0.7143290350018644</v>
      </c>
      <c r="E1973">
        <v>1.2689785498999146E-2</v>
      </c>
      <c r="G1973">
        <v>1971</v>
      </c>
      <c r="H1973">
        <f t="shared" ca="1" si="64"/>
        <v>-1.1578569725012356E-2</v>
      </c>
    </row>
    <row r="1974" spans="2:8" x14ac:dyDescent="0.2">
      <c r="B1974" s="176">
        <v>42306</v>
      </c>
      <c r="C1974" s="146">
        <v>389.82669099999998</v>
      </c>
      <c r="D1974">
        <f t="shared" si="63"/>
        <v>1.5040175295947154</v>
      </c>
      <c r="E1974">
        <v>1.2684559125620784E-2</v>
      </c>
      <c r="G1974">
        <v>1972</v>
      </c>
      <c r="H1974">
        <f t="shared" ca="1" si="64"/>
        <v>-2.4164697616566602E-2</v>
      </c>
    </row>
    <row r="1975" spans="2:8" x14ac:dyDescent="0.2">
      <c r="B1975" s="176">
        <v>39107</v>
      </c>
      <c r="C1975" s="146">
        <v>155.68049600000001</v>
      </c>
      <c r="D1975">
        <f t="shared" si="63"/>
        <v>-0.42808862640741802</v>
      </c>
      <c r="E1975">
        <v>1.2662903364504595E-2</v>
      </c>
      <c r="G1975">
        <v>1973</v>
      </c>
      <c r="H1975">
        <f t="shared" ca="1" si="64"/>
        <v>2.2432644775989729E-2</v>
      </c>
    </row>
    <row r="1976" spans="2:8" x14ac:dyDescent="0.2">
      <c r="B1976" s="176">
        <v>40980</v>
      </c>
      <c r="C1976" s="146">
        <v>272.21087599999998</v>
      </c>
      <c r="D1976">
        <f t="shared" si="63"/>
        <v>0.45371128423398011</v>
      </c>
      <c r="E1976">
        <v>1.2648964541400137E-2</v>
      </c>
      <c r="G1976">
        <v>1974</v>
      </c>
      <c r="H1976">
        <f t="shared" ca="1" si="64"/>
        <v>-1.6758250830435757E-2</v>
      </c>
    </row>
    <row r="1977" spans="2:8" x14ac:dyDescent="0.2">
      <c r="B1977" s="176">
        <v>40723</v>
      </c>
      <c r="C1977" s="146">
        <v>187.252365</v>
      </c>
      <c r="D1977">
        <f t="shared" si="63"/>
        <v>0.39856685342968484</v>
      </c>
      <c r="E1977">
        <v>1.2643509782293923E-2</v>
      </c>
      <c r="G1977">
        <v>1975</v>
      </c>
      <c r="H1977">
        <f t="shared" ca="1" si="64"/>
        <v>-3.817038754262389E-2</v>
      </c>
    </row>
    <row r="1978" spans="2:8" x14ac:dyDescent="0.2">
      <c r="B1978" s="176">
        <v>38902</v>
      </c>
      <c r="C1978" s="146">
        <v>133.88874799999999</v>
      </c>
      <c r="D1978">
        <f t="shared" si="63"/>
        <v>-0.42476107135950536</v>
      </c>
      <c r="E1978">
        <v>1.2629281991250225E-2</v>
      </c>
      <c r="G1978">
        <v>1976</v>
      </c>
      <c r="H1978">
        <f t="shared" ca="1" si="64"/>
        <v>1.9755022713148978E-2</v>
      </c>
    </row>
    <row r="1979" spans="2:8" x14ac:dyDescent="0.2">
      <c r="B1979" s="176">
        <v>40631</v>
      </c>
      <c r="C1979" s="146">
        <v>232.75328099999999</v>
      </c>
      <c r="D1979">
        <f t="shared" si="63"/>
        <v>0.1638147091295023</v>
      </c>
      <c r="E1979">
        <v>1.2622634159665771E-2</v>
      </c>
      <c r="G1979">
        <v>1977</v>
      </c>
      <c r="H1979">
        <f t="shared" ca="1" si="64"/>
        <v>2.645982997499087E-2</v>
      </c>
    </row>
    <row r="1980" spans="2:8" x14ac:dyDescent="0.2">
      <c r="B1980" s="176">
        <v>40921</v>
      </c>
      <c r="C1980" s="146">
        <v>199.99169900000001</v>
      </c>
      <c r="D1980">
        <f t="shared" si="63"/>
        <v>-0.52907275130051834</v>
      </c>
      <c r="E1980">
        <v>1.2609234818527175E-2</v>
      </c>
      <c r="G1980">
        <v>1978</v>
      </c>
      <c r="H1980">
        <f t="shared" ca="1" si="64"/>
        <v>4.1105322542898524E-2</v>
      </c>
    </row>
    <row r="1981" spans="2:8" x14ac:dyDescent="0.2">
      <c r="B1981" s="176">
        <v>44986</v>
      </c>
      <c r="C1981" s="146">
        <v>424.676422</v>
      </c>
      <c r="D1981">
        <f t="shared" si="63"/>
        <v>-1.3715341064616375E-2</v>
      </c>
      <c r="E1981">
        <v>1.2598065475517426E-2</v>
      </c>
      <c r="G1981">
        <v>1979</v>
      </c>
      <c r="H1981">
        <f t="shared" ca="1" si="64"/>
        <v>3.0700294432014774E-2</v>
      </c>
    </row>
    <row r="1982" spans="2:8" x14ac:dyDescent="0.2">
      <c r="B1982" s="176">
        <v>41809</v>
      </c>
      <c r="C1982" s="146">
        <v>430.58200099999999</v>
      </c>
      <c r="D1982">
        <f t="shared" si="63"/>
        <v>-0.26289687802003869</v>
      </c>
      <c r="E1982">
        <v>1.2582181704396596E-2</v>
      </c>
      <c r="G1982">
        <v>1980</v>
      </c>
      <c r="H1982">
        <f t="shared" ca="1" si="64"/>
        <v>-2.5170743782235425E-2</v>
      </c>
    </row>
    <row r="1983" spans="2:8" x14ac:dyDescent="0.2">
      <c r="B1983" s="176">
        <v>42037</v>
      </c>
      <c r="C1983" s="146">
        <v>584.154358</v>
      </c>
      <c r="D1983">
        <f t="shared" si="63"/>
        <v>51.15628518949336</v>
      </c>
      <c r="E1983">
        <v>1.2560861144598087E-2</v>
      </c>
      <c r="G1983">
        <v>1981</v>
      </c>
      <c r="H1983">
        <f t="shared" ca="1" si="64"/>
        <v>2.6518429149247954E-2</v>
      </c>
    </row>
    <row r="1984" spans="2:8" x14ac:dyDescent="0.2">
      <c r="B1984" s="176">
        <v>36825</v>
      </c>
      <c r="C1984" s="146">
        <v>11.200075999999999</v>
      </c>
      <c r="D1984">
        <f t="shared" si="63"/>
        <v>-0.82151170338225687</v>
      </c>
      <c r="E1984">
        <v>1.2552491901895099E-2</v>
      </c>
      <c r="G1984">
        <v>1982</v>
      </c>
      <c r="H1984">
        <f t="shared" ca="1" si="64"/>
        <v>-9.3561512341781014E-4</v>
      </c>
    </row>
    <row r="1985" spans="2:8" x14ac:dyDescent="0.2">
      <c r="B1985" s="176">
        <v>38145</v>
      </c>
      <c r="C1985" s="146">
        <v>62.749637999999997</v>
      </c>
      <c r="D1985">
        <f t="shared" si="63"/>
        <v>-0.78944570915881118</v>
      </c>
      <c r="E1985">
        <v>1.2535193465610363E-2</v>
      </c>
      <c r="G1985">
        <v>1983</v>
      </c>
      <c r="H1985">
        <f t="shared" ca="1" si="64"/>
        <v>1.4492832445660733E-2</v>
      </c>
    </row>
    <row r="1986" spans="2:8" x14ac:dyDescent="0.2">
      <c r="B1986" s="176">
        <v>44448</v>
      </c>
      <c r="C1986" s="146">
        <v>298.02117900000002</v>
      </c>
      <c r="D1986">
        <f t="shared" si="63"/>
        <v>12.736368729101924</v>
      </c>
      <c r="E1986">
        <v>1.2531865222070736E-2</v>
      </c>
      <c r="G1986">
        <v>1984</v>
      </c>
      <c r="H1986">
        <f t="shared" ca="1" si="64"/>
        <v>4.4427802679312567E-2</v>
      </c>
    </row>
    <row r="1987" spans="2:8" x14ac:dyDescent="0.2">
      <c r="B1987" s="176">
        <v>35998</v>
      </c>
      <c r="C1987" s="146">
        <v>21.695775999999999</v>
      </c>
      <c r="D1987">
        <f t="shared" ref="D1987:D2050" si="65">(C1987-C1988)/C1988</f>
        <v>-0.9190753028493337</v>
      </c>
      <c r="E1987">
        <v>1.2521826543643732E-2</v>
      </c>
      <c r="G1987">
        <v>1985</v>
      </c>
      <c r="H1987">
        <f t="shared" ca="1" si="64"/>
        <v>1.7197582241347636E-2</v>
      </c>
    </row>
    <row r="1988" spans="2:8" x14ac:dyDescent="0.2">
      <c r="B1988" s="176">
        <v>41248</v>
      </c>
      <c r="C1988" s="146">
        <v>268.09832799999998</v>
      </c>
      <c r="D1988">
        <f t="shared" si="65"/>
        <v>1.075908141335862</v>
      </c>
      <c r="E1988">
        <v>1.2520614940650229E-2</v>
      </c>
      <c r="G1988">
        <v>1986</v>
      </c>
      <c r="H1988">
        <f t="shared" ref="H1988:H2051" ca="1" si="66">_xlfn.NORM.INV(RAND(),N$5,N$6)</f>
        <v>-6.7554414990830996E-3</v>
      </c>
    </row>
    <row r="1989" spans="2:8" x14ac:dyDescent="0.2">
      <c r="B1989" s="176">
        <v>43721</v>
      </c>
      <c r="C1989" s="146">
        <v>129.147491</v>
      </c>
      <c r="D1989">
        <f t="shared" si="65"/>
        <v>4.0935285452761567</v>
      </c>
      <c r="E1989">
        <v>1.2504965408269845E-2</v>
      </c>
      <c r="G1989">
        <v>1987</v>
      </c>
      <c r="H1989">
        <f t="shared" ca="1" si="66"/>
        <v>-1.2633894861920921E-2</v>
      </c>
    </row>
    <row r="1990" spans="2:8" x14ac:dyDescent="0.2">
      <c r="B1990" s="176">
        <v>36308</v>
      </c>
      <c r="C1990" s="146">
        <v>25.355211000000001</v>
      </c>
      <c r="D1990">
        <f t="shared" si="65"/>
        <v>-0.86044315158495244</v>
      </c>
      <c r="E1990">
        <v>1.2500028451992351E-2</v>
      </c>
      <c r="G1990">
        <v>1988</v>
      </c>
      <c r="H1990">
        <f t="shared" ca="1" si="66"/>
        <v>-8.9854150981715109E-3</v>
      </c>
    </row>
    <row r="1991" spans="2:8" x14ac:dyDescent="0.2">
      <c r="B1991" s="176">
        <v>43542</v>
      </c>
      <c r="C1991" s="146">
        <v>181.68374600000001</v>
      </c>
      <c r="D1991">
        <f t="shared" si="65"/>
        <v>-0.40077162650938125</v>
      </c>
      <c r="E1991">
        <v>1.2500010100828133E-2</v>
      </c>
      <c r="G1991">
        <v>1989</v>
      </c>
      <c r="H1991">
        <f t="shared" ca="1" si="66"/>
        <v>2.1743528091294564E-2</v>
      </c>
    </row>
    <row r="1992" spans="2:8" x14ac:dyDescent="0.2">
      <c r="B1992" s="176">
        <v>41029</v>
      </c>
      <c r="C1992" s="146">
        <v>303.196167</v>
      </c>
      <c r="D1992">
        <f t="shared" si="65"/>
        <v>-0.24342999917377614</v>
      </c>
      <c r="E1992">
        <v>1.2473899582236951E-2</v>
      </c>
      <c r="G1992">
        <v>1990</v>
      </c>
      <c r="H1992">
        <f t="shared" ca="1" si="66"/>
        <v>3.2460838729722954E-2</v>
      </c>
    </row>
    <row r="1993" spans="2:8" x14ac:dyDescent="0.2">
      <c r="B1993" s="176">
        <v>43076</v>
      </c>
      <c r="C1993" s="146">
        <v>400.75097699999998</v>
      </c>
      <c r="D1993">
        <f t="shared" si="65"/>
        <v>36.62067589756424</v>
      </c>
      <c r="E1993">
        <v>1.2466973793110956E-2</v>
      </c>
      <c r="G1993">
        <v>1991</v>
      </c>
      <c r="H1993">
        <f t="shared" ca="1" si="66"/>
        <v>-1.3445111627372591E-2</v>
      </c>
    </row>
    <row r="1994" spans="2:8" x14ac:dyDescent="0.2">
      <c r="B1994" s="176">
        <v>37162</v>
      </c>
      <c r="C1994" s="146">
        <v>10.652412999999999</v>
      </c>
      <c r="D1994">
        <f t="shared" si="65"/>
        <v>-0.51594810103332811</v>
      </c>
      <c r="E1994">
        <v>1.2463308894932192E-2</v>
      </c>
      <c r="G1994">
        <v>1992</v>
      </c>
      <c r="H1994">
        <f t="shared" ca="1" si="66"/>
        <v>-8.1200914393526908E-3</v>
      </c>
    </row>
    <row r="1995" spans="2:8" x14ac:dyDescent="0.2">
      <c r="B1995" s="176">
        <v>37301</v>
      </c>
      <c r="C1995" s="146">
        <v>22.006758000000001</v>
      </c>
      <c r="D1995">
        <f t="shared" si="65"/>
        <v>-0.94272725663668133</v>
      </c>
      <c r="E1995">
        <v>1.2420144580725524E-2</v>
      </c>
      <c r="G1995">
        <v>1993</v>
      </c>
      <c r="H1995">
        <f t="shared" ca="1" si="66"/>
        <v>-1.4877557603351296E-2</v>
      </c>
    </row>
    <row r="1996" spans="2:8" x14ac:dyDescent="0.2">
      <c r="B1996" s="176">
        <v>41688</v>
      </c>
      <c r="C1996" s="146">
        <v>384.24487299999998</v>
      </c>
      <c r="D1996">
        <f t="shared" si="65"/>
        <v>0.22802086337010971</v>
      </c>
      <c r="E1996">
        <v>1.2415846042064155E-2</v>
      </c>
      <c r="G1996">
        <v>1994</v>
      </c>
      <c r="H1996">
        <f t="shared" ca="1" si="66"/>
        <v>7.7175146109686741E-3</v>
      </c>
    </row>
    <row r="1997" spans="2:8" x14ac:dyDescent="0.2">
      <c r="B1997" s="176">
        <v>42418</v>
      </c>
      <c r="C1997" s="146">
        <v>312.89767499999999</v>
      </c>
      <c r="D1997">
        <f t="shared" si="65"/>
        <v>0.23228495494994233</v>
      </c>
      <c r="E1997">
        <v>1.2413458997048965E-2</v>
      </c>
      <c r="G1997">
        <v>1995</v>
      </c>
      <c r="H1997">
        <f t="shared" ca="1" si="66"/>
        <v>8.2536104751170327E-4</v>
      </c>
    </row>
    <row r="1998" spans="2:8" x14ac:dyDescent="0.2">
      <c r="B1998" s="176">
        <v>41051</v>
      </c>
      <c r="C1998" s="146">
        <v>253.91665599999999</v>
      </c>
      <c r="D1998">
        <f t="shared" si="65"/>
        <v>-0.3180993526536729</v>
      </c>
      <c r="E1998">
        <v>1.2411692062491706E-2</v>
      </c>
      <c r="G1998">
        <v>1996</v>
      </c>
      <c r="H1998">
        <f t="shared" ca="1" si="66"/>
        <v>5.7193248993316563E-2</v>
      </c>
    </row>
    <row r="1999" spans="2:8" x14ac:dyDescent="0.2">
      <c r="B1999" s="176">
        <v>41571</v>
      </c>
      <c r="C1999" s="146">
        <v>372.36605800000001</v>
      </c>
      <c r="D1999">
        <f t="shared" si="65"/>
        <v>4.2234462372959714</v>
      </c>
      <c r="E1999">
        <v>1.2411523983374024E-2</v>
      </c>
      <c r="G1999">
        <v>1997</v>
      </c>
      <c r="H1999">
        <f t="shared" ca="1" si="66"/>
        <v>5.7042312974960637E-4</v>
      </c>
    </row>
    <row r="2000" spans="2:8" x14ac:dyDescent="0.2">
      <c r="B2000" s="176">
        <v>38308</v>
      </c>
      <c r="C2000" s="146">
        <v>71.287430000000001</v>
      </c>
      <c r="D2000">
        <f t="shared" si="65"/>
        <v>-0.83639988955573186</v>
      </c>
      <c r="E2000">
        <v>1.2397609985187942E-2</v>
      </c>
      <c r="G2000">
        <v>1998</v>
      </c>
      <c r="H2000">
        <f t="shared" ca="1" si="66"/>
        <v>4.0688793281095145E-3</v>
      </c>
    </row>
    <row r="2001" spans="2:8" x14ac:dyDescent="0.2">
      <c r="B2001" s="176">
        <v>42922</v>
      </c>
      <c r="C2001" s="146">
        <v>435.74194299999999</v>
      </c>
      <c r="D2001">
        <f t="shared" si="65"/>
        <v>0.12611112460717824</v>
      </c>
      <c r="E2001">
        <v>1.2391492074928311E-2</v>
      </c>
      <c r="G2001">
        <v>1999</v>
      </c>
      <c r="H2001">
        <f t="shared" ca="1" si="66"/>
        <v>3.3097961466301361E-2</v>
      </c>
    </row>
    <row r="2002" spans="2:8" x14ac:dyDescent="0.2">
      <c r="B2002" s="176">
        <v>42983</v>
      </c>
      <c r="C2002" s="146">
        <v>386.94400000000002</v>
      </c>
      <c r="D2002">
        <f t="shared" si="65"/>
        <v>-0.11229274883068423</v>
      </c>
      <c r="E2002">
        <v>1.2389116522917272E-2</v>
      </c>
      <c r="G2002">
        <v>2000</v>
      </c>
      <c r="H2002">
        <f t="shared" ca="1" si="66"/>
        <v>1.3264771900808544E-2</v>
      </c>
    </row>
    <row r="2003" spans="2:8" x14ac:dyDescent="0.2">
      <c r="B2003" s="176">
        <v>42871</v>
      </c>
      <c r="C2003" s="146">
        <v>435.89144900000002</v>
      </c>
      <c r="D2003">
        <f t="shared" si="65"/>
        <v>-0.13833878128452987</v>
      </c>
      <c r="E2003">
        <v>1.2387118741182706E-2</v>
      </c>
      <c r="G2003">
        <v>2001</v>
      </c>
      <c r="H2003">
        <f t="shared" ca="1" si="66"/>
        <v>-4.0381358730415352E-2</v>
      </c>
    </row>
    <row r="2004" spans="2:8" x14ac:dyDescent="0.2">
      <c r="B2004" s="176">
        <v>44602</v>
      </c>
      <c r="C2004" s="146">
        <v>505.87335200000001</v>
      </c>
      <c r="D2004">
        <f t="shared" si="65"/>
        <v>12.745226535928611</v>
      </c>
      <c r="E2004">
        <v>1.2369116631858261E-2</v>
      </c>
      <c r="G2004">
        <v>2002</v>
      </c>
      <c r="H2004">
        <f t="shared" ca="1" si="66"/>
        <v>-3.3050779312874354E-2</v>
      </c>
    </row>
    <row r="2005" spans="2:8" x14ac:dyDescent="0.2">
      <c r="B2005" s="176">
        <v>35814</v>
      </c>
      <c r="C2005" s="146">
        <v>36.803566000000004</v>
      </c>
      <c r="D2005">
        <f t="shared" si="65"/>
        <v>0.50550782485506396</v>
      </c>
      <c r="E2005">
        <v>1.2365478810314171E-2</v>
      </c>
      <c r="G2005">
        <v>2003</v>
      </c>
      <c r="H2005">
        <f t="shared" ca="1" si="66"/>
        <v>8.2802521153704477E-3</v>
      </c>
    </row>
    <row r="2006" spans="2:8" x14ac:dyDescent="0.2">
      <c r="B2006" s="176">
        <v>36291</v>
      </c>
      <c r="C2006" s="146">
        <v>24.445948000000001</v>
      </c>
      <c r="D2006">
        <f t="shared" si="65"/>
        <v>-0.67934247306732065</v>
      </c>
      <c r="E2006">
        <v>1.2345833411152734E-2</v>
      </c>
      <c r="G2006">
        <v>2004</v>
      </c>
      <c r="H2006">
        <f t="shared" ca="1" si="66"/>
        <v>7.3884394363130435E-2</v>
      </c>
    </row>
    <row r="2007" spans="2:8" x14ac:dyDescent="0.2">
      <c r="B2007" s="176">
        <v>38411</v>
      </c>
      <c r="C2007" s="146">
        <v>76.236937999999995</v>
      </c>
      <c r="D2007">
        <f t="shared" si="65"/>
        <v>-0.85094133613266731</v>
      </c>
      <c r="E2007">
        <v>1.2336541217276408E-2</v>
      </c>
      <c r="G2007">
        <v>2005</v>
      </c>
      <c r="H2007">
        <f t="shared" ca="1" si="66"/>
        <v>-3.9314863123473875E-2</v>
      </c>
    </row>
    <row r="2008" spans="2:8" x14ac:dyDescent="0.2">
      <c r="B2008" s="176">
        <v>42774</v>
      </c>
      <c r="C2008" s="146">
        <v>511.45593300000002</v>
      </c>
      <c r="D2008">
        <f t="shared" si="65"/>
        <v>0.15721210792787235</v>
      </c>
      <c r="E2008">
        <v>1.2332301019056965E-2</v>
      </c>
      <c r="G2008">
        <v>2006</v>
      </c>
      <c r="H2008">
        <f t="shared" ca="1" si="66"/>
        <v>1.7643365707933432E-2</v>
      </c>
    </row>
    <row r="2009" spans="2:8" x14ac:dyDescent="0.2">
      <c r="B2009" s="176">
        <v>42874</v>
      </c>
      <c r="C2009" s="146">
        <v>441.97250400000001</v>
      </c>
      <c r="D2009">
        <f t="shared" si="65"/>
        <v>-0.14219886956825448</v>
      </c>
      <c r="E2009">
        <v>1.2330146602266476E-2</v>
      </c>
      <c r="G2009">
        <v>2007</v>
      </c>
      <c r="H2009">
        <f t="shared" ca="1" si="66"/>
        <v>-3.1174134553394801E-2</v>
      </c>
    </row>
    <row r="2010" spans="2:8" x14ac:dyDescent="0.2">
      <c r="B2010" s="176">
        <v>41885</v>
      </c>
      <c r="C2010" s="146">
        <v>515.23889199999996</v>
      </c>
      <c r="D2010">
        <f t="shared" si="65"/>
        <v>2.2972552102395083</v>
      </c>
      <c r="E2010">
        <v>1.2300246580437333E-2</v>
      </c>
      <c r="G2010">
        <v>2008</v>
      </c>
      <c r="H2010">
        <f t="shared" ca="1" si="66"/>
        <v>5.2098605151794236E-3</v>
      </c>
    </row>
    <row r="2011" spans="2:8" x14ac:dyDescent="0.2">
      <c r="B2011" s="176">
        <v>43668</v>
      </c>
      <c r="C2011" s="146">
        <v>156.26297</v>
      </c>
      <c r="D2011">
        <f t="shared" si="65"/>
        <v>-0.62753952181412198</v>
      </c>
      <c r="E2011">
        <v>1.2269888773761391E-2</v>
      </c>
      <c r="G2011">
        <v>2009</v>
      </c>
      <c r="H2011">
        <f t="shared" ca="1" si="66"/>
        <v>-5.7142250361190798E-3</v>
      </c>
    </row>
    <row r="2012" spans="2:8" x14ac:dyDescent="0.2">
      <c r="B2012" s="176">
        <v>44481</v>
      </c>
      <c r="C2012" s="146">
        <v>419.542419</v>
      </c>
      <c r="D2012">
        <f t="shared" si="65"/>
        <v>4.9751768680039286</v>
      </c>
      <c r="E2012">
        <v>1.2267018391999538E-2</v>
      </c>
      <c r="G2012">
        <v>2010</v>
      </c>
      <c r="H2012">
        <f t="shared" ca="1" si="66"/>
        <v>1.8322511329440187E-2</v>
      </c>
    </row>
    <row r="2013" spans="2:8" x14ac:dyDescent="0.2">
      <c r="B2013" s="176">
        <v>38504</v>
      </c>
      <c r="C2013" s="146">
        <v>70.214225999999996</v>
      </c>
      <c r="D2013">
        <f t="shared" si="65"/>
        <v>-0.87292185763328822</v>
      </c>
      <c r="E2013">
        <v>1.223877421095969E-2</v>
      </c>
      <c r="G2013">
        <v>2011</v>
      </c>
      <c r="H2013">
        <f t="shared" ca="1" si="66"/>
        <v>1.7080965416003943E-2</v>
      </c>
    </row>
    <row r="2014" spans="2:8" x14ac:dyDescent="0.2">
      <c r="B2014" s="176">
        <v>42661</v>
      </c>
      <c r="C2014" s="146">
        <v>552.52795400000002</v>
      </c>
      <c r="D2014">
        <f t="shared" si="65"/>
        <v>28.348261680189822</v>
      </c>
      <c r="E2014">
        <v>1.2236354738960686E-2</v>
      </c>
      <c r="G2014">
        <v>2012</v>
      </c>
      <c r="H2014">
        <f t="shared" ca="1" si="66"/>
        <v>5.1019842900332499E-2</v>
      </c>
    </row>
    <row r="2015" spans="2:8" x14ac:dyDescent="0.2">
      <c r="B2015" s="176">
        <v>36677</v>
      </c>
      <c r="C2015" s="146">
        <v>18.826599000000002</v>
      </c>
      <c r="D2015">
        <f t="shared" si="65"/>
        <v>-0.83311082742607656</v>
      </c>
      <c r="E2015">
        <v>1.2215013091546536E-2</v>
      </c>
      <c r="G2015">
        <v>2013</v>
      </c>
      <c r="H2015">
        <f t="shared" ca="1" si="66"/>
        <v>1.0088762215060701E-2</v>
      </c>
    </row>
    <row r="2016" spans="2:8" x14ac:dyDescent="0.2">
      <c r="B2016" s="176">
        <v>39470</v>
      </c>
      <c r="C2016" s="146">
        <v>112.80898999999999</v>
      </c>
      <c r="D2016">
        <f t="shared" si="65"/>
        <v>0.68411879818558408</v>
      </c>
      <c r="E2016">
        <v>1.2213908941404835E-2</v>
      </c>
      <c r="G2016">
        <v>2014</v>
      </c>
      <c r="H2016">
        <f t="shared" ca="1" si="66"/>
        <v>4.3480219323389295E-2</v>
      </c>
    </row>
    <row r="2017" spans="2:8" x14ac:dyDescent="0.2">
      <c r="B2017" s="176">
        <v>35193</v>
      </c>
      <c r="C2017" s="146">
        <v>66.983986000000002</v>
      </c>
      <c r="D2017">
        <f t="shared" si="65"/>
        <v>0.94905675980128357</v>
      </c>
      <c r="E2017">
        <v>1.2188606571526896E-2</v>
      </c>
      <c r="G2017">
        <v>2015</v>
      </c>
      <c r="H2017">
        <f t="shared" ca="1" si="66"/>
        <v>1.1777789118052599E-2</v>
      </c>
    </row>
    <row r="2018" spans="2:8" x14ac:dyDescent="0.2">
      <c r="B2018" s="176">
        <v>35825</v>
      </c>
      <c r="C2018" s="146">
        <v>34.367386000000003</v>
      </c>
      <c r="D2018">
        <f t="shared" si="65"/>
        <v>-0.74715747185678771</v>
      </c>
      <c r="E2018">
        <v>1.217139588698498E-2</v>
      </c>
      <c r="G2018">
        <v>2016</v>
      </c>
      <c r="H2018">
        <f t="shared" ca="1" si="66"/>
        <v>1.8868149956835365E-2</v>
      </c>
    </row>
    <row r="2019" spans="2:8" x14ac:dyDescent="0.2">
      <c r="B2019" s="176">
        <v>38866</v>
      </c>
      <c r="C2019" s="146">
        <v>135.924072</v>
      </c>
      <c r="D2019">
        <f t="shared" si="65"/>
        <v>-5.5972998413996118E-2</v>
      </c>
      <c r="E2019">
        <v>1.2165866258976804E-2</v>
      </c>
      <c r="G2019">
        <v>2017</v>
      </c>
      <c r="H2019">
        <f t="shared" ca="1" si="66"/>
        <v>8.6662046125340939E-2</v>
      </c>
    </row>
    <row r="2020" spans="2:8" x14ac:dyDescent="0.2">
      <c r="B2020" s="176">
        <v>38986</v>
      </c>
      <c r="C2020" s="146">
        <v>143.98324600000001</v>
      </c>
      <c r="D2020">
        <f t="shared" si="65"/>
        <v>8.3510872949783502E-2</v>
      </c>
      <c r="E2020">
        <v>1.2150850801235314E-2</v>
      </c>
      <c r="G2020">
        <v>2018</v>
      </c>
      <c r="H2020">
        <f t="shared" ca="1" si="66"/>
        <v>-3.3279068942467542E-3</v>
      </c>
    </row>
    <row r="2021" spans="2:8" x14ac:dyDescent="0.2">
      <c r="B2021" s="176">
        <v>44104</v>
      </c>
      <c r="C2021" s="146">
        <v>132.88583399999999</v>
      </c>
      <c r="D2021">
        <f t="shared" si="65"/>
        <v>5.4595363638966452</v>
      </c>
      <c r="E2021">
        <v>1.2148848020594578E-2</v>
      </c>
      <c r="G2021">
        <v>2019</v>
      </c>
      <c r="H2021">
        <f t="shared" ca="1" si="66"/>
        <v>3.1437167575187684E-2</v>
      </c>
    </row>
    <row r="2022" spans="2:8" x14ac:dyDescent="0.2">
      <c r="B2022" s="176">
        <v>37536</v>
      </c>
      <c r="C2022" s="146">
        <v>20.572039</v>
      </c>
      <c r="D2022">
        <f t="shared" si="65"/>
        <v>-0.86971631865119081</v>
      </c>
      <c r="E2022">
        <v>1.21443313505898E-2</v>
      </c>
      <c r="G2022">
        <v>2020</v>
      </c>
      <c r="H2022">
        <f t="shared" ca="1" si="66"/>
        <v>2.3604134005506192E-2</v>
      </c>
    </row>
    <row r="2023" spans="2:8" x14ac:dyDescent="0.2">
      <c r="B2023" s="176">
        <v>40387</v>
      </c>
      <c r="C2023" s="146">
        <v>157.90188599999999</v>
      </c>
      <c r="D2023">
        <f t="shared" si="65"/>
        <v>-0.40106664015966198</v>
      </c>
      <c r="E2023">
        <v>1.2136532267052736E-2</v>
      </c>
      <c r="G2023">
        <v>2021</v>
      </c>
      <c r="H2023">
        <f t="shared" ca="1" si="66"/>
        <v>-1.6221981188698842E-3</v>
      </c>
    </row>
    <row r="2024" spans="2:8" x14ac:dyDescent="0.2">
      <c r="B2024" s="176">
        <v>40998</v>
      </c>
      <c r="C2024" s="146">
        <v>263.63848899999999</v>
      </c>
      <c r="D2024">
        <f t="shared" si="65"/>
        <v>1.2642137446514796</v>
      </c>
      <c r="E2024">
        <v>1.2134737343176544E-2</v>
      </c>
      <c r="G2024">
        <v>2022</v>
      </c>
      <c r="H2024">
        <f t="shared" ca="1" si="66"/>
        <v>4.8561300280989973E-3</v>
      </c>
    </row>
    <row r="2025" spans="2:8" x14ac:dyDescent="0.2">
      <c r="B2025" s="176">
        <v>44049</v>
      </c>
      <c r="C2025" s="146">
        <v>116.43710299999999</v>
      </c>
      <c r="D2025">
        <f t="shared" si="65"/>
        <v>-0.19677502945151026</v>
      </c>
      <c r="E2025">
        <v>1.2131731544310914E-2</v>
      </c>
      <c r="G2025">
        <v>2023</v>
      </c>
      <c r="H2025">
        <f t="shared" ca="1" si="66"/>
        <v>-1.0581657119030608E-2</v>
      </c>
    </row>
    <row r="2026" spans="2:8" x14ac:dyDescent="0.2">
      <c r="B2026" s="176">
        <v>40284</v>
      </c>
      <c r="C2026" s="146">
        <v>144.962006</v>
      </c>
      <c r="D2026">
        <f t="shared" si="65"/>
        <v>1.720114385832153</v>
      </c>
      <c r="E2026">
        <v>1.21237778133906E-2</v>
      </c>
      <c r="G2026">
        <v>2024</v>
      </c>
      <c r="H2026">
        <f t="shared" ca="1" si="66"/>
        <v>-1.9137514126725316E-2</v>
      </c>
    </row>
    <row r="2027" spans="2:8" x14ac:dyDescent="0.2">
      <c r="B2027" s="176">
        <v>35076</v>
      </c>
      <c r="C2027" s="146">
        <v>53.292614</v>
      </c>
      <c r="D2027">
        <f t="shared" si="65"/>
        <v>-0.91605479087235575</v>
      </c>
      <c r="E2027">
        <v>1.2122136733633578E-2</v>
      </c>
      <c r="G2027">
        <v>2025</v>
      </c>
      <c r="H2027">
        <f t="shared" ca="1" si="66"/>
        <v>-2.8779231599379628E-2</v>
      </c>
    </row>
    <row r="2028" spans="2:8" x14ac:dyDescent="0.2">
      <c r="B2028" s="176">
        <v>45180</v>
      </c>
      <c r="C2028" s="146">
        <v>634.84997599999997</v>
      </c>
      <c r="D2028">
        <f t="shared" si="65"/>
        <v>1.1109559803265481</v>
      </c>
      <c r="E2028">
        <v>1.2116342766042199E-2</v>
      </c>
      <c r="G2028">
        <v>2026</v>
      </c>
      <c r="H2028">
        <f t="shared" ca="1" si="66"/>
        <v>4.6031930651735786E-3</v>
      </c>
    </row>
    <row r="2029" spans="2:8" x14ac:dyDescent="0.2">
      <c r="B2029" s="176">
        <v>42426</v>
      </c>
      <c r="C2029" s="146">
        <v>300.74050899999997</v>
      </c>
      <c r="D2029">
        <f t="shared" si="65"/>
        <v>-0.31032908162962275</v>
      </c>
      <c r="E2029">
        <v>1.2072468883274684E-2</v>
      </c>
      <c r="G2029">
        <v>2027</v>
      </c>
      <c r="H2029">
        <f t="shared" ca="1" si="66"/>
        <v>1.9639673614184901E-2</v>
      </c>
    </row>
    <row r="2030" spans="2:8" x14ac:dyDescent="0.2">
      <c r="B2030" s="176">
        <v>42181</v>
      </c>
      <c r="C2030" s="146">
        <v>436.063782</v>
      </c>
      <c r="D2030">
        <f t="shared" si="65"/>
        <v>3.0059594997755106</v>
      </c>
      <c r="E2030">
        <v>1.2025943927820273E-2</v>
      </c>
      <c r="G2030">
        <v>2028</v>
      </c>
      <c r="H2030">
        <f t="shared" ca="1" si="66"/>
        <v>-2.0074686246316541E-2</v>
      </c>
    </row>
    <row r="2031" spans="2:8" x14ac:dyDescent="0.2">
      <c r="B2031" s="176">
        <v>39540</v>
      </c>
      <c r="C2031" s="146">
        <v>108.853767</v>
      </c>
      <c r="D2031">
        <f t="shared" si="65"/>
        <v>0.77463850715238536</v>
      </c>
      <c r="E2031">
        <v>1.2018373787286492E-2</v>
      </c>
      <c r="G2031">
        <v>2029</v>
      </c>
      <c r="H2031">
        <f t="shared" ca="1" si="66"/>
        <v>2.3850382847030425E-2</v>
      </c>
    </row>
    <row r="2032" spans="2:8" x14ac:dyDescent="0.2">
      <c r="B2032" s="176">
        <v>39962</v>
      </c>
      <c r="C2032" s="146">
        <v>61.338557999999999</v>
      </c>
      <c r="D2032">
        <f t="shared" si="65"/>
        <v>-9.9708748786636797E-2</v>
      </c>
      <c r="E2032">
        <v>1.2017353387344977E-2</v>
      </c>
      <c r="G2032">
        <v>2030</v>
      </c>
      <c r="H2032">
        <f t="shared" ca="1" si="66"/>
        <v>-8.3028777647628921E-3</v>
      </c>
    </row>
    <row r="2033" spans="2:8" x14ac:dyDescent="0.2">
      <c r="B2033" s="176">
        <v>38478</v>
      </c>
      <c r="C2033" s="146">
        <v>68.131905000000003</v>
      </c>
      <c r="D2033">
        <f t="shared" si="65"/>
        <v>-0.59812054616704313</v>
      </c>
      <c r="E2033">
        <v>1.2015089104820667E-2</v>
      </c>
      <c r="G2033">
        <v>2031</v>
      </c>
      <c r="H2033">
        <f t="shared" ca="1" si="66"/>
        <v>2.9646030196383729E-2</v>
      </c>
    </row>
    <row r="2034" spans="2:8" x14ac:dyDescent="0.2">
      <c r="B2034" s="176">
        <v>40898</v>
      </c>
      <c r="C2034" s="146">
        <v>169.533188</v>
      </c>
      <c r="D2034">
        <f t="shared" si="65"/>
        <v>1.866190410907745</v>
      </c>
      <c r="E2034">
        <v>1.2006693695784826E-2</v>
      </c>
      <c r="G2034">
        <v>2032</v>
      </c>
      <c r="H2034">
        <f t="shared" ca="1" si="66"/>
        <v>-3.5283566418477408E-2</v>
      </c>
    </row>
    <row r="2035" spans="2:8" x14ac:dyDescent="0.2">
      <c r="B2035" s="176">
        <v>35137</v>
      </c>
      <c r="C2035" s="146">
        <v>59.149310999999997</v>
      </c>
      <c r="D2035">
        <f t="shared" si="65"/>
        <v>-0.69330094415306021</v>
      </c>
      <c r="E2035">
        <v>1.2000307692739302E-2</v>
      </c>
      <c r="G2035">
        <v>2033</v>
      </c>
      <c r="H2035">
        <f t="shared" ca="1" si="66"/>
        <v>-4.2195484097885616E-3</v>
      </c>
    </row>
    <row r="2036" spans="2:8" x14ac:dyDescent="0.2">
      <c r="B2036" s="176">
        <v>40434</v>
      </c>
      <c r="C2036" s="146">
        <v>192.85781900000001</v>
      </c>
      <c r="D2036">
        <f t="shared" si="65"/>
        <v>2.9324697828916095</v>
      </c>
      <c r="E2036">
        <v>1.1972362421048065E-2</v>
      </c>
      <c r="G2036">
        <v>2034</v>
      </c>
      <c r="H2036">
        <f t="shared" ca="1" si="66"/>
        <v>-5.5188818390976231E-2</v>
      </c>
    </row>
    <row r="2037" spans="2:8" x14ac:dyDescent="0.2">
      <c r="B2037" s="176">
        <v>35741</v>
      </c>
      <c r="C2037" s="146">
        <v>49.042416000000003</v>
      </c>
      <c r="D2037">
        <f t="shared" si="65"/>
        <v>1.087998766676824</v>
      </c>
      <c r="E2037">
        <v>1.19691230910651E-2</v>
      </c>
      <c r="G2037">
        <v>2035</v>
      </c>
      <c r="H2037">
        <f t="shared" ca="1" si="66"/>
        <v>-3.5781421172157879E-2</v>
      </c>
    </row>
    <row r="2038" spans="2:8" x14ac:dyDescent="0.2">
      <c r="B2038" s="176">
        <v>37455</v>
      </c>
      <c r="C2038" s="146">
        <v>23.487760999999999</v>
      </c>
      <c r="D2038">
        <f t="shared" si="65"/>
        <v>-0.95513497961529004</v>
      </c>
      <c r="E2038">
        <v>1.1964159352887778E-2</v>
      </c>
      <c r="G2038">
        <v>2036</v>
      </c>
      <c r="H2038">
        <f t="shared" ca="1" si="66"/>
        <v>-3.513826739537091E-2</v>
      </c>
    </row>
    <row r="2039" spans="2:8" x14ac:dyDescent="0.2">
      <c r="B2039" s="176">
        <v>41964</v>
      </c>
      <c r="C2039" s="146">
        <v>523.52056900000002</v>
      </c>
      <c r="D2039">
        <f t="shared" si="65"/>
        <v>0.30100888666235831</v>
      </c>
      <c r="E2039">
        <v>1.1910356738739154E-2</v>
      </c>
      <c r="G2039">
        <v>2037</v>
      </c>
      <c r="H2039">
        <f t="shared" ca="1" si="66"/>
        <v>3.4691106756860393E-2</v>
      </c>
    </row>
    <row r="2040" spans="2:8" x14ac:dyDescent="0.2">
      <c r="B2040" s="176">
        <v>43073</v>
      </c>
      <c r="C2040" s="146">
        <v>402.39584400000001</v>
      </c>
      <c r="D2040">
        <f t="shared" si="65"/>
        <v>18.797875770293661</v>
      </c>
      <c r="E2040">
        <v>1.1907716865316718E-2</v>
      </c>
      <c r="G2040">
        <v>2038</v>
      </c>
      <c r="H2040">
        <f t="shared" ca="1" si="66"/>
        <v>2.4520110516306072E-2</v>
      </c>
    </row>
    <row r="2041" spans="2:8" x14ac:dyDescent="0.2">
      <c r="B2041" s="176">
        <v>37533</v>
      </c>
      <c r="C2041" s="146">
        <v>20.325202999999998</v>
      </c>
      <c r="D2041">
        <f t="shared" si="65"/>
        <v>-0.16216215324937894</v>
      </c>
      <c r="E2041">
        <v>1.1904709748301299E-2</v>
      </c>
      <c r="G2041">
        <v>2039</v>
      </c>
      <c r="H2041">
        <f t="shared" ca="1" si="66"/>
        <v>-3.2088331005427247E-2</v>
      </c>
    </row>
    <row r="2042" spans="2:8" x14ac:dyDescent="0.2">
      <c r="B2042" s="176">
        <v>37438</v>
      </c>
      <c r="C2042" s="146">
        <v>24.259112999999999</v>
      </c>
      <c r="D2042">
        <f t="shared" si="65"/>
        <v>-0.81542318057970253</v>
      </c>
      <c r="E2042">
        <v>1.1904705791714418E-2</v>
      </c>
      <c r="G2042">
        <v>2040</v>
      </c>
      <c r="H2042">
        <f t="shared" ca="1" si="66"/>
        <v>6.0291937337639878E-2</v>
      </c>
    </row>
    <row r="2043" spans="2:8" x14ac:dyDescent="0.2">
      <c r="B2043" s="176">
        <v>40226</v>
      </c>
      <c r="C2043" s="146">
        <v>131.430984</v>
      </c>
      <c r="D2043">
        <f t="shared" si="65"/>
        <v>-0.12106249915069456</v>
      </c>
      <c r="E2043">
        <v>1.1875299001599924E-2</v>
      </c>
      <c r="G2043">
        <v>2041</v>
      </c>
      <c r="H2043">
        <f t="shared" ca="1" si="66"/>
        <v>-1.5514288753473288E-3</v>
      </c>
    </row>
    <row r="2044" spans="2:8" x14ac:dyDescent="0.2">
      <c r="B2044" s="176">
        <v>40374</v>
      </c>
      <c r="C2044" s="146">
        <v>149.53393600000001</v>
      </c>
      <c r="D2044">
        <f t="shared" si="65"/>
        <v>-0.70428785814866746</v>
      </c>
      <c r="E2044">
        <v>1.1875257910422588E-2</v>
      </c>
      <c r="G2044">
        <v>2042</v>
      </c>
      <c r="H2044">
        <f t="shared" ca="1" si="66"/>
        <v>3.429096899028225E-2</v>
      </c>
    </row>
    <row r="2045" spans="2:8" x14ac:dyDescent="0.2">
      <c r="B2045" s="176">
        <v>44573</v>
      </c>
      <c r="C2045" s="146">
        <v>505.67398100000003</v>
      </c>
      <c r="D2045">
        <f t="shared" si="65"/>
        <v>0.47147640649602884</v>
      </c>
      <c r="E2045">
        <v>1.1869212258526045E-2</v>
      </c>
      <c r="G2045">
        <v>2043</v>
      </c>
      <c r="H2045">
        <f t="shared" ca="1" si="66"/>
        <v>4.3452453705574524E-2</v>
      </c>
    </row>
    <row r="2046" spans="2:8" x14ac:dyDescent="0.2">
      <c r="B2046" s="176">
        <v>41551</v>
      </c>
      <c r="C2046" s="146">
        <v>343.650757</v>
      </c>
      <c r="D2046">
        <f t="shared" si="65"/>
        <v>4.8105205485307931E-2</v>
      </c>
      <c r="E2046">
        <v>1.1851354655306184E-2</v>
      </c>
      <c r="G2046">
        <v>2044</v>
      </c>
      <c r="H2046">
        <f t="shared" ca="1" si="66"/>
        <v>-4.7135006346916523E-3</v>
      </c>
    </row>
    <row r="2047" spans="2:8" x14ac:dyDescent="0.2">
      <c r="B2047" s="176">
        <v>44237</v>
      </c>
      <c r="C2047" s="146">
        <v>327.87811299999998</v>
      </c>
      <c r="D2047">
        <f t="shared" si="65"/>
        <v>1.2197578692487387</v>
      </c>
      <c r="E2047">
        <v>1.1844443704686772E-2</v>
      </c>
      <c r="G2047">
        <v>2045</v>
      </c>
      <c r="H2047">
        <f t="shared" ca="1" si="66"/>
        <v>-1.6651932478131608E-2</v>
      </c>
    </row>
    <row r="2048" spans="2:8" x14ac:dyDescent="0.2">
      <c r="B2048" s="176">
        <v>38994</v>
      </c>
      <c r="C2048" s="146">
        <v>147.70895400000001</v>
      </c>
      <c r="D2048">
        <f t="shared" si="65"/>
        <v>1.2946570557071833</v>
      </c>
      <c r="E2048">
        <v>1.1841263963984359E-2</v>
      </c>
      <c r="G2048">
        <v>2046</v>
      </c>
      <c r="H2048">
        <f t="shared" ca="1" si="66"/>
        <v>3.9257779979612245E-2</v>
      </c>
    </row>
    <row r="2049" spans="2:8" x14ac:dyDescent="0.2">
      <c r="B2049" s="176">
        <v>35325</v>
      </c>
      <c r="C2049" s="146">
        <v>64.370818999999997</v>
      </c>
      <c r="D2049">
        <f t="shared" si="65"/>
        <v>0.80008200238160365</v>
      </c>
      <c r="E2049">
        <v>1.1820990222667171E-2</v>
      </c>
      <c r="G2049">
        <v>2047</v>
      </c>
      <c r="H2049">
        <f t="shared" ca="1" si="66"/>
        <v>-5.1702675487292495E-2</v>
      </c>
    </row>
    <row r="2050" spans="2:8" x14ac:dyDescent="0.2">
      <c r="B2050" s="176">
        <v>36474</v>
      </c>
      <c r="C2050" s="146">
        <v>35.759937000000001</v>
      </c>
      <c r="D2050">
        <f t="shared" si="65"/>
        <v>-0.71187637985956276</v>
      </c>
      <c r="E2050">
        <v>1.178490999370805E-2</v>
      </c>
      <c r="G2050">
        <v>2048</v>
      </c>
      <c r="H2050">
        <f t="shared" ca="1" si="66"/>
        <v>1.8566268623249678E-2</v>
      </c>
    </row>
    <row r="2051" spans="2:8" x14ac:dyDescent="0.2">
      <c r="B2051" s="176">
        <v>43734</v>
      </c>
      <c r="C2051" s="146">
        <v>124.113174</v>
      </c>
      <c r="D2051">
        <f t="shared" ref="D2051:D2114" si="67">(C2051-C2052)/C2052</f>
        <v>-0.7563567740456365</v>
      </c>
      <c r="E2051">
        <v>1.1783771644636693E-2</v>
      </c>
      <c r="G2051">
        <v>2049</v>
      </c>
      <c r="H2051">
        <f t="shared" ca="1" si="66"/>
        <v>-4.0852203731537952E-2</v>
      </c>
    </row>
    <row r="2052" spans="2:8" x14ac:dyDescent="0.2">
      <c r="B2052" s="176">
        <v>42145</v>
      </c>
      <c r="C2052" s="146">
        <v>509.405396</v>
      </c>
      <c r="D2052">
        <f t="shared" si="67"/>
        <v>19.760871608288642</v>
      </c>
      <c r="E2052">
        <v>1.1776402397462053E-2</v>
      </c>
      <c r="G2052">
        <v>2050</v>
      </c>
      <c r="H2052">
        <f t="shared" ref="H2052:H2115" ca="1" si="68">_xlfn.NORM.INV(RAND(),N$5,N$6)</f>
        <v>-1.9294383060993278E-2</v>
      </c>
    </row>
    <row r="2053" spans="2:8" x14ac:dyDescent="0.2">
      <c r="B2053" s="176">
        <v>37707</v>
      </c>
      <c r="C2053" s="146">
        <v>24.536802000000002</v>
      </c>
      <c r="D2053">
        <f t="shared" si="67"/>
        <v>-0.94161936719423078</v>
      </c>
      <c r="E2053">
        <v>1.1768224902094428E-2</v>
      </c>
      <c r="G2053">
        <v>2051</v>
      </c>
      <c r="H2053">
        <f t="shared" ca="1" si="68"/>
        <v>-7.5684946862053975E-3</v>
      </c>
    </row>
    <row r="2054" spans="2:8" x14ac:dyDescent="0.2">
      <c r="B2054" s="176">
        <v>44911</v>
      </c>
      <c r="C2054" s="146">
        <v>420.2901</v>
      </c>
      <c r="D2054">
        <f t="shared" si="67"/>
        <v>0.1007980748785622</v>
      </c>
      <c r="E2054">
        <v>1.1759035332945469E-2</v>
      </c>
      <c r="G2054">
        <v>2052</v>
      </c>
      <c r="H2054">
        <f t="shared" ca="1" si="68"/>
        <v>2.1999139567797778E-2</v>
      </c>
    </row>
    <row r="2055" spans="2:8" x14ac:dyDescent="0.2">
      <c r="B2055" s="176">
        <v>42297</v>
      </c>
      <c r="C2055" s="146">
        <v>381.80490099999997</v>
      </c>
      <c r="D2055">
        <f t="shared" si="67"/>
        <v>0.18100595187189694</v>
      </c>
      <c r="E2055">
        <v>1.1750670714776236E-2</v>
      </c>
      <c r="G2055">
        <v>2053</v>
      </c>
      <c r="H2055">
        <f t="shared" ca="1" si="68"/>
        <v>1.3972004749996256E-2</v>
      </c>
    </row>
    <row r="2056" spans="2:8" x14ac:dyDescent="0.2">
      <c r="B2056" s="176">
        <v>41289</v>
      </c>
      <c r="C2056" s="146">
        <v>323.28787199999999</v>
      </c>
      <c r="D2056">
        <f t="shared" si="67"/>
        <v>-0.21563559658773404</v>
      </c>
      <c r="E2056">
        <v>1.1748550066593371E-2</v>
      </c>
      <c r="G2056">
        <v>2054</v>
      </c>
      <c r="H2056">
        <f t="shared" ca="1" si="68"/>
        <v>-3.600228452251413E-3</v>
      </c>
    </row>
    <row r="2057" spans="2:8" x14ac:dyDescent="0.2">
      <c r="B2057" s="176">
        <v>43055</v>
      </c>
      <c r="C2057" s="146">
        <v>412.16540500000002</v>
      </c>
      <c r="D2057">
        <f t="shared" si="67"/>
        <v>7.0302927012657292</v>
      </c>
      <c r="E2057">
        <v>1.174601443059438E-2</v>
      </c>
      <c r="G2057">
        <v>2055</v>
      </c>
      <c r="H2057">
        <f t="shared" ca="1" si="68"/>
        <v>3.6477158101505076E-3</v>
      </c>
    </row>
    <row r="2058" spans="2:8" x14ac:dyDescent="0.2">
      <c r="B2058" s="176">
        <v>35684</v>
      </c>
      <c r="C2058" s="146">
        <v>51.326324</v>
      </c>
      <c r="D2058">
        <f t="shared" si="67"/>
        <v>-0.85752258342042975</v>
      </c>
      <c r="E2058">
        <v>1.1719419960392843E-2</v>
      </c>
      <c r="G2058">
        <v>2056</v>
      </c>
      <c r="H2058">
        <f t="shared" ca="1" si="68"/>
        <v>2.3519787449327438E-3</v>
      </c>
    </row>
    <row r="2059" spans="2:8" x14ac:dyDescent="0.2">
      <c r="B2059" s="176">
        <v>41645</v>
      </c>
      <c r="C2059" s="146">
        <v>360.24182100000002</v>
      </c>
      <c r="D2059">
        <f t="shared" si="67"/>
        <v>0.96200222077006858</v>
      </c>
      <c r="E2059">
        <v>1.1717746476166174E-2</v>
      </c>
      <c r="G2059">
        <v>2057</v>
      </c>
      <c r="H2059">
        <f t="shared" ca="1" si="68"/>
        <v>-3.9507948821565247E-2</v>
      </c>
    </row>
    <row r="2060" spans="2:8" x14ac:dyDescent="0.2">
      <c r="B2060" s="176">
        <v>40721</v>
      </c>
      <c r="C2060" s="146">
        <v>183.609283</v>
      </c>
      <c r="D2060">
        <f t="shared" si="67"/>
        <v>0.5113130715567431</v>
      </c>
      <c r="E2060">
        <v>1.1692496691392816E-2</v>
      </c>
      <c r="G2060">
        <v>2058</v>
      </c>
      <c r="H2060">
        <f t="shared" ca="1" si="68"/>
        <v>1.9116827839288784E-2</v>
      </c>
    </row>
    <row r="2061" spans="2:8" x14ac:dyDescent="0.2">
      <c r="B2061" s="176">
        <v>39268</v>
      </c>
      <c r="C2061" s="146">
        <v>121.489906</v>
      </c>
      <c r="D2061">
        <f t="shared" si="67"/>
        <v>-0.69773669395355808</v>
      </c>
      <c r="E2061">
        <v>1.1691815500979382E-2</v>
      </c>
      <c r="G2061">
        <v>2059</v>
      </c>
      <c r="H2061">
        <f t="shared" ca="1" si="68"/>
        <v>3.4979916017544486E-2</v>
      </c>
    </row>
    <row r="2062" spans="2:8" x14ac:dyDescent="0.2">
      <c r="B2062" s="176">
        <v>42499</v>
      </c>
      <c r="C2062" s="146">
        <v>401.93402099999997</v>
      </c>
      <c r="D2062">
        <f t="shared" si="67"/>
        <v>1.2104535351234544</v>
      </c>
      <c r="E2062">
        <v>1.1662960565979659E-2</v>
      </c>
      <c r="G2062">
        <v>2060</v>
      </c>
      <c r="H2062">
        <f t="shared" ca="1" si="68"/>
        <v>5.8856037489446025E-2</v>
      </c>
    </row>
    <row r="2063" spans="2:8" x14ac:dyDescent="0.2">
      <c r="B2063" s="176">
        <v>43479</v>
      </c>
      <c r="C2063" s="146">
        <v>181.833282</v>
      </c>
      <c r="D2063">
        <f t="shared" si="67"/>
        <v>-0.54822018587927912</v>
      </c>
      <c r="E2063">
        <v>1.1647252964948292E-2</v>
      </c>
      <c r="G2063">
        <v>2061</v>
      </c>
      <c r="H2063">
        <f t="shared" ca="1" si="68"/>
        <v>-2.5949415454921996E-2</v>
      </c>
    </row>
    <row r="2064" spans="2:8" x14ac:dyDescent="0.2">
      <c r="B2064" s="176">
        <v>42517</v>
      </c>
      <c r="C2064" s="146">
        <v>402.48208599999998</v>
      </c>
      <c r="D2064">
        <f t="shared" si="67"/>
        <v>0.17673123002448199</v>
      </c>
      <c r="E2064">
        <v>1.1646891449395774E-2</v>
      </c>
      <c r="G2064">
        <v>2062</v>
      </c>
      <c r="H2064">
        <f t="shared" ca="1" si="68"/>
        <v>4.583301272829713E-2</v>
      </c>
    </row>
    <row r="2065" spans="2:8" x14ac:dyDescent="0.2">
      <c r="B2065" s="176">
        <v>43193</v>
      </c>
      <c r="C2065" s="146">
        <v>342.033997</v>
      </c>
      <c r="D2065">
        <f t="shared" si="67"/>
        <v>0.49288590542744881</v>
      </c>
      <c r="E2065">
        <v>1.1646816481124455E-2</v>
      </c>
      <c r="G2065">
        <v>2063</v>
      </c>
      <c r="H2065">
        <f t="shared" ca="1" si="68"/>
        <v>-3.313376153108618E-2</v>
      </c>
    </row>
    <row r="2066" spans="2:8" x14ac:dyDescent="0.2">
      <c r="B2066" s="176">
        <v>41068</v>
      </c>
      <c r="C2066" s="146">
        <v>229.10926799999999</v>
      </c>
      <c r="D2066">
        <f t="shared" si="67"/>
        <v>2.1438690878355318</v>
      </c>
      <c r="E2066">
        <v>1.1630417954780019E-2</v>
      </c>
      <c r="G2066">
        <v>2064</v>
      </c>
      <c r="H2066">
        <f t="shared" ca="1" si="68"/>
        <v>1.2619359568870442E-2</v>
      </c>
    </row>
    <row r="2067" spans="2:8" x14ac:dyDescent="0.2">
      <c r="B2067" s="176">
        <v>39631</v>
      </c>
      <c r="C2067" s="146">
        <v>72.874938999999998</v>
      </c>
      <c r="D2067">
        <f t="shared" si="67"/>
        <v>1.9349651847392475</v>
      </c>
      <c r="E2067">
        <v>1.1627851127124361E-2</v>
      </c>
      <c r="G2067">
        <v>2065</v>
      </c>
      <c r="H2067">
        <f t="shared" ca="1" si="68"/>
        <v>-1.1273463313031579E-2</v>
      </c>
    </row>
    <row r="2068" spans="2:8" x14ac:dyDescent="0.2">
      <c r="B2068" s="176">
        <v>37701</v>
      </c>
      <c r="C2068" s="146">
        <v>24.829916000000001</v>
      </c>
      <c r="D2068">
        <f t="shared" si="67"/>
        <v>-0.40872614104870142</v>
      </c>
      <c r="E2068">
        <v>1.1627769589934531E-2</v>
      </c>
      <c r="G2068">
        <v>2066</v>
      </c>
      <c r="H2068">
        <f t="shared" ca="1" si="68"/>
        <v>1.3093419445612516E-3</v>
      </c>
    </row>
    <row r="2069" spans="2:8" x14ac:dyDescent="0.2">
      <c r="B2069" s="176">
        <v>35403</v>
      </c>
      <c r="C2069" s="146">
        <v>41.993935</v>
      </c>
      <c r="D2069">
        <f t="shared" si="67"/>
        <v>-0.91732126378634715</v>
      </c>
      <c r="E2069">
        <v>1.1622060458158558E-2</v>
      </c>
      <c r="G2069">
        <v>2067</v>
      </c>
      <c r="H2069">
        <f t="shared" ca="1" si="68"/>
        <v>1.035153224061691E-2</v>
      </c>
    </row>
    <row r="2070" spans="2:8" x14ac:dyDescent="0.2">
      <c r="B2070" s="176">
        <v>45056</v>
      </c>
      <c r="C2070" s="146">
        <v>507.91699199999999</v>
      </c>
      <c r="D2070">
        <f t="shared" si="67"/>
        <v>40.994495010974511</v>
      </c>
      <c r="E2070">
        <v>1.1615257032978414E-2</v>
      </c>
      <c r="G2070">
        <v>2068</v>
      </c>
      <c r="H2070">
        <f t="shared" ca="1" si="68"/>
        <v>-6.0567380160801244E-2</v>
      </c>
    </row>
    <row r="2071" spans="2:8" x14ac:dyDescent="0.2">
      <c r="B2071" s="176">
        <v>36845</v>
      </c>
      <c r="C2071" s="146">
        <v>12.094847</v>
      </c>
      <c r="D2071">
        <f t="shared" si="67"/>
        <v>-0.86086532257762083</v>
      </c>
      <c r="E2071">
        <v>1.1612911104154026E-2</v>
      </c>
      <c r="G2071">
        <v>2069</v>
      </c>
      <c r="H2071">
        <f t="shared" ca="1" si="68"/>
        <v>-1.7479917064753936E-2</v>
      </c>
    </row>
    <row r="2072" spans="2:8" x14ac:dyDescent="0.2">
      <c r="B2072" s="176">
        <v>43964</v>
      </c>
      <c r="C2072" s="146">
        <v>86.929062000000002</v>
      </c>
      <c r="D2072">
        <f t="shared" si="67"/>
        <v>-0.28214803971573482</v>
      </c>
      <c r="E2072">
        <v>1.1600858467739249E-2</v>
      </c>
      <c r="G2072">
        <v>2070</v>
      </c>
      <c r="H2072">
        <f t="shared" ca="1" si="68"/>
        <v>1.7680564659518551E-3</v>
      </c>
    </row>
    <row r="2073" spans="2:8" x14ac:dyDescent="0.2">
      <c r="B2073" s="176">
        <v>39293</v>
      </c>
      <c r="C2073" s="146">
        <v>121.096085</v>
      </c>
      <c r="D2073">
        <f t="shared" si="67"/>
        <v>-0.73053791868721263</v>
      </c>
      <c r="E2073">
        <v>1.1585534911730632E-2</v>
      </c>
      <c r="G2073">
        <v>2071</v>
      </c>
      <c r="H2073">
        <f t="shared" ca="1" si="68"/>
        <v>6.2825691503932656E-3</v>
      </c>
    </row>
    <row r="2074" spans="2:8" x14ac:dyDescent="0.2">
      <c r="B2074" s="176">
        <v>42851</v>
      </c>
      <c r="C2074" s="146">
        <v>449.39935300000002</v>
      </c>
      <c r="D2074">
        <f t="shared" si="67"/>
        <v>2.1201001668846366</v>
      </c>
      <c r="E2074">
        <v>1.1556163450514443E-2</v>
      </c>
      <c r="G2074">
        <v>2072</v>
      </c>
      <c r="H2074">
        <f t="shared" ca="1" si="68"/>
        <v>2.8251452475202676E-3</v>
      </c>
    </row>
    <row r="2075" spans="2:8" x14ac:dyDescent="0.2">
      <c r="B2075" s="176">
        <v>39066</v>
      </c>
      <c r="C2075" s="146">
        <v>144.03362999999999</v>
      </c>
      <c r="D2075">
        <f t="shared" si="67"/>
        <v>-0.70310790144914859</v>
      </c>
      <c r="E2075">
        <v>1.1550530159774575E-2</v>
      </c>
      <c r="G2075">
        <v>2073</v>
      </c>
      <c r="H2075">
        <f t="shared" ca="1" si="68"/>
        <v>-2.2602068898606779E-2</v>
      </c>
    </row>
    <row r="2076" spans="2:8" x14ac:dyDescent="0.2">
      <c r="B2076" s="176">
        <v>42739</v>
      </c>
      <c r="C2076" s="146">
        <v>485.13797</v>
      </c>
      <c r="D2076">
        <f t="shared" si="67"/>
        <v>2.2053187212367291</v>
      </c>
      <c r="E2076">
        <v>1.1536039875295305E-2</v>
      </c>
      <c r="G2076">
        <v>2074</v>
      </c>
      <c r="H2076">
        <f t="shared" ca="1" si="68"/>
        <v>-2.6896703371260117E-2</v>
      </c>
    </row>
    <row r="2077" spans="2:8" x14ac:dyDescent="0.2">
      <c r="B2077" s="176">
        <v>38798</v>
      </c>
      <c r="C2077" s="146">
        <v>151.35405</v>
      </c>
      <c r="D2077">
        <f t="shared" si="67"/>
        <v>5.0208153529189374</v>
      </c>
      <c r="E2077">
        <v>1.1525352982326396E-2</v>
      </c>
      <c r="G2077">
        <v>2075</v>
      </c>
      <c r="H2077">
        <f t="shared" ca="1" si="68"/>
        <v>-3.3760128252592572E-2</v>
      </c>
    </row>
    <row r="2078" spans="2:8" x14ac:dyDescent="0.2">
      <c r="B2078" s="176">
        <v>37676</v>
      </c>
      <c r="C2078" s="146">
        <v>25.138463999999999</v>
      </c>
      <c r="D2078">
        <f t="shared" si="67"/>
        <v>-0.9522860706609676</v>
      </c>
      <c r="E2078">
        <v>1.1483900529890565E-2</v>
      </c>
      <c r="G2078">
        <v>2076</v>
      </c>
      <c r="H2078">
        <f t="shared" ca="1" si="68"/>
        <v>9.1597174351632227E-3</v>
      </c>
    </row>
    <row r="2079" spans="2:8" x14ac:dyDescent="0.2">
      <c r="B2079" s="176">
        <v>45069</v>
      </c>
      <c r="C2079" s="146">
        <v>526.85797100000002</v>
      </c>
      <c r="D2079">
        <f t="shared" si="67"/>
        <v>0.17184044988526262</v>
      </c>
      <c r="E2079">
        <v>1.1483303625624565E-2</v>
      </c>
      <c r="G2079">
        <v>2077</v>
      </c>
      <c r="H2079">
        <f t="shared" ca="1" si="68"/>
        <v>-5.1800880565273343E-2</v>
      </c>
    </row>
    <row r="2080" spans="2:8" x14ac:dyDescent="0.2">
      <c r="B2080" s="176">
        <v>44816</v>
      </c>
      <c r="C2080" s="146">
        <v>449.598724</v>
      </c>
      <c r="D2080">
        <f t="shared" si="67"/>
        <v>9.8138894991495356</v>
      </c>
      <c r="E2080">
        <v>1.1437503174670842E-2</v>
      </c>
      <c r="G2080">
        <v>2078</v>
      </c>
      <c r="H2080">
        <f t="shared" ca="1" si="68"/>
        <v>4.2581460319870597E-2</v>
      </c>
    </row>
    <row r="2081" spans="2:8" x14ac:dyDescent="0.2">
      <c r="B2081" s="176">
        <v>36425</v>
      </c>
      <c r="C2081" s="146">
        <v>41.576042000000001</v>
      </c>
      <c r="D2081">
        <f t="shared" si="67"/>
        <v>-0.68676357051046544</v>
      </c>
      <c r="E2081">
        <v>1.142232702314064E-2</v>
      </c>
      <c r="G2081">
        <v>2079</v>
      </c>
      <c r="H2081">
        <f t="shared" ca="1" si="68"/>
        <v>4.443900009090667E-2</v>
      </c>
    </row>
    <row r="2082" spans="2:8" x14ac:dyDescent="0.2">
      <c r="B2082" s="176">
        <v>39427</v>
      </c>
      <c r="C2082" s="146">
        <v>132.73054500000001</v>
      </c>
      <c r="D2082">
        <f t="shared" si="67"/>
        <v>2.4678865435920798</v>
      </c>
      <c r="E2082">
        <v>1.1416269497734702E-2</v>
      </c>
      <c r="G2082">
        <v>2080</v>
      </c>
      <c r="H2082">
        <f t="shared" ca="1" si="68"/>
        <v>-2.3448519871840524E-2</v>
      </c>
    </row>
    <row r="2083" spans="2:8" x14ac:dyDescent="0.2">
      <c r="B2083" s="176">
        <v>36377</v>
      </c>
      <c r="C2083" s="146">
        <v>38.274189</v>
      </c>
      <c r="D2083">
        <f t="shared" si="67"/>
        <v>-0.93017463213821161</v>
      </c>
      <c r="E2083">
        <v>1.1406742926721437E-2</v>
      </c>
      <c r="G2083">
        <v>2081</v>
      </c>
      <c r="H2083">
        <f t="shared" ca="1" si="68"/>
        <v>-1.3839775722657955E-2</v>
      </c>
    </row>
    <row r="2084" spans="2:8" x14ac:dyDescent="0.2">
      <c r="B2084" s="176">
        <v>42615</v>
      </c>
      <c r="C2084" s="146">
        <v>548.14160200000003</v>
      </c>
      <c r="D2084">
        <f t="shared" si="67"/>
        <v>1.8139714882900984</v>
      </c>
      <c r="E2084">
        <v>1.140437672478788E-2</v>
      </c>
      <c r="G2084">
        <v>2082</v>
      </c>
      <c r="H2084">
        <f t="shared" ca="1" si="68"/>
        <v>-3.8918600499924912E-2</v>
      </c>
    </row>
    <row r="2085" spans="2:8" x14ac:dyDescent="0.2">
      <c r="B2085" s="176">
        <v>44202</v>
      </c>
      <c r="C2085" s="146">
        <v>194.792877</v>
      </c>
      <c r="D2085">
        <f t="shared" si="67"/>
        <v>-0.37160321820211251</v>
      </c>
      <c r="E2085">
        <v>1.138714555529253E-2</v>
      </c>
      <c r="G2085">
        <v>2083</v>
      </c>
      <c r="H2085">
        <f t="shared" ca="1" si="68"/>
        <v>2.7371612961660366E-2</v>
      </c>
    </row>
    <row r="2086" spans="2:8" x14ac:dyDescent="0.2">
      <c r="B2086" s="176">
        <v>44390</v>
      </c>
      <c r="C2086" s="146">
        <v>309.98388699999998</v>
      </c>
      <c r="D2086">
        <f t="shared" si="67"/>
        <v>1.4015705770929314</v>
      </c>
      <c r="E2086">
        <v>1.1383999199385876E-2</v>
      </c>
      <c r="G2086">
        <v>2084</v>
      </c>
      <c r="H2086">
        <f t="shared" ca="1" si="68"/>
        <v>-4.4864558292822022E-3</v>
      </c>
    </row>
    <row r="2087" spans="2:8" x14ac:dyDescent="0.2">
      <c r="B2087" s="176">
        <v>38768</v>
      </c>
      <c r="C2087" s="146">
        <v>129.07548499999999</v>
      </c>
      <c r="D2087">
        <f t="shared" si="67"/>
        <v>0.90862888505069705</v>
      </c>
      <c r="E2087">
        <v>1.1379173752040249E-2</v>
      </c>
      <c r="G2087">
        <v>2085</v>
      </c>
      <c r="H2087">
        <f t="shared" ca="1" si="68"/>
        <v>-4.0986154353049802E-2</v>
      </c>
    </row>
    <row r="2088" spans="2:8" x14ac:dyDescent="0.2">
      <c r="B2088" s="176">
        <v>38264</v>
      </c>
      <c r="C2088" s="146">
        <v>67.627335000000002</v>
      </c>
      <c r="D2088">
        <f t="shared" si="67"/>
        <v>-0.84287640956863075</v>
      </c>
      <c r="E2088">
        <v>1.1378297188781059E-2</v>
      </c>
      <c r="G2088">
        <v>2086</v>
      </c>
      <c r="H2088">
        <f t="shared" ca="1" si="68"/>
        <v>-3.3603205801342413E-2</v>
      </c>
    </row>
    <row r="2089" spans="2:8" x14ac:dyDescent="0.2">
      <c r="B2089" s="176">
        <v>42921</v>
      </c>
      <c r="C2089" s="146">
        <v>430.40853900000002</v>
      </c>
      <c r="D2089">
        <f t="shared" si="67"/>
        <v>0.9493088883737234</v>
      </c>
      <c r="E2089">
        <v>1.1360974715330657E-2</v>
      </c>
      <c r="G2089">
        <v>2087</v>
      </c>
      <c r="H2089">
        <f t="shared" ca="1" si="68"/>
        <v>2.065622156131669E-2</v>
      </c>
    </row>
    <row r="2090" spans="2:8" x14ac:dyDescent="0.2">
      <c r="B2090" s="176">
        <v>40616</v>
      </c>
      <c r="C2090" s="146">
        <v>220.80058299999999</v>
      </c>
      <c r="D2090">
        <f t="shared" si="67"/>
        <v>-0.46340887485208881</v>
      </c>
      <c r="E2090">
        <v>1.13537672791716E-2</v>
      </c>
      <c r="G2090">
        <v>2088</v>
      </c>
      <c r="H2090">
        <f t="shared" ca="1" si="68"/>
        <v>-3.9685183942998453E-3</v>
      </c>
    </row>
    <row r="2091" spans="2:8" x14ac:dyDescent="0.2">
      <c r="B2091" s="176">
        <v>41765</v>
      </c>
      <c r="C2091" s="146">
        <v>411.48757899999998</v>
      </c>
      <c r="D2091">
        <f t="shared" si="67"/>
        <v>6.3722906434417192E-2</v>
      </c>
      <c r="E2091">
        <v>1.1340392762984581E-2</v>
      </c>
      <c r="G2091">
        <v>2089</v>
      </c>
      <c r="H2091">
        <f t="shared" ca="1" si="68"/>
        <v>6.3686194820266381E-3</v>
      </c>
    </row>
    <row r="2092" spans="2:8" x14ac:dyDescent="0.2">
      <c r="B2092" s="176">
        <v>42219</v>
      </c>
      <c r="C2092" s="146">
        <v>386.83718900000002</v>
      </c>
      <c r="D2092">
        <f t="shared" si="67"/>
        <v>-0.15615342329452392</v>
      </c>
      <c r="E2092">
        <v>1.1332520224862787E-2</v>
      </c>
      <c r="G2092">
        <v>2090</v>
      </c>
      <c r="H2092">
        <f t="shared" ca="1" si="68"/>
        <v>2.1903676071314597E-2</v>
      </c>
    </row>
    <row r="2093" spans="2:8" x14ac:dyDescent="0.2">
      <c r="B2093" s="176">
        <v>42703</v>
      </c>
      <c r="C2093" s="146">
        <v>458.42123400000003</v>
      </c>
      <c r="D2093">
        <f t="shared" si="67"/>
        <v>10.287200646354355</v>
      </c>
      <c r="E2093">
        <v>1.1326089282429534E-2</v>
      </c>
      <c r="G2093">
        <v>2091</v>
      </c>
      <c r="H2093">
        <f t="shared" ca="1" si="68"/>
        <v>1.1419320990993637E-3</v>
      </c>
    </row>
    <row r="2094" spans="2:8" x14ac:dyDescent="0.2">
      <c r="B2094" s="176">
        <v>36431</v>
      </c>
      <c r="C2094" s="146">
        <v>40.614254000000003</v>
      </c>
      <c r="D2094">
        <f t="shared" si="67"/>
        <v>-0.82752705804702908</v>
      </c>
      <c r="E2094">
        <v>1.1314278525873871E-2</v>
      </c>
      <c r="G2094">
        <v>2092</v>
      </c>
      <c r="H2094">
        <f t="shared" ca="1" si="68"/>
        <v>-4.4537392548135164E-2</v>
      </c>
    </row>
    <row r="2095" spans="2:8" x14ac:dyDescent="0.2">
      <c r="B2095" s="176">
        <v>41129</v>
      </c>
      <c r="C2095" s="146">
        <v>235.481888</v>
      </c>
      <c r="D2095">
        <f t="shared" si="67"/>
        <v>0.4255631733031231</v>
      </c>
      <c r="E2095">
        <v>1.1306551077333266E-2</v>
      </c>
      <c r="G2095">
        <v>2093</v>
      </c>
      <c r="H2095">
        <f t="shared" ca="1" si="68"/>
        <v>-6.3453188720481541E-3</v>
      </c>
    </row>
    <row r="2096" spans="2:8" x14ac:dyDescent="0.2">
      <c r="B2096" s="176">
        <v>43865</v>
      </c>
      <c r="C2096" s="146">
        <v>165.18516500000001</v>
      </c>
      <c r="D2096">
        <f t="shared" si="67"/>
        <v>-0.5826339697886268</v>
      </c>
      <c r="E2096">
        <v>1.1290728134535556E-2</v>
      </c>
      <c r="G2096">
        <v>2094</v>
      </c>
      <c r="H2096">
        <f t="shared" ca="1" si="68"/>
        <v>3.4065342965013491E-2</v>
      </c>
    </row>
    <row r="2097" spans="2:8" x14ac:dyDescent="0.2">
      <c r="B2097" s="176">
        <v>41730</v>
      </c>
      <c r="C2097" s="146">
        <v>395.78008999999997</v>
      </c>
      <c r="D2097">
        <f t="shared" si="67"/>
        <v>5.7715002269199722</v>
      </c>
      <c r="E2097">
        <v>1.1288145549315572E-2</v>
      </c>
      <c r="G2097">
        <v>2095</v>
      </c>
      <c r="H2097">
        <f t="shared" ca="1" si="68"/>
        <v>-5.8498005609173696E-2</v>
      </c>
    </row>
    <row r="2098" spans="2:8" x14ac:dyDescent="0.2">
      <c r="B2098" s="176">
        <v>35136</v>
      </c>
      <c r="C2098" s="146">
        <v>58.447918000000001</v>
      </c>
      <c r="D2098">
        <f t="shared" si="67"/>
        <v>-0.34184340790015799</v>
      </c>
      <c r="E2098">
        <v>1.1286357774956474E-2</v>
      </c>
      <c r="G2098">
        <v>2096</v>
      </c>
      <c r="H2098">
        <f t="shared" ca="1" si="68"/>
        <v>1.0422746323361673E-3</v>
      </c>
    </row>
    <row r="2099" spans="2:8" x14ac:dyDescent="0.2">
      <c r="B2099" s="176">
        <v>38033</v>
      </c>
      <c r="C2099" s="146">
        <v>88.805488999999994</v>
      </c>
      <c r="D2099">
        <f t="shared" si="67"/>
        <v>-0.4489188434283517</v>
      </c>
      <c r="E2099">
        <v>1.1283806249725662E-2</v>
      </c>
      <c r="G2099">
        <v>2097</v>
      </c>
      <c r="H2099">
        <f t="shared" ca="1" si="68"/>
        <v>-1.5429975689837141E-2</v>
      </c>
    </row>
    <row r="2100" spans="2:8" x14ac:dyDescent="0.2">
      <c r="B2100" s="176">
        <v>43511</v>
      </c>
      <c r="C2100" s="146">
        <v>161.147751</v>
      </c>
      <c r="D2100">
        <f t="shared" si="67"/>
        <v>1.9030682517898754</v>
      </c>
      <c r="E2100">
        <v>1.1260529022584379E-2</v>
      </c>
      <c r="G2100">
        <v>2098</v>
      </c>
      <c r="H2100">
        <f t="shared" ca="1" si="68"/>
        <v>5.3945415170776629E-3</v>
      </c>
    </row>
    <row r="2101" spans="2:8" x14ac:dyDescent="0.2">
      <c r="B2101" s="176">
        <v>35502</v>
      </c>
      <c r="C2101" s="146">
        <v>55.509459999999997</v>
      </c>
      <c r="D2101">
        <f t="shared" si="67"/>
        <v>-0.54956907476555039</v>
      </c>
      <c r="E2101">
        <v>1.1244525476769192E-2</v>
      </c>
      <c r="G2101">
        <v>2099</v>
      </c>
      <c r="H2101">
        <f t="shared" ca="1" si="68"/>
        <v>-2.7404102672725144E-3</v>
      </c>
    </row>
    <row r="2102" spans="2:8" x14ac:dyDescent="0.2">
      <c r="B2102" s="176">
        <v>39413</v>
      </c>
      <c r="C2102" s="146">
        <v>123.23634300000001</v>
      </c>
      <c r="D2102">
        <f t="shared" si="67"/>
        <v>5.1189596506588044</v>
      </c>
      <c r="E2102">
        <v>1.1239816066069337E-2</v>
      </c>
      <c r="G2102">
        <v>2100</v>
      </c>
      <c r="H2102">
        <f t="shared" ca="1" si="68"/>
        <v>-2.1991385513240591E-2</v>
      </c>
    </row>
    <row r="2103" spans="2:8" x14ac:dyDescent="0.2">
      <c r="B2103" s="176">
        <v>37378</v>
      </c>
      <c r="C2103" s="146">
        <v>20.140080999999999</v>
      </c>
      <c r="D2103">
        <f t="shared" si="67"/>
        <v>-0.94510271105164223</v>
      </c>
      <c r="E2103">
        <v>1.1231807942646508E-2</v>
      </c>
      <c r="G2103">
        <v>2101</v>
      </c>
      <c r="H2103">
        <f t="shared" ca="1" si="68"/>
        <v>-2.8234361400557347E-3</v>
      </c>
    </row>
    <row r="2104" spans="2:8" x14ac:dyDescent="0.2">
      <c r="B2104" s="176">
        <v>41628</v>
      </c>
      <c r="C2104" s="146">
        <v>366.86840799999999</v>
      </c>
      <c r="D2104">
        <f t="shared" si="67"/>
        <v>0.43107741225426449</v>
      </c>
      <c r="E2104">
        <v>1.1229768122715214E-2</v>
      </c>
      <c r="G2104">
        <v>2102</v>
      </c>
      <c r="H2104">
        <f t="shared" ca="1" si="68"/>
        <v>-3.5449658785113229E-4</v>
      </c>
    </row>
    <row r="2105" spans="2:8" x14ac:dyDescent="0.2">
      <c r="B2105" s="176">
        <v>40534</v>
      </c>
      <c r="C2105" s="146">
        <v>256.35818499999999</v>
      </c>
      <c r="D2105">
        <f t="shared" si="67"/>
        <v>2.6097322003571568</v>
      </c>
      <c r="E2105">
        <v>1.1222299981053436E-2</v>
      </c>
      <c r="G2105">
        <v>2103</v>
      </c>
      <c r="H2105">
        <f t="shared" ca="1" si="68"/>
        <v>3.2574297925351764E-3</v>
      </c>
    </row>
    <row r="2106" spans="2:8" x14ac:dyDescent="0.2">
      <c r="B2106" s="176">
        <v>35304</v>
      </c>
      <c r="C2106" s="146">
        <v>71.018615999999994</v>
      </c>
      <c r="D2106">
        <f t="shared" si="67"/>
        <v>-0.83044159956098651</v>
      </c>
      <c r="E2106">
        <v>1.1213064979323171E-2</v>
      </c>
      <c r="G2106">
        <v>2104</v>
      </c>
      <c r="H2106">
        <f t="shared" ca="1" si="68"/>
        <v>1.2884376749185376E-2</v>
      </c>
    </row>
    <row r="2107" spans="2:8" x14ac:dyDescent="0.2">
      <c r="B2107" s="176">
        <v>43020</v>
      </c>
      <c r="C2107" s="146">
        <v>418.84457400000002</v>
      </c>
      <c r="D2107">
        <f t="shared" si="67"/>
        <v>0.27337414085426687</v>
      </c>
      <c r="E2107">
        <v>1.1191279031581793E-2</v>
      </c>
      <c r="G2107">
        <v>2105</v>
      </c>
      <c r="H2107">
        <f t="shared" ca="1" si="68"/>
        <v>-2.6394899960410535E-2</v>
      </c>
    </row>
    <row r="2108" spans="2:8" x14ac:dyDescent="0.2">
      <c r="B2108" s="176">
        <v>41534</v>
      </c>
      <c r="C2108" s="146">
        <v>328.92498799999998</v>
      </c>
      <c r="D2108">
        <f t="shared" si="67"/>
        <v>0.49842212511447309</v>
      </c>
      <c r="E2108">
        <v>1.1166422573117299E-2</v>
      </c>
      <c r="G2108">
        <v>2106</v>
      </c>
      <c r="H2108">
        <f t="shared" ca="1" si="68"/>
        <v>4.0194258091470231E-2</v>
      </c>
    </row>
    <row r="2109" spans="2:8" x14ac:dyDescent="0.2">
      <c r="B2109" s="176">
        <v>40469</v>
      </c>
      <c r="C2109" s="146">
        <v>219.51423600000001</v>
      </c>
      <c r="D2109">
        <f t="shared" si="67"/>
        <v>0.43391215251947896</v>
      </c>
      <c r="E2109">
        <v>1.1158662836901012E-2</v>
      </c>
      <c r="G2109">
        <v>2107</v>
      </c>
      <c r="H2109">
        <f t="shared" ca="1" si="68"/>
        <v>-6.2661250664120316E-2</v>
      </c>
    </row>
    <row r="2110" spans="2:8" x14ac:dyDescent="0.2">
      <c r="B2110" s="176">
        <v>39003</v>
      </c>
      <c r="C2110" s="146">
        <v>153.08764600000001</v>
      </c>
      <c r="D2110">
        <f t="shared" si="67"/>
        <v>-0.44154390499839058</v>
      </c>
      <c r="E2110">
        <v>1.1140049634140323E-2</v>
      </c>
      <c r="G2110">
        <v>2108</v>
      </c>
      <c r="H2110">
        <f t="shared" ca="1" si="68"/>
        <v>-2.7547439998873262E-3</v>
      </c>
    </row>
    <row r="2111" spans="2:8" x14ac:dyDescent="0.2">
      <c r="B2111" s="176">
        <v>41011</v>
      </c>
      <c r="C2111" s="146">
        <v>274.12655599999999</v>
      </c>
      <c r="D2111">
        <f t="shared" si="67"/>
        <v>3.0060425904686054</v>
      </c>
      <c r="E2111">
        <v>1.112879007280284E-2</v>
      </c>
      <c r="G2111">
        <v>2109</v>
      </c>
      <c r="H2111">
        <f t="shared" ca="1" si="68"/>
        <v>-4.1884243984873434E-3</v>
      </c>
    </row>
    <row r="2112" spans="2:8" x14ac:dyDescent="0.2">
      <c r="B2112" s="176">
        <v>38519</v>
      </c>
      <c r="C2112" s="146">
        <v>68.428268000000003</v>
      </c>
      <c r="D2112">
        <f t="shared" si="67"/>
        <v>-0.87307407006410764</v>
      </c>
      <c r="E2112">
        <v>1.1124692281094853E-2</v>
      </c>
      <c r="G2112">
        <v>2110</v>
      </c>
      <c r="H2112">
        <f t="shared" ca="1" si="68"/>
        <v>1.5049241058365319E-2</v>
      </c>
    </row>
    <row r="2113" spans="2:8" x14ac:dyDescent="0.2">
      <c r="B2113" s="176">
        <v>42646</v>
      </c>
      <c r="C2113" s="146">
        <v>539.11968999999999</v>
      </c>
      <c r="D2113">
        <f t="shared" si="67"/>
        <v>22.289754441815173</v>
      </c>
      <c r="E2113">
        <v>1.1124626018756857E-2</v>
      </c>
      <c r="G2113">
        <v>2111</v>
      </c>
      <c r="H2113">
        <f t="shared" ca="1" si="68"/>
        <v>4.2573565879639626E-2</v>
      </c>
    </row>
    <row r="2114" spans="2:8" x14ac:dyDescent="0.2">
      <c r="B2114" s="176">
        <v>37432</v>
      </c>
      <c r="C2114" s="146">
        <v>23.148363</v>
      </c>
      <c r="D2114">
        <f t="shared" si="67"/>
        <v>-0.94048608026134539</v>
      </c>
      <c r="E2114">
        <v>1.111841536274847E-2</v>
      </c>
      <c r="G2114">
        <v>2112</v>
      </c>
      <c r="H2114">
        <f t="shared" ca="1" si="68"/>
        <v>2.9408049037199322E-2</v>
      </c>
    </row>
    <row r="2115" spans="2:8" x14ac:dyDescent="0.2">
      <c r="B2115" s="176">
        <v>41691</v>
      </c>
      <c r="C2115" s="146">
        <v>388.95712300000002</v>
      </c>
      <c r="D2115">
        <f t="shared" ref="D2115:D2178" si="69">(C2115-C2116)/C2116</f>
        <v>-0.13075911710164295</v>
      </c>
      <c r="E2115">
        <v>1.1101183377184421E-2</v>
      </c>
      <c r="G2115">
        <v>2113</v>
      </c>
      <c r="H2115">
        <f t="shared" ca="1" si="68"/>
        <v>-2.7658793084397091E-2</v>
      </c>
    </row>
    <row r="2116" spans="2:8" x14ac:dyDescent="0.2">
      <c r="B2116" s="176">
        <v>41822</v>
      </c>
      <c r="C2116" s="146">
        <v>447.46758999999997</v>
      </c>
      <c r="D2116">
        <f t="shared" si="69"/>
        <v>5.6643641887209731E-2</v>
      </c>
      <c r="E2116">
        <v>1.109140275288494E-2</v>
      </c>
      <c r="G2116">
        <v>2114</v>
      </c>
      <c r="H2116">
        <f t="shared" ref="H2116:H2179" ca="1" si="70">_xlfn.NORM.INV(RAND(),N$5,N$6)</f>
        <v>3.0242311667246259E-2</v>
      </c>
    </row>
    <row r="2117" spans="2:8" x14ac:dyDescent="0.2">
      <c r="B2117" s="176">
        <v>43021</v>
      </c>
      <c r="C2117" s="146">
        <v>423.48013300000002</v>
      </c>
      <c r="D2117">
        <f t="shared" si="69"/>
        <v>0.25712784257064336</v>
      </c>
      <c r="E2117">
        <v>1.1067492066878251E-2</v>
      </c>
      <c r="G2117">
        <v>2115</v>
      </c>
      <c r="H2117">
        <f t="shared" ca="1" si="70"/>
        <v>1.5515740363731895E-2</v>
      </c>
    </row>
    <row r="2118" spans="2:8" x14ac:dyDescent="0.2">
      <c r="B2118" s="176">
        <v>42263</v>
      </c>
      <c r="C2118" s="146">
        <v>336.86322000000001</v>
      </c>
      <c r="D2118">
        <f t="shared" si="69"/>
        <v>-0.37843627664370366</v>
      </c>
      <c r="E2118">
        <v>1.1066158292278468E-2</v>
      </c>
      <c r="G2118">
        <v>2116</v>
      </c>
      <c r="H2118">
        <f t="shared" ca="1" si="70"/>
        <v>1.1960741300232742E-2</v>
      </c>
    </row>
    <row r="2119" spans="2:8" x14ac:dyDescent="0.2">
      <c r="B2119" s="176">
        <v>42614</v>
      </c>
      <c r="C2119" s="146">
        <v>541.96087599999998</v>
      </c>
      <c r="D2119">
        <f t="shared" si="69"/>
        <v>9.4880079065936371</v>
      </c>
      <c r="E2119">
        <v>1.1065658832813375E-2</v>
      </c>
      <c r="G2119">
        <v>2117</v>
      </c>
      <c r="H2119">
        <f t="shared" ca="1" si="70"/>
        <v>-2.4587512348468375E-2</v>
      </c>
    </row>
    <row r="2120" spans="2:8" x14ac:dyDescent="0.2">
      <c r="B2120" s="176">
        <v>35688</v>
      </c>
      <c r="C2120" s="146">
        <v>51.674339000000003</v>
      </c>
      <c r="D2120">
        <f t="shared" si="69"/>
        <v>-0.58438181717044391</v>
      </c>
      <c r="E2120">
        <v>1.1065492739556914E-2</v>
      </c>
      <c r="G2120">
        <v>2118</v>
      </c>
      <c r="H2120">
        <f t="shared" ca="1" si="70"/>
        <v>1.5693831007441098E-2</v>
      </c>
    </row>
    <row r="2121" spans="2:8" x14ac:dyDescent="0.2">
      <c r="B2121" s="176">
        <v>39231</v>
      </c>
      <c r="C2121" s="146">
        <v>124.331276</v>
      </c>
      <c r="D2121">
        <f t="shared" si="69"/>
        <v>-0.67533831741131711</v>
      </c>
      <c r="E2121">
        <v>1.1054288829491995E-2</v>
      </c>
      <c r="G2121">
        <v>2119</v>
      </c>
      <c r="H2121">
        <f t="shared" ca="1" si="70"/>
        <v>2.3954391708777299E-2</v>
      </c>
    </row>
    <row r="2122" spans="2:8" x14ac:dyDescent="0.2">
      <c r="B2122" s="176">
        <v>42971</v>
      </c>
      <c r="C2122" s="146">
        <v>382.95642099999998</v>
      </c>
      <c r="D2122">
        <f t="shared" si="69"/>
        <v>5.2204018482770751</v>
      </c>
      <c r="E2122">
        <v>1.1054005111145383E-2</v>
      </c>
      <c r="G2122">
        <v>2120</v>
      </c>
      <c r="H2122">
        <f t="shared" ca="1" si="70"/>
        <v>9.2517221737901476E-3</v>
      </c>
    </row>
    <row r="2123" spans="2:8" x14ac:dyDescent="0.2">
      <c r="B2123" s="176">
        <v>38166</v>
      </c>
      <c r="C2123" s="146">
        <v>61.564579000000002</v>
      </c>
      <c r="D2123">
        <f t="shared" si="69"/>
        <v>0.77614830439209748</v>
      </c>
      <c r="E2123">
        <v>1.1047881889881137E-2</v>
      </c>
      <c r="G2123">
        <v>2121</v>
      </c>
      <c r="H2123">
        <f t="shared" ca="1" si="70"/>
        <v>-7.0199796363127787E-2</v>
      </c>
    </row>
    <row r="2124" spans="2:8" x14ac:dyDescent="0.2">
      <c r="B2124" s="176">
        <v>36500</v>
      </c>
      <c r="C2124" s="146">
        <v>34.661845999999997</v>
      </c>
      <c r="D2124">
        <f t="shared" si="69"/>
        <v>-0.15923123189205204</v>
      </c>
      <c r="E2124">
        <v>1.1044887535559622E-2</v>
      </c>
      <c r="G2124">
        <v>2122</v>
      </c>
      <c r="H2124">
        <f t="shared" ca="1" si="70"/>
        <v>-1.8744933705555078E-2</v>
      </c>
    </row>
    <row r="2125" spans="2:8" x14ac:dyDescent="0.2">
      <c r="B2125" s="176">
        <v>35907</v>
      </c>
      <c r="C2125" s="146">
        <v>41.226371999999998</v>
      </c>
      <c r="D2125">
        <f t="shared" si="69"/>
        <v>-0.76300938460227363</v>
      </c>
      <c r="E2125">
        <v>1.1024298206952467E-2</v>
      </c>
      <c r="G2125">
        <v>2123</v>
      </c>
      <c r="H2125">
        <f t="shared" ca="1" si="70"/>
        <v>6.7312201487825823E-2</v>
      </c>
    </row>
    <row r="2126" spans="2:8" x14ac:dyDescent="0.2">
      <c r="B2126" s="176">
        <v>43619</v>
      </c>
      <c r="C2126" s="146">
        <v>173.95782500000001</v>
      </c>
      <c r="D2126">
        <f t="shared" si="69"/>
        <v>0.89487795644987511</v>
      </c>
      <c r="E2126">
        <v>1.1008066220298785E-2</v>
      </c>
      <c r="G2126">
        <v>2124</v>
      </c>
      <c r="H2126">
        <f t="shared" ca="1" si="70"/>
        <v>1.0423761209262673E-2</v>
      </c>
    </row>
    <row r="2127" spans="2:8" x14ac:dyDescent="0.2">
      <c r="B2127" s="176">
        <v>38680</v>
      </c>
      <c r="C2127" s="146">
        <v>91.804237000000001</v>
      </c>
      <c r="D2127">
        <f t="shared" si="69"/>
        <v>-0.29241761034249641</v>
      </c>
      <c r="E2127">
        <v>1.0995032653412179E-2</v>
      </c>
      <c r="G2127">
        <v>2125</v>
      </c>
      <c r="H2127">
        <f t="shared" ca="1" si="70"/>
        <v>-4.302656340040132E-2</v>
      </c>
    </row>
    <row r="2128" spans="2:8" x14ac:dyDescent="0.2">
      <c r="B2128" s="176">
        <v>39154</v>
      </c>
      <c r="C2128" s="146">
        <v>129.74352999999999</v>
      </c>
      <c r="D2128">
        <f t="shared" si="69"/>
        <v>-0.80967650327692831</v>
      </c>
      <c r="E2128">
        <v>1.0984735223763991E-2</v>
      </c>
      <c r="G2128">
        <v>2126</v>
      </c>
      <c r="H2128">
        <f t="shared" ca="1" si="70"/>
        <v>4.0574659705191668E-2</v>
      </c>
    </row>
    <row r="2129" spans="2:8" x14ac:dyDescent="0.2">
      <c r="B2129" s="176">
        <v>45251</v>
      </c>
      <c r="C2129" s="146">
        <v>681.70001200000002</v>
      </c>
      <c r="D2129">
        <f t="shared" si="69"/>
        <v>8.5587838484459553</v>
      </c>
      <c r="E2129">
        <v>1.097437955167223E-2</v>
      </c>
      <c r="G2129">
        <v>2127</v>
      </c>
      <c r="H2129">
        <f t="shared" ca="1" si="70"/>
        <v>-1.0846589386592772E-2</v>
      </c>
    </row>
    <row r="2130" spans="2:8" x14ac:dyDescent="0.2">
      <c r="B2130" s="176">
        <v>35283</v>
      </c>
      <c r="C2130" s="146">
        <v>71.316604999999996</v>
      </c>
      <c r="D2130">
        <f t="shared" si="69"/>
        <v>5.2512697948404234</v>
      </c>
      <c r="E2130">
        <v>1.0962505085885281E-2</v>
      </c>
      <c r="G2130">
        <v>2128</v>
      </c>
      <c r="H2130">
        <f t="shared" ca="1" si="70"/>
        <v>2.4228993074507481E-2</v>
      </c>
    </row>
    <row r="2131" spans="2:8" x14ac:dyDescent="0.2">
      <c r="B2131" s="176">
        <v>36971</v>
      </c>
      <c r="C2131" s="146">
        <v>11.408339</v>
      </c>
      <c r="D2131">
        <f t="shared" si="69"/>
        <v>-0.83406420680756965</v>
      </c>
      <c r="E2131">
        <v>1.0936092979253858E-2</v>
      </c>
      <c r="G2131">
        <v>2129</v>
      </c>
      <c r="H2131">
        <f t="shared" ca="1" si="70"/>
        <v>1.969923516488448E-2</v>
      </c>
    </row>
    <row r="2132" spans="2:8" x14ac:dyDescent="0.2">
      <c r="B2132" s="176">
        <v>35219</v>
      </c>
      <c r="C2132" s="146">
        <v>68.751525999999998</v>
      </c>
      <c r="D2132">
        <f t="shared" si="69"/>
        <v>-0.46806168153289723</v>
      </c>
      <c r="E2132">
        <v>1.0932414249763541E-2</v>
      </c>
      <c r="G2132">
        <v>2130</v>
      </c>
      <c r="H2132">
        <f t="shared" ca="1" si="70"/>
        <v>-8.9646035159598129E-3</v>
      </c>
    </row>
    <row r="2133" spans="2:8" x14ac:dyDescent="0.2">
      <c r="B2133" s="176">
        <v>44124</v>
      </c>
      <c r="C2133" s="146">
        <v>129.24717699999999</v>
      </c>
      <c r="D2133">
        <f t="shared" si="69"/>
        <v>4.6512180488237425</v>
      </c>
      <c r="E2133">
        <v>1.0916201515126216E-2</v>
      </c>
      <c r="G2133">
        <v>2131</v>
      </c>
      <c r="H2133">
        <f t="shared" ca="1" si="70"/>
        <v>3.0839944199988747E-3</v>
      </c>
    </row>
    <row r="2134" spans="2:8" x14ac:dyDescent="0.2">
      <c r="B2134" s="176">
        <v>37564</v>
      </c>
      <c r="C2134" s="146">
        <v>22.870676</v>
      </c>
      <c r="D2134">
        <f t="shared" si="69"/>
        <v>-0.92722614620904864</v>
      </c>
      <c r="E2134">
        <v>1.0910348472200246E-2</v>
      </c>
      <c r="G2134">
        <v>2132</v>
      </c>
      <c r="H2134">
        <f t="shared" ca="1" si="70"/>
        <v>3.0243055738271851E-2</v>
      </c>
    </row>
    <row r="2135" spans="2:8" x14ac:dyDescent="0.2">
      <c r="B2135" s="176">
        <v>44341</v>
      </c>
      <c r="C2135" s="146">
        <v>314.27050800000001</v>
      </c>
      <c r="D2135">
        <f t="shared" si="69"/>
        <v>1.0391317490061593</v>
      </c>
      <c r="E2135">
        <v>1.090267402673302E-2</v>
      </c>
      <c r="G2135">
        <v>2133</v>
      </c>
      <c r="H2135">
        <f t="shared" ca="1" si="70"/>
        <v>-6.0150755975338643E-3</v>
      </c>
    </row>
    <row r="2136" spans="2:8" x14ac:dyDescent="0.2">
      <c r="B2136" s="176">
        <v>39093</v>
      </c>
      <c r="C2136" s="146">
        <v>154.119766</v>
      </c>
      <c r="D2136">
        <f t="shared" si="69"/>
        <v>0.97430069431772148</v>
      </c>
      <c r="E2136">
        <v>1.0897653291855621E-2</v>
      </c>
      <c r="G2136">
        <v>2134</v>
      </c>
      <c r="H2136">
        <f t="shared" ca="1" si="70"/>
        <v>3.4259509481021477E-3</v>
      </c>
    </row>
    <row r="2137" spans="2:8" x14ac:dyDescent="0.2">
      <c r="B2137" s="176">
        <v>38335</v>
      </c>
      <c r="C2137" s="146">
        <v>78.062965000000005</v>
      </c>
      <c r="D2137">
        <f t="shared" si="69"/>
        <v>0.22316099143978094</v>
      </c>
      <c r="E2137">
        <v>1.0889819771769591E-2</v>
      </c>
      <c r="G2137">
        <v>2135</v>
      </c>
      <c r="H2137">
        <f t="shared" ca="1" si="70"/>
        <v>-6.5466409879489417E-3</v>
      </c>
    </row>
    <row r="2138" spans="2:8" x14ac:dyDescent="0.2">
      <c r="B2138" s="176">
        <v>35156</v>
      </c>
      <c r="C2138" s="146">
        <v>63.820678999999998</v>
      </c>
      <c r="D2138">
        <f t="shared" si="69"/>
        <v>-0.46956245526870355</v>
      </c>
      <c r="E2138">
        <v>1.0887916832592083E-2</v>
      </c>
      <c r="G2138">
        <v>2136</v>
      </c>
      <c r="H2138">
        <f t="shared" ca="1" si="70"/>
        <v>4.0424503622828428E-2</v>
      </c>
    </row>
    <row r="2139" spans="2:8" x14ac:dyDescent="0.2">
      <c r="B2139" s="176">
        <v>39335</v>
      </c>
      <c r="C2139" s="146">
        <v>120.317047</v>
      </c>
      <c r="D2139">
        <f t="shared" si="69"/>
        <v>-0.58572457728571892</v>
      </c>
      <c r="E2139">
        <v>1.0861202292305064E-2</v>
      </c>
      <c r="G2139">
        <v>2137</v>
      </c>
      <c r="H2139">
        <f t="shared" ca="1" si="70"/>
        <v>-6.2073830676433704E-3</v>
      </c>
    </row>
    <row r="2140" spans="2:8" x14ac:dyDescent="0.2">
      <c r="B2140" s="176">
        <v>41477</v>
      </c>
      <c r="C2140" s="146">
        <v>290.42767300000003</v>
      </c>
      <c r="D2140">
        <f t="shared" si="69"/>
        <v>1.427151286380014</v>
      </c>
      <c r="E2140">
        <v>1.0860279375855016E-2</v>
      </c>
      <c r="G2140">
        <v>2138</v>
      </c>
      <c r="H2140">
        <f t="shared" ca="1" si="70"/>
        <v>2.3372652201958267E-2</v>
      </c>
    </row>
    <row r="2141" spans="2:8" x14ac:dyDescent="0.2">
      <c r="B2141" s="176">
        <v>39330</v>
      </c>
      <c r="C2141" s="146">
        <v>119.657837</v>
      </c>
      <c r="D2141">
        <f t="shared" si="69"/>
        <v>0.54926116799779157</v>
      </c>
      <c r="E2141">
        <v>1.0848460255074455E-2</v>
      </c>
      <c r="G2141">
        <v>2139</v>
      </c>
      <c r="H2141">
        <f t="shared" ca="1" si="70"/>
        <v>2.3364696023751321E-2</v>
      </c>
    </row>
    <row r="2142" spans="2:8" x14ac:dyDescent="0.2">
      <c r="B2142" s="176">
        <v>39702</v>
      </c>
      <c r="C2142" s="146">
        <v>77.235420000000005</v>
      </c>
      <c r="D2142">
        <f t="shared" si="69"/>
        <v>4.2352139992346315E-3</v>
      </c>
      <c r="E2142">
        <v>1.084364236204825E-2</v>
      </c>
      <c r="G2142">
        <v>2140</v>
      </c>
      <c r="H2142">
        <f t="shared" ca="1" si="70"/>
        <v>2.3550234740673734E-4</v>
      </c>
    </row>
    <row r="2143" spans="2:8" x14ac:dyDescent="0.2">
      <c r="B2143" s="176">
        <v>38363</v>
      </c>
      <c r="C2143" s="146">
        <v>76.909690999999995</v>
      </c>
      <c r="D2143">
        <f t="shared" si="69"/>
        <v>0.60184705725288068</v>
      </c>
      <c r="E2143">
        <v>1.0842024143120917E-2</v>
      </c>
      <c r="G2143">
        <v>2141</v>
      </c>
      <c r="H2143">
        <f t="shared" ca="1" si="70"/>
        <v>3.7954282956884314E-2</v>
      </c>
    </row>
    <row r="2144" spans="2:8" x14ac:dyDescent="0.2">
      <c r="B2144" s="176">
        <v>36402</v>
      </c>
      <c r="C2144" s="146">
        <v>48.013129999999997</v>
      </c>
      <c r="D2144">
        <f t="shared" si="69"/>
        <v>0.16850953098218699</v>
      </c>
      <c r="E2144">
        <v>1.0841936228348061E-2</v>
      </c>
      <c r="G2144">
        <v>2142</v>
      </c>
      <c r="H2144">
        <f t="shared" ca="1" si="70"/>
        <v>3.1313639014893861E-2</v>
      </c>
    </row>
    <row r="2145" spans="2:8" x14ac:dyDescent="0.2">
      <c r="B2145" s="176">
        <v>37854</v>
      </c>
      <c r="C2145" s="146">
        <v>41.089207000000002</v>
      </c>
      <c r="D2145">
        <f t="shared" si="69"/>
        <v>-0.76746251031696344</v>
      </c>
      <c r="E2145">
        <v>1.0840334011315452E-2</v>
      </c>
      <c r="G2145">
        <v>2143</v>
      </c>
      <c r="H2145">
        <f t="shared" ca="1" si="70"/>
        <v>-3.1619585987372849E-2</v>
      </c>
    </row>
    <row r="2146" spans="2:8" x14ac:dyDescent="0.2">
      <c r="B2146" s="176">
        <v>43403</v>
      </c>
      <c r="C2146" s="146">
        <v>176.69927999999999</v>
      </c>
      <c r="D2146">
        <f t="shared" si="69"/>
        <v>-0.36231685183576307</v>
      </c>
      <c r="E2146">
        <v>1.0835427650429327E-2</v>
      </c>
      <c r="G2146">
        <v>2144</v>
      </c>
      <c r="H2146">
        <f t="shared" ca="1" si="70"/>
        <v>7.4096697947866807E-3</v>
      </c>
    </row>
    <row r="2147" spans="2:8" x14ac:dyDescent="0.2">
      <c r="B2147" s="176">
        <v>41012</v>
      </c>
      <c r="C2147" s="146">
        <v>277.09573399999999</v>
      </c>
      <c r="D2147">
        <f t="shared" si="69"/>
        <v>0.60949248557571067</v>
      </c>
      <c r="E2147">
        <v>1.0831413210473484E-2</v>
      </c>
      <c r="G2147">
        <v>2145</v>
      </c>
      <c r="H2147">
        <f t="shared" ca="1" si="70"/>
        <v>1.8986319856206836E-2</v>
      </c>
    </row>
    <row r="2148" spans="2:8" x14ac:dyDescent="0.2">
      <c r="B2148" s="176">
        <v>43465</v>
      </c>
      <c r="C2148" s="146">
        <v>172.163422</v>
      </c>
      <c r="D2148">
        <f t="shared" si="69"/>
        <v>0.15595723166798439</v>
      </c>
      <c r="E2148">
        <v>1.0828223397615508E-2</v>
      </c>
      <c r="G2148">
        <v>2146</v>
      </c>
      <c r="H2148">
        <f t="shared" ca="1" si="70"/>
        <v>-3.3687650285018148E-2</v>
      </c>
    </row>
    <row r="2149" spans="2:8" x14ac:dyDescent="0.2">
      <c r="B2149" s="176">
        <v>44081</v>
      </c>
      <c r="C2149" s="146">
        <v>148.93580600000001</v>
      </c>
      <c r="D2149">
        <f t="shared" si="69"/>
        <v>-0.81577611010042272</v>
      </c>
      <c r="E2149">
        <v>1.0825352572088253E-2</v>
      </c>
      <c r="G2149">
        <v>2147</v>
      </c>
      <c r="H2149">
        <f t="shared" ca="1" si="70"/>
        <v>1.7149538334835946E-2</v>
      </c>
    </row>
    <row r="2150" spans="2:8" x14ac:dyDescent="0.2">
      <c r="B2150" s="176">
        <v>45301</v>
      </c>
      <c r="C2150" s="146">
        <v>808.45001200000002</v>
      </c>
      <c r="D2150">
        <f t="shared" si="69"/>
        <v>69.059544502477152</v>
      </c>
      <c r="E2150">
        <v>1.0815233970721228E-2</v>
      </c>
      <c r="G2150">
        <v>2148</v>
      </c>
      <c r="H2150">
        <f t="shared" ca="1" si="70"/>
        <v>-3.3726977703525382E-2</v>
      </c>
    </row>
    <row r="2151" spans="2:8" x14ac:dyDescent="0.2">
      <c r="B2151" s="176">
        <v>37111</v>
      </c>
      <c r="C2151" s="146">
        <v>11.53947</v>
      </c>
      <c r="D2151">
        <f t="shared" si="69"/>
        <v>-0.86532173623194353</v>
      </c>
      <c r="E2151">
        <v>1.0810740734057394E-2</v>
      </c>
      <c r="G2151">
        <v>2149</v>
      </c>
      <c r="H2151">
        <f t="shared" ca="1" si="70"/>
        <v>-2.0957477839204205E-2</v>
      </c>
    </row>
    <row r="2152" spans="2:8" x14ac:dyDescent="0.2">
      <c r="B2152" s="176">
        <v>38672</v>
      </c>
      <c r="C2152" s="146">
        <v>85.681754999999995</v>
      </c>
      <c r="D2152">
        <f t="shared" si="69"/>
        <v>3.3939688269476873</v>
      </c>
      <c r="E2152">
        <v>1.0805070164219556E-2</v>
      </c>
      <c r="G2152">
        <v>2150</v>
      </c>
      <c r="H2152">
        <f t="shared" ca="1" si="70"/>
        <v>1.6247693472783212E-2</v>
      </c>
    </row>
    <row r="2153" spans="2:8" x14ac:dyDescent="0.2">
      <c r="B2153" s="176">
        <v>37288</v>
      </c>
      <c r="C2153" s="146">
        <v>19.499855</v>
      </c>
      <c r="D2153">
        <f t="shared" si="69"/>
        <v>-0.95410214224289203</v>
      </c>
      <c r="E2153">
        <v>1.0795374876986544E-2</v>
      </c>
      <c r="G2153">
        <v>2151</v>
      </c>
      <c r="H2153">
        <f t="shared" ca="1" si="70"/>
        <v>-3.0336309478358392E-3</v>
      </c>
    </row>
    <row r="2154" spans="2:8" x14ac:dyDescent="0.2">
      <c r="B2154" s="176">
        <v>42170</v>
      </c>
      <c r="C2154" s="146">
        <v>424.85327100000001</v>
      </c>
      <c r="D2154">
        <f t="shared" si="69"/>
        <v>29.925785092889104</v>
      </c>
      <c r="E2154">
        <v>1.0787175196801778E-2</v>
      </c>
      <c r="G2154">
        <v>2152</v>
      </c>
      <c r="H2154">
        <f t="shared" ca="1" si="70"/>
        <v>-6.5816845508019764E-2</v>
      </c>
    </row>
    <row r="2155" spans="2:8" x14ac:dyDescent="0.2">
      <c r="B2155" s="176">
        <v>36892</v>
      </c>
      <c r="C2155" s="146">
        <v>13.737833</v>
      </c>
      <c r="D2155">
        <f t="shared" si="69"/>
        <v>-0.90330309670705322</v>
      </c>
      <c r="E2155">
        <v>1.078331582455036E-2</v>
      </c>
      <c r="G2155">
        <v>2153</v>
      </c>
      <c r="H2155">
        <f t="shared" ca="1" si="70"/>
        <v>3.056109051342186E-2</v>
      </c>
    </row>
    <row r="2156" spans="2:8" x14ac:dyDescent="0.2">
      <c r="B2156" s="176">
        <v>40252</v>
      </c>
      <c r="C2156" s="146">
        <v>142.07107500000001</v>
      </c>
      <c r="D2156">
        <f t="shared" si="69"/>
        <v>-0.57823654144492409</v>
      </c>
      <c r="E2156">
        <v>1.0776854431021018E-2</v>
      </c>
      <c r="G2156">
        <v>2154</v>
      </c>
      <c r="H2156">
        <f t="shared" ca="1" si="70"/>
        <v>2.8582014322670331E-2</v>
      </c>
    </row>
    <row r="2157" spans="2:8" x14ac:dyDescent="0.2">
      <c r="B2157" s="176">
        <v>44369</v>
      </c>
      <c r="C2157" s="146">
        <v>336.85012799999998</v>
      </c>
      <c r="D2157">
        <f t="shared" si="69"/>
        <v>0.18490430866289267</v>
      </c>
      <c r="E2157">
        <v>1.0768744414930866E-2</v>
      </c>
      <c r="G2157">
        <v>2155</v>
      </c>
      <c r="H2157">
        <f t="shared" ca="1" si="70"/>
        <v>3.0202537198641532E-3</v>
      </c>
    </row>
    <row r="2158" spans="2:8" x14ac:dyDescent="0.2">
      <c r="B2158" s="176">
        <v>41471</v>
      </c>
      <c r="C2158" s="146">
        <v>284.28466800000001</v>
      </c>
      <c r="D2158">
        <f t="shared" si="69"/>
        <v>-0.24124605007301497</v>
      </c>
      <c r="E2158">
        <v>1.0747157643838979E-2</v>
      </c>
      <c r="G2158">
        <v>2156</v>
      </c>
      <c r="H2158">
        <f t="shared" ca="1" si="70"/>
        <v>-4.6063304960772641E-2</v>
      </c>
    </row>
    <row r="2159" spans="2:8" x14ac:dyDescent="0.2">
      <c r="B2159" s="176">
        <v>41576</v>
      </c>
      <c r="C2159" s="146">
        <v>374.67306500000001</v>
      </c>
      <c r="D2159">
        <f t="shared" si="69"/>
        <v>-0.21878860890224874</v>
      </c>
      <c r="E2159">
        <v>1.072560821373326E-2</v>
      </c>
      <c r="G2159">
        <v>2157</v>
      </c>
      <c r="H2159">
        <f t="shared" ca="1" si="70"/>
        <v>3.5727937944599417E-3</v>
      </c>
    </row>
    <row r="2160" spans="2:8" x14ac:dyDescent="0.2">
      <c r="B2160" s="176">
        <v>42881</v>
      </c>
      <c r="C2160" s="146">
        <v>479.60522500000002</v>
      </c>
      <c r="D2160">
        <f t="shared" si="69"/>
        <v>11.075180346493475</v>
      </c>
      <c r="E2160">
        <v>1.0714314833872659E-2</v>
      </c>
      <c r="G2160">
        <v>2158</v>
      </c>
      <c r="H2160">
        <f t="shared" ca="1" si="70"/>
        <v>-1.1472428164610717E-2</v>
      </c>
    </row>
    <row r="2161" spans="2:8" x14ac:dyDescent="0.2">
      <c r="B2161" s="176">
        <v>35808</v>
      </c>
      <c r="C2161" s="146">
        <v>39.718266</v>
      </c>
      <c r="D2161">
        <f t="shared" si="69"/>
        <v>-0.91076782402743739</v>
      </c>
      <c r="E2161">
        <v>1.0701202535016432E-2</v>
      </c>
      <c r="G2161">
        <v>2159</v>
      </c>
      <c r="H2161">
        <f t="shared" ca="1" si="70"/>
        <v>4.2088387914782609E-2</v>
      </c>
    </row>
    <row r="2162" spans="2:8" x14ac:dyDescent="0.2">
      <c r="B2162" s="176">
        <v>41800</v>
      </c>
      <c r="C2162" s="146">
        <v>445.11148100000003</v>
      </c>
      <c r="D2162">
        <f t="shared" si="69"/>
        <v>0.24543333466510042</v>
      </c>
      <c r="E2162">
        <v>1.0700090556483109E-2</v>
      </c>
      <c r="G2162">
        <v>2160</v>
      </c>
      <c r="H2162">
        <f t="shared" ca="1" si="70"/>
        <v>-2.948748884097168E-2</v>
      </c>
    </row>
    <row r="2163" spans="2:8" x14ac:dyDescent="0.2">
      <c r="B2163" s="176">
        <v>41680</v>
      </c>
      <c r="C2163" s="146">
        <v>357.39486699999998</v>
      </c>
      <c r="D2163">
        <f t="shared" si="69"/>
        <v>-0.18539250804029028</v>
      </c>
      <c r="E2163">
        <v>1.0688546862774555E-2</v>
      </c>
      <c r="G2163">
        <v>2161</v>
      </c>
      <c r="H2163">
        <f t="shared" ca="1" si="70"/>
        <v>-2.8836171088968895E-2</v>
      </c>
    </row>
    <row r="2164" spans="2:8" x14ac:dyDescent="0.2">
      <c r="B2164" s="176">
        <v>44965</v>
      </c>
      <c r="C2164" s="146">
        <v>438.73260499999998</v>
      </c>
      <c r="D2164">
        <f t="shared" si="69"/>
        <v>6.0124733631327185</v>
      </c>
      <c r="E2164">
        <v>1.0678553844946799E-2</v>
      </c>
      <c r="G2164">
        <v>2162</v>
      </c>
      <c r="H2164">
        <f t="shared" ca="1" si="70"/>
        <v>7.202506492047683E-3</v>
      </c>
    </row>
    <row r="2165" spans="2:8" x14ac:dyDescent="0.2">
      <c r="B2165" s="176">
        <v>35598</v>
      </c>
      <c r="C2165" s="146">
        <v>62.564602000000001</v>
      </c>
      <c r="D2165">
        <f t="shared" si="69"/>
        <v>-0.70615015872665621</v>
      </c>
      <c r="E2165">
        <v>1.0658202832968934E-2</v>
      </c>
      <c r="G2165">
        <v>2163</v>
      </c>
      <c r="H2165">
        <f t="shared" ca="1" si="70"/>
        <v>-1.5796100579491473E-2</v>
      </c>
    </row>
    <row r="2166" spans="2:8" x14ac:dyDescent="0.2">
      <c r="B2166" s="176">
        <v>40688</v>
      </c>
      <c r="C2166" s="146">
        <v>212.91351299999999</v>
      </c>
      <c r="D2166">
        <f t="shared" si="69"/>
        <v>-0.50583734195315555</v>
      </c>
      <c r="E2166">
        <v>1.0651989886868416E-2</v>
      </c>
      <c r="G2166">
        <v>2164</v>
      </c>
      <c r="H2166">
        <f t="shared" ca="1" si="70"/>
        <v>1.7130438652249641E-2</v>
      </c>
    </row>
    <row r="2167" spans="2:8" x14ac:dyDescent="0.2">
      <c r="B2167" s="176">
        <v>44826</v>
      </c>
      <c r="C2167" s="146">
        <v>430.857147</v>
      </c>
      <c r="D2167">
        <f t="shared" si="69"/>
        <v>16.176895125083874</v>
      </c>
      <c r="E2167">
        <v>1.0639529662334125E-2</v>
      </c>
      <c r="G2167">
        <v>2165</v>
      </c>
      <c r="H2167">
        <f t="shared" ca="1" si="70"/>
        <v>1.9051315367635616E-2</v>
      </c>
    </row>
    <row r="2168" spans="2:8" x14ac:dyDescent="0.2">
      <c r="B2168" s="176">
        <v>39857</v>
      </c>
      <c r="C2168" s="146">
        <v>25.083528999999999</v>
      </c>
      <c r="D2168">
        <f t="shared" si="69"/>
        <v>-0.94647193217870729</v>
      </c>
      <c r="E2168">
        <v>1.0638373310652248E-2</v>
      </c>
      <c r="G2168">
        <v>2166</v>
      </c>
      <c r="H2168">
        <f t="shared" ca="1" si="70"/>
        <v>-1.4732212031788018E-2</v>
      </c>
    </row>
    <row r="2169" spans="2:8" x14ac:dyDescent="0.2">
      <c r="B2169" s="176">
        <v>41837</v>
      </c>
      <c r="C2169" s="146">
        <v>468.605164</v>
      </c>
      <c r="D2169">
        <f t="shared" si="69"/>
        <v>3.7976919158512543</v>
      </c>
      <c r="E2169">
        <v>1.0631497584222716E-2</v>
      </c>
      <c r="G2169">
        <v>2167</v>
      </c>
      <c r="H2169">
        <f t="shared" ca="1" si="70"/>
        <v>-1.950268526096011E-2</v>
      </c>
    </row>
    <row r="2170" spans="2:8" x14ac:dyDescent="0.2">
      <c r="B2170" s="176">
        <v>39602</v>
      </c>
      <c r="C2170" s="146">
        <v>97.673041999999995</v>
      </c>
      <c r="D2170">
        <f t="shared" si="69"/>
        <v>1.3796038705425691</v>
      </c>
      <c r="E2170">
        <v>1.0629761870160818E-2</v>
      </c>
      <c r="G2170">
        <v>2168</v>
      </c>
      <c r="H2170">
        <f t="shared" ca="1" si="70"/>
        <v>6.1076214770455772E-2</v>
      </c>
    </row>
    <row r="2171" spans="2:8" x14ac:dyDescent="0.2">
      <c r="B2171" s="176">
        <v>36432</v>
      </c>
      <c r="C2171" s="146">
        <v>41.045924999999997</v>
      </c>
      <c r="D2171">
        <f t="shared" si="69"/>
        <v>-0.89286290556675552</v>
      </c>
      <c r="E2171">
        <v>1.0628559126064321E-2</v>
      </c>
      <c r="G2171">
        <v>2169</v>
      </c>
      <c r="H2171">
        <f t="shared" ca="1" si="70"/>
        <v>2.6793260698382171E-2</v>
      </c>
    </row>
    <row r="2172" spans="2:8" x14ac:dyDescent="0.2">
      <c r="B2172" s="176">
        <v>41604</v>
      </c>
      <c r="C2172" s="146">
        <v>383.115906</v>
      </c>
      <c r="D2172">
        <f t="shared" si="69"/>
        <v>-0.41000089295452596</v>
      </c>
      <c r="E2172">
        <v>1.0617572729215744E-2</v>
      </c>
      <c r="G2172">
        <v>2170</v>
      </c>
      <c r="H2172">
        <f t="shared" ca="1" si="70"/>
        <v>5.4662130233755046E-2</v>
      </c>
    </row>
    <row r="2173" spans="2:8" x14ac:dyDescent="0.2">
      <c r="B2173" s="176">
        <v>45239</v>
      </c>
      <c r="C2173" s="146">
        <v>649.34997599999997</v>
      </c>
      <c r="D2173">
        <f t="shared" si="69"/>
        <v>1.5261733451226873</v>
      </c>
      <c r="E2173">
        <v>1.0582815542749625E-2</v>
      </c>
      <c r="G2173">
        <v>2171</v>
      </c>
      <c r="H2173">
        <f t="shared" ca="1" si="70"/>
        <v>2.9935322077771793E-2</v>
      </c>
    </row>
    <row r="2174" spans="2:8" x14ac:dyDescent="0.2">
      <c r="B2174" s="176">
        <v>43321</v>
      </c>
      <c r="C2174" s="146">
        <v>257.04885899999999</v>
      </c>
      <c r="D2174">
        <f t="shared" si="69"/>
        <v>-0.37972095050376353</v>
      </c>
      <c r="E2174">
        <v>1.0582045986117975E-2</v>
      </c>
      <c r="G2174">
        <v>2172</v>
      </c>
      <c r="H2174">
        <f t="shared" ca="1" si="70"/>
        <v>-3.5799521813349895E-2</v>
      </c>
    </row>
    <row r="2175" spans="2:8" x14ac:dyDescent="0.2">
      <c r="B2175" s="176">
        <v>45001</v>
      </c>
      <c r="C2175" s="146">
        <v>414.40841699999999</v>
      </c>
      <c r="D2175">
        <f t="shared" si="69"/>
        <v>-1.5611830253545128E-3</v>
      </c>
      <c r="E2175">
        <v>1.057494230341486E-2</v>
      </c>
      <c r="G2175">
        <v>2173</v>
      </c>
      <c r="H2175">
        <f t="shared" ca="1" si="70"/>
        <v>3.9492205309324331E-4</v>
      </c>
    </row>
    <row r="2176" spans="2:8" x14ac:dyDescent="0.2">
      <c r="B2176" s="176">
        <v>44748</v>
      </c>
      <c r="C2176" s="146">
        <v>415.05639600000001</v>
      </c>
      <c r="D2176">
        <f t="shared" si="69"/>
        <v>2.8786517391945616</v>
      </c>
      <c r="E2176">
        <v>1.0558256111811036E-2</v>
      </c>
      <c r="G2176">
        <v>2174</v>
      </c>
      <c r="H2176">
        <f t="shared" ca="1" si="70"/>
        <v>-3.7897707902793329E-2</v>
      </c>
    </row>
    <row r="2177" spans="2:8" x14ac:dyDescent="0.2">
      <c r="B2177" s="176">
        <v>40102</v>
      </c>
      <c r="C2177" s="146">
        <v>107.01048299999999</v>
      </c>
      <c r="D2177">
        <f t="shared" si="69"/>
        <v>-0.29941105161933229</v>
      </c>
      <c r="E2177">
        <v>1.0553765665566525E-2</v>
      </c>
      <c r="G2177">
        <v>2175</v>
      </c>
      <c r="H2177">
        <f t="shared" ca="1" si="70"/>
        <v>-1.4576328341659792E-2</v>
      </c>
    </row>
    <row r="2178" spans="2:8" x14ac:dyDescent="0.2">
      <c r="B2178" s="176">
        <v>39000</v>
      </c>
      <c r="C2178" s="146">
        <v>152.743607</v>
      </c>
      <c r="D2178">
        <f t="shared" si="69"/>
        <v>1.7345419362824521</v>
      </c>
      <c r="E2178">
        <v>1.0548156103786717E-2</v>
      </c>
      <c r="G2178">
        <v>2176</v>
      </c>
      <c r="H2178">
        <f t="shared" ca="1" si="70"/>
        <v>-4.1890100092458561E-2</v>
      </c>
    </row>
    <row r="2179" spans="2:8" x14ac:dyDescent="0.2">
      <c r="B2179" s="176">
        <v>35542</v>
      </c>
      <c r="C2179" s="146">
        <v>55.857109000000001</v>
      </c>
      <c r="D2179">
        <f t="shared" ref="D2179:D2242" si="71">(C2179-C2180)/C2180</f>
        <v>-0.85188797491933244</v>
      </c>
      <c r="E2179">
        <v>1.0525111292867985E-2</v>
      </c>
      <c r="G2179">
        <v>2177</v>
      </c>
      <c r="H2179">
        <f t="shared" ca="1" si="70"/>
        <v>1.2077745364244077E-2</v>
      </c>
    </row>
    <row r="2180" spans="2:8" x14ac:dyDescent="0.2">
      <c r="B2180" s="176">
        <v>41586</v>
      </c>
      <c r="C2180" s="146">
        <v>377.12744099999998</v>
      </c>
      <c r="D2180">
        <f t="shared" si="71"/>
        <v>-0.10140343921850123</v>
      </c>
      <c r="E2180">
        <v>1.0522335848960545E-2</v>
      </c>
      <c r="G2180">
        <v>2178</v>
      </c>
      <c r="H2180">
        <f t="shared" ref="H2180:H2243" ca="1" si="72">_xlfn.NORM.INV(RAND(),N$5,N$6)</f>
        <v>4.19734336138919E-2</v>
      </c>
    </row>
    <row r="2181" spans="2:8" x14ac:dyDescent="0.2">
      <c r="B2181" s="176">
        <v>41768</v>
      </c>
      <c r="C2181" s="146">
        <v>419.68493699999999</v>
      </c>
      <c r="D2181">
        <f t="shared" si="71"/>
        <v>2.2473893596323795</v>
      </c>
      <c r="E2181">
        <v>1.0518857960310544E-2</v>
      </c>
      <c r="G2181">
        <v>2179</v>
      </c>
      <c r="H2181">
        <f t="shared" ca="1" si="72"/>
        <v>-1.7215491691248523E-2</v>
      </c>
    </row>
    <row r="2182" spans="2:8" x14ac:dyDescent="0.2">
      <c r="B2182" s="176">
        <v>39388</v>
      </c>
      <c r="C2182" s="146">
        <v>129.23764</v>
      </c>
      <c r="D2182">
        <f t="shared" si="71"/>
        <v>-0.2510662533354644</v>
      </c>
      <c r="E2182">
        <v>1.0509403699037004E-2</v>
      </c>
      <c r="G2182">
        <v>2180</v>
      </c>
      <c r="H2182">
        <f t="shared" ca="1" si="72"/>
        <v>2.2764517880253209E-2</v>
      </c>
    </row>
    <row r="2183" spans="2:8" x14ac:dyDescent="0.2">
      <c r="B2183" s="176">
        <v>43550</v>
      </c>
      <c r="C2183" s="146">
        <v>172.56218000000001</v>
      </c>
      <c r="D2183">
        <f t="shared" si="71"/>
        <v>1.3827807766369806</v>
      </c>
      <c r="E2183">
        <v>1.0507860686784457E-2</v>
      </c>
      <c r="G2183">
        <v>2181</v>
      </c>
      <c r="H2183">
        <f t="shared" ca="1" si="72"/>
        <v>2.1272243078461839E-3</v>
      </c>
    </row>
    <row r="2184" spans="2:8" x14ac:dyDescent="0.2">
      <c r="B2184" s="176">
        <v>38065</v>
      </c>
      <c r="C2184" s="146">
        <v>72.420501999999999</v>
      </c>
      <c r="D2184">
        <f t="shared" si="71"/>
        <v>-0.82641286466675301</v>
      </c>
      <c r="E2184">
        <v>1.0507798974527294E-2</v>
      </c>
      <c r="G2184">
        <v>2182</v>
      </c>
      <c r="H2184">
        <f t="shared" ca="1" si="72"/>
        <v>7.7614065883119965E-3</v>
      </c>
    </row>
    <row r="2185" spans="2:8" x14ac:dyDescent="0.2">
      <c r="B2185" s="176">
        <v>44908</v>
      </c>
      <c r="C2185" s="146">
        <v>417.19970699999999</v>
      </c>
      <c r="D2185">
        <f t="shared" si="71"/>
        <v>24.536639012360606</v>
      </c>
      <c r="E2185">
        <v>1.0503447122269638E-2</v>
      </c>
      <c r="G2185">
        <v>2183</v>
      </c>
      <c r="H2185">
        <f t="shared" ca="1" si="72"/>
        <v>8.7669135725874231E-3</v>
      </c>
    </row>
    <row r="2186" spans="2:8" x14ac:dyDescent="0.2">
      <c r="B2186" s="176">
        <v>36930</v>
      </c>
      <c r="C2186" s="146">
        <v>16.337299000000002</v>
      </c>
      <c r="D2186">
        <f t="shared" si="71"/>
        <v>-0.20040952261206052</v>
      </c>
      <c r="E2186">
        <v>1.0496051888458782E-2</v>
      </c>
      <c r="G2186">
        <v>2184</v>
      </c>
      <c r="H2186">
        <f t="shared" ca="1" si="72"/>
        <v>7.3531034585982693E-3</v>
      </c>
    </row>
    <row r="2187" spans="2:8" x14ac:dyDescent="0.2">
      <c r="B2187" s="176">
        <v>36614</v>
      </c>
      <c r="C2187" s="146">
        <v>20.432082999999999</v>
      </c>
      <c r="D2187">
        <f t="shared" si="71"/>
        <v>-0.9630340659310519</v>
      </c>
      <c r="E2187">
        <v>1.0486724532358778E-2</v>
      </c>
      <c r="G2187">
        <v>2185</v>
      </c>
      <c r="H2187">
        <f t="shared" ca="1" si="72"/>
        <v>-5.8932150480998313E-2</v>
      </c>
    </row>
    <row r="2188" spans="2:8" x14ac:dyDescent="0.2">
      <c r="B2188" s="176">
        <v>42632</v>
      </c>
      <c r="C2188" s="146">
        <v>552.72735599999999</v>
      </c>
      <c r="D2188">
        <f t="shared" si="71"/>
        <v>2.8554572649782801</v>
      </c>
      <c r="E2188">
        <v>1.0479394024932294E-2</v>
      </c>
      <c r="G2188">
        <v>2186</v>
      </c>
      <c r="H2188">
        <f t="shared" ca="1" si="72"/>
        <v>-5.7072804747749152E-2</v>
      </c>
    </row>
    <row r="2189" spans="2:8" x14ac:dyDescent="0.2">
      <c r="B2189" s="176">
        <v>38959</v>
      </c>
      <c r="C2189" s="146">
        <v>143.362335</v>
      </c>
      <c r="D2189">
        <f t="shared" si="71"/>
        <v>3.5477304395141816E-2</v>
      </c>
      <c r="E2189">
        <v>1.0468533009804415E-2</v>
      </c>
      <c r="G2189">
        <v>2187</v>
      </c>
      <c r="H2189">
        <f t="shared" ca="1" si="72"/>
        <v>2.0232330175511952E-2</v>
      </c>
    </row>
    <row r="2190" spans="2:8" x14ac:dyDescent="0.2">
      <c r="B2190" s="176">
        <v>40326</v>
      </c>
      <c r="C2190" s="146">
        <v>138.45048499999999</v>
      </c>
      <c r="D2190">
        <f t="shared" si="71"/>
        <v>-0.53400457822994685</v>
      </c>
      <c r="E2190">
        <v>1.0448157914576503E-2</v>
      </c>
      <c r="G2190">
        <v>2188</v>
      </c>
      <c r="H2190">
        <f t="shared" ca="1" si="72"/>
        <v>-1.1538785908487014E-2</v>
      </c>
    </row>
    <row r="2191" spans="2:8" x14ac:dyDescent="0.2">
      <c r="B2191" s="176">
        <v>41345</v>
      </c>
      <c r="C2191" s="146">
        <v>297.106964</v>
      </c>
      <c r="D2191">
        <f t="shared" si="71"/>
        <v>3.2103651488568685</v>
      </c>
      <c r="E2191">
        <v>1.0446029161088182E-2</v>
      </c>
      <c r="G2191">
        <v>2189</v>
      </c>
      <c r="H2191">
        <f t="shared" ca="1" si="72"/>
        <v>-1.1894145452360673E-2</v>
      </c>
    </row>
    <row r="2192" spans="2:8" x14ac:dyDescent="0.2">
      <c r="B2192" s="176">
        <v>38120</v>
      </c>
      <c r="C2192" s="146">
        <v>70.565605000000005</v>
      </c>
      <c r="D2192">
        <f t="shared" si="71"/>
        <v>-0.81481641319297182</v>
      </c>
      <c r="E2192">
        <v>1.0442674054149611E-2</v>
      </c>
      <c r="G2192">
        <v>2190</v>
      </c>
      <c r="H2192">
        <f t="shared" ca="1" si="72"/>
        <v>-1.207738805814894E-2</v>
      </c>
    </row>
    <row r="2193" spans="2:8" x14ac:dyDescent="0.2">
      <c r="B2193" s="176">
        <v>42362</v>
      </c>
      <c r="C2193" s="146">
        <v>381.05755599999998</v>
      </c>
      <c r="D2193">
        <f t="shared" si="71"/>
        <v>1.1342557167836484</v>
      </c>
      <c r="E2193">
        <v>1.0437293394961121E-2</v>
      </c>
      <c r="G2193">
        <v>2191</v>
      </c>
      <c r="H2193">
        <f t="shared" ca="1" si="72"/>
        <v>1.7586898500390673E-2</v>
      </c>
    </row>
    <row r="2194" spans="2:8" x14ac:dyDescent="0.2">
      <c r="B2194" s="176">
        <v>43404</v>
      </c>
      <c r="C2194" s="146">
        <v>178.543533</v>
      </c>
      <c r="D2194">
        <f t="shared" si="71"/>
        <v>8.1574268703869155</v>
      </c>
      <c r="E2194">
        <v>1.0437241170422478E-2</v>
      </c>
      <c r="G2194">
        <v>2192</v>
      </c>
      <c r="H2194">
        <f t="shared" ca="1" si="72"/>
        <v>-2.3468891128495328E-2</v>
      </c>
    </row>
    <row r="2195" spans="2:8" x14ac:dyDescent="0.2">
      <c r="B2195" s="176">
        <v>36074</v>
      </c>
      <c r="C2195" s="146">
        <v>19.497129000000001</v>
      </c>
      <c r="D2195">
        <f t="shared" si="71"/>
        <v>-0.8782319318542009</v>
      </c>
      <c r="E2195">
        <v>1.042858845661521E-2</v>
      </c>
      <c r="G2195">
        <v>2193</v>
      </c>
      <c r="H2195">
        <f t="shared" ca="1" si="72"/>
        <v>-1.1696358890139105E-2</v>
      </c>
    </row>
    <row r="2196" spans="2:8" x14ac:dyDescent="0.2">
      <c r="B2196" s="176">
        <v>38841</v>
      </c>
      <c r="C2196" s="146">
        <v>160.116928</v>
      </c>
      <c r="D2196">
        <f t="shared" si="71"/>
        <v>-0.53952989534845386</v>
      </c>
      <c r="E2196">
        <v>1.0413689109015117E-2</v>
      </c>
      <c r="G2196">
        <v>2194</v>
      </c>
      <c r="H2196">
        <f t="shared" ca="1" si="72"/>
        <v>-1.5116995868864364E-2</v>
      </c>
    </row>
    <row r="2197" spans="2:8" x14ac:dyDescent="0.2">
      <c r="B2197" s="176">
        <v>41556</v>
      </c>
      <c r="C2197" s="146">
        <v>347.72491500000001</v>
      </c>
      <c r="D2197">
        <f t="shared" si="71"/>
        <v>3.8059874000102831</v>
      </c>
      <c r="E2197">
        <v>1.0412233414410013E-2</v>
      </c>
      <c r="G2197">
        <v>2195</v>
      </c>
      <c r="H2197">
        <f t="shared" ca="1" si="72"/>
        <v>1.2980931518913713E-2</v>
      </c>
    </row>
    <row r="2198" spans="2:8" x14ac:dyDescent="0.2">
      <c r="B2198" s="176">
        <v>35313</v>
      </c>
      <c r="C2198" s="146">
        <v>72.352440000000001</v>
      </c>
      <c r="D2198">
        <f t="shared" si="71"/>
        <v>-0.85063293290436315</v>
      </c>
      <c r="E2198">
        <v>1.0403128454508977E-2</v>
      </c>
      <c r="G2198">
        <v>2196</v>
      </c>
      <c r="H2198">
        <f t="shared" ca="1" si="72"/>
        <v>-1.7848629656775857E-2</v>
      </c>
    </row>
    <row r="2199" spans="2:8" x14ac:dyDescent="0.2">
      <c r="B2199" s="176">
        <v>42565</v>
      </c>
      <c r="C2199" s="146">
        <v>484.39352400000001</v>
      </c>
      <c r="D2199">
        <f t="shared" si="71"/>
        <v>0.42744778380567544</v>
      </c>
      <c r="E2199">
        <v>1.0392859679302575E-2</v>
      </c>
      <c r="G2199">
        <v>2197</v>
      </c>
      <c r="H2199">
        <f t="shared" ca="1" si="72"/>
        <v>-4.2413251044274736E-2</v>
      </c>
    </row>
    <row r="2200" spans="2:8" x14ac:dyDescent="0.2">
      <c r="B2200" s="176">
        <v>43220</v>
      </c>
      <c r="C2200" s="146">
        <v>339.342377</v>
      </c>
      <c r="D2200">
        <f t="shared" si="71"/>
        <v>15.134225747778851</v>
      </c>
      <c r="E2200">
        <v>1.0388871012859969E-2</v>
      </c>
      <c r="G2200">
        <v>2198</v>
      </c>
      <c r="H2200">
        <f t="shared" ca="1" si="72"/>
        <v>-2.1379445432912904E-2</v>
      </c>
    </row>
    <row r="2201" spans="2:8" x14ac:dyDescent="0.2">
      <c r="B2201" s="176">
        <v>36112</v>
      </c>
      <c r="C2201" s="146">
        <v>21.032454999999999</v>
      </c>
      <c r="D2201">
        <f t="shared" si="71"/>
        <v>-0.9566687049089474</v>
      </c>
      <c r="E2201">
        <v>1.0383007677774288E-2</v>
      </c>
      <c r="G2201">
        <v>2199</v>
      </c>
      <c r="H2201">
        <f t="shared" ca="1" si="72"/>
        <v>2.6688877308014402E-2</v>
      </c>
    </row>
    <row r="2202" spans="2:8" x14ac:dyDescent="0.2">
      <c r="B2202" s="176">
        <v>44489</v>
      </c>
      <c r="C2202" s="146">
        <v>485.38717700000001</v>
      </c>
      <c r="D2202">
        <f t="shared" si="71"/>
        <v>4.127456480717006E-2</v>
      </c>
      <c r="E2202">
        <v>1.0375601336636913E-2</v>
      </c>
      <c r="G2202">
        <v>2200</v>
      </c>
      <c r="H2202">
        <f t="shared" ca="1" si="72"/>
        <v>4.9662412631806463E-3</v>
      </c>
    </row>
    <row r="2203" spans="2:8" x14ac:dyDescent="0.2">
      <c r="B2203" s="176">
        <v>42803</v>
      </c>
      <c r="C2203" s="146">
        <v>466.147156</v>
      </c>
      <c r="D2203">
        <f t="shared" si="71"/>
        <v>1.2325136624060509</v>
      </c>
      <c r="E2203">
        <v>1.0371669897668532E-2</v>
      </c>
      <c r="G2203">
        <v>2201</v>
      </c>
      <c r="H2203">
        <f t="shared" ca="1" si="72"/>
        <v>-8.2483049403495722E-3</v>
      </c>
    </row>
    <row r="2204" spans="2:8" x14ac:dyDescent="0.2">
      <c r="B2204" s="176">
        <v>43588</v>
      </c>
      <c r="C2204" s="146">
        <v>208.79924</v>
      </c>
      <c r="D2204">
        <f t="shared" si="71"/>
        <v>-0.18641556554158753</v>
      </c>
      <c r="E2204">
        <v>1.0371471875709311E-2</v>
      </c>
      <c r="G2204">
        <v>2202</v>
      </c>
      <c r="H2204">
        <f t="shared" ca="1" si="72"/>
        <v>5.4483883193605261E-3</v>
      </c>
    </row>
    <row r="2205" spans="2:8" x14ac:dyDescent="0.2">
      <c r="B2205" s="176">
        <v>41239</v>
      </c>
      <c r="C2205" s="146">
        <v>256.641144</v>
      </c>
      <c r="D2205">
        <f t="shared" si="71"/>
        <v>0.59950931979580102</v>
      </c>
      <c r="E2205">
        <v>1.0364639933733164E-2</v>
      </c>
      <c r="G2205">
        <v>2203</v>
      </c>
      <c r="H2205">
        <f t="shared" ca="1" si="72"/>
        <v>5.2236753827336349E-2</v>
      </c>
    </row>
    <row r="2206" spans="2:8" x14ac:dyDescent="0.2">
      <c r="B2206" s="176">
        <v>43661</v>
      </c>
      <c r="C2206" s="146">
        <v>160.44992099999999</v>
      </c>
      <c r="D2206">
        <f t="shared" si="71"/>
        <v>-0.14054958680474872</v>
      </c>
      <c r="E2206">
        <v>1.0357774885426357E-2</v>
      </c>
      <c r="G2206">
        <v>2204</v>
      </c>
      <c r="H2206">
        <f t="shared" ca="1" si="72"/>
        <v>2.2545092072431229E-3</v>
      </c>
    </row>
    <row r="2207" spans="2:8" x14ac:dyDescent="0.2">
      <c r="B2207" s="176">
        <v>40709</v>
      </c>
      <c r="C2207" s="146">
        <v>186.68897999999999</v>
      </c>
      <c r="D2207">
        <f t="shared" si="71"/>
        <v>0.23326195625890747</v>
      </c>
      <c r="E2207">
        <v>1.0314999635464193E-2</v>
      </c>
      <c r="G2207">
        <v>2205</v>
      </c>
      <c r="H2207">
        <f t="shared" ca="1" si="72"/>
        <v>3.3706291517347976E-2</v>
      </c>
    </row>
    <row r="2208" spans="2:8" x14ac:dyDescent="0.2">
      <c r="B2208" s="176">
        <v>44077</v>
      </c>
      <c r="C2208" s="146">
        <v>151.37820400000001</v>
      </c>
      <c r="D2208">
        <f t="shared" si="71"/>
        <v>-0.43644461083676556</v>
      </c>
      <c r="E2208">
        <v>1.0312686543072776E-2</v>
      </c>
      <c r="G2208">
        <v>2206</v>
      </c>
      <c r="H2208">
        <f t="shared" ca="1" si="72"/>
        <v>2.5958375411067471E-2</v>
      </c>
    </row>
    <row r="2209" spans="2:8" x14ac:dyDescent="0.2">
      <c r="B2209" s="176">
        <v>43284</v>
      </c>
      <c r="C2209" s="146">
        <v>268.61282299999999</v>
      </c>
      <c r="D2209">
        <f t="shared" si="71"/>
        <v>-0.32928801366179594</v>
      </c>
      <c r="E2209">
        <v>1.0311208087664307E-2</v>
      </c>
      <c r="G2209">
        <v>2207</v>
      </c>
      <c r="H2209">
        <f t="shared" ca="1" si="72"/>
        <v>-2.9452943958816889E-2</v>
      </c>
    </row>
    <row r="2210" spans="2:8" x14ac:dyDescent="0.2">
      <c r="B2210" s="176">
        <v>42195</v>
      </c>
      <c r="C2210" s="146">
        <v>400.48907500000001</v>
      </c>
      <c r="D2210">
        <f t="shared" si="71"/>
        <v>5.6946042658814315</v>
      </c>
      <c r="E2210">
        <v>1.0306675592622758E-2</v>
      </c>
      <c r="G2210">
        <v>2208</v>
      </c>
      <c r="H2210">
        <f t="shared" ca="1" si="72"/>
        <v>1.6881269908120698E-2</v>
      </c>
    </row>
    <row r="2211" spans="2:8" x14ac:dyDescent="0.2">
      <c r="B2211" s="176">
        <v>35149</v>
      </c>
      <c r="C2211" s="146">
        <v>59.822665999999998</v>
      </c>
      <c r="D2211">
        <f t="shared" si="71"/>
        <v>-0.7551647679548783</v>
      </c>
      <c r="E2211">
        <v>1.0305757217862808E-2</v>
      </c>
      <c r="G2211">
        <v>2209</v>
      </c>
      <c r="H2211">
        <f t="shared" ca="1" si="72"/>
        <v>-9.8370210726078638E-3</v>
      </c>
    </row>
    <row r="2212" spans="2:8" x14ac:dyDescent="0.2">
      <c r="B2212" s="176">
        <v>44210</v>
      </c>
      <c r="C2212" s="146">
        <v>244.33847</v>
      </c>
      <c r="D2212">
        <f t="shared" si="71"/>
        <v>-0.1240170844769958</v>
      </c>
      <c r="E2212">
        <v>1.0304968464014106E-2</v>
      </c>
      <c r="G2212">
        <v>2210</v>
      </c>
      <c r="H2212">
        <f t="shared" ca="1" si="72"/>
        <v>4.1000008068670192E-2</v>
      </c>
    </row>
    <row r="2213" spans="2:8" x14ac:dyDescent="0.2">
      <c r="B2213" s="176">
        <v>44432</v>
      </c>
      <c r="C2213" s="146">
        <v>278.930634</v>
      </c>
      <c r="D2213">
        <f t="shared" si="71"/>
        <v>-0.34717692083813906</v>
      </c>
      <c r="E2213">
        <v>1.0290484059231218E-2</v>
      </c>
      <c r="G2213">
        <v>2211</v>
      </c>
      <c r="H2213">
        <f t="shared" ca="1" si="72"/>
        <v>8.1755163360315419E-3</v>
      </c>
    </row>
    <row r="2214" spans="2:8" x14ac:dyDescent="0.2">
      <c r="B2214" s="176">
        <v>43061</v>
      </c>
      <c r="C2214" s="146">
        <v>427.26834100000002</v>
      </c>
      <c r="D2214">
        <f t="shared" si="71"/>
        <v>21.462254832844366</v>
      </c>
      <c r="E2214">
        <v>1.0253394155551201E-2</v>
      </c>
      <c r="G2214">
        <v>2212</v>
      </c>
      <c r="H2214">
        <f t="shared" ca="1" si="72"/>
        <v>2.4426197018334667E-2</v>
      </c>
    </row>
    <row r="2215" spans="2:8" x14ac:dyDescent="0.2">
      <c r="B2215" s="176">
        <v>37337</v>
      </c>
      <c r="C2215" s="146">
        <v>19.021614</v>
      </c>
      <c r="D2215">
        <f t="shared" si="71"/>
        <v>-0.75399851061452916</v>
      </c>
      <c r="E2215">
        <v>1.0241717796298448E-2</v>
      </c>
      <c r="G2215">
        <v>2213</v>
      </c>
      <c r="H2215">
        <f t="shared" ca="1" si="72"/>
        <v>-6.8964337978900669E-2</v>
      </c>
    </row>
    <row r="2216" spans="2:8" x14ac:dyDescent="0.2">
      <c r="B2216" s="176">
        <v>38551</v>
      </c>
      <c r="C2216" s="146">
        <v>77.323166000000001</v>
      </c>
      <c r="D2216">
        <f t="shared" si="71"/>
        <v>-0.73236827179249731</v>
      </c>
      <c r="E2216">
        <v>1.0241564318788317E-2</v>
      </c>
      <c r="G2216">
        <v>2214</v>
      </c>
      <c r="H2216">
        <f t="shared" ca="1" si="72"/>
        <v>2.6317665243023574E-2</v>
      </c>
    </row>
    <row r="2217" spans="2:8" x14ac:dyDescent="0.2">
      <c r="B2217" s="176">
        <v>41390</v>
      </c>
      <c r="C2217" s="146">
        <v>288.91629</v>
      </c>
      <c r="D2217">
        <f t="shared" si="71"/>
        <v>-0.34113365512825655</v>
      </c>
      <c r="E2217">
        <v>1.0228403714636399E-2</v>
      </c>
      <c r="G2217">
        <v>2215</v>
      </c>
      <c r="H2217">
        <f t="shared" ca="1" si="72"/>
        <v>-4.9589012268553653E-2</v>
      </c>
    </row>
    <row r="2218" spans="2:8" x14ac:dyDescent="0.2">
      <c r="B2218" s="176">
        <v>42164</v>
      </c>
      <c r="C2218" s="146">
        <v>438.505157</v>
      </c>
      <c r="D2218">
        <f t="shared" si="71"/>
        <v>2.6471760019606188</v>
      </c>
      <c r="E2218">
        <v>1.0215815729771474E-2</v>
      </c>
      <c r="G2218">
        <v>2216</v>
      </c>
      <c r="H2218">
        <f t="shared" ca="1" si="72"/>
        <v>-1.2850429680491642E-3</v>
      </c>
    </row>
    <row r="2219" spans="2:8" x14ac:dyDescent="0.2">
      <c r="B2219" s="176">
        <v>39511</v>
      </c>
      <c r="C2219" s="146">
        <v>120.23142199999999</v>
      </c>
      <c r="D2219">
        <f t="shared" si="71"/>
        <v>-0.71672073267408631</v>
      </c>
      <c r="E2219">
        <v>1.0214531974646807E-2</v>
      </c>
      <c r="G2219">
        <v>2217</v>
      </c>
      <c r="H2219">
        <f t="shared" ca="1" si="72"/>
        <v>2.1291279930303074E-2</v>
      </c>
    </row>
    <row r="2220" spans="2:8" x14ac:dyDescent="0.2">
      <c r="B2220" s="176">
        <v>44705</v>
      </c>
      <c r="C2220" s="146">
        <v>424.42718500000001</v>
      </c>
      <c r="D2220">
        <f t="shared" si="71"/>
        <v>0.40774276858858249</v>
      </c>
      <c r="E2220">
        <v>1.0202825833308553E-2</v>
      </c>
      <c r="G2220">
        <v>2218</v>
      </c>
      <c r="H2220">
        <f t="shared" ca="1" si="72"/>
        <v>-5.7030995644096229E-2</v>
      </c>
    </row>
    <row r="2221" spans="2:8" x14ac:dyDescent="0.2">
      <c r="B2221" s="176">
        <v>41270</v>
      </c>
      <c r="C2221" s="146">
        <v>301.494843</v>
      </c>
      <c r="D2221">
        <f t="shared" si="71"/>
        <v>1.0924942342989836</v>
      </c>
      <c r="E2221">
        <v>1.0127365100819987E-2</v>
      </c>
      <c r="G2221">
        <v>2219</v>
      </c>
      <c r="H2221">
        <f t="shared" ca="1" si="72"/>
        <v>4.2952159722363777E-2</v>
      </c>
    </row>
    <row r="2222" spans="2:8" x14ac:dyDescent="0.2">
      <c r="B2222" s="176">
        <v>38950</v>
      </c>
      <c r="C2222" s="146">
        <v>144.08395400000001</v>
      </c>
      <c r="D2222">
        <f t="shared" si="71"/>
        <v>5.9285351883037922</v>
      </c>
      <c r="E2222">
        <v>1.0118100863792015E-2</v>
      </c>
      <c r="G2222">
        <v>2220</v>
      </c>
      <c r="H2222">
        <f t="shared" ca="1" si="72"/>
        <v>4.439805071295358E-2</v>
      </c>
    </row>
    <row r="2223" spans="2:8" x14ac:dyDescent="0.2">
      <c r="B2223" s="176">
        <v>37326</v>
      </c>
      <c r="C2223" s="146">
        <v>20.795731</v>
      </c>
      <c r="D2223">
        <f t="shared" si="71"/>
        <v>-0.86517046959348265</v>
      </c>
      <c r="E2223">
        <v>1.011615563159419E-2</v>
      </c>
      <c r="G2223">
        <v>2221</v>
      </c>
      <c r="H2223">
        <f t="shared" ca="1" si="72"/>
        <v>-2.0644996121052726E-2</v>
      </c>
    </row>
    <row r="2224" spans="2:8" x14ac:dyDescent="0.2">
      <c r="B2224" s="176">
        <v>39118</v>
      </c>
      <c r="C2224" s="146">
        <v>154.237213</v>
      </c>
      <c r="D2224">
        <f t="shared" si="71"/>
        <v>0.89742401214038692</v>
      </c>
      <c r="E2224">
        <v>1.0111315767570397E-2</v>
      </c>
      <c r="G2224">
        <v>2222</v>
      </c>
      <c r="H2224">
        <f t="shared" ca="1" si="72"/>
        <v>4.3430425388013338E-2</v>
      </c>
    </row>
    <row r="2225" spans="2:8" x14ac:dyDescent="0.2">
      <c r="B2225" s="176">
        <v>40043</v>
      </c>
      <c r="C2225" s="146">
        <v>81.287689</v>
      </c>
      <c r="D2225">
        <f t="shared" si="71"/>
        <v>3.0516337559882176</v>
      </c>
      <c r="E2225">
        <v>1.0099718651458093E-2</v>
      </c>
      <c r="G2225">
        <v>2223</v>
      </c>
      <c r="H2225">
        <f t="shared" ca="1" si="72"/>
        <v>-1.9220808045769994E-2</v>
      </c>
    </row>
    <row r="2226" spans="2:8" x14ac:dyDescent="0.2">
      <c r="B2226" s="176">
        <v>37330</v>
      </c>
      <c r="C2226" s="146">
        <v>20.062940999999999</v>
      </c>
      <c r="D2226">
        <f t="shared" si="71"/>
        <v>-0.95580219567970881</v>
      </c>
      <c r="E2226">
        <v>1.0096920854245489E-2</v>
      </c>
      <c r="G2226">
        <v>2224</v>
      </c>
      <c r="H2226">
        <f t="shared" ca="1" si="72"/>
        <v>-6.8357316397869737E-3</v>
      </c>
    </row>
    <row r="2227" spans="2:8" x14ac:dyDescent="0.2">
      <c r="B2227" s="176">
        <v>42852</v>
      </c>
      <c r="C2227" s="146">
        <v>453.93524200000002</v>
      </c>
      <c r="D2227">
        <f t="shared" si="71"/>
        <v>-0.29144583626832116</v>
      </c>
      <c r="E2227">
        <v>1.0093225479120789E-2</v>
      </c>
      <c r="G2227">
        <v>2225</v>
      </c>
      <c r="H2227">
        <f t="shared" ca="1" si="72"/>
        <v>-2.5644387186921167E-4</v>
      </c>
    </row>
    <row r="2228" spans="2:8" x14ac:dyDescent="0.2">
      <c r="B2228" s="176">
        <v>45187</v>
      </c>
      <c r="C2228" s="146">
        <v>640.65002400000003</v>
      </c>
      <c r="D2228">
        <f t="shared" si="71"/>
        <v>15.885440912938156</v>
      </c>
      <c r="E2228">
        <v>1.00906960977533E-2</v>
      </c>
      <c r="G2228">
        <v>2226</v>
      </c>
      <c r="H2228">
        <f t="shared" ca="1" si="72"/>
        <v>2.219384392744243E-2</v>
      </c>
    </row>
    <row r="2229" spans="2:8" x14ac:dyDescent="0.2">
      <c r="B2229" s="176">
        <v>36544</v>
      </c>
      <c r="C2229" s="146">
        <v>37.940970999999998</v>
      </c>
      <c r="D2229">
        <f t="shared" si="71"/>
        <v>-0.49658853922516483</v>
      </c>
      <c r="E2229">
        <v>1.008047292067241E-2</v>
      </c>
      <c r="G2229">
        <v>2227</v>
      </c>
      <c r="H2229">
        <f t="shared" ca="1" si="72"/>
        <v>5.8461457535357871E-2</v>
      </c>
    </row>
    <row r="2230" spans="2:8" x14ac:dyDescent="0.2">
      <c r="B2230" s="176">
        <v>35254</v>
      </c>
      <c r="C2230" s="146">
        <v>75.367714000000007</v>
      </c>
      <c r="D2230">
        <f t="shared" si="71"/>
        <v>-0.62965240307869852</v>
      </c>
      <c r="E2230">
        <v>1.0078806897376289E-2</v>
      </c>
      <c r="G2230">
        <v>2228</v>
      </c>
      <c r="H2230">
        <f t="shared" ca="1" si="72"/>
        <v>-8.9596868328831545E-3</v>
      </c>
    </row>
    <row r="2231" spans="2:8" x14ac:dyDescent="0.2">
      <c r="B2231" s="176">
        <v>40448</v>
      </c>
      <c r="C2231" s="146">
        <v>203.50534099999999</v>
      </c>
      <c r="D2231">
        <f t="shared" si="71"/>
        <v>9.9472348521546152</v>
      </c>
      <c r="E2231">
        <v>1.0066109250876195E-2</v>
      </c>
      <c r="G2231">
        <v>2229</v>
      </c>
      <c r="H2231">
        <f t="shared" ca="1" si="72"/>
        <v>3.9753311877537841E-2</v>
      </c>
    </row>
    <row r="2232" spans="2:8" x14ac:dyDescent="0.2">
      <c r="B2232" s="176">
        <v>37286</v>
      </c>
      <c r="C2232" s="146">
        <v>18.589656999999999</v>
      </c>
      <c r="D2232">
        <f t="shared" si="71"/>
        <v>-0.8211412310195858</v>
      </c>
      <c r="E2232">
        <v>1.0058608930745392E-2</v>
      </c>
      <c r="G2232">
        <v>2230</v>
      </c>
      <c r="H2232">
        <f t="shared" ca="1" si="72"/>
        <v>4.2534475042906104E-2</v>
      </c>
    </row>
    <row r="2233" spans="2:8" x14ac:dyDescent="0.2">
      <c r="B2233" s="176">
        <v>40066</v>
      </c>
      <c r="C2233" s="146">
        <v>103.934837</v>
      </c>
      <c r="D2233">
        <f t="shared" si="71"/>
        <v>1.3514455672019809</v>
      </c>
      <c r="E2233">
        <v>1.0052886971051478E-2</v>
      </c>
      <c r="G2233">
        <v>2231</v>
      </c>
      <c r="H2233">
        <f t="shared" ca="1" si="72"/>
        <v>6.350476254861058E-2</v>
      </c>
    </row>
    <row r="2234" spans="2:8" x14ac:dyDescent="0.2">
      <c r="B2234" s="176">
        <v>35405</v>
      </c>
      <c r="C2234" s="146">
        <v>44.200400999999999</v>
      </c>
      <c r="D2234">
        <f t="shared" si="71"/>
        <v>2.1676223913038801</v>
      </c>
      <c r="E2234">
        <v>1.0051798048419413E-2</v>
      </c>
      <c r="G2234">
        <v>2232</v>
      </c>
      <c r="H2234">
        <f t="shared" ca="1" si="72"/>
        <v>-4.8648593714514256E-4</v>
      </c>
    </row>
    <row r="2235" spans="2:8" x14ac:dyDescent="0.2">
      <c r="B2235" s="176">
        <v>36755</v>
      </c>
      <c r="C2235" s="146">
        <v>13.953810000000001</v>
      </c>
      <c r="D2235">
        <f t="shared" si="71"/>
        <v>-0.94430043929844565</v>
      </c>
      <c r="E2235">
        <v>1.0049894422507352E-2</v>
      </c>
      <c r="G2235">
        <v>2233</v>
      </c>
      <c r="H2235">
        <f t="shared" ca="1" si="72"/>
        <v>2.5272250133593677E-2</v>
      </c>
    </row>
    <row r="2236" spans="2:8" x14ac:dyDescent="0.2">
      <c r="B2236" s="176">
        <v>43328</v>
      </c>
      <c r="C2236" s="146">
        <v>250.51921100000001</v>
      </c>
      <c r="D2236">
        <f t="shared" si="71"/>
        <v>1.1562642811966839</v>
      </c>
      <c r="E2236">
        <v>1.0048233543368814E-2</v>
      </c>
      <c r="G2236">
        <v>2234</v>
      </c>
      <c r="H2236">
        <f t="shared" ca="1" si="72"/>
        <v>1.974633983068785E-2</v>
      </c>
    </row>
    <row r="2237" spans="2:8" x14ac:dyDescent="0.2">
      <c r="B2237" s="176">
        <v>39588</v>
      </c>
      <c r="C2237" s="146">
        <v>116.182053</v>
      </c>
      <c r="D2237">
        <f t="shared" si="71"/>
        <v>-0.77069521786675921</v>
      </c>
      <c r="E2237">
        <v>1.0047807244345518E-2</v>
      </c>
      <c r="G2237">
        <v>2235</v>
      </c>
      <c r="H2237">
        <f t="shared" ca="1" si="72"/>
        <v>-1.5682578574089369E-2</v>
      </c>
    </row>
    <row r="2238" spans="2:8" x14ac:dyDescent="0.2">
      <c r="B2238" s="176">
        <v>42583</v>
      </c>
      <c r="C2238" s="146">
        <v>506.67086799999998</v>
      </c>
      <c r="D2238">
        <f t="shared" si="71"/>
        <v>0.68322570406790073</v>
      </c>
      <c r="E2238">
        <v>1.0035755647047404E-2</v>
      </c>
      <c r="G2238">
        <v>2236</v>
      </c>
      <c r="H2238">
        <f t="shared" ca="1" si="72"/>
        <v>3.1708123623510463E-2</v>
      </c>
    </row>
    <row r="2239" spans="2:8" x14ac:dyDescent="0.2">
      <c r="B2239" s="176">
        <v>44460</v>
      </c>
      <c r="C2239" s="146">
        <v>301.011841</v>
      </c>
      <c r="D2239">
        <f t="shared" si="71"/>
        <v>0.36933060122744238</v>
      </c>
      <c r="E2239">
        <v>1.0035065326682658E-2</v>
      </c>
      <c r="G2239">
        <v>2237</v>
      </c>
      <c r="H2239">
        <f t="shared" ca="1" si="72"/>
        <v>5.2095928809212913E-4</v>
      </c>
    </row>
    <row r="2240" spans="2:8" x14ac:dyDescent="0.2">
      <c r="B2240" s="176">
        <v>40483</v>
      </c>
      <c r="C2240" s="146">
        <v>219.82408100000001</v>
      </c>
      <c r="D2240">
        <f t="shared" si="71"/>
        <v>2.2948821292115711</v>
      </c>
      <c r="E2240">
        <v>1.0008529134407656E-2</v>
      </c>
      <c r="G2240">
        <v>2238</v>
      </c>
      <c r="H2240">
        <f t="shared" ca="1" si="72"/>
        <v>3.689546759452602E-2</v>
      </c>
    </row>
    <row r="2241" spans="2:8" x14ac:dyDescent="0.2">
      <c r="B2241" s="176">
        <v>37970</v>
      </c>
      <c r="C2241" s="146">
        <v>66.716826999999995</v>
      </c>
      <c r="D2241">
        <f t="shared" si="71"/>
        <v>-0.7167291958396681</v>
      </c>
      <c r="E2241">
        <v>1.0005800391592535E-2</v>
      </c>
      <c r="G2241">
        <v>2239</v>
      </c>
      <c r="H2241">
        <f t="shared" ca="1" si="72"/>
        <v>5.3472300444586313E-2</v>
      </c>
    </row>
    <row r="2242" spans="2:8" x14ac:dyDescent="0.2">
      <c r="B2242" s="176">
        <v>40637</v>
      </c>
      <c r="C2242" s="146">
        <v>235.523132</v>
      </c>
      <c r="D2242">
        <f t="shared" si="71"/>
        <v>6.1330011730590197</v>
      </c>
      <c r="E2242">
        <v>9.9855114547802281E-3</v>
      </c>
      <c r="G2242">
        <v>2240</v>
      </c>
      <c r="H2242">
        <f t="shared" ca="1" si="72"/>
        <v>4.301164751151864E-2</v>
      </c>
    </row>
    <row r="2243" spans="2:8" x14ac:dyDescent="0.2">
      <c r="B2243" s="176">
        <v>35831</v>
      </c>
      <c r="C2243" s="146">
        <v>33.018799000000001</v>
      </c>
      <c r="D2243">
        <f t="shared" ref="D2243:D2306" si="73">(C2243-C2244)/C2244</f>
        <v>-0.15413455979914906</v>
      </c>
      <c r="E2243">
        <v>9.9801104374811368E-3</v>
      </c>
      <c r="G2243">
        <v>2241</v>
      </c>
      <c r="H2243">
        <f t="shared" ca="1" si="72"/>
        <v>8.7734389821909082E-3</v>
      </c>
    </row>
    <row r="2244" spans="2:8" x14ac:dyDescent="0.2">
      <c r="B2244" s="176">
        <v>37846</v>
      </c>
      <c r="C2244" s="146">
        <v>39.035522</v>
      </c>
      <c r="D2244">
        <f t="shared" si="73"/>
        <v>-0.69582824767068219</v>
      </c>
      <c r="E2244">
        <v>9.97534927254164E-3</v>
      </c>
      <c r="G2244">
        <v>2242</v>
      </c>
      <c r="H2244">
        <f t="shared" ref="H2244:H2307" ca="1" si="74">_xlfn.NORM.INV(RAND(),N$5,N$6)</f>
        <v>2.5222142551752379E-2</v>
      </c>
    </row>
    <row r="2245" spans="2:8" x14ac:dyDescent="0.2">
      <c r="B2245" s="176">
        <v>39153</v>
      </c>
      <c r="C2245" s="146">
        <v>128.33381700000001</v>
      </c>
      <c r="D2245">
        <f t="shared" si="73"/>
        <v>0.33610585358331219</v>
      </c>
      <c r="E2245">
        <v>9.9714896353864258E-3</v>
      </c>
      <c r="G2245">
        <v>2243</v>
      </c>
      <c r="H2245">
        <f t="shared" ca="1" si="74"/>
        <v>-7.3647577032268957E-2</v>
      </c>
    </row>
    <row r="2246" spans="2:8" x14ac:dyDescent="0.2">
      <c r="B2246" s="176">
        <v>44000</v>
      </c>
      <c r="C2246" s="146">
        <v>96.050635999999997</v>
      </c>
      <c r="D2246">
        <f t="shared" si="73"/>
        <v>7.7691528716617189</v>
      </c>
      <c r="E2246">
        <v>9.9580255601701261E-3</v>
      </c>
      <c r="G2246">
        <v>2244</v>
      </c>
      <c r="H2246">
        <f t="shared" ca="1" si="74"/>
        <v>4.8168728174972725E-2</v>
      </c>
    </row>
    <row r="2247" spans="2:8" x14ac:dyDescent="0.2">
      <c r="B2247" s="176">
        <v>37090</v>
      </c>
      <c r="C2247" s="146">
        <v>10.953239999999999</v>
      </c>
      <c r="D2247">
        <f t="shared" si="73"/>
        <v>7.6572899185722437E-2</v>
      </c>
      <c r="E2247">
        <v>9.9570752291347764E-3</v>
      </c>
      <c r="G2247">
        <v>2245</v>
      </c>
      <c r="H2247">
        <f t="shared" ca="1" si="74"/>
        <v>8.3203316007508087E-3</v>
      </c>
    </row>
    <row r="2248" spans="2:8" x14ac:dyDescent="0.2">
      <c r="B2248" s="176">
        <v>37062</v>
      </c>
      <c r="C2248" s="146">
        <v>10.174174000000001</v>
      </c>
      <c r="D2248">
        <f t="shared" si="73"/>
        <v>-0.95322693011226645</v>
      </c>
      <c r="E2248">
        <v>9.9541418777658892E-3</v>
      </c>
      <c r="G2248">
        <v>2246</v>
      </c>
      <c r="H2248">
        <f t="shared" ca="1" si="74"/>
        <v>-1.8957093294945129E-2</v>
      </c>
    </row>
    <row r="2249" spans="2:8" x14ac:dyDescent="0.2">
      <c r="B2249" s="176">
        <v>43566</v>
      </c>
      <c r="C2249" s="146">
        <v>217.52204900000001</v>
      </c>
      <c r="D2249">
        <f t="shared" si="73"/>
        <v>0.6907694704724221</v>
      </c>
      <c r="E2249">
        <v>9.9513583369590149E-3</v>
      </c>
      <c r="G2249">
        <v>2247</v>
      </c>
      <c r="H2249">
        <f t="shared" ca="1" si="74"/>
        <v>1.8059506351552287E-2</v>
      </c>
    </row>
    <row r="2250" spans="2:8" x14ac:dyDescent="0.2">
      <c r="B2250" s="176">
        <v>39198</v>
      </c>
      <c r="C2250" s="146">
        <v>128.65269499999999</v>
      </c>
      <c r="D2250">
        <f t="shared" si="73"/>
        <v>5.5311353743757223</v>
      </c>
      <c r="E2250">
        <v>9.946702935750314E-3</v>
      </c>
      <c r="G2250">
        <v>2248</v>
      </c>
      <c r="H2250">
        <f t="shared" ca="1" si="74"/>
        <v>-5.0085230486620641E-2</v>
      </c>
    </row>
    <row r="2251" spans="2:8" x14ac:dyDescent="0.2">
      <c r="B2251" s="176">
        <v>36019</v>
      </c>
      <c r="C2251" s="146">
        <v>19.698366</v>
      </c>
      <c r="D2251">
        <f t="shared" si="73"/>
        <v>-0.89772380557404352</v>
      </c>
      <c r="E2251">
        <v>9.9352547039841775E-3</v>
      </c>
      <c r="G2251">
        <v>2249</v>
      </c>
      <c r="H2251">
        <f t="shared" ca="1" si="74"/>
        <v>1.8271790238339441E-2</v>
      </c>
    </row>
    <row r="2252" spans="2:8" x14ac:dyDescent="0.2">
      <c r="B2252" s="176">
        <v>44201</v>
      </c>
      <c r="C2252" s="146">
        <v>192.599716</v>
      </c>
      <c r="D2252">
        <f t="shared" si="73"/>
        <v>-0.30754812521560282</v>
      </c>
      <c r="E2252">
        <v>9.932003736837865E-3</v>
      </c>
      <c r="G2252">
        <v>2250</v>
      </c>
      <c r="H2252">
        <f t="shared" ca="1" si="74"/>
        <v>3.4921769208757808E-2</v>
      </c>
    </row>
    <row r="2253" spans="2:8" x14ac:dyDescent="0.2">
      <c r="B2253" s="176">
        <v>41386</v>
      </c>
      <c r="C2253" s="146">
        <v>278.14166299999999</v>
      </c>
      <c r="D2253">
        <f t="shared" si="73"/>
        <v>7.6821360198509395E-2</v>
      </c>
      <c r="E2253">
        <v>9.9132593033409849E-3</v>
      </c>
      <c r="G2253">
        <v>2251</v>
      </c>
      <c r="H2253">
        <f t="shared" ca="1" si="74"/>
        <v>-4.0625891538260017E-2</v>
      </c>
    </row>
    <row r="2254" spans="2:8" x14ac:dyDescent="0.2">
      <c r="B2254" s="176">
        <v>41199</v>
      </c>
      <c r="C2254" s="146">
        <v>258.29879799999998</v>
      </c>
      <c r="D2254">
        <f t="shared" si="73"/>
        <v>-0.47089271734146049</v>
      </c>
      <c r="E2254">
        <v>9.9125272099479956E-3</v>
      </c>
      <c r="G2254">
        <v>2252</v>
      </c>
      <c r="H2254">
        <f t="shared" ca="1" si="74"/>
        <v>2.954213024210647E-2</v>
      </c>
    </row>
    <row r="2255" spans="2:8" x14ac:dyDescent="0.2">
      <c r="B2255" s="176">
        <v>44504</v>
      </c>
      <c r="C2255" s="146">
        <v>488.17849699999999</v>
      </c>
      <c r="D2255">
        <f t="shared" si="73"/>
        <v>8.4181398817433131</v>
      </c>
      <c r="E2255">
        <v>9.8989663081913825E-3</v>
      </c>
      <c r="G2255">
        <v>2253</v>
      </c>
      <c r="H2255">
        <f t="shared" ca="1" si="74"/>
        <v>-1.5843680150552653E-2</v>
      </c>
    </row>
    <row r="2256" spans="2:8" x14ac:dyDescent="0.2">
      <c r="B2256" s="176">
        <v>35682</v>
      </c>
      <c r="C2256" s="146">
        <v>51.833855</v>
      </c>
      <c r="D2256">
        <f t="shared" si="73"/>
        <v>-0.82484284404815311</v>
      </c>
      <c r="E2256">
        <v>9.8883177373076669E-3</v>
      </c>
      <c r="G2256">
        <v>2254</v>
      </c>
      <c r="H2256">
        <f t="shared" ca="1" si="74"/>
        <v>2.5380913382997941E-3</v>
      </c>
    </row>
    <row r="2257" spans="2:8" x14ac:dyDescent="0.2">
      <c r="B2257" s="176">
        <v>44410</v>
      </c>
      <c r="C2257" s="146">
        <v>295.92770400000001</v>
      </c>
      <c r="D2257">
        <f t="shared" si="73"/>
        <v>13.379557769166292</v>
      </c>
      <c r="E2257">
        <v>9.8656273147589707E-3</v>
      </c>
      <c r="G2257">
        <v>2255</v>
      </c>
      <c r="H2257">
        <f t="shared" ca="1" si="74"/>
        <v>-1.5535532521813441E-2</v>
      </c>
    </row>
    <row r="2258" spans="2:8" x14ac:dyDescent="0.2">
      <c r="B2258" s="176">
        <v>37474</v>
      </c>
      <c r="C2258" s="146">
        <v>20.579750000000001</v>
      </c>
      <c r="D2258">
        <f t="shared" si="73"/>
        <v>-0.92709800317127544</v>
      </c>
      <c r="E2258">
        <v>9.8409162283112084E-3</v>
      </c>
      <c r="G2258">
        <v>2256</v>
      </c>
      <c r="H2258">
        <f t="shared" ca="1" si="74"/>
        <v>-1.171109001433813E-2</v>
      </c>
    </row>
    <row r="2259" spans="2:8" x14ac:dyDescent="0.2">
      <c r="B2259" s="176">
        <v>41492</v>
      </c>
      <c r="C2259" s="146">
        <v>282.29336499999999</v>
      </c>
      <c r="D2259">
        <f t="shared" si="73"/>
        <v>-0.43708559076273673</v>
      </c>
      <c r="E2259">
        <v>9.833389850871543E-3</v>
      </c>
      <c r="G2259">
        <v>2257</v>
      </c>
      <c r="H2259">
        <f t="shared" ca="1" si="74"/>
        <v>-5.5427703501934687E-3</v>
      </c>
    </row>
    <row r="2260" spans="2:8" x14ac:dyDescent="0.2">
      <c r="B2260" s="176">
        <v>41940</v>
      </c>
      <c r="C2260" s="146">
        <v>501.48541299999999</v>
      </c>
      <c r="D2260">
        <f t="shared" si="73"/>
        <v>0.57893405136505915</v>
      </c>
      <c r="E2260">
        <v>9.8272846487069444E-3</v>
      </c>
      <c r="G2260">
        <v>2258</v>
      </c>
      <c r="H2260">
        <f t="shared" ca="1" si="74"/>
        <v>1.3171788588476892E-2</v>
      </c>
    </row>
    <row r="2261" spans="2:8" x14ac:dyDescent="0.2">
      <c r="B2261" s="176">
        <v>44343</v>
      </c>
      <c r="C2261" s="146">
        <v>317.61010700000003</v>
      </c>
      <c r="D2261">
        <f t="shared" si="73"/>
        <v>5.5537477082215805</v>
      </c>
      <c r="E2261">
        <v>9.8256533941931921E-3</v>
      </c>
      <c r="G2261">
        <v>2259</v>
      </c>
      <c r="H2261">
        <f t="shared" ca="1" si="74"/>
        <v>3.2729586220388698E-2</v>
      </c>
    </row>
    <row r="2262" spans="2:8" x14ac:dyDescent="0.2">
      <c r="B2262" s="176">
        <v>35712</v>
      </c>
      <c r="C2262" s="146">
        <v>48.462364000000001</v>
      </c>
      <c r="D2262">
        <f t="shared" si="73"/>
        <v>-0.89834084941197889</v>
      </c>
      <c r="E2262">
        <v>9.8200522184441058E-3</v>
      </c>
      <c r="G2262">
        <v>2260</v>
      </c>
      <c r="H2262">
        <f t="shared" ca="1" si="74"/>
        <v>2.6237745753388168E-2</v>
      </c>
    </row>
    <row r="2263" spans="2:8" x14ac:dyDescent="0.2">
      <c r="B2263" s="176">
        <v>45042</v>
      </c>
      <c r="C2263" s="146">
        <v>476.71423299999998</v>
      </c>
      <c r="D2263">
        <f t="shared" si="73"/>
        <v>0.12043118310425552</v>
      </c>
      <c r="E2263">
        <v>9.8194628465678186E-3</v>
      </c>
      <c r="G2263">
        <v>2261</v>
      </c>
      <c r="H2263">
        <f t="shared" ca="1" si="74"/>
        <v>-1.2675556935327393E-4</v>
      </c>
    </row>
    <row r="2264" spans="2:8" x14ac:dyDescent="0.2">
      <c r="B2264" s="176">
        <v>42864</v>
      </c>
      <c r="C2264" s="146">
        <v>425.473907</v>
      </c>
      <c r="D2264">
        <f t="shared" si="73"/>
        <v>2.0705033473425671</v>
      </c>
      <c r="E2264">
        <v>9.818947156204327E-3</v>
      </c>
      <c r="G2264">
        <v>2262</v>
      </c>
      <c r="H2264">
        <f t="shared" ca="1" si="74"/>
        <v>-4.020316644133913E-2</v>
      </c>
    </row>
    <row r="2265" spans="2:8" x14ac:dyDescent="0.2">
      <c r="B2265" s="176">
        <v>44141</v>
      </c>
      <c r="C2265" s="146">
        <v>138.56813</v>
      </c>
      <c r="D2265">
        <f t="shared" si="73"/>
        <v>-0.69346123980424101</v>
      </c>
      <c r="E2265">
        <v>9.8075079199396627E-3</v>
      </c>
      <c r="G2265">
        <v>2263</v>
      </c>
      <c r="H2265">
        <f t="shared" ca="1" si="74"/>
        <v>3.3220296969015163E-2</v>
      </c>
    </row>
    <row r="2266" spans="2:8" x14ac:dyDescent="0.2">
      <c r="B2266" s="176">
        <v>44762</v>
      </c>
      <c r="C2266" s="146">
        <v>452.04113799999999</v>
      </c>
      <c r="D2266">
        <f t="shared" si="73"/>
        <v>4.3157453913006831</v>
      </c>
      <c r="E2266">
        <v>9.7985169531919231E-3</v>
      </c>
      <c r="G2266">
        <v>2264</v>
      </c>
      <c r="H2266">
        <f t="shared" ca="1" si="74"/>
        <v>-3.5476308757719857E-2</v>
      </c>
    </row>
    <row r="2267" spans="2:8" x14ac:dyDescent="0.2">
      <c r="B2267" s="176">
        <v>38608</v>
      </c>
      <c r="C2267" s="146">
        <v>85.038146999999995</v>
      </c>
      <c r="D2267">
        <f t="shared" si="73"/>
        <v>1.4959452333539511</v>
      </c>
      <c r="E2267">
        <v>9.7980929789715995E-3</v>
      </c>
      <c r="G2267">
        <v>2265</v>
      </c>
      <c r="H2267">
        <f t="shared" ca="1" si="74"/>
        <v>-3.0326155659117535E-2</v>
      </c>
    </row>
    <row r="2268" spans="2:8" x14ac:dyDescent="0.2">
      <c r="B2268" s="176">
        <v>37813</v>
      </c>
      <c r="C2268" s="146">
        <v>34.070518</v>
      </c>
      <c r="D2268">
        <f t="shared" si="73"/>
        <v>-0.76308241022119405</v>
      </c>
      <c r="E2268">
        <v>9.7947115895878033E-3</v>
      </c>
      <c r="G2268">
        <v>2266</v>
      </c>
      <c r="H2268">
        <f t="shared" ca="1" si="74"/>
        <v>-6.4246962550831344E-4</v>
      </c>
    </row>
    <row r="2269" spans="2:8" x14ac:dyDescent="0.2">
      <c r="B2269" s="176">
        <v>40359</v>
      </c>
      <c r="C2269" s="146">
        <v>143.80746500000001</v>
      </c>
      <c r="D2269">
        <f t="shared" si="73"/>
        <v>0.23377694348967779</v>
      </c>
      <c r="E2269">
        <v>9.7930375098066336E-3</v>
      </c>
      <c r="G2269">
        <v>2267</v>
      </c>
      <c r="H2269">
        <f t="shared" ca="1" si="74"/>
        <v>1.1740434636364986E-3</v>
      </c>
    </row>
    <row r="2270" spans="2:8" x14ac:dyDescent="0.2">
      <c r="B2270" s="176">
        <v>39324</v>
      </c>
      <c r="C2270" s="146">
        <v>116.558723</v>
      </c>
      <c r="D2270">
        <f t="shared" si="73"/>
        <v>-8.9845663978722443E-2</v>
      </c>
      <c r="E2270">
        <v>9.790028513972409E-3</v>
      </c>
      <c r="G2270">
        <v>2268</v>
      </c>
      <c r="H2270">
        <f t="shared" ca="1" si="74"/>
        <v>-2.1412259951829549E-2</v>
      </c>
    </row>
    <row r="2271" spans="2:8" x14ac:dyDescent="0.2">
      <c r="B2271" s="176">
        <v>39234</v>
      </c>
      <c r="C2271" s="146">
        <v>128.06478899999999</v>
      </c>
      <c r="D2271">
        <f t="shared" si="73"/>
        <v>-0.53029643421767347</v>
      </c>
      <c r="E2271">
        <v>9.7881286521002732E-3</v>
      </c>
      <c r="G2271">
        <v>2269</v>
      </c>
      <c r="H2271">
        <f t="shared" ca="1" si="74"/>
        <v>6.1973891767282956E-2</v>
      </c>
    </row>
    <row r="2272" spans="2:8" x14ac:dyDescent="0.2">
      <c r="B2272" s="176">
        <v>43290</v>
      </c>
      <c r="C2272" s="146">
        <v>272.650238</v>
      </c>
      <c r="D2272">
        <f t="shared" si="73"/>
        <v>-0.55995763627983097</v>
      </c>
      <c r="E2272">
        <v>9.7839666401000631E-3</v>
      </c>
      <c r="G2272">
        <v>2270</v>
      </c>
      <c r="H2272">
        <f t="shared" ca="1" si="74"/>
        <v>-4.614935376252851E-2</v>
      </c>
    </row>
    <row r="2273" spans="2:8" x14ac:dyDescent="0.2">
      <c r="B2273" s="176">
        <v>45204</v>
      </c>
      <c r="C2273" s="146">
        <v>619.59997599999997</v>
      </c>
      <c r="D2273">
        <f t="shared" si="73"/>
        <v>0.32128210276877145</v>
      </c>
      <c r="E2273">
        <v>9.778357618449451E-3</v>
      </c>
      <c r="G2273">
        <v>2271</v>
      </c>
      <c r="H2273">
        <f t="shared" ca="1" si="74"/>
        <v>-8.9604066282612513E-2</v>
      </c>
    </row>
    <row r="2274" spans="2:8" x14ac:dyDescent="0.2">
      <c r="B2274" s="176">
        <v>42828</v>
      </c>
      <c r="C2274" s="146">
        <v>468.938446</v>
      </c>
      <c r="D2274">
        <f t="shared" si="73"/>
        <v>2.1276551353655922E-2</v>
      </c>
      <c r="E2274">
        <v>9.7670164296963131E-3</v>
      </c>
      <c r="G2274">
        <v>2272</v>
      </c>
      <c r="H2274">
        <f t="shared" ca="1" si="74"/>
        <v>-2.509250923682162E-2</v>
      </c>
    </row>
    <row r="2275" spans="2:8" x14ac:dyDescent="0.2">
      <c r="B2275" s="176">
        <v>42935</v>
      </c>
      <c r="C2275" s="146">
        <v>459.16891500000003</v>
      </c>
      <c r="D2275">
        <f t="shared" si="73"/>
        <v>4.3729746261764868</v>
      </c>
      <c r="E2275">
        <v>9.7555943010013777E-3</v>
      </c>
      <c r="G2275">
        <v>2273</v>
      </c>
      <c r="H2275">
        <f t="shared" ca="1" si="74"/>
        <v>-2.0926893229437405E-2</v>
      </c>
    </row>
    <row r="2276" spans="2:8" x14ac:dyDescent="0.2">
      <c r="B2276" s="176">
        <v>38649</v>
      </c>
      <c r="C2276" s="146">
        <v>85.458977000000004</v>
      </c>
      <c r="D2276">
        <f t="shared" si="73"/>
        <v>-0.74176704364184065</v>
      </c>
      <c r="E2276">
        <v>9.7494687763318485E-3</v>
      </c>
      <c r="G2276">
        <v>2274</v>
      </c>
      <c r="H2276">
        <f t="shared" ca="1" si="74"/>
        <v>-3.3105559457118267E-2</v>
      </c>
    </row>
    <row r="2277" spans="2:8" x14ac:dyDescent="0.2">
      <c r="B2277" s="176">
        <v>41541</v>
      </c>
      <c r="C2277" s="146">
        <v>330.93753099999998</v>
      </c>
      <c r="D2277">
        <f t="shared" si="73"/>
        <v>0.85013734859329915</v>
      </c>
      <c r="E2277">
        <v>9.7349900937893329E-3</v>
      </c>
      <c r="G2277">
        <v>2275</v>
      </c>
      <c r="H2277">
        <f t="shared" ca="1" si="74"/>
        <v>1.6102825011213982E-2</v>
      </c>
    </row>
    <row r="2278" spans="2:8" x14ac:dyDescent="0.2">
      <c r="B2278" s="176">
        <v>40903</v>
      </c>
      <c r="C2278" s="146">
        <v>178.871872</v>
      </c>
      <c r="D2278">
        <f t="shared" si="73"/>
        <v>7.9603805784595333E-3</v>
      </c>
      <c r="E2278">
        <v>9.7322390525286517E-3</v>
      </c>
      <c r="G2278">
        <v>2276</v>
      </c>
      <c r="H2278">
        <f t="shared" ca="1" si="74"/>
        <v>-8.7501630718342591E-3</v>
      </c>
    </row>
    <row r="2279" spans="2:8" x14ac:dyDescent="0.2">
      <c r="B2279" s="176">
        <v>40717</v>
      </c>
      <c r="C2279" s="146">
        <v>177.45922899999999</v>
      </c>
      <c r="D2279">
        <f t="shared" si="73"/>
        <v>-0.32607118395501661</v>
      </c>
      <c r="E2279">
        <v>9.723326242460811E-3</v>
      </c>
      <c r="G2279">
        <v>2277</v>
      </c>
      <c r="H2279">
        <f t="shared" ca="1" si="74"/>
        <v>-2.5494750135501495E-2</v>
      </c>
    </row>
    <row r="2280" spans="2:8" x14ac:dyDescent="0.2">
      <c r="B2280" s="176">
        <v>41215</v>
      </c>
      <c r="C2280" s="146">
        <v>263.32043499999997</v>
      </c>
      <c r="D2280">
        <f t="shared" si="73"/>
        <v>-0.43146552318448123</v>
      </c>
      <c r="E2280">
        <v>9.7214789594457195E-3</v>
      </c>
      <c r="G2280">
        <v>2278</v>
      </c>
      <c r="H2280">
        <f t="shared" ca="1" si="74"/>
        <v>3.3853618542197851E-2</v>
      </c>
    </row>
    <row r="2281" spans="2:8" x14ac:dyDescent="0.2">
      <c r="B2281" s="176">
        <v>42937</v>
      </c>
      <c r="C2281" s="146">
        <v>463.15649400000001</v>
      </c>
      <c r="D2281">
        <f t="shared" si="73"/>
        <v>3.4395605181400111</v>
      </c>
      <c r="E2281">
        <v>9.6707905492198019E-3</v>
      </c>
      <c r="G2281">
        <v>2279</v>
      </c>
      <c r="H2281">
        <f t="shared" ca="1" si="74"/>
        <v>3.1554998395148647E-3</v>
      </c>
    </row>
    <row r="2282" spans="2:8" x14ac:dyDescent="0.2">
      <c r="B2282" s="176">
        <v>44043</v>
      </c>
      <c r="C2282" s="146">
        <v>104.32485200000001</v>
      </c>
      <c r="D2282">
        <f t="shared" si="73"/>
        <v>-0.76501628640474151</v>
      </c>
      <c r="E2282">
        <v>9.6478729372342972E-3</v>
      </c>
      <c r="G2282">
        <v>2280</v>
      </c>
      <c r="H2282">
        <f t="shared" ca="1" si="74"/>
        <v>1.120862346830531E-2</v>
      </c>
    </row>
    <row r="2283" spans="2:8" x14ac:dyDescent="0.2">
      <c r="B2283" s="176">
        <v>42711</v>
      </c>
      <c r="C2283" s="146">
        <v>443.96630900000002</v>
      </c>
      <c r="D2283">
        <f t="shared" si="73"/>
        <v>0.69974361212092617</v>
      </c>
      <c r="E2283">
        <v>9.6350530885020349E-3</v>
      </c>
      <c r="G2283">
        <v>2281</v>
      </c>
      <c r="H2283">
        <f t="shared" ca="1" si="74"/>
        <v>2.3321337993729131E-2</v>
      </c>
    </row>
    <row r="2284" spans="2:8" x14ac:dyDescent="0.2">
      <c r="B2284" s="176">
        <v>40991</v>
      </c>
      <c r="C2284" s="146">
        <v>261.19604500000003</v>
      </c>
      <c r="D2284">
        <f t="shared" si="73"/>
        <v>-0.39850753966325975</v>
      </c>
      <c r="E2284">
        <v>9.6259746835932452E-3</v>
      </c>
      <c r="G2284">
        <v>2282</v>
      </c>
      <c r="H2284">
        <f t="shared" ca="1" si="74"/>
        <v>2.8204135094427461E-2</v>
      </c>
    </row>
    <row r="2285" spans="2:8" x14ac:dyDescent="0.2">
      <c r="B2285" s="176">
        <v>42951</v>
      </c>
      <c r="C2285" s="146">
        <v>434.24658199999999</v>
      </c>
      <c r="D2285">
        <f t="shared" si="73"/>
        <v>12.800480066626731</v>
      </c>
      <c r="E2285">
        <v>9.6186785664023906E-3</v>
      </c>
      <c r="G2285">
        <v>2283</v>
      </c>
      <c r="H2285">
        <f t="shared" ca="1" si="74"/>
        <v>2.9622482897300417E-2</v>
      </c>
    </row>
    <row r="2286" spans="2:8" x14ac:dyDescent="0.2">
      <c r="B2286" s="176">
        <v>37803</v>
      </c>
      <c r="C2286" s="146">
        <v>31.466049000000002</v>
      </c>
      <c r="D2286">
        <f t="shared" si="73"/>
        <v>-0.89254008532712381</v>
      </c>
      <c r="E2286">
        <v>9.5933356291338315E-3</v>
      </c>
      <c r="G2286">
        <v>2284</v>
      </c>
      <c r="H2286">
        <f t="shared" ca="1" si="74"/>
        <v>1.5692817800349316E-2</v>
      </c>
    </row>
    <row r="2287" spans="2:8" x14ac:dyDescent="0.2">
      <c r="B2287" s="176">
        <v>41408</v>
      </c>
      <c r="C2287" s="146">
        <v>292.81662</v>
      </c>
      <c r="D2287">
        <f t="shared" si="73"/>
        <v>3.2179626002903059</v>
      </c>
      <c r="E2287">
        <v>9.5814878199183759E-3</v>
      </c>
      <c r="G2287">
        <v>2285</v>
      </c>
      <c r="H2287">
        <f t="shared" ca="1" si="74"/>
        <v>1.8130280123455342E-2</v>
      </c>
    </row>
    <row r="2288" spans="2:8" x14ac:dyDescent="0.2">
      <c r="B2288" s="176">
        <v>38484</v>
      </c>
      <c r="C2288" s="146">
        <v>69.421340999999998</v>
      </c>
      <c r="D2288">
        <f t="shared" si="73"/>
        <v>0.50948980425870127</v>
      </c>
      <c r="E2288">
        <v>9.5505241264899655E-3</v>
      </c>
      <c r="G2288">
        <v>2286</v>
      </c>
      <c r="H2288">
        <f t="shared" ca="1" si="74"/>
        <v>-7.2389117126583927E-2</v>
      </c>
    </row>
    <row r="2289" spans="2:8" x14ac:dyDescent="0.2">
      <c r="B2289" s="176">
        <v>35754</v>
      </c>
      <c r="C2289" s="146">
        <v>45.989936999999998</v>
      </c>
      <c r="D2289">
        <f t="shared" si="73"/>
        <v>-0.71381209501190102</v>
      </c>
      <c r="E2289">
        <v>9.5492868827339577E-3</v>
      </c>
      <c r="G2289">
        <v>2287</v>
      </c>
      <c r="H2289">
        <f t="shared" ca="1" si="74"/>
        <v>-4.4142551055329965E-2</v>
      </c>
    </row>
    <row r="2290" spans="2:8" x14ac:dyDescent="0.2">
      <c r="B2290" s="176">
        <v>39098</v>
      </c>
      <c r="C2290" s="146">
        <v>160.698395</v>
      </c>
      <c r="D2290">
        <f t="shared" si="73"/>
        <v>0.37093702715743321</v>
      </c>
      <c r="E2290">
        <v>9.5413224750248368E-3</v>
      </c>
      <c r="G2290">
        <v>2288</v>
      </c>
      <c r="H2290">
        <f t="shared" ca="1" si="74"/>
        <v>-1.66991700601796E-2</v>
      </c>
    </row>
    <row r="2291" spans="2:8" x14ac:dyDescent="0.2">
      <c r="B2291" s="176">
        <v>39259</v>
      </c>
      <c r="C2291" s="146">
        <v>117.21792600000001</v>
      </c>
      <c r="D2291">
        <f t="shared" si="73"/>
        <v>1.9277188572882644</v>
      </c>
      <c r="E2291">
        <v>9.5111203036448468E-3</v>
      </c>
      <c r="G2291">
        <v>2289</v>
      </c>
      <c r="H2291">
        <f t="shared" ca="1" si="74"/>
        <v>-2.174398449737458E-2</v>
      </c>
    </row>
    <row r="2292" spans="2:8" x14ac:dyDescent="0.2">
      <c r="B2292" s="176">
        <v>35790</v>
      </c>
      <c r="C2292" s="146">
        <v>40.037289000000001</v>
      </c>
      <c r="D2292">
        <f t="shared" si="73"/>
        <v>-0.49249810323533455</v>
      </c>
      <c r="E2292">
        <v>9.5064936414055619E-3</v>
      </c>
      <c r="G2292">
        <v>2290</v>
      </c>
      <c r="H2292">
        <f t="shared" ca="1" si="74"/>
        <v>-5.7553086595884722E-3</v>
      </c>
    </row>
    <row r="2293" spans="2:8" x14ac:dyDescent="0.2">
      <c r="B2293" s="176">
        <v>38559</v>
      </c>
      <c r="C2293" s="146">
        <v>78.890915000000007</v>
      </c>
      <c r="D2293">
        <f t="shared" si="73"/>
        <v>-0.37706377310078387</v>
      </c>
      <c r="E2293">
        <v>9.5026379332627912E-3</v>
      </c>
      <c r="G2293">
        <v>2291</v>
      </c>
      <c r="H2293">
        <f t="shared" ca="1" si="74"/>
        <v>2.2575032280637061E-3</v>
      </c>
    </row>
    <row r="2294" spans="2:8" x14ac:dyDescent="0.2">
      <c r="B2294" s="176">
        <v>39497</v>
      </c>
      <c r="C2294" s="146">
        <v>126.643646</v>
      </c>
      <c r="D2294">
        <f t="shared" si="73"/>
        <v>-0.34309688173218456</v>
      </c>
      <c r="E2294">
        <v>9.4855913471912131E-3</v>
      </c>
      <c r="G2294">
        <v>2292</v>
      </c>
      <c r="H2294">
        <f t="shared" ca="1" si="74"/>
        <v>-5.9072865898088869E-3</v>
      </c>
    </row>
    <row r="2295" spans="2:8" x14ac:dyDescent="0.2">
      <c r="B2295" s="176">
        <v>40749</v>
      </c>
      <c r="C2295" s="146">
        <v>192.78892500000001</v>
      </c>
      <c r="D2295">
        <f t="shared" si="73"/>
        <v>8.3854821423398906</v>
      </c>
      <c r="E2295">
        <v>9.4790025678160757E-3</v>
      </c>
      <c r="G2295">
        <v>2293</v>
      </c>
      <c r="H2295">
        <f t="shared" ca="1" si="74"/>
        <v>-7.4700938229814327E-3</v>
      </c>
    </row>
    <row r="2296" spans="2:8" x14ac:dyDescent="0.2">
      <c r="B2296" s="176">
        <v>37484</v>
      </c>
      <c r="C2296" s="146">
        <v>20.541184999999999</v>
      </c>
      <c r="D2296">
        <f t="shared" si="73"/>
        <v>-0.93766217975170274</v>
      </c>
      <c r="E2296">
        <v>9.4767393659308582E-3</v>
      </c>
      <c r="G2296">
        <v>2294</v>
      </c>
      <c r="H2296">
        <f t="shared" ca="1" si="74"/>
        <v>5.7006059904626469E-3</v>
      </c>
    </row>
    <row r="2297" spans="2:8" x14ac:dyDescent="0.2">
      <c r="B2297" s="176">
        <v>41548</v>
      </c>
      <c r="C2297" s="146">
        <v>329.51400799999999</v>
      </c>
      <c r="D2297">
        <f t="shared" si="73"/>
        <v>0.93638550032240753</v>
      </c>
      <c r="E2297">
        <v>9.4735664132503498E-3</v>
      </c>
      <c r="G2297">
        <v>2295</v>
      </c>
      <c r="H2297">
        <f t="shared" ca="1" si="74"/>
        <v>-2.2060257966015455E-2</v>
      </c>
    </row>
    <row r="2298" spans="2:8" x14ac:dyDescent="0.2">
      <c r="B2298" s="176">
        <v>44158</v>
      </c>
      <c r="C2298" s="146">
        <v>170.16963200000001</v>
      </c>
      <c r="D2298">
        <f t="shared" si="73"/>
        <v>-0.62340030429551385</v>
      </c>
      <c r="E2298">
        <v>9.4617864024189695E-3</v>
      </c>
      <c r="G2298">
        <v>2296</v>
      </c>
      <c r="H2298">
        <f t="shared" ca="1" si="74"/>
        <v>2.3658372495545355E-2</v>
      </c>
    </row>
    <row r="2299" spans="2:8" x14ac:dyDescent="0.2">
      <c r="B2299" s="176">
        <v>42523</v>
      </c>
      <c r="C2299" s="146">
        <v>451.85812399999998</v>
      </c>
      <c r="D2299">
        <f t="shared" si="73"/>
        <v>2.0953350012928449</v>
      </c>
      <c r="E2299">
        <v>9.4611900449447818E-3</v>
      </c>
      <c r="G2299">
        <v>2297</v>
      </c>
      <c r="H2299">
        <f t="shared" ca="1" si="74"/>
        <v>7.2222980249654111E-3</v>
      </c>
    </row>
    <row r="2300" spans="2:8" x14ac:dyDescent="0.2">
      <c r="B2300" s="176">
        <v>38993</v>
      </c>
      <c r="C2300" s="146">
        <v>145.98036200000001</v>
      </c>
      <c r="D2300">
        <f t="shared" si="73"/>
        <v>-8.1564830968585661E-2</v>
      </c>
      <c r="E2300">
        <v>9.4580410380534895E-3</v>
      </c>
      <c r="G2300">
        <v>2298</v>
      </c>
      <c r="H2300">
        <f t="shared" ca="1" si="74"/>
        <v>1.6111604465933637E-2</v>
      </c>
    </row>
    <row r="2301" spans="2:8" x14ac:dyDescent="0.2">
      <c r="B2301" s="176">
        <v>39086</v>
      </c>
      <c r="C2301" s="146">
        <v>158.94465600000001</v>
      </c>
      <c r="D2301">
        <f t="shared" si="73"/>
        <v>-0.63128121419942373</v>
      </c>
      <c r="E2301">
        <v>9.4325514183936053E-3</v>
      </c>
      <c r="G2301">
        <v>2299</v>
      </c>
      <c r="H2301">
        <f t="shared" ca="1" si="74"/>
        <v>-4.75534039869346E-4</v>
      </c>
    </row>
    <row r="2302" spans="2:8" x14ac:dyDescent="0.2">
      <c r="B2302" s="176">
        <v>41796</v>
      </c>
      <c r="C2302" s="146">
        <v>431.07284499999997</v>
      </c>
      <c r="D2302">
        <f t="shared" si="73"/>
        <v>1.737675947881731</v>
      </c>
      <c r="E2302">
        <v>9.4253010665964424E-3</v>
      </c>
      <c r="G2302">
        <v>2300</v>
      </c>
      <c r="H2302">
        <f t="shared" ca="1" si="74"/>
        <v>-5.4423634615128301E-2</v>
      </c>
    </row>
    <row r="2303" spans="2:8" x14ac:dyDescent="0.2">
      <c r="B2303" s="176">
        <v>39085</v>
      </c>
      <c r="C2303" s="146">
        <v>157.45941199999999</v>
      </c>
      <c r="D2303">
        <f t="shared" si="73"/>
        <v>0.17785357712834093</v>
      </c>
      <c r="E2303">
        <v>9.4136540611353108E-3</v>
      </c>
      <c r="G2303">
        <v>2301</v>
      </c>
      <c r="H2303">
        <f t="shared" ca="1" si="74"/>
        <v>7.27945952252075E-3</v>
      </c>
    </row>
    <row r="2304" spans="2:8" x14ac:dyDescent="0.2">
      <c r="B2304" s="176">
        <v>44138</v>
      </c>
      <c r="C2304" s="146">
        <v>133.68334999999999</v>
      </c>
      <c r="D2304">
        <f t="shared" si="73"/>
        <v>7.4955770152610874</v>
      </c>
      <c r="E2304">
        <v>9.4090528509272551E-3</v>
      </c>
      <c r="G2304">
        <v>2302</v>
      </c>
      <c r="H2304">
        <f t="shared" ca="1" si="74"/>
        <v>3.6286445088081466E-2</v>
      </c>
    </row>
    <row r="2305" spans="2:8" x14ac:dyDescent="0.2">
      <c r="B2305" s="176">
        <v>36775</v>
      </c>
      <c r="C2305" s="146">
        <v>15.735640999999999</v>
      </c>
      <c r="D2305">
        <f t="shared" si="73"/>
        <v>-0.95264831389876825</v>
      </c>
      <c r="E2305">
        <v>9.4012579571705179E-3</v>
      </c>
      <c r="G2305">
        <v>2303</v>
      </c>
      <c r="H2305">
        <f t="shared" ca="1" si="74"/>
        <v>2.8371402498609703E-2</v>
      </c>
    </row>
    <row r="2306" spans="2:8" x14ac:dyDescent="0.2">
      <c r="B2306" s="176">
        <v>44469</v>
      </c>
      <c r="C2306" s="146">
        <v>332.31427000000002</v>
      </c>
      <c r="D2306">
        <f t="shared" si="73"/>
        <v>12.563392689437114</v>
      </c>
      <c r="E2306">
        <v>9.3868122402180985E-3</v>
      </c>
      <c r="G2306">
        <v>2304</v>
      </c>
      <c r="H2306">
        <f t="shared" ca="1" si="74"/>
        <v>3.7505006653499621E-3</v>
      </c>
    </row>
    <row r="2307" spans="2:8" x14ac:dyDescent="0.2">
      <c r="B2307" s="176">
        <v>39863</v>
      </c>
      <c r="C2307" s="146">
        <v>24.500821999999999</v>
      </c>
      <c r="D2307">
        <f t="shared" ref="D2307:D2370" si="75">(C2307-C2308)/C2308</f>
        <v>5.2463638064313624E-2</v>
      </c>
      <c r="E2307">
        <v>9.377128504105001E-3</v>
      </c>
      <c r="G2307">
        <v>2305</v>
      </c>
      <c r="H2307">
        <f t="shared" ca="1" si="74"/>
        <v>8.1841925642580932E-3</v>
      </c>
    </row>
    <row r="2308" spans="2:8" x14ac:dyDescent="0.2">
      <c r="B2308" s="176">
        <v>37736</v>
      </c>
      <c r="C2308" s="146">
        <v>23.279495000000001</v>
      </c>
      <c r="D2308">
        <f t="shared" si="75"/>
        <v>-0.9479002933035412</v>
      </c>
      <c r="E2308">
        <v>9.3644867779705838E-3</v>
      </c>
      <c r="G2308">
        <v>2306</v>
      </c>
      <c r="H2308">
        <f t="shared" ref="H2308:H2371" ca="1" si="76">_xlfn.NORM.INV(RAND(),N$5,N$6)</f>
        <v>3.1678304253916011E-2</v>
      </c>
    </row>
    <row r="2309" spans="2:8" x14ac:dyDescent="0.2">
      <c r="B2309" s="176">
        <v>42535</v>
      </c>
      <c r="C2309" s="146">
        <v>446.82583599999998</v>
      </c>
      <c r="D2309">
        <f t="shared" si="75"/>
        <v>1.8644519818226795</v>
      </c>
      <c r="E2309">
        <v>9.3415301523459386E-3</v>
      </c>
      <c r="G2309">
        <v>2307</v>
      </c>
      <c r="H2309">
        <f t="shared" ca="1" si="76"/>
        <v>1.358402171935655E-2</v>
      </c>
    </row>
    <row r="2310" spans="2:8" x14ac:dyDescent="0.2">
      <c r="B2310" s="176">
        <v>40291</v>
      </c>
      <c r="C2310" s="146">
        <v>155.98999000000001</v>
      </c>
      <c r="D2310">
        <f t="shared" si="75"/>
        <v>1.7550731348419495</v>
      </c>
      <c r="E2310">
        <v>9.3228659576767136E-3</v>
      </c>
      <c r="G2310">
        <v>2308</v>
      </c>
      <c r="H2310">
        <f t="shared" ca="1" si="76"/>
        <v>-1.3312945895435026E-2</v>
      </c>
    </row>
    <row r="2311" spans="2:8" x14ac:dyDescent="0.2">
      <c r="B2311" s="176">
        <v>35640</v>
      </c>
      <c r="C2311" s="146">
        <v>56.619183</v>
      </c>
      <c r="D2311">
        <f t="shared" si="75"/>
        <v>-0.25701397718335994</v>
      </c>
      <c r="E2311">
        <v>9.3059637883532581E-3</v>
      </c>
      <c r="G2311">
        <v>2309</v>
      </c>
      <c r="H2311">
        <f t="shared" ca="1" si="76"/>
        <v>2.7035371148162592E-2</v>
      </c>
    </row>
    <row r="2312" spans="2:8" x14ac:dyDescent="0.2">
      <c r="B2312" s="176">
        <v>35230</v>
      </c>
      <c r="C2312" s="146">
        <v>76.204909999999998</v>
      </c>
      <c r="D2312">
        <f t="shared" si="75"/>
        <v>2.861337364539509</v>
      </c>
      <c r="E2312">
        <v>9.3028950372225101E-3</v>
      </c>
      <c r="G2312">
        <v>2310</v>
      </c>
      <c r="H2312">
        <f t="shared" ca="1" si="76"/>
        <v>7.2521926195767078E-3</v>
      </c>
    </row>
    <row r="2313" spans="2:8" x14ac:dyDescent="0.2">
      <c r="B2313" s="176">
        <v>36661</v>
      </c>
      <c r="C2313" s="146">
        <v>19.735367</v>
      </c>
      <c r="D2313">
        <f t="shared" si="75"/>
        <v>-0.2379957115420093</v>
      </c>
      <c r="E2313">
        <v>9.2953168238499723E-3</v>
      </c>
      <c r="G2313">
        <v>2311</v>
      </c>
      <c r="H2313">
        <f t="shared" ca="1" si="76"/>
        <v>1.4049137601697083E-2</v>
      </c>
    </row>
    <row r="2314" spans="2:8" x14ac:dyDescent="0.2">
      <c r="B2314" s="176">
        <v>36158</v>
      </c>
      <c r="C2314" s="146">
        <v>25.899286</v>
      </c>
      <c r="D2314">
        <f t="shared" si="75"/>
        <v>-0.55604436970318694</v>
      </c>
      <c r="E2314">
        <v>9.2941406209964585E-3</v>
      </c>
      <c r="G2314">
        <v>2312</v>
      </c>
      <c r="H2314">
        <f t="shared" ca="1" si="76"/>
        <v>2.9586161413029468E-2</v>
      </c>
    </row>
    <row r="2315" spans="2:8" x14ac:dyDescent="0.2">
      <c r="B2315" s="176">
        <v>35592</v>
      </c>
      <c r="C2315" s="146">
        <v>58.337555000000002</v>
      </c>
      <c r="D2315">
        <f t="shared" si="75"/>
        <v>-0.8292900256185135</v>
      </c>
      <c r="E2315">
        <v>9.2825534167964539E-3</v>
      </c>
      <c r="G2315">
        <v>2313</v>
      </c>
      <c r="H2315">
        <f t="shared" ca="1" si="76"/>
        <v>-2.9467692807997829E-3</v>
      </c>
    </row>
    <row r="2316" spans="2:8" x14ac:dyDescent="0.2">
      <c r="B2316" s="176">
        <v>44375</v>
      </c>
      <c r="C2316" s="146">
        <v>341.734894</v>
      </c>
      <c r="D2316">
        <f t="shared" si="75"/>
        <v>-0.33040341622018798</v>
      </c>
      <c r="E2316">
        <v>9.274209067941212E-3</v>
      </c>
      <c r="G2316">
        <v>2314</v>
      </c>
      <c r="H2316">
        <f t="shared" ca="1" si="76"/>
        <v>-5.6183533164933963E-2</v>
      </c>
    </row>
    <row r="2317" spans="2:8" x14ac:dyDescent="0.2">
      <c r="B2317" s="176">
        <v>44574</v>
      </c>
      <c r="C2317" s="146">
        <v>510.359375</v>
      </c>
      <c r="D2317">
        <f t="shared" si="75"/>
        <v>-0.10670032879825377</v>
      </c>
      <c r="E2317">
        <v>9.2656418483987087E-3</v>
      </c>
      <c r="G2317">
        <v>2315</v>
      </c>
      <c r="H2317">
        <f t="shared" ca="1" si="76"/>
        <v>-1.7389805866623777E-2</v>
      </c>
    </row>
    <row r="2318" spans="2:8" x14ac:dyDescent="0.2">
      <c r="B2318" s="176">
        <v>45104</v>
      </c>
      <c r="C2318" s="146">
        <v>571.31933600000002</v>
      </c>
      <c r="D2318">
        <f t="shared" si="75"/>
        <v>6.8455637729092533</v>
      </c>
      <c r="E2318">
        <v>9.2454280839263346E-3</v>
      </c>
      <c r="G2318">
        <v>2316</v>
      </c>
      <c r="H2318">
        <f t="shared" ca="1" si="76"/>
        <v>-6.9468911396753097E-3</v>
      </c>
    </row>
    <row r="2319" spans="2:8" x14ac:dyDescent="0.2">
      <c r="B2319" s="176">
        <v>35243</v>
      </c>
      <c r="C2319" s="146">
        <v>72.820685999999995</v>
      </c>
      <c r="D2319">
        <f t="shared" si="75"/>
        <v>1.711046928182318</v>
      </c>
      <c r="E2319">
        <v>9.2425484279060159E-3</v>
      </c>
      <c r="G2319">
        <v>2317</v>
      </c>
      <c r="H2319">
        <f t="shared" ca="1" si="76"/>
        <v>-5.5193244229294024E-2</v>
      </c>
    </row>
    <row r="2320" spans="2:8" x14ac:dyDescent="0.2">
      <c r="B2320" s="176">
        <v>36326</v>
      </c>
      <c r="C2320" s="146">
        <v>26.860724999999999</v>
      </c>
      <c r="D2320">
        <f t="shared" si="75"/>
        <v>-0.92047095144448876</v>
      </c>
      <c r="E2320">
        <v>9.2412592992063523E-3</v>
      </c>
      <c r="G2320">
        <v>2318</v>
      </c>
      <c r="H2320">
        <f t="shared" ca="1" si="76"/>
        <v>2.7545075554010392E-2</v>
      </c>
    </row>
    <row r="2321" spans="2:8" x14ac:dyDescent="0.2">
      <c r="B2321" s="176">
        <v>43179</v>
      </c>
      <c r="C2321" s="146">
        <v>337.747345</v>
      </c>
      <c r="D2321">
        <f t="shared" si="75"/>
        <v>-0.22568848074532091</v>
      </c>
      <c r="E2321">
        <v>9.2344196183540787E-3</v>
      </c>
      <c r="G2321">
        <v>2319</v>
      </c>
      <c r="H2321">
        <f t="shared" ca="1" si="76"/>
        <v>1.0422055060041981E-2</v>
      </c>
    </row>
    <row r="2322" spans="2:8" x14ac:dyDescent="0.2">
      <c r="B2322" s="176">
        <v>43109</v>
      </c>
      <c r="C2322" s="146">
        <v>436.19052099999999</v>
      </c>
      <c r="D2322">
        <f t="shared" si="75"/>
        <v>3.095056965433006</v>
      </c>
      <c r="E2322">
        <v>9.2261727362327444E-3</v>
      </c>
      <c r="G2322">
        <v>2320</v>
      </c>
      <c r="H2322">
        <f t="shared" ca="1" si="76"/>
        <v>5.5044585355251439E-2</v>
      </c>
    </row>
    <row r="2323" spans="2:8" x14ac:dyDescent="0.2">
      <c r="B2323" s="176">
        <v>38720</v>
      </c>
      <c r="C2323" s="146">
        <v>106.51635</v>
      </c>
      <c r="D2323">
        <f t="shared" si="75"/>
        <v>-0.73254486538486907</v>
      </c>
      <c r="E2323">
        <v>9.2253100323787425E-3</v>
      </c>
      <c r="G2323">
        <v>2321</v>
      </c>
      <c r="H2323">
        <f t="shared" ca="1" si="76"/>
        <v>4.9433595403369848E-3</v>
      </c>
    </row>
    <row r="2324" spans="2:8" x14ac:dyDescent="0.2">
      <c r="B2324" s="176">
        <v>43131</v>
      </c>
      <c r="C2324" s="146">
        <v>398.258759</v>
      </c>
      <c r="D2324">
        <f t="shared" si="75"/>
        <v>7.219125783271136</v>
      </c>
      <c r="E2324">
        <v>9.2206963605478733E-3</v>
      </c>
      <c r="G2324">
        <v>2322</v>
      </c>
      <c r="H2324">
        <f t="shared" ca="1" si="76"/>
        <v>-1.9994806830694285E-2</v>
      </c>
    </row>
    <row r="2325" spans="2:8" x14ac:dyDescent="0.2">
      <c r="B2325" s="176">
        <v>35726</v>
      </c>
      <c r="C2325" s="146">
        <v>48.455123999999998</v>
      </c>
      <c r="D2325">
        <f t="shared" si="75"/>
        <v>-0.88479226123245946</v>
      </c>
      <c r="E2325">
        <v>9.2118699257839678E-3</v>
      </c>
      <c r="G2325">
        <v>2323</v>
      </c>
      <c r="H2325">
        <f t="shared" ca="1" si="76"/>
        <v>5.9476491937140712E-2</v>
      </c>
    </row>
    <row r="2326" spans="2:8" x14ac:dyDescent="0.2">
      <c r="B2326" s="176">
        <v>43122</v>
      </c>
      <c r="C2326" s="146">
        <v>420.58914199999998</v>
      </c>
      <c r="D2326">
        <f t="shared" si="75"/>
        <v>4.2601464321998197</v>
      </c>
      <c r="E2326">
        <v>9.2094370217844831E-3</v>
      </c>
      <c r="G2326">
        <v>2324</v>
      </c>
      <c r="H2326">
        <f t="shared" ca="1" si="76"/>
        <v>4.4366987263682843E-2</v>
      </c>
    </row>
    <row r="2327" spans="2:8" x14ac:dyDescent="0.2">
      <c r="B2327" s="176">
        <v>40046</v>
      </c>
      <c r="C2327" s="146">
        <v>79.957687000000007</v>
      </c>
      <c r="D2327">
        <f t="shared" si="75"/>
        <v>-0.47357374354264797</v>
      </c>
      <c r="E2327">
        <v>9.2094159135043575E-3</v>
      </c>
      <c r="G2327">
        <v>2325</v>
      </c>
      <c r="H2327">
        <f t="shared" ca="1" si="76"/>
        <v>5.0529960977472768E-2</v>
      </c>
    </row>
    <row r="2328" spans="2:8" x14ac:dyDescent="0.2">
      <c r="B2328" s="176">
        <v>39122</v>
      </c>
      <c r="C2328" s="146">
        <v>151.88772599999999</v>
      </c>
      <c r="D2328">
        <f t="shared" si="75"/>
        <v>-0.10428507554126014</v>
      </c>
      <c r="E2328">
        <v>9.199587631246833E-3</v>
      </c>
      <c r="G2328">
        <v>2326</v>
      </c>
      <c r="H2328">
        <f t="shared" ca="1" si="76"/>
        <v>-3.0748041737623374E-3</v>
      </c>
    </row>
    <row r="2329" spans="2:8" x14ac:dyDescent="0.2">
      <c r="B2329" s="176">
        <v>43787</v>
      </c>
      <c r="C2329" s="146">
        <v>169.57150300000001</v>
      </c>
      <c r="D2329">
        <f t="shared" si="75"/>
        <v>-0.28670424544216583</v>
      </c>
      <c r="E2329">
        <v>9.1960711322127391E-3</v>
      </c>
      <c r="G2329">
        <v>2327</v>
      </c>
      <c r="H2329">
        <f t="shared" ca="1" si="76"/>
        <v>-2.0442624807892943E-2</v>
      </c>
    </row>
    <row r="2330" spans="2:8" x14ac:dyDescent="0.2">
      <c r="B2330" s="176">
        <v>41081</v>
      </c>
      <c r="C2330" s="146">
        <v>237.72958399999999</v>
      </c>
      <c r="D2330">
        <f t="shared" si="75"/>
        <v>2.3442924035052206</v>
      </c>
      <c r="E2330">
        <v>9.1482357557275892E-3</v>
      </c>
      <c r="G2330">
        <v>2328</v>
      </c>
      <c r="H2330">
        <f t="shared" ca="1" si="76"/>
        <v>1.5752780553994174E-2</v>
      </c>
    </row>
    <row r="2331" spans="2:8" x14ac:dyDescent="0.2">
      <c r="B2331" s="176">
        <v>38527</v>
      </c>
      <c r="C2331" s="146">
        <v>71.085166999999998</v>
      </c>
      <c r="D2331">
        <f t="shared" si="75"/>
        <v>0.2381833241370474</v>
      </c>
      <c r="E2331">
        <v>9.1367654142918732E-3</v>
      </c>
      <c r="G2331">
        <v>2329</v>
      </c>
      <c r="H2331">
        <f t="shared" ca="1" si="76"/>
        <v>-2.1237224685106453E-2</v>
      </c>
    </row>
    <row r="2332" spans="2:8" x14ac:dyDescent="0.2">
      <c r="B2332" s="176">
        <v>35377</v>
      </c>
      <c r="C2332" s="146">
        <v>57.410857999999998</v>
      </c>
      <c r="D2332">
        <f t="shared" si="75"/>
        <v>1.2786124715594438</v>
      </c>
      <c r="E2332">
        <v>9.1033081360668826E-3</v>
      </c>
      <c r="G2332">
        <v>2330</v>
      </c>
      <c r="H2332">
        <f t="shared" ca="1" si="76"/>
        <v>-1.9537073661231755E-2</v>
      </c>
    </row>
    <row r="2333" spans="2:8" x14ac:dyDescent="0.2">
      <c r="B2333" s="176">
        <v>36573</v>
      </c>
      <c r="C2333" s="146">
        <v>25.195533999999999</v>
      </c>
      <c r="D2333">
        <f t="shared" si="75"/>
        <v>1.4409544225929714E-2</v>
      </c>
      <c r="E2333">
        <v>9.0992833324120559E-3</v>
      </c>
      <c r="G2333">
        <v>2331</v>
      </c>
      <c r="H2333">
        <f t="shared" ca="1" si="76"/>
        <v>3.0753577034249103E-3</v>
      </c>
    </row>
    <row r="2334" spans="2:8" x14ac:dyDescent="0.2">
      <c r="B2334" s="176">
        <v>37748</v>
      </c>
      <c r="C2334" s="146">
        <v>24.837634999999999</v>
      </c>
      <c r="D2334">
        <f t="shared" si="75"/>
        <v>-0.38365560577161728</v>
      </c>
      <c r="E2334">
        <v>9.0881017387665908E-3</v>
      </c>
      <c r="G2334">
        <v>2332</v>
      </c>
      <c r="H2334">
        <f t="shared" ca="1" si="76"/>
        <v>-4.3047834908371656E-2</v>
      </c>
    </row>
    <row r="2335" spans="2:8" x14ac:dyDescent="0.2">
      <c r="B2335" s="176">
        <v>35915</v>
      </c>
      <c r="C2335" s="146">
        <v>40.298305999999997</v>
      </c>
      <c r="D2335">
        <f t="shared" si="75"/>
        <v>-0.63216636447361252</v>
      </c>
      <c r="E2335">
        <v>9.0777242863416072E-3</v>
      </c>
      <c r="G2335">
        <v>2333</v>
      </c>
      <c r="H2335">
        <f t="shared" ca="1" si="76"/>
        <v>-1.6416238389398423E-2</v>
      </c>
    </row>
    <row r="2336" spans="2:8" x14ac:dyDescent="0.2">
      <c r="B2336" s="176">
        <v>39567</v>
      </c>
      <c r="C2336" s="146">
        <v>109.55579400000001</v>
      </c>
      <c r="D2336">
        <f t="shared" si="75"/>
        <v>-0.70983915284208987</v>
      </c>
      <c r="E2336">
        <v>9.0680346308203829E-3</v>
      </c>
      <c r="G2336">
        <v>2334</v>
      </c>
      <c r="H2336">
        <f t="shared" ca="1" si="76"/>
        <v>6.0464804537349809E-3</v>
      </c>
    </row>
    <row r="2337" spans="2:8" x14ac:dyDescent="0.2">
      <c r="B2337" s="176">
        <v>41579</v>
      </c>
      <c r="C2337" s="146">
        <v>377.56918300000001</v>
      </c>
      <c r="D2337">
        <f t="shared" si="75"/>
        <v>13.633430475048216</v>
      </c>
      <c r="E2337">
        <v>9.0515570713160347E-3</v>
      </c>
      <c r="G2337">
        <v>2335</v>
      </c>
      <c r="H2337">
        <f t="shared" ca="1" si="76"/>
        <v>-6.4113978715595E-3</v>
      </c>
    </row>
    <row r="2338" spans="2:8" x14ac:dyDescent="0.2">
      <c r="B2338" s="176">
        <v>37718</v>
      </c>
      <c r="C2338" s="146">
        <v>25.801822999999999</v>
      </c>
      <c r="D2338">
        <f t="shared" si="75"/>
        <v>-0.67602724408327863</v>
      </c>
      <c r="E2338">
        <v>9.0496757209961136E-3</v>
      </c>
      <c r="G2338">
        <v>2336</v>
      </c>
      <c r="H2338">
        <f t="shared" ca="1" si="76"/>
        <v>-6.2264880973849426E-2</v>
      </c>
    </row>
    <row r="2339" spans="2:8" x14ac:dyDescent="0.2">
      <c r="B2339" s="176">
        <v>38085</v>
      </c>
      <c r="C2339" s="146">
        <v>79.641953000000001</v>
      </c>
      <c r="D2339">
        <f t="shared" si="75"/>
        <v>1.9383901403858577</v>
      </c>
      <c r="E2339">
        <v>9.0388737517061116E-3</v>
      </c>
      <c r="G2339">
        <v>2337</v>
      </c>
      <c r="H2339">
        <f t="shared" ca="1" si="76"/>
        <v>-4.7544395101236772E-2</v>
      </c>
    </row>
    <row r="2340" spans="2:8" x14ac:dyDescent="0.2">
      <c r="B2340" s="176">
        <v>36560</v>
      </c>
      <c r="C2340" s="146">
        <v>27.103940999999999</v>
      </c>
      <c r="D2340">
        <f t="shared" si="75"/>
        <v>0.74382580799615106</v>
      </c>
      <c r="E2340">
        <v>9.021499791765919E-3</v>
      </c>
      <c r="G2340">
        <v>2338</v>
      </c>
      <c r="H2340">
        <f t="shared" ca="1" si="76"/>
        <v>1.0295822648607974E-2</v>
      </c>
    </row>
    <row r="2341" spans="2:8" x14ac:dyDescent="0.2">
      <c r="B2341" s="176">
        <v>37257</v>
      </c>
      <c r="C2341" s="146">
        <v>15.542802999999999</v>
      </c>
      <c r="D2341">
        <f t="shared" si="75"/>
        <v>-0.63337198823642971</v>
      </c>
      <c r="E2341">
        <v>9.0133959700364457E-3</v>
      </c>
      <c r="G2341">
        <v>2339</v>
      </c>
      <c r="H2341">
        <f t="shared" ca="1" si="76"/>
        <v>5.3964332097357019E-3</v>
      </c>
    </row>
    <row r="2342" spans="2:8" x14ac:dyDescent="0.2">
      <c r="B2342" s="176">
        <v>36446</v>
      </c>
      <c r="C2342" s="146">
        <v>42.393932</v>
      </c>
      <c r="D2342">
        <f t="shared" si="75"/>
        <v>-0.83858409029637371</v>
      </c>
      <c r="E2342">
        <v>9.0125812841456866E-3</v>
      </c>
      <c r="G2342">
        <v>2340</v>
      </c>
      <c r="H2342">
        <f t="shared" ca="1" si="76"/>
        <v>1.1432108291306749E-2</v>
      </c>
    </row>
    <row r="2343" spans="2:8" x14ac:dyDescent="0.2">
      <c r="B2343" s="176">
        <v>41220</v>
      </c>
      <c r="C2343" s="146">
        <v>262.637878</v>
      </c>
      <c r="D2343">
        <f t="shared" si="75"/>
        <v>0.56307581119984174</v>
      </c>
      <c r="E2343">
        <v>8.9903944944207045E-3</v>
      </c>
      <c r="G2343">
        <v>2341</v>
      </c>
      <c r="H2343">
        <f t="shared" ca="1" si="76"/>
        <v>6.5670848077357892E-5</v>
      </c>
    </row>
    <row r="2344" spans="2:8" x14ac:dyDescent="0.2">
      <c r="B2344" s="176">
        <v>43784</v>
      </c>
      <c r="C2344" s="146">
        <v>168.026321</v>
      </c>
      <c r="D2344">
        <f t="shared" si="75"/>
        <v>0.10880532522230273</v>
      </c>
      <c r="E2344">
        <v>8.9793865675738913E-3</v>
      </c>
      <c r="G2344">
        <v>2342</v>
      </c>
      <c r="H2344">
        <f t="shared" ca="1" si="76"/>
        <v>-5.7601157432358293E-3</v>
      </c>
    </row>
    <row r="2345" spans="2:8" x14ac:dyDescent="0.2">
      <c r="B2345" s="176">
        <v>40380</v>
      </c>
      <c r="C2345" s="146">
        <v>151.538162</v>
      </c>
      <c r="D2345">
        <f t="shared" si="75"/>
        <v>-0.45126201183249742</v>
      </c>
      <c r="E2345">
        <v>8.9785129180844463E-3</v>
      </c>
      <c r="G2345">
        <v>2343</v>
      </c>
      <c r="H2345">
        <f t="shared" ca="1" si="76"/>
        <v>1.3061500650336424E-3</v>
      </c>
    </row>
    <row r="2346" spans="2:8" x14ac:dyDescent="0.2">
      <c r="B2346" s="176">
        <v>41498</v>
      </c>
      <c r="C2346" s="146">
        <v>276.15759300000002</v>
      </c>
      <c r="D2346">
        <f t="shared" si="75"/>
        <v>2.0481718105713367</v>
      </c>
      <c r="E2346">
        <v>8.9670646911287934E-3</v>
      </c>
      <c r="G2346">
        <v>2344</v>
      </c>
      <c r="H2346">
        <f t="shared" ca="1" si="76"/>
        <v>-1.7754651534163689E-2</v>
      </c>
    </row>
    <row r="2347" spans="2:8" x14ac:dyDescent="0.2">
      <c r="B2347" s="176">
        <v>40053</v>
      </c>
      <c r="C2347" s="146">
        <v>90.597778000000005</v>
      </c>
      <c r="D2347">
        <f t="shared" si="75"/>
        <v>-0.14748838932574332</v>
      </c>
      <c r="E2347">
        <v>8.9488833468346803E-3</v>
      </c>
      <c r="G2347">
        <v>2345</v>
      </c>
      <c r="H2347">
        <f t="shared" ca="1" si="76"/>
        <v>-1.7757073613286215E-2</v>
      </c>
    </row>
    <row r="2348" spans="2:8" x14ac:dyDescent="0.2">
      <c r="B2348" s="176">
        <v>40122</v>
      </c>
      <c r="C2348" s="146">
        <v>106.27160600000001</v>
      </c>
      <c r="D2348">
        <f t="shared" si="75"/>
        <v>-0.63604088996031272</v>
      </c>
      <c r="E2348">
        <v>8.9443123373236996E-3</v>
      </c>
      <c r="G2348">
        <v>2346</v>
      </c>
      <c r="H2348">
        <f t="shared" ca="1" si="76"/>
        <v>-7.5939684944498461E-3</v>
      </c>
    </row>
    <row r="2349" spans="2:8" x14ac:dyDescent="0.2">
      <c r="B2349" s="176">
        <v>41442</v>
      </c>
      <c r="C2349" s="146">
        <v>291.98776199999998</v>
      </c>
      <c r="D2349">
        <f t="shared" si="75"/>
        <v>-0.27067282956637639</v>
      </c>
      <c r="E2349">
        <v>8.9284337378813076E-3</v>
      </c>
      <c r="G2349">
        <v>2347</v>
      </c>
      <c r="H2349">
        <f t="shared" ca="1" si="76"/>
        <v>-2.3895711792981191E-2</v>
      </c>
    </row>
    <row r="2350" spans="2:8" x14ac:dyDescent="0.2">
      <c r="B2350" s="176">
        <v>44858</v>
      </c>
      <c r="C2350" s="146">
        <v>400.35223400000001</v>
      </c>
      <c r="D2350">
        <f t="shared" si="75"/>
        <v>-0.50916174557729188</v>
      </c>
      <c r="E2350">
        <v>8.9185584416196628E-3</v>
      </c>
      <c r="G2350">
        <v>2348</v>
      </c>
      <c r="H2350">
        <f t="shared" ca="1" si="76"/>
        <v>-1.4071706985524093E-2</v>
      </c>
    </row>
    <row r="2351" spans="2:8" x14ac:dyDescent="0.2">
      <c r="B2351" s="176">
        <v>45302</v>
      </c>
      <c r="C2351" s="146">
        <v>815.65002400000003</v>
      </c>
      <c r="D2351">
        <f t="shared" si="75"/>
        <v>6.4305493858265992</v>
      </c>
      <c r="E2351">
        <v>8.9059458137530651E-3</v>
      </c>
      <c r="G2351">
        <v>2349</v>
      </c>
      <c r="H2351">
        <f t="shared" ca="1" si="76"/>
        <v>2.3504669607202079E-2</v>
      </c>
    </row>
    <row r="2352" spans="2:8" x14ac:dyDescent="0.2">
      <c r="B2352" s="176">
        <v>39562</v>
      </c>
      <c r="C2352" s="146">
        <v>109.769814</v>
      </c>
      <c r="D2352">
        <f t="shared" si="75"/>
        <v>-0.37489674702708997</v>
      </c>
      <c r="E2352">
        <v>8.8914210224357703E-3</v>
      </c>
      <c r="G2352">
        <v>2350</v>
      </c>
      <c r="H2352">
        <f t="shared" ca="1" si="76"/>
        <v>-1.4876758143805811E-2</v>
      </c>
    </row>
    <row r="2353" spans="2:8" x14ac:dyDescent="0.2">
      <c r="B2353" s="176">
        <v>43826</v>
      </c>
      <c r="C2353" s="146">
        <v>175.60269199999999</v>
      </c>
      <c r="D2353">
        <f t="shared" si="75"/>
        <v>0.34774284739237432</v>
      </c>
      <c r="E2353">
        <v>8.8773294410722271E-3</v>
      </c>
      <c r="G2353">
        <v>2351</v>
      </c>
      <c r="H2353">
        <f t="shared" ca="1" si="76"/>
        <v>2.7011562216748577E-2</v>
      </c>
    </row>
    <row r="2354" spans="2:8" x14ac:dyDescent="0.2">
      <c r="B2354" s="176">
        <v>43679</v>
      </c>
      <c r="C2354" s="146">
        <v>130.293915</v>
      </c>
      <c r="D2354">
        <f t="shared" si="75"/>
        <v>-0.71648589056387835</v>
      </c>
      <c r="E2354">
        <v>8.8768584749354222E-3</v>
      </c>
      <c r="G2354">
        <v>2352</v>
      </c>
      <c r="H2354">
        <f t="shared" ca="1" si="76"/>
        <v>9.4496339857237689E-3</v>
      </c>
    </row>
    <row r="2355" spans="2:8" x14ac:dyDescent="0.2">
      <c r="B2355" s="176">
        <v>42928</v>
      </c>
      <c r="C2355" s="146">
        <v>459.567657</v>
      </c>
      <c r="D2355">
        <f t="shared" si="75"/>
        <v>0.49796906764970961</v>
      </c>
      <c r="E2355">
        <v>8.8630421276084427E-3</v>
      </c>
      <c r="G2355">
        <v>2353</v>
      </c>
      <c r="H2355">
        <f t="shared" ca="1" si="76"/>
        <v>-1.324285190635377E-2</v>
      </c>
    </row>
    <row r="2356" spans="2:8" x14ac:dyDescent="0.2">
      <c r="B2356" s="176">
        <v>44292</v>
      </c>
      <c r="C2356" s="146">
        <v>306.79382299999997</v>
      </c>
      <c r="D2356">
        <f t="shared" si="75"/>
        <v>3.5116055300927052</v>
      </c>
      <c r="E2356">
        <v>8.8510374914975553E-3</v>
      </c>
      <c r="G2356">
        <v>2354</v>
      </c>
      <c r="H2356">
        <f t="shared" ca="1" si="76"/>
        <v>3.6657799351825327E-4</v>
      </c>
    </row>
    <row r="2357" spans="2:8" x14ac:dyDescent="0.2">
      <c r="B2357" s="176">
        <v>35209</v>
      </c>
      <c r="C2357" s="146">
        <v>68.00103</v>
      </c>
      <c r="D2357">
        <f t="shared" si="75"/>
        <v>-0.36779136181423577</v>
      </c>
      <c r="E2357">
        <v>8.8450485099502516E-3</v>
      </c>
      <c r="G2357">
        <v>2355</v>
      </c>
      <c r="H2357">
        <f t="shared" ca="1" si="76"/>
        <v>9.382639229421938E-2</v>
      </c>
    </row>
    <row r="2358" spans="2:8" x14ac:dyDescent="0.2">
      <c r="B2358" s="176">
        <v>39539</v>
      </c>
      <c r="C2358" s="146">
        <v>107.561058</v>
      </c>
      <c r="D2358">
        <f t="shared" si="75"/>
        <v>0.56565086046850366</v>
      </c>
      <c r="E2358">
        <v>8.8325345929973001E-3</v>
      </c>
      <c r="G2358">
        <v>2356</v>
      </c>
      <c r="H2358">
        <f t="shared" ca="1" si="76"/>
        <v>2.740392115283178E-2</v>
      </c>
    </row>
    <row r="2359" spans="2:8" x14ac:dyDescent="0.2">
      <c r="B2359" s="176">
        <v>38301</v>
      </c>
      <c r="C2359" s="146">
        <v>68.700539000000006</v>
      </c>
      <c r="D2359">
        <f t="shared" si="75"/>
        <v>0.8879739203319732</v>
      </c>
      <c r="E2359">
        <v>8.8202059198809104E-3</v>
      </c>
      <c r="G2359">
        <v>2357</v>
      </c>
      <c r="H2359">
        <f t="shared" ca="1" si="76"/>
        <v>4.4625137249557315E-2</v>
      </c>
    </row>
    <row r="2360" spans="2:8" x14ac:dyDescent="0.2">
      <c r="B2360" s="176">
        <v>36537</v>
      </c>
      <c r="C2360" s="146">
        <v>36.388500000000001</v>
      </c>
      <c r="D2360">
        <f t="shared" si="75"/>
        <v>-0.68251640800851732</v>
      </c>
      <c r="E2360">
        <v>8.8178864491098349E-3</v>
      </c>
      <c r="G2360">
        <v>2358</v>
      </c>
      <c r="H2360">
        <f t="shared" ca="1" si="76"/>
        <v>3.842576123785528E-2</v>
      </c>
    </row>
    <row r="2361" spans="2:8" x14ac:dyDescent="0.2">
      <c r="B2361" s="176">
        <v>39304</v>
      </c>
      <c r="C2361" s="146">
        <v>114.61537199999999</v>
      </c>
      <c r="D2361">
        <f t="shared" si="75"/>
        <v>3.39851629468179</v>
      </c>
      <c r="E2361">
        <v>8.8162588526716074E-3</v>
      </c>
      <c r="G2361">
        <v>2359</v>
      </c>
      <c r="H2361">
        <f t="shared" ca="1" si="76"/>
        <v>7.3495094332052986E-3</v>
      </c>
    </row>
    <row r="2362" spans="2:8" x14ac:dyDescent="0.2">
      <c r="B2362" s="176">
        <v>39876</v>
      </c>
      <c r="C2362" s="146">
        <v>26.057735000000001</v>
      </c>
      <c r="D2362">
        <f t="shared" si="75"/>
        <v>1.7216817609233638E-2</v>
      </c>
      <c r="E2362">
        <v>8.8121555474238167E-3</v>
      </c>
      <c r="G2362">
        <v>2360</v>
      </c>
      <c r="H2362">
        <f t="shared" ca="1" si="76"/>
        <v>-3.8666228915037607E-3</v>
      </c>
    </row>
    <row r="2363" spans="2:8" x14ac:dyDescent="0.2">
      <c r="B2363" s="176">
        <v>37763</v>
      </c>
      <c r="C2363" s="146">
        <v>25.616696999999998</v>
      </c>
      <c r="D2363">
        <f t="shared" si="75"/>
        <v>-0.51950954618671352</v>
      </c>
      <c r="E2363">
        <v>8.8091976510853987E-3</v>
      </c>
      <c r="G2363">
        <v>2361</v>
      </c>
      <c r="H2363">
        <f t="shared" ca="1" si="76"/>
        <v>-4.1917771527759738E-2</v>
      </c>
    </row>
    <row r="2364" spans="2:8" x14ac:dyDescent="0.2">
      <c r="B2364" s="176">
        <v>35086</v>
      </c>
      <c r="C2364" s="146">
        <v>53.313643999999996</v>
      </c>
      <c r="D2364">
        <f t="shared" si="75"/>
        <v>-0.18444743696202712</v>
      </c>
      <c r="E2364">
        <v>8.7591623167413285E-3</v>
      </c>
      <c r="G2364">
        <v>2362</v>
      </c>
      <c r="H2364">
        <f t="shared" ca="1" si="76"/>
        <v>2.1883394535609505E-2</v>
      </c>
    </row>
    <row r="2365" spans="2:8" x14ac:dyDescent="0.2">
      <c r="B2365" s="176">
        <v>35333</v>
      </c>
      <c r="C2365" s="146">
        <v>65.371193000000005</v>
      </c>
      <c r="D2365">
        <f t="shared" si="75"/>
        <v>-0.84411045327097822</v>
      </c>
      <c r="E2365">
        <v>8.758368880602295E-3</v>
      </c>
      <c r="G2365">
        <v>2363</v>
      </c>
      <c r="H2365">
        <f t="shared" ca="1" si="76"/>
        <v>1.5387889778370818E-2</v>
      </c>
    </row>
    <row r="2366" spans="2:8" x14ac:dyDescent="0.2">
      <c r="B2366" s="176">
        <v>44707</v>
      </c>
      <c r="C2366" s="146">
        <v>419.34301799999997</v>
      </c>
      <c r="D2366">
        <f t="shared" si="75"/>
        <v>-0.4182255480281723</v>
      </c>
      <c r="E2366">
        <v>8.7529557302517963E-3</v>
      </c>
      <c r="G2366">
        <v>2364</v>
      </c>
      <c r="H2366">
        <f t="shared" ca="1" si="76"/>
        <v>2.1647402486119387E-2</v>
      </c>
    </row>
    <row r="2367" spans="2:8" x14ac:dyDescent="0.2">
      <c r="B2367" s="176">
        <v>45271</v>
      </c>
      <c r="C2367" s="146">
        <v>720.79998799999998</v>
      </c>
      <c r="D2367">
        <f t="shared" si="75"/>
        <v>10.633745914368946</v>
      </c>
      <c r="E2367">
        <v>8.746763844323234E-3</v>
      </c>
      <c r="G2367">
        <v>2365</v>
      </c>
      <c r="H2367">
        <f t="shared" ca="1" si="76"/>
        <v>-2.2052574400031819E-2</v>
      </c>
    </row>
    <row r="2368" spans="2:8" x14ac:dyDescent="0.2">
      <c r="B2368" s="176">
        <v>39990</v>
      </c>
      <c r="C2368" s="146">
        <v>61.957687</v>
      </c>
      <c r="D2368">
        <f t="shared" si="75"/>
        <v>-0.7264262535406405</v>
      </c>
      <c r="E2368">
        <v>8.7460209947486413E-3</v>
      </c>
      <c r="G2368">
        <v>2366</v>
      </c>
      <c r="H2368">
        <f t="shared" ca="1" si="76"/>
        <v>1.7894350359012597E-2</v>
      </c>
    </row>
    <row r="2369" spans="2:8" x14ac:dyDescent="0.2">
      <c r="B2369" s="176">
        <v>41067</v>
      </c>
      <c r="C2369" s="146">
        <v>226.475266</v>
      </c>
      <c r="D2369">
        <f t="shared" si="75"/>
        <v>-0.22553125424412046</v>
      </c>
      <c r="E2369">
        <v>8.7456485854984396E-3</v>
      </c>
      <c r="G2369">
        <v>2367</v>
      </c>
      <c r="H2369">
        <f t="shared" ca="1" si="76"/>
        <v>-7.5269693553507129E-3</v>
      </c>
    </row>
    <row r="2370" spans="2:8" x14ac:dyDescent="0.2">
      <c r="B2370" s="176">
        <v>41480</v>
      </c>
      <c r="C2370" s="146">
        <v>292.426605</v>
      </c>
      <c r="D2370">
        <f t="shared" si="75"/>
        <v>0.70657374902878134</v>
      </c>
      <c r="E2370">
        <v>8.7455108225250305E-3</v>
      </c>
      <c r="G2370">
        <v>2368</v>
      </c>
      <c r="H2370">
        <f t="shared" ca="1" si="76"/>
        <v>5.005801090924028E-2</v>
      </c>
    </row>
    <row r="2371" spans="2:8" x14ac:dyDescent="0.2">
      <c r="B2371" s="176">
        <v>40890</v>
      </c>
      <c r="C2371" s="146">
        <v>171.35304300000001</v>
      </c>
      <c r="D2371">
        <f t="shared" ref="D2371:D2434" si="77">(C2371-C2372)/C2372</f>
        <v>0.20341521276066346</v>
      </c>
      <c r="E2371">
        <v>8.7398232925256902E-3</v>
      </c>
      <c r="G2371">
        <v>2369</v>
      </c>
      <c r="H2371">
        <f t="shared" ca="1" si="76"/>
        <v>2.2201729268027121E-3</v>
      </c>
    </row>
    <row r="2372" spans="2:8" x14ac:dyDescent="0.2">
      <c r="B2372" s="176">
        <v>39065</v>
      </c>
      <c r="C2372" s="146">
        <v>142.38896199999999</v>
      </c>
      <c r="D2372">
        <f t="shared" si="77"/>
        <v>-0.38684160765661318</v>
      </c>
      <c r="E2372">
        <v>8.7385206008874314E-3</v>
      </c>
      <c r="G2372">
        <v>2370</v>
      </c>
      <c r="H2372">
        <f t="shared" ref="H2372:H2435" ca="1" si="78">_xlfn.NORM.INV(RAND(),N$5,N$6)</f>
        <v>2.0968470035164943E-2</v>
      </c>
    </row>
    <row r="2373" spans="2:8" x14ac:dyDescent="0.2">
      <c r="B2373" s="176">
        <v>41089</v>
      </c>
      <c r="C2373" s="146">
        <v>232.22215299999999</v>
      </c>
      <c r="D2373">
        <f t="shared" si="77"/>
        <v>-0.46226706700097869</v>
      </c>
      <c r="E2373">
        <v>8.7372069508098778E-3</v>
      </c>
      <c r="G2373">
        <v>2371</v>
      </c>
      <c r="H2373">
        <f t="shared" ca="1" si="78"/>
        <v>1.1157351611556742E-2</v>
      </c>
    </row>
    <row r="2374" spans="2:8" x14ac:dyDescent="0.2">
      <c r="B2374" s="176">
        <v>44980</v>
      </c>
      <c r="C2374" s="146">
        <v>431.85406499999999</v>
      </c>
      <c r="D2374">
        <f t="shared" si="77"/>
        <v>2.7633573090821972</v>
      </c>
      <c r="E2374">
        <v>8.732155979930694E-3</v>
      </c>
      <c r="G2374">
        <v>2372</v>
      </c>
      <c r="H2374">
        <f t="shared" ca="1" si="78"/>
        <v>6.7298305620175332E-3</v>
      </c>
    </row>
    <row r="2375" spans="2:8" x14ac:dyDescent="0.2">
      <c r="B2375" s="176">
        <v>39262</v>
      </c>
      <c r="C2375" s="146">
        <v>114.752342</v>
      </c>
      <c r="D2375">
        <f t="shared" si="77"/>
        <v>3.7491465885331086</v>
      </c>
      <c r="E2375">
        <v>8.729733758626795E-3</v>
      </c>
      <c r="G2375">
        <v>2373</v>
      </c>
      <c r="H2375">
        <f t="shared" ca="1" si="78"/>
        <v>2.9061582677242848E-2</v>
      </c>
    </row>
    <row r="2376" spans="2:8" x14ac:dyDescent="0.2">
      <c r="B2376" s="176">
        <v>35984</v>
      </c>
      <c r="C2376" s="146">
        <v>24.162728999999999</v>
      </c>
      <c r="D2376">
        <f t="shared" si="77"/>
        <v>0.22843286345660263</v>
      </c>
      <c r="E2376">
        <v>8.7118059304051206E-3</v>
      </c>
      <c r="G2376">
        <v>2374</v>
      </c>
      <c r="H2376">
        <f t="shared" ca="1" si="78"/>
        <v>2.424912890651716E-3</v>
      </c>
    </row>
    <row r="2377" spans="2:8" x14ac:dyDescent="0.2">
      <c r="B2377" s="176">
        <v>37291</v>
      </c>
      <c r="C2377" s="146">
        <v>19.669556</v>
      </c>
      <c r="D2377">
        <f t="shared" si="77"/>
        <v>-0.70590884628067585</v>
      </c>
      <c r="E2377">
        <v>8.702680096851996E-3</v>
      </c>
      <c r="G2377">
        <v>2375</v>
      </c>
      <c r="H2377">
        <f t="shared" ca="1" si="78"/>
        <v>-6.4872796315291636E-2</v>
      </c>
    </row>
    <row r="2378" spans="2:8" x14ac:dyDescent="0.2">
      <c r="B2378" s="176">
        <v>38524</v>
      </c>
      <c r="C2378" s="146">
        <v>66.882514999999998</v>
      </c>
      <c r="D2378">
        <f t="shared" si="77"/>
        <v>-0.83715784559847606</v>
      </c>
      <c r="E2378">
        <v>8.6966196269958277E-3</v>
      </c>
      <c r="G2378">
        <v>2376</v>
      </c>
      <c r="H2378">
        <f t="shared" ca="1" si="78"/>
        <v>-8.4947494228827906E-3</v>
      </c>
    </row>
    <row r="2379" spans="2:8" x14ac:dyDescent="0.2">
      <c r="B2379" s="176">
        <v>44747</v>
      </c>
      <c r="C2379" s="146">
        <v>410.71991000000003</v>
      </c>
      <c r="D2379">
        <f t="shared" si="77"/>
        <v>10.122727649153909</v>
      </c>
      <c r="E2379">
        <v>8.6913965292466783E-3</v>
      </c>
      <c r="G2379">
        <v>2377</v>
      </c>
      <c r="H2379">
        <f t="shared" ca="1" si="78"/>
        <v>4.1846507505200973E-3</v>
      </c>
    </row>
    <row r="2380" spans="2:8" x14ac:dyDescent="0.2">
      <c r="B2380" s="176">
        <v>36371</v>
      </c>
      <c r="C2380" s="146">
        <v>36.926186000000001</v>
      </c>
      <c r="D2380">
        <f t="shared" si="77"/>
        <v>-0.93064121695376845</v>
      </c>
      <c r="E2380">
        <v>8.6886207078912692E-3</v>
      </c>
      <c r="G2380">
        <v>2378</v>
      </c>
      <c r="H2380">
        <f t="shared" ca="1" si="78"/>
        <v>4.7819949405731199E-2</v>
      </c>
    </row>
    <row r="2381" spans="2:8" x14ac:dyDescent="0.2">
      <c r="B2381" s="176">
        <v>42093</v>
      </c>
      <c r="C2381" s="146">
        <v>532.39379899999994</v>
      </c>
      <c r="D2381">
        <f t="shared" si="77"/>
        <v>44.708996432012391</v>
      </c>
      <c r="E2381">
        <v>8.6858506929828067E-3</v>
      </c>
      <c r="G2381">
        <v>2379</v>
      </c>
      <c r="H2381">
        <f t="shared" ca="1" si="78"/>
        <v>-8.868354607560051E-3</v>
      </c>
    </row>
    <row r="2382" spans="2:8" x14ac:dyDescent="0.2">
      <c r="B2382" s="176">
        <v>37134</v>
      </c>
      <c r="C2382" s="146">
        <v>11.647462000000001</v>
      </c>
      <c r="D2382">
        <f t="shared" si="77"/>
        <v>-0.82662008116513941</v>
      </c>
      <c r="E2382">
        <v>8.6841078583221945E-3</v>
      </c>
      <c r="G2382">
        <v>2380</v>
      </c>
      <c r="H2382">
        <f t="shared" ca="1" si="78"/>
        <v>1.9492018861958754E-2</v>
      </c>
    </row>
    <row r="2383" spans="2:8" x14ac:dyDescent="0.2">
      <c r="B2383" s="176">
        <v>38293</v>
      </c>
      <c r="C2383" s="146">
        <v>67.178841000000006</v>
      </c>
      <c r="D2383">
        <f t="shared" si="77"/>
        <v>1.7683403134377385</v>
      </c>
      <c r="E2383">
        <v>8.6579418401520839E-3</v>
      </c>
      <c r="G2383">
        <v>2381</v>
      </c>
      <c r="H2383">
        <f t="shared" ca="1" si="78"/>
        <v>2.0218193403713437E-2</v>
      </c>
    </row>
    <row r="2384" spans="2:8" x14ac:dyDescent="0.2">
      <c r="B2384" s="176">
        <v>37727</v>
      </c>
      <c r="C2384" s="146">
        <v>24.266829000000001</v>
      </c>
      <c r="D2384">
        <f t="shared" si="77"/>
        <v>-0.95407924525192755</v>
      </c>
      <c r="E2384">
        <v>8.6564590484546015E-3</v>
      </c>
      <c r="G2384">
        <v>2382</v>
      </c>
      <c r="H2384">
        <f t="shared" ca="1" si="78"/>
        <v>-2.5156177861195107E-2</v>
      </c>
    </row>
    <row r="2385" spans="2:8" x14ac:dyDescent="0.2">
      <c r="B2385" s="176">
        <v>41948</v>
      </c>
      <c r="C2385" s="146">
        <v>528.45013400000005</v>
      </c>
      <c r="D2385">
        <f t="shared" si="77"/>
        <v>21.530681775401078</v>
      </c>
      <c r="E2385">
        <v>8.6562823939727654E-3</v>
      </c>
      <c r="G2385">
        <v>2383</v>
      </c>
      <c r="H2385">
        <f t="shared" ca="1" si="78"/>
        <v>6.2721281270038962E-3</v>
      </c>
    </row>
    <row r="2386" spans="2:8" x14ac:dyDescent="0.2">
      <c r="B2386" s="176">
        <v>36152</v>
      </c>
      <c r="C2386" s="146">
        <v>23.454688999999998</v>
      </c>
      <c r="D2386">
        <f t="shared" si="77"/>
        <v>-0.64492657997088376</v>
      </c>
      <c r="E2386">
        <v>8.653896435867359E-3</v>
      </c>
      <c r="G2386">
        <v>2384</v>
      </c>
      <c r="H2386">
        <f t="shared" ca="1" si="78"/>
        <v>-1.6949626223329652E-2</v>
      </c>
    </row>
    <row r="2387" spans="2:8" x14ac:dyDescent="0.2">
      <c r="B2387" s="176">
        <v>37967</v>
      </c>
      <c r="C2387" s="146">
        <v>66.055885000000004</v>
      </c>
      <c r="D2387">
        <f t="shared" si="77"/>
        <v>-0.44769054924526341</v>
      </c>
      <c r="E2387">
        <v>8.6510423208763128E-3</v>
      </c>
      <c r="G2387">
        <v>2385</v>
      </c>
      <c r="H2387">
        <f t="shared" ca="1" si="78"/>
        <v>4.9295866417565413E-2</v>
      </c>
    </row>
    <row r="2388" spans="2:8" x14ac:dyDescent="0.2">
      <c r="B2388" s="176">
        <v>40140</v>
      </c>
      <c r="C2388" s="146">
        <v>119.599411</v>
      </c>
      <c r="D2388">
        <f t="shared" si="77"/>
        <v>0.12894857490260009</v>
      </c>
      <c r="E2388">
        <v>8.6460621694543511E-3</v>
      </c>
      <c r="G2388">
        <v>2386</v>
      </c>
      <c r="H2388">
        <f t="shared" ca="1" si="78"/>
        <v>-1.6062888047912536E-2</v>
      </c>
    </row>
    <row r="2389" spans="2:8" x14ac:dyDescent="0.2">
      <c r="B2389" s="176">
        <v>38729</v>
      </c>
      <c r="C2389" s="146">
        <v>105.938759</v>
      </c>
      <c r="D2389">
        <f t="shared" si="77"/>
        <v>-0.69192944415339341</v>
      </c>
      <c r="E2389">
        <v>8.6418406160225277E-3</v>
      </c>
      <c r="G2389">
        <v>2387</v>
      </c>
      <c r="H2389">
        <f t="shared" ca="1" si="78"/>
        <v>1.3344342442613061E-2</v>
      </c>
    </row>
    <row r="2390" spans="2:8" x14ac:dyDescent="0.2">
      <c r="B2390" s="176">
        <v>44474</v>
      </c>
      <c r="C2390" s="146">
        <v>343.87823500000002</v>
      </c>
      <c r="D2390">
        <f t="shared" si="77"/>
        <v>9.1298978718533075</v>
      </c>
      <c r="E2390">
        <v>8.6257093853426992E-3</v>
      </c>
      <c r="G2390">
        <v>2388</v>
      </c>
      <c r="H2390">
        <f t="shared" ca="1" si="78"/>
        <v>1.0031909538211108E-2</v>
      </c>
    </row>
    <row r="2391" spans="2:8" x14ac:dyDescent="0.2">
      <c r="B2391" s="176">
        <v>35849</v>
      </c>
      <c r="C2391" s="146">
        <v>33.946860999999998</v>
      </c>
      <c r="D2391">
        <f t="shared" si="77"/>
        <v>-0.71801539774972756</v>
      </c>
      <c r="E2391">
        <v>8.6169703211302091E-3</v>
      </c>
      <c r="G2391">
        <v>2389</v>
      </c>
      <c r="H2391">
        <f t="shared" ca="1" si="78"/>
        <v>1.2630149603328573E-2</v>
      </c>
    </row>
    <row r="2392" spans="2:8" x14ac:dyDescent="0.2">
      <c r="B2392" s="176">
        <v>39405</v>
      </c>
      <c r="C2392" s="146">
        <v>120.385513</v>
      </c>
      <c r="D2392">
        <f t="shared" si="77"/>
        <v>-0.70977958940393482</v>
      </c>
      <c r="E2392">
        <v>8.6070422380392676E-3</v>
      </c>
      <c r="G2392">
        <v>2390</v>
      </c>
      <c r="H2392">
        <f t="shared" ca="1" si="78"/>
        <v>2.3878978535745204E-2</v>
      </c>
    </row>
    <row r="2393" spans="2:8" x14ac:dyDescent="0.2">
      <c r="B2393" s="176">
        <v>45007</v>
      </c>
      <c r="C2393" s="146">
        <v>414.80718999999999</v>
      </c>
      <c r="D2393">
        <f t="shared" si="77"/>
        <v>-0.11373798540752589</v>
      </c>
      <c r="E2393">
        <v>8.6050954176888159E-3</v>
      </c>
      <c r="G2393">
        <v>2391</v>
      </c>
      <c r="H2393">
        <f t="shared" ca="1" si="78"/>
        <v>4.8010634486935376E-3</v>
      </c>
    </row>
    <row r="2394" spans="2:8" x14ac:dyDescent="0.2">
      <c r="B2394" s="176">
        <v>45029</v>
      </c>
      <c r="C2394" s="146">
        <v>468.04126000000002</v>
      </c>
      <c r="D2394">
        <f t="shared" si="77"/>
        <v>18.129193271646034</v>
      </c>
      <c r="E2394">
        <v>8.5929283008811322E-3</v>
      </c>
      <c r="G2394">
        <v>2392</v>
      </c>
      <c r="H2394">
        <f t="shared" ca="1" si="78"/>
        <v>1.1266765167675941E-2</v>
      </c>
    </row>
    <row r="2395" spans="2:8" x14ac:dyDescent="0.2">
      <c r="B2395" s="176">
        <v>37578</v>
      </c>
      <c r="C2395" s="146">
        <v>24.467381</v>
      </c>
      <c r="D2395">
        <f t="shared" si="77"/>
        <v>0</v>
      </c>
      <c r="E2395">
        <v>8.5851448896750813E-3</v>
      </c>
      <c r="G2395">
        <v>2393</v>
      </c>
      <c r="H2395">
        <f t="shared" ca="1" si="78"/>
        <v>-4.701742676660803E-3</v>
      </c>
    </row>
    <row r="2396" spans="2:8" x14ac:dyDescent="0.2">
      <c r="B2396" s="176">
        <v>37439</v>
      </c>
      <c r="C2396" s="146">
        <v>24.467381</v>
      </c>
      <c r="D2396">
        <f t="shared" si="77"/>
        <v>-0.73772622154653322</v>
      </c>
      <c r="E2396">
        <v>8.5851448896750813E-3</v>
      </c>
      <c r="G2396">
        <v>2394</v>
      </c>
      <c r="H2396">
        <f t="shared" ca="1" si="78"/>
        <v>1.9557360282851901E-2</v>
      </c>
    </row>
    <row r="2397" spans="2:8" x14ac:dyDescent="0.2">
      <c r="B2397" s="176">
        <v>38694</v>
      </c>
      <c r="C2397" s="146">
        <v>93.289467000000002</v>
      </c>
      <c r="D2397">
        <f t="shared" si="77"/>
        <v>-0.11758398240719717</v>
      </c>
      <c r="E2397">
        <v>8.5636396535584969E-3</v>
      </c>
      <c r="G2397">
        <v>2395</v>
      </c>
      <c r="H2397">
        <f t="shared" ca="1" si="78"/>
        <v>2.4813198269752295E-2</v>
      </c>
    </row>
    <row r="2398" spans="2:8" x14ac:dyDescent="0.2">
      <c r="B2398" s="176">
        <v>44035</v>
      </c>
      <c r="C2398" s="146">
        <v>105.720505</v>
      </c>
      <c r="D2398">
        <f t="shared" si="77"/>
        <v>1.3340999265088791</v>
      </c>
      <c r="E2398">
        <v>8.5592519433848342E-3</v>
      </c>
      <c r="G2398">
        <v>2396</v>
      </c>
      <c r="H2398">
        <f t="shared" ca="1" si="78"/>
        <v>2.4099386412917735E-2</v>
      </c>
    </row>
    <row r="2399" spans="2:8" x14ac:dyDescent="0.2">
      <c r="B2399" s="176">
        <v>35759</v>
      </c>
      <c r="C2399" s="146">
        <v>45.293906999999997</v>
      </c>
      <c r="D2399">
        <f t="shared" si="77"/>
        <v>-0.89301842914749707</v>
      </c>
      <c r="E2399">
        <v>8.5568522487229678E-3</v>
      </c>
      <c r="G2399">
        <v>2397</v>
      </c>
      <c r="H2399">
        <f t="shared" ca="1" si="78"/>
        <v>-3.3461030398979651E-2</v>
      </c>
    </row>
    <row r="2400" spans="2:8" x14ac:dyDescent="0.2">
      <c r="B2400" s="176">
        <v>44887</v>
      </c>
      <c r="C2400" s="146">
        <v>423.38046300000002</v>
      </c>
      <c r="D2400">
        <f t="shared" si="77"/>
        <v>4.1995274155707119</v>
      </c>
      <c r="E2400">
        <v>8.5490193735533217E-3</v>
      </c>
      <c r="G2400">
        <v>2398</v>
      </c>
      <c r="H2400">
        <f t="shared" ca="1" si="78"/>
        <v>-7.6543277561418738E-2</v>
      </c>
    </row>
    <row r="2401" spans="2:8" x14ac:dyDescent="0.2">
      <c r="B2401" s="176">
        <v>38397</v>
      </c>
      <c r="C2401" s="146">
        <v>81.426720000000003</v>
      </c>
      <c r="D2401">
        <f t="shared" si="77"/>
        <v>0.39613233988534929</v>
      </c>
      <c r="E2401">
        <v>8.5309824453548688E-3</v>
      </c>
      <c r="G2401">
        <v>2399</v>
      </c>
      <c r="H2401">
        <f t="shared" ca="1" si="78"/>
        <v>1.7180090007897005E-2</v>
      </c>
    </row>
    <row r="2402" spans="2:8" x14ac:dyDescent="0.2">
      <c r="B2402" s="176">
        <v>35584</v>
      </c>
      <c r="C2402" s="146">
        <v>58.323067000000002</v>
      </c>
      <c r="D2402">
        <f t="shared" si="77"/>
        <v>-0.86784759073177065</v>
      </c>
      <c r="E2402">
        <v>8.5257096119187685E-3</v>
      </c>
      <c r="G2402">
        <v>2400</v>
      </c>
      <c r="H2402">
        <f t="shared" ca="1" si="78"/>
        <v>2.0056198224064001E-3</v>
      </c>
    </row>
    <row r="2403" spans="2:8" x14ac:dyDescent="0.2">
      <c r="B2403" s="176">
        <v>41802</v>
      </c>
      <c r="C2403" s="146">
        <v>441.33184799999998</v>
      </c>
      <c r="D2403">
        <f t="shared" si="77"/>
        <v>2.3897326164024717</v>
      </c>
      <c r="E2403">
        <v>8.5249514719240114E-3</v>
      </c>
      <c r="G2403">
        <v>2401</v>
      </c>
      <c r="H2403">
        <f t="shared" ca="1" si="78"/>
        <v>-9.8460476595540521E-3</v>
      </c>
    </row>
    <row r="2404" spans="2:8" x14ac:dyDescent="0.2">
      <c r="B2404" s="176">
        <v>39162</v>
      </c>
      <c r="C2404" s="146">
        <v>130.19665499999999</v>
      </c>
      <c r="D2404">
        <f t="shared" si="77"/>
        <v>1.8070829870294991</v>
      </c>
      <c r="E2404">
        <v>8.514591570957717E-3</v>
      </c>
      <c r="G2404">
        <v>2402</v>
      </c>
      <c r="H2404">
        <f t="shared" ca="1" si="78"/>
        <v>-4.0939953041652197E-2</v>
      </c>
    </row>
    <row r="2405" spans="2:8" x14ac:dyDescent="0.2">
      <c r="B2405" s="176">
        <v>35755</v>
      </c>
      <c r="C2405" s="146">
        <v>46.381476999999997</v>
      </c>
      <c r="D2405">
        <f t="shared" si="77"/>
        <v>-0.74473237100868717</v>
      </c>
      <c r="E2405">
        <v>8.5136015733180744E-3</v>
      </c>
      <c r="G2405">
        <v>2403</v>
      </c>
      <c r="H2405">
        <f t="shared" ca="1" si="78"/>
        <v>-2.3395966804226471E-2</v>
      </c>
    </row>
    <row r="2406" spans="2:8" x14ac:dyDescent="0.2">
      <c r="B2406" s="176">
        <v>40855</v>
      </c>
      <c r="C2406" s="146">
        <v>181.69744900000001</v>
      </c>
      <c r="D2406">
        <f t="shared" si="77"/>
        <v>1.3289492118133039</v>
      </c>
      <c r="E2406">
        <v>8.5061892066765395E-3</v>
      </c>
      <c r="G2406">
        <v>2404</v>
      </c>
      <c r="H2406">
        <f t="shared" ca="1" si="78"/>
        <v>3.3339267082823183E-3</v>
      </c>
    </row>
    <row r="2407" spans="2:8" x14ac:dyDescent="0.2">
      <c r="B2407" s="176">
        <v>38097</v>
      </c>
      <c r="C2407" s="146">
        <v>78.016921999999994</v>
      </c>
      <c r="D2407">
        <f t="shared" si="77"/>
        <v>-0.84831848241013286</v>
      </c>
      <c r="E2407">
        <v>8.5049718723044319E-3</v>
      </c>
      <c r="G2407">
        <v>2405</v>
      </c>
      <c r="H2407">
        <f t="shared" ca="1" si="78"/>
        <v>2.9862817560479264E-2</v>
      </c>
    </row>
    <row r="2408" spans="2:8" x14ac:dyDescent="0.2">
      <c r="B2408" s="176">
        <v>45058</v>
      </c>
      <c r="C2408" s="146">
        <v>514.34692399999994</v>
      </c>
      <c r="D2408">
        <f t="shared" si="77"/>
        <v>8.5753283984779119E-2</v>
      </c>
      <c r="E2408">
        <v>8.5026803802778841E-3</v>
      </c>
      <c r="G2408">
        <v>2406</v>
      </c>
      <c r="H2408">
        <f t="shared" ca="1" si="78"/>
        <v>3.2692579474876894E-2</v>
      </c>
    </row>
    <row r="2409" spans="2:8" x14ac:dyDescent="0.2">
      <c r="B2409" s="176">
        <v>45040</v>
      </c>
      <c r="C2409" s="146">
        <v>473.72357199999999</v>
      </c>
      <c r="D2409">
        <f t="shared" si="77"/>
        <v>42.06764684250399</v>
      </c>
      <c r="E2409">
        <v>8.488981189246363E-3</v>
      </c>
      <c r="G2409">
        <v>2407</v>
      </c>
      <c r="H2409">
        <f t="shared" ca="1" si="78"/>
        <v>-8.34449428267303E-3</v>
      </c>
    </row>
    <row r="2410" spans="2:8" x14ac:dyDescent="0.2">
      <c r="B2410" s="176">
        <v>37092</v>
      </c>
      <c r="C2410" s="146">
        <v>10.999523</v>
      </c>
      <c r="D2410">
        <f t="shared" si="77"/>
        <v>-0.69911272976030248</v>
      </c>
      <c r="E2410">
        <v>8.4866918450871055E-3</v>
      </c>
      <c r="G2410">
        <v>2408</v>
      </c>
      <c r="H2410">
        <f t="shared" ca="1" si="78"/>
        <v>3.3884413020004216E-2</v>
      </c>
    </row>
    <row r="2411" spans="2:8" x14ac:dyDescent="0.2">
      <c r="B2411" s="176">
        <v>37832</v>
      </c>
      <c r="C2411" s="146">
        <v>36.556956999999997</v>
      </c>
      <c r="D2411">
        <f t="shared" si="77"/>
        <v>-0.30571794749419573</v>
      </c>
      <c r="E2411">
        <v>8.4654424524918601E-3</v>
      </c>
      <c r="G2411">
        <v>2409</v>
      </c>
      <c r="H2411">
        <f t="shared" ca="1" si="78"/>
        <v>-1.8144071762248237E-3</v>
      </c>
    </row>
    <row r="2412" spans="2:8" x14ac:dyDescent="0.2">
      <c r="B2412" s="176">
        <v>35075</v>
      </c>
      <c r="C2412" s="146">
        <v>52.654330999999999</v>
      </c>
      <c r="D2412">
        <f t="shared" si="77"/>
        <v>-0.87881510316673495</v>
      </c>
      <c r="E2412">
        <v>8.4631733796507128E-3</v>
      </c>
      <c r="G2412">
        <v>2410</v>
      </c>
      <c r="H2412">
        <f t="shared" ca="1" si="78"/>
        <v>2.5759713234897261E-2</v>
      </c>
    </row>
    <row r="2413" spans="2:8" x14ac:dyDescent="0.2">
      <c r="B2413" s="176">
        <v>44995</v>
      </c>
      <c r="C2413" s="146">
        <v>434.49581899999998</v>
      </c>
      <c r="D2413">
        <f t="shared" si="77"/>
        <v>15.261230518053733</v>
      </c>
      <c r="E2413">
        <v>8.4451935527484374E-3</v>
      </c>
      <c r="G2413">
        <v>2411</v>
      </c>
      <c r="H2413">
        <f t="shared" ca="1" si="78"/>
        <v>-1.9612701289207977E-2</v>
      </c>
    </row>
    <row r="2414" spans="2:8" x14ac:dyDescent="0.2">
      <c r="B2414" s="176">
        <v>37767</v>
      </c>
      <c r="C2414" s="146">
        <v>26.719738</v>
      </c>
      <c r="D2414">
        <f t="shared" si="77"/>
        <v>-0.74580970273475566</v>
      </c>
      <c r="E2414">
        <v>8.4423149865734404E-3</v>
      </c>
      <c r="G2414">
        <v>2412</v>
      </c>
      <c r="H2414">
        <f t="shared" ca="1" si="78"/>
        <v>7.1399955299493636E-3</v>
      </c>
    </row>
    <row r="2415" spans="2:8" x14ac:dyDescent="0.2">
      <c r="B2415" s="176">
        <v>40071</v>
      </c>
      <c r="C2415" s="146">
        <v>105.117065</v>
      </c>
      <c r="D2415">
        <f t="shared" si="77"/>
        <v>-0.4383481989810501</v>
      </c>
      <c r="E2415">
        <v>8.4174606449109145E-3</v>
      </c>
      <c r="G2415">
        <v>2413</v>
      </c>
      <c r="H2415">
        <f t="shared" ca="1" si="78"/>
        <v>-2.4172251715276278E-2</v>
      </c>
    </row>
    <row r="2416" spans="2:8" x14ac:dyDescent="0.2">
      <c r="B2416" s="176">
        <v>40745</v>
      </c>
      <c r="C2416" s="146">
        <v>187.15699799999999</v>
      </c>
      <c r="D2416">
        <f t="shared" si="77"/>
        <v>3.2985789473007268</v>
      </c>
      <c r="E2416">
        <v>8.4120946110677088E-3</v>
      </c>
      <c r="G2416">
        <v>2414</v>
      </c>
      <c r="H2416">
        <f t="shared" ca="1" si="78"/>
        <v>1.8970430821618874E-2</v>
      </c>
    </row>
    <row r="2417" spans="2:8" x14ac:dyDescent="0.2">
      <c r="B2417" s="176">
        <v>35796</v>
      </c>
      <c r="C2417" s="146">
        <v>43.539271999999997</v>
      </c>
      <c r="D2417">
        <f t="shared" si="77"/>
        <v>2.1323629656419216</v>
      </c>
      <c r="E2417">
        <v>8.3963251885632011E-3</v>
      </c>
      <c r="G2417">
        <v>2415</v>
      </c>
      <c r="H2417">
        <f t="shared" ca="1" si="78"/>
        <v>1.3732421411651961E-2</v>
      </c>
    </row>
    <row r="2418" spans="2:8" x14ac:dyDescent="0.2">
      <c r="B2418" s="176">
        <v>36907</v>
      </c>
      <c r="C2418" s="146">
        <v>13.899817000000001</v>
      </c>
      <c r="D2418">
        <f t="shared" si="77"/>
        <v>-0.97170342292829559</v>
      </c>
      <c r="E2418">
        <v>8.3938649670291226E-3</v>
      </c>
      <c r="G2418">
        <v>2416</v>
      </c>
      <c r="H2418">
        <f t="shared" ca="1" si="78"/>
        <v>3.2138524972986776E-3</v>
      </c>
    </row>
    <row r="2419" spans="2:8" x14ac:dyDescent="0.2">
      <c r="B2419" s="176">
        <v>44525</v>
      </c>
      <c r="C2419" s="146">
        <v>491.21902499999999</v>
      </c>
      <c r="D2419">
        <f t="shared" si="77"/>
        <v>0.74557502675242426</v>
      </c>
      <c r="E2419">
        <v>8.390504314988681E-3</v>
      </c>
      <c r="G2419">
        <v>2417</v>
      </c>
      <c r="H2419">
        <f t="shared" ca="1" si="78"/>
        <v>4.8057059910122532E-2</v>
      </c>
    </row>
    <row r="2420" spans="2:8" x14ac:dyDescent="0.2">
      <c r="B2420" s="176">
        <v>41312</v>
      </c>
      <c r="C2420" s="146">
        <v>281.408142</v>
      </c>
      <c r="D2420">
        <f t="shared" si="77"/>
        <v>-7.6923278277270579E-2</v>
      </c>
      <c r="E2420">
        <v>8.3856956378757733E-3</v>
      </c>
      <c r="G2420">
        <v>2418</v>
      </c>
      <c r="H2420">
        <f t="shared" ca="1" si="78"/>
        <v>1.3301821214212573E-2</v>
      </c>
    </row>
    <row r="2421" spans="2:8" x14ac:dyDescent="0.2">
      <c r="B2421" s="176">
        <v>41274</v>
      </c>
      <c r="C2421" s="146">
        <v>304.85888699999998</v>
      </c>
      <c r="D2421">
        <f t="shared" si="77"/>
        <v>-0.31417574154883698</v>
      </c>
      <c r="E2421">
        <v>8.3856707231355267E-3</v>
      </c>
      <c r="G2421">
        <v>2419</v>
      </c>
      <c r="H2421">
        <f t="shared" ca="1" si="78"/>
        <v>7.5192467985191622E-2</v>
      </c>
    </row>
    <row r="2422" spans="2:8" x14ac:dyDescent="0.2">
      <c r="B2422" s="176">
        <v>44813</v>
      </c>
      <c r="C2422" s="146">
        <v>444.51458700000001</v>
      </c>
      <c r="D2422">
        <f t="shared" si="77"/>
        <v>2.474497796388698</v>
      </c>
      <c r="E2422">
        <v>8.3672613017814548E-3</v>
      </c>
      <c r="G2422">
        <v>2420</v>
      </c>
      <c r="H2422">
        <f t="shared" ca="1" si="78"/>
        <v>1.9726747230605468E-2</v>
      </c>
    </row>
    <row r="2423" spans="2:8" x14ac:dyDescent="0.2">
      <c r="B2423" s="176">
        <v>39349</v>
      </c>
      <c r="C2423" s="146">
        <v>127.936356</v>
      </c>
      <c r="D2423">
        <f t="shared" si="77"/>
        <v>1.5680640358603002</v>
      </c>
      <c r="E2423">
        <v>8.3668855020700324E-3</v>
      </c>
      <c r="G2423">
        <v>2421</v>
      </c>
      <c r="H2423">
        <f t="shared" ca="1" si="78"/>
        <v>-8.8349709294934051E-3</v>
      </c>
    </row>
    <row r="2424" spans="2:8" x14ac:dyDescent="0.2">
      <c r="B2424" s="176">
        <v>35675</v>
      </c>
      <c r="C2424" s="146">
        <v>49.818210999999998</v>
      </c>
      <c r="D2424">
        <f t="shared" si="77"/>
        <v>-0.9014338188600387</v>
      </c>
      <c r="E2424">
        <v>8.3650956805245563E-3</v>
      </c>
      <c r="G2424">
        <v>2422</v>
      </c>
      <c r="H2424">
        <f t="shared" ca="1" si="78"/>
        <v>-2.3863944837778806E-2</v>
      </c>
    </row>
    <row r="2425" spans="2:8" x14ac:dyDescent="0.2">
      <c r="B2425" s="176">
        <v>41877</v>
      </c>
      <c r="C2425" s="146">
        <v>505.42904700000003</v>
      </c>
      <c r="D2425">
        <f t="shared" si="77"/>
        <v>37.726257261043266</v>
      </c>
      <c r="E2425">
        <v>8.359536372955537E-3</v>
      </c>
      <c r="G2425">
        <v>2423</v>
      </c>
      <c r="H2425">
        <f t="shared" ca="1" si="78"/>
        <v>8.3428216819509647E-3</v>
      </c>
    </row>
    <row r="2426" spans="2:8" x14ac:dyDescent="0.2">
      <c r="B2426" s="176">
        <v>37041</v>
      </c>
      <c r="C2426" s="146">
        <v>13.051327000000001</v>
      </c>
      <c r="D2426">
        <f t="shared" si="77"/>
        <v>-0.91365272371394535</v>
      </c>
      <c r="E2426">
        <v>8.3433668105347934E-3</v>
      </c>
      <c r="G2426">
        <v>2424</v>
      </c>
      <c r="H2426">
        <f t="shared" ca="1" si="78"/>
        <v>-2.30801508251795E-3</v>
      </c>
    </row>
    <row r="2427" spans="2:8" x14ac:dyDescent="0.2">
      <c r="B2427" s="176">
        <v>38999</v>
      </c>
      <c r="C2427" s="146">
        <v>151.149261</v>
      </c>
      <c r="D2427">
        <f t="shared" si="77"/>
        <v>-0.13729535285760025</v>
      </c>
      <c r="E2427">
        <v>8.3406759439265642E-3</v>
      </c>
      <c r="G2427">
        <v>2425</v>
      </c>
      <c r="H2427">
        <f t="shared" ca="1" si="78"/>
        <v>-6.5243105898049073E-3</v>
      </c>
    </row>
    <row r="2428" spans="2:8" x14ac:dyDescent="0.2">
      <c r="B2428" s="176">
        <v>43521</v>
      </c>
      <c r="C2428" s="146">
        <v>175.20394899999999</v>
      </c>
      <c r="D2428">
        <f t="shared" si="77"/>
        <v>1.8681544675254553</v>
      </c>
      <c r="E2428">
        <v>8.3189967166661608E-3</v>
      </c>
      <c r="G2428">
        <v>2426</v>
      </c>
      <c r="H2428">
        <f t="shared" ca="1" si="78"/>
        <v>5.1976146052304254E-3</v>
      </c>
    </row>
    <row r="2429" spans="2:8" x14ac:dyDescent="0.2">
      <c r="B2429" s="176">
        <v>35363</v>
      </c>
      <c r="C2429" s="146">
        <v>61.085953000000003</v>
      </c>
      <c r="D2429">
        <f t="shared" si="77"/>
        <v>5.9579236088679793E-2</v>
      </c>
      <c r="E2429">
        <v>8.3150151122745024E-3</v>
      </c>
      <c r="G2429">
        <v>2427</v>
      </c>
      <c r="H2429">
        <f t="shared" ca="1" si="78"/>
        <v>7.946058782843381E-3</v>
      </c>
    </row>
    <row r="2430" spans="2:8" x14ac:dyDescent="0.2">
      <c r="B2430" s="176">
        <v>39728</v>
      </c>
      <c r="C2430" s="146">
        <v>57.651142</v>
      </c>
      <c r="D2430">
        <f t="shared" si="77"/>
        <v>-0.70320337042268743</v>
      </c>
      <c r="E2430">
        <v>8.2801156198927042E-3</v>
      </c>
      <c r="G2430">
        <v>2428</v>
      </c>
      <c r="H2430">
        <f t="shared" ca="1" si="78"/>
        <v>1.2240177889586305E-2</v>
      </c>
    </row>
    <row r="2431" spans="2:8" x14ac:dyDescent="0.2">
      <c r="B2431" s="176">
        <v>43411</v>
      </c>
      <c r="C2431" s="146">
        <v>194.244598</v>
      </c>
      <c r="D2431">
        <f t="shared" si="77"/>
        <v>-0.47592791034551829</v>
      </c>
      <c r="E2431">
        <v>8.279442434459279E-3</v>
      </c>
      <c r="G2431">
        <v>2429</v>
      </c>
      <c r="H2431">
        <f t="shared" ca="1" si="78"/>
        <v>4.7307094857039017E-2</v>
      </c>
    </row>
    <row r="2432" spans="2:8" x14ac:dyDescent="0.2">
      <c r="B2432" s="176">
        <v>43143</v>
      </c>
      <c r="C2432" s="146">
        <v>370.64480600000002</v>
      </c>
      <c r="D2432">
        <f t="shared" si="77"/>
        <v>13.596334935546228</v>
      </c>
      <c r="E2432">
        <v>8.2711958856169828E-3</v>
      </c>
      <c r="G2432">
        <v>2430</v>
      </c>
      <c r="H2432">
        <f t="shared" ca="1" si="78"/>
        <v>1.1905134979847418E-2</v>
      </c>
    </row>
    <row r="2433" spans="2:8" x14ac:dyDescent="0.2">
      <c r="B2433" s="176">
        <v>37762</v>
      </c>
      <c r="C2433" s="146">
        <v>25.393004999999999</v>
      </c>
      <c r="D2433">
        <f t="shared" si="77"/>
        <v>-0.85596751188568421</v>
      </c>
      <c r="E2433">
        <v>8.2694116937945504E-3</v>
      </c>
      <c r="G2433">
        <v>2431</v>
      </c>
      <c r="H2433">
        <f t="shared" ca="1" si="78"/>
        <v>5.3341059539919857E-3</v>
      </c>
    </row>
    <row r="2434" spans="2:8" x14ac:dyDescent="0.2">
      <c r="B2434" s="176">
        <v>43602</v>
      </c>
      <c r="C2434" s="146">
        <v>176.30053699999999</v>
      </c>
      <c r="D2434">
        <f t="shared" si="77"/>
        <v>-0.58037725440859833</v>
      </c>
      <c r="E2434">
        <v>8.2669113554675964E-3</v>
      </c>
      <c r="G2434">
        <v>2432</v>
      </c>
      <c r="H2434">
        <f t="shared" ca="1" si="78"/>
        <v>4.6868229608011548E-2</v>
      </c>
    </row>
    <row r="2435" spans="2:8" x14ac:dyDescent="0.2">
      <c r="B2435" s="176">
        <v>44704</v>
      </c>
      <c r="C2435" s="146">
        <v>420.14056399999998</v>
      </c>
      <c r="D2435">
        <f t="shared" ref="D2435:D2498" si="79">(C2435-C2436)/C2436</f>
        <v>-6.7417131686331025E-2</v>
      </c>
      <c r="E2435">
        <v>8.2536370906080032E-3</v>
      </c>
      <c r="G2435">
        <v>2433</v>
      </c>
      <c r="H2435">
        <f t="shared" ca="1" si="78"/>
        <v>-1.8742995111559441E-2</v>
      </c>
    </row>
    <row r="2436" spans="2:8" x14ac:dyDescent="0.2">
      <c r="B2436" s="176">
        <v>42536</v>
      </c>
      <c r="C2436" s="146">
        <v>450.51284800000002</v>
      </c>
      <c r="D2436">
        <f t="shared" si="79"/>
        <v>16.698600447948426</v>
      </c>
      <c r="E2436">
        <v>8.251564038924639E-3</v>
      </c>
      <c r="G2436">
        <v>2434</v>
      </c>
      <c r="H2436">
        <f t="shared" ref="H2436:H2499" ca="1" si="80">_xlfn.NORM.INV(RAND(),N$5,N$6)</f>
        <v>2.6700774461216579E-2</v>
      </c>
    </row>
    <row r="2437" spans="2:8" x14ac:dyDescent="0.2">
      <c r="B2437" s="176">
        <v>37595</v>
      </c>
      <c r="C2437" s="146">
        <v>25.454716000000001</v>
      </c>
      <c r="D2437">
        <f t="shared" si="79"/>
        <v>-0.80777333726253897</v>
      </c>
      <c r="E2437">
        <v>8.2491584758794759E-3</v>
      </c>
      <c r="G2437">
        <v>2435</v>
      </c>
      <c r="H2437">
        <f t="shared" ca="1" si="80"/>
        <v>-3.6020720069396411E-2</v>
      </c>
    </row>
    <row r="2438" spans="2:8" x14ac:dyDescent="0.2">
      <c r="B2438" s="176">
        <v>39142</v>
      </c>
      <c r="C2438" s="146">
        <v>132.42031900000001</v>
      </c>
      <c r="D2438">
        <f t="shared" si="79"/>
        <v>1.2898195012020139</v>
      </c>
      <c r="E2438">
        <v>8.2421426627368524E-3</v>
      </c>
      <c r="G2438">
        <v>2436</v>
      </c>
      <c r="H2438">
        <f t="shared" ca="1" si="80"/>
        <v>8.541974299759135E-3</v>
      </c>
    </row>
    <row r="2439" spans="2:8" x14ac:dyDescent="0.2">
      <c r="B2439" s="176">
        <v>35583</v>
      </c>
      <c r="C2439" s="146">
        <v>57.830024999999999</v>
      </c>
      <c r="D2439">
        <f t="shared" si="79"/>
        <v>-0.90760501233021207</v>
      </c>
      <c r="E2439">
        <v>8.2163407128880168E-3</v>
      </c>
      <c r="G2439">
        <v>2437</v>
      </c>
      <c r="H2439">
        <f t="shared" ca="1" si="80"/>
        <v>3.1036503644329284E-2</v>
      </c>
    </row>
    <row r="2440" spans="2:8" x14ac:dyDescent="0.2">
      <c r="B2440" s="176">
        <v>45182</v>
      </c>
      <c r="C2440" s="146">
        <v>625.90002400000003</v>
      </c>
      <c r="D2440">
        <f t="shared" si="79"/>
        <v>40.273104365097161</v>
      </c>
      <c r="E2440">
        <v>8.215264334058019E-3</v>
      </c>
      <c r="G2440">
        <v>2438</v>
      </c>
      <c r="H2440">
        <f t="shared" ca="1" si="80"/>
        <v>-1.6542320367051909E-2</v>
      </c>
    </row>
    <row r="2441" spans="2:8" x14ac:dyDescent="0.2">
      <c r="B2441" s="176">
        <v>36873</v>
      </c>
      <c r="C2441" s="146">
        <v>15.16484</v>
      </c>
      <c r="D2441">
        <f t="shared" si="79"/>
        <v>-0.95328694914089329</v>
      </c>
      <c r="E2441">
        <v>8.2050071718603526E-3</v>
      </c>
      <c r="G2441">
        <v>2439</v>
      </c>
      <c r="H2441">
        <f t="shared" ca="1" si="80"/>
        <v>-1.3905708607289806E-2</v>
      </c>
    </row>
    <row r="2442" spans="2:8" x14ac:dyDescent="0.2">
      <c r="B2442" s="176">
        <v>44350</v>
      </c>
      <c r="C2442" s="146">
        <v>324.63818400000002</v>
      </c>
      <c r="D2442">
        <f t="shared" si="79"/>
        <v>-0.36888445882078114</v>
      </c>
      <c r="E2442">
        <v>8.204299060720472E-3</v>
      </c>
      <c r="G2442">
        <v>2440</v>
      </c>
      <c r="H2442">
        <f t="shared" ca="1" si="80"/>
        <v>6.2583984911872934E-2</v>
      </c>
    </row>
    <row r="2443" spans="2:8" x14ac:dyDescent="0.2">
      <c r="B2443" s="176">
        <v>42118</v>
      </c>
      <c r="C2443" s="146">
        <v>514.387878</v>
      </c>
      <c r="D2443">
        <f t="shared" si="79"/>
        <v>0.21624293165678651</v>
      </c>
      <c r="E2443">
        <v>8.2032161280188812E-3</v>
      </c>
      <c r="G2443">
        <v>2441</v>
      </c>
      <c r="H2443">
        <f t="shared" ca="1" si="80"/>
        <v>3.9833052525929287E-2</v>
      </c>
    </row>
    <row r="2444" spans="2:8" x14ac:dyDescent="0.2">
      <c r="B2444" s="176">
        <v>45019</v>
      </c>
      <c r="C2444" s="146">
        <v>422.93185399999999</v>
      </c>
      <c r="D2444">
        <f t="shared" si="79"/>
        <v>0.80376648059487932</v>
      </c>
      <c r="E2444">
        <v>8.1987152506168282E-3</v>
      </c>
      <c r="G2444">
        <v>2442</v>
      </c>
      <c r="H2444">
        <f t="shared" ca="1" si="80"/>
        <v>2.8679083080872785E-3</v>
      </c>
    </row>
    <row r="2445" spans="2:8" x14ac:dyDescent="0.2">
      <c r="B2445" s="176">
        <v>40591</v>
      </c>
      <c r="C2445" s="146">
        <v>234.47151199999999</v>
      </c>
      <c r="D2445">
        <f t="shared" si="79"/>
        <v>-0.2041878017245625</v>
      </c>
      <c r="E2445">
        <v>8.1957656136899624E-3</v>
      </c>
      <c r="G2445">
        <v>2443</v>
      </c>
      <c r="H2445">
        <f t="shared" ca="1" si="80"/>
        <v>5.7788780771942383E-2</v>
      </c>
    </row>
    <row r="2446" spans="2:8" x14ac:dyDescent="0.2">
      <c r="B2446" s="176">
        <v>44442</v>
      </c>
      <c r="C2446" s="146">
        <v>294.63171399999999</v>
      </c>
      <c r="D2446">
        <f t="shared" si="79"/>
        <v>10.910396325298469</v>
      </c>
      <c r="E2446">
        <v>8.1869519159522113E-3</v>
      </c>
      <c r="G2446">
        <v>2444</v>
      </c>
      <c r="H2446">
        <f t="shared" ca="1" si="80"/>
        <v>2.4884721631813263E-2</v>
      </c>
    </row>
    <row r="2447" spans="2:8" x14ac:dyDescent="0.2">
      <c r="B2447" s="176">
        <v>37713</v>
      </c>
      <c r="C2447" s="146">
        <v>24.737355999999998</v>
      </c>
      <c r="D2447">
        <f t="shared" si="79"/>
        <v>-0.94413046303360837</v>
      </c>
      <c r="E2447">
        <v>8.1735998032668143E-3</v>
      </c>
      <c r="G2447">
        <v>2445</v>
      </c>
      <c r="H2447">
        <f t="shared" ca="1" si="80"/>
        <v>-2.9493609244605522E-3</v>
      </c>
    </row>
    <row r="2448" spans="2:8" x14ac:dyDescent="0.2">
      <c r="B2448" s="176">
        <v>44972</v>
      </c>
      <c r="C2448" s="146">
        <v>442.77001999999999</v>
      </c>
      <c r="D2448">
        <f t="shared" si="79"/>
        <v>1.0202418395045527</v>
      </c>
      <c r="E2448">
        <v>8.1716547496070938E-3</v>
      </c>
      <c r="G2448">
        <v>2446</v>
      </c>
      <c r="H2448">
        <f t="shared" ca="1" si="80"/>
        <v>-4.9260407608736631E-3</v>
      </c>
    </row>
    <row r="2449" spans="2:8" x14ac:dyDescent="0.2">
      <c r="B2449" s="176">
        <v>40472</v>
      </c>
      <c r="C2449" s="146">
        <v>219.16684000000001</v>
      </c>
      <c r="D2449">
        <f t="shared" si="79"/>
        <v>-0.453431973363845</v>
      </c>
      <c r="E2449">
        <v>8.1631155908498208E-3</v>
      </c>
      <c r="G2449">
        <v>2447</v>
      </c>
      <c r="H2449">
        <f t="shared" ca="1" si="80"/>
        <v>3.2163569703733325E-2</v>
      </c>
    </row>
    <row r="2450" spans="2:8" x14ac:dyDescent="0.2">
      <c r="B2450" s="176">
        <v>42346</v>
      </c>
      <c r="C2450" s="146">
        <v>400.98730499999999</v>
      </c>
      <c r="D2450">
        <f t="shared" si="79"/>
        <v>1.1643101800154245</v>
      </c>
      <c r="E2450">
        <v>8.1422939998011395E-3</v>
      </c>
      <c r="G2450">
        <v>2448</v>
      </c>
      <c r="H2450">
        <f t="shared" ca="1" si="80"/>
        <v>1.0287891630095147E-3</v>
      </c>
    </row>
    <row r="2451" spans="2:8" x14ac:dyDescent="0.2">
      <c r="B2451" s="176">
        <v>43389</v>
      </c>
      <c r="C2451" s="146">
        <v>185.27256800000001</v>
      </c>
      <c r="D2451">
        <f t="shared" si="79"/>
        <v>-0.5313327146009188</v>
      </c>
      <c r="E2451">
        <v>8.1367319830311299E-3</v>
      </c>
      <c r="G2451">
        <v>2449</v>
      </c>
      <c r="H2451">
        <f t="shared" ca="1" si="80"/>
        <v>7.4333830451297329E-4</v>
      </c>
    </row>
    <row r="2452" spans="2:8" x14ac:dyDescent="0.2">
      <c r="B2452" s="176">
        <v>44846</v>
      </c>
      <c r="C2452" s="146">
        <v>395.317902</v>
      </c>
      <c r="D2452">
        <f t="shared" si="79"/>
        <v>4.7688948691353157E-2</v>
      </c>
      <c r="E2452">
        <v>8.1351856172202554E-3</v>
      </c>
      <c r="G2452">
        <v>2450</v>
      </c>
      <c r="H2452">
        <f t="shared" ca="1" si="80"/>
        <v>1.6806415035639042E-2</v>
      </c>
    </row>
    <row r="2453" spans="2:8" x14ac:dyDescent="0.2">
      <c r="B2453" s="176">
        <v>41717</v>
      </c>
      <c r="C2453" s="146">
        <v>377.32373000000001</v>
      </c>
      <c r="D2453">
        <f t="shared" si="79"/>
        <v>5.4889438995656521</v>
      </c>
      <c r="E2453">
        <v>8.1310797695844095E-3</v>
      </c>
      <c r="G2453">
        <v>2451</v>
      </c>
      <c r="H2453">
        <f t="shared" ca="1" si="80"/>
        <v>-1.4007906851658334E-3</v>
      </c>
    </row>
    <row r="2454" spans="2:8" x14ac:dyDescent="0.2">
      <c r="B2454" s="176">
        <v>35384</v>
      </c>
      <c r="C2454" s="146">
        <v>58.148712000000003</v>
      </c>
      <c r="D2454">
        <f t="shared" si="79"/>
        <v>0.21846743868573765</v>
      </c>
      <c r="E2454">
        <v>8.1181399855140852E-3</v>
      </c>
      <c r="G2454">
        <v>2452</v>
      </c>
      <c r="H2454">
        <f t="shared" ca="1" si="80"/>
        <v>1.4728977539500514E-2</v>
      </c>
    </row>
    <row r="2455" spans="2:8" x14ac:dyDescent="0.2">
      <c r="B2455" s="176">
        <v>35699</v>
      </c>
      <c r="C2455" s="146">
        <v>47.722828</v>
      </c>
      <c r="D2455">
        <f t="shared" si="79"/>
        <v>-0.90510756858322361</v>
      </c>
      <c r="E2455">
        <v>8.1176333428540585E-3</v>
      </c>
      <c r="G2455">
        <v>2453</v>
      </c>
      <c r="H2455">
        <f t="shared" ca="1" si="80"/>
        <v>5.721246676751654E-2</v>
      </c>
    </row>
    <row r="2456" spans="2:8" x14ac:dyDescent="0.2">
      <c r="B2456" s="176">
        <v>41890</v>
      </c>
      <c r="C2456" s="146">
        <v>502.915009</v>
      </c>
      <c r="D2456">
        <f t="shared" si="79"/>
        <v>5.2979381042895866E-2</v>
      </c>
      <c r="E2456">
        <v>8.1028018965204982E-3</v>
      </c>
      <c r="G2456">
        <v>2454</v>
      </c>
      <c r="H2456">
        <f t="shared" ca="1" si="80"/>
        <v>1.2222295605296109E-2</v>
      </c>
    </row>
    <row r="2457" spans="2:8" x14ac:dyDescent="0.2">
      <c r="B2457" s="176">
        <v>44532</v>
      </c>
      <c r="C2457" s="146">
        <v>477.61144999999999</v>
      </c>
      <c r="D2457">
        <f t="shared" si="79"/>
        <v>9.9231405952838428E-2</v>
      </c>
      <c r="E2457">
        <v>8.1010097723783186E-3</v>
      </c>
      <c r="G2457">
        <v>2455</v>
      </c>
      <c r="H2457">
        <f t="shared" ca="1" si="80"/>
        <v>2.4097888308749281E-2</v>
      </c>
    </row>
    <row r="2458" spans="2:8" x14ac:dyDescent="0.2">
      <c r="B2458" s="176">
        <v>44719</v>
      </c>
      <c r="C2458" s="146">
        <v>434.49581899999998</v>
      </c>
      <c r="D2458">
        <f t="shared" si="79"/>
        <v>5.5179171992433789</v>
      </c>
      <c r="E2458">
        <v>8.0953176310724941E-3</v>
      </c>
      <c r="G2458">
        <v>2456</v>
      </c>
      <c r="H2458">
        <f t="shared" ca="1" si="80"/>
        <v>5.5648415422380445E-3</v>
      </c>
    </row>
    <row r="2459" spans="2:8" x14ac:dyDescent="0.2">
      <c r="B2459" s="176">
        <v>37972</v>
      </c>
      <c r="C2459" s="146">
        <v>66.661758000000006</v>
      </c>
      <c r="D2459">
        <f t="shared" si="79"/>
        <v>1.209088773743951E-2</v>
      </c>
      <c r="E2459">
        <v>8.0911471833692693E-3</v>
      </c>
      <c r="G2459">
        <v>2457</v>
      </c>
      <c r="H2459">
        <f t="shared" ca="1" si="80"/>
        <v>-2.3541394044955241E-2</v>
      </c>
    </row>
    <row r="2460" spans="2:8" x14ac:dyDescent="0.2">
      <c r="B2460" s="176">
        <v>38441</v>
      </c>
      <c r="C2460" s="146">
        <v>65.865386999999998</v>
      </c>
      <c r="D2460">
        <f t="shared" si="79"/>
        <v>-0.57592639899990172</v>
      </c>
      <c r="E2460">
        <v>8.0903115047337455E-3</v>
      </c>
      <c r="G2460">
        <v>2458</v>
      </c>
      <c r="H2460">
        <f t="shared" ca="1" si="80"/>
        <v>-1.7504672640204166E-2</v>
      </c>
    </row>
    <row r="2461" spans="2:8" x14ac:dyDescent="0.2">
      <c r="B2461" s="176">
        <v>43655</v>
      </c>
      <c r="C2461" s="146">
        <v>155.315933</v>
      </c>
      <c r="D2461">
        <f t="shared" si="79"/>
        <v>-0.53736092855630002</v>
      </c>
      <c r="E2461">
        <v>8.0880479315711285E-3</v>
      </c>
      <c r="G2461">
        <v>2459</v>
      </c>
      <c r="H2461">
        <f t="shared" ca="1" si="80"/>
        <v>6.7278163290518042E-3</v>
      </c>
    </row>
    <row r="2462" spans="2:8" x14ac:dyDescent="0.2">
      <c r="B2462" s="176">
        <v>42398</v>
      </c>
      <c r="C2462" s="146">
        <v>335.717285</v>
      </c>
      <c r="D2462">
        <f t="shared" si="79"/>
        <v>4.0085367508384238</v>
      </c>
      <c r="E2462">
        <v>8.0789933147835218E-3</v>
      </c>
      <c r="G2462">
        <v>2460</v>
      </c>
      <c r="H2462">
        <f t="shared" ca="1" si="80"/>
        <v>-1.025796138443796E-2</v>
      </c>
    </row>
    <row r="2463" spans="2:8" x14ac:dyDescent="0.2">
      <c r="B2463" s="176">
        <v>39973</v>
      </c>
      <c r="C2463" s="146">
        <v>67.029015000000001</v>
      </c>
      <c r="D2463">
        <f t="shared" si="79"/>
        <v>-1.3753028417131172E-2</v>
      </c>
      <c r="E2463">
        <v>8.0789776440050327E-3</v>
      </c>
      <c r="G2463">
        <v>2461</v>
      </c>
      <c r="H2463">
        <f t="shared" ca="1" si="80"/>
        <v>7.9834465768125716E-3</v>
      </c>
    </row>
    <row r="2464" spans="2:8" x14ac:dyDescent="0.2">
      <c r="B2464" s="176">
        <v>38455</v>
      </c>
      <c r="C2464" s="146">
        <v>67.963722000000004</v>
      </c>
      <c r="D2464">
        <f t="shared" si="79"/>
        <v>1.3871639291887095</v>
      </c>
      <c r="E2464">
        <v>8.0780661790443332E-3</v>
      </c>
      <c r="G2464">
        <v>2462</v>
      </c>
      <c r="H2464">
        <f t="shared" ca="1" si="80"/>
        <v>-6.2835018200254084E-2</v>
      </c>
    </row>
    <row r="2465" spans="2:8" x14ac:dyDescent="0.2">
      <c r="B2465" s="176">
        <v>39827</v>
      </c>
      <c r="C2465" s="146">
        <v>28.470488</v>
      </c>
      <c r="D2465">
        <f t="shared" si="79"/>
        <v>-0.77279613172372963</v>
      </c>
      <c r="E2465">
        <v>8.059379805195355E-3</v>
      </c>
      <c r="G2465">
        <v>2463</v>
      </c>
      <c r="H2465">
        <f t="shared" ca="1" si="80"/>
        <v>2.9270229530598529E-2</v>
      </c>
    </row>
    <row r="2466" spans="2:8" x14ac:dyDescent="0.2">
      <c r="B2466" s="176">
        <v>39289</v>
      </c>
      <c r="C2466" s="146">
        <v>125.30811300000001</v>
      </c>
      <c r="D2466">
        <f t="shared" si="79"/>
        <v>0.30415067945285762</v>
      </c>
      <c r="E2466">
        <v>8.0578914379071352E-3</v>
      </c>
      <c r="G2466">
        <v>2464</v>
      </c>
      <c r="H2466">
        <f t="shared" ca="1" si="80"/>
        <v>1.9328710313780161E-2</v>
      </c>
    </row>
    <row r="2467" spans="2:8" x14ac:dyDescent="0.2">
      <c r="B2467" s="176">
        <v>40058</v>
      </c>
      <c r="C2467" s="146">
        <v>96.084075999999996</v>
      </c>
      <c r="D2467">
        <f t="shared" si="79"/>
        <v>0.54184916710861097</v>
      </c>
      <c r="E2467">
        <v>8.0426916925939989E-3</v>
      </c>
      <c r="G2467">
        <v>2465</v>
      </c>
      <c r="H2467">
        <f t="shared" ca="1" si="80"/>
        <v>-2.0783989159356749E-2</v>
      </c>
    </row>
    <row r="2468" spans="2:8" x14ac:dyDescent="0.2">
      <c r="B2468" s="176">
        <v>38246</v>
      </c>
      <c r="C2468" s="146">
        <v>62.317428999999997</v>
      </c>
      <c r="D2468">
        <f t="shared" si="79"/>
        <v>-0.8758197519798141</v>
      </c>
      <c r="E2468">
        <v>8.0321086354047371E-3</v>
      </c>
      <c r="G2468">
        <v>2466</v>
      </c>
      <c r="H2468">
        <f t="shared" ca="1" si="80"/>
        <v>-2.9503459152368475E-2</v>
      </c>
    </row>
    <row r="2469" spans="2:8" x14ac:dyDescent="0.2">
      <c r="B2469" s="176">
        <v>41920</v>
      </c>
      <c r="C2469" s="146">
        <v>501.830444</v>
      </c>
      <c r="D2469">
        <f t="shared" si="79"/>
        <v>2.4560817643085175</v>
      </c>
      <c r="E2469">
        <v>8.0205891442961651E-3</v>
      </c>
      <c r="G2469">
        <v>2467</v>
      </c>
      <c r="H2469">
        <f t="shared" ca="1" si="80"/>
        <v>-1.8801158475416364E-2</v>
      </c>
    </row>
    <row r="2470" spans="2:8" x14ac:dyDescent="0.2">
      <c r="B2470" s="176">
        <v>40176</v>
      </c>
      <c r="C2470" s="146">
        <v>145.202133</v>
      </c>
      <c r="D2470">
        <f t="shared" si="79"/>
        <v>-0.44090985471120109</v>
      </c>
      <c r="E2470">
        <v>8.0148919100058655E-3</v>
      </c>
      <c r="G2470">
        <v>2468</v>
      </c>
      <c r="H2470">
        <f t="shared" ca="1" si="80"/>
        <v>-1.1050297181131369E-2</v>
      </c>
    </row>
    <row r="2471" spans="2:8" x14ac:dyDescent="0.2">
      <c r="B2471" s="176">
        <v>41046</v>
      </c>
      <c r="C2471" s="146">
        <v>259.71148699999998</v>
      </c>
      <c r="D2471">
        <f t="shared" si="79"/>
        <v>9.6751798659475394</v>
      </c>
      <c r="E2471">
        <v>7.9927808087593821E-3</v>
      </c>
      <c r="G2471">
        <v>2469</v>
      </c>
      <c r="H2471">
        <f t="shared" ca="1" si="80"/>
        <v>1.2850248000742769E-2</v>
      </c>
    </row>
    <row r="2472" spans="2:8" x14ac:dyDescent="0.2">
      <c r="B2472" s="176">
        <v>37753</v>
      </c>
      <c r="C2472" s="146">
        <v>24.328534999999999</v>
      </c>
      <c r="D2472">
        <f t="shared" si="79"/>
        <v>-0.89078733939402088</v>
      </c>
      <c r="E2472">
        <v>7.9897005671846436E-3</v>
      </c>
      <c r="G2472">
        <v>2470</v>
      </c>
      <c r="H2472">
        <f t="shared" ca="1" si="80"/>
        <v>1.3290033546326898E-2</v>
      </c>
    </row>
    <row r="2473" spans="2:8" x14ac:dyDescent="0.2">
      <c r="B2473" s="176">
        <v>40673</v>
      </c>
      <c r="C2473" s="146">
        <v>222.76295500000001</v>
      </c>
      <c r="D2473">
        <f t="shared" si="79"/>
        <v>0.81149464793622106</v>
      </c>
      <c r="E2473">
        <v>7.9874023336806901E-3</v>
      </c>
      <c r="G2473">
        <v>2471</v>
      </c>
      <c r="H2473">
        <f t="shared" ca="1" si="80"/>
        <v>2.1964373028971144E-2</v>
      </c>
    </row>
    <row r="2474" spans="2:8" x14ac:dyDescent="0.2">
      <c r="B2474" s="176">
        <v>39230</v>
      </c>
      <c r="C2474" s="146">
        <v>122.971909</v>
      </c>
      <c r="D2474">
        <f t="shared" si="79"/>
        <v>-0.69538172698182876</v>
      </c>
      <c r="E2474">
        <v>7.9784472848243044E-3</v>
      </c>
      <c r="G2474">
        <v>2472</v>
      </c>
      <c r="H2474">
        <f t="shared" ca="1" si="80"/>
        <v>2.5832947675522844E-2</v>
      </c>
    </row>
    <row r="2475" spans="2:8" x14ac:dyDescent="0.2">
      <c r="B2475" s="176">
        <v>42996</v>
      </c>
      <c r="C2475" s="146">
        <v>403.69183299999997</v>
      </c>
      <c r="D2475">
        <f t="shared" si="79"/>
        <v>-7.3658906722974329E-2</v>
      </c>
      <c r="E2475">
        <v>7.9651657968951104E-3</v>
      </c>
      <c r="G2475">
        <v>2473</v>
      </c>
      <c r="H2475">
        <f t="shared" ca="1" si="80"/>
        <v>3.0554060916182232E-2</v>
      </c>
    </row>
    <row r="2476" spans="2:8" x14ac:dyDescent="0.2">
      <c r="B2476" s="176">
        <v>44880</v>
      </c>
      <c r="C2476" s="146">
        <v>435.79177900000002</v>
      </c>
      <c r="D2476">
        <f t="shared" si="79"/>
        <v>1.4622258424913007E-2</v>
      </c>
      <c r="E2476">
        <v>7.9547821011951656E-3</v>
      </c>
      <c r="G2476">
        <v>2474</v>
      </c>
      <c r="H2476">
        <f t="shared" ca="1" si="80"/>
        <v>-3.4106877715398979E-3</v>
      </c>
    </row>
    <row r="2477" spans="2:8" x14ac:dyDescent="0.2">
      <c r="B2477" s="176">
        <v>42867</v>
      </c>
      <c r="C2477" s="146">
        <v>429.51135299999999</v>
      </c>
      <c r="D2477">
        <f t="shared" si="79"/>
        <v>0.23629844919079787</v>
      </c>
      <c r="E2477">
        <v>7.9541437715954146E-3</v>
      </c>
      <c r="G2477">
        <v>2475</v>
      </c>
      <c r="H2477">
        <f t="shared" ca="1" si="80"/>
        <v>-2.2422141212010286E-3</v>
      </c>
    </row>
    <row r="2478" spans="2:8" x14ac:dyDescent="0.2">
      <c r="B2478" s="176">
        <v>44258</v>
      </c>
      <c r="C2478" s="146">
        <v>347.41720600000002</v>
      </c>
      <c r="D2478">
        <f t="shared" si="79"/>
        <v>2.4318067827655061</v>
      </c>
      <c r="E2478">
        <v>7.9537216994416023E-3</v>
      </c>
      <c r="G2478">
        <v>2476</v>
      </c>
      <c r="H2478">
        <f t="shared" ca="1" si="80"/>
        <v>-5.1438391792394067E-2</v>
      </c>
    </row>
    <row r="2479" spans="2:8" x14ac:dyDescent="0.2">
      <c r="B2479" s="176">
        <v>44014</v>
      </c>
      <c r="C2479" s="146">
        <v>101.234489</v>
      </c>
      <c r="D2479">
        <f t="shared" si="79"/>
        <v>-0.75763721060857658</v>
      </c>
      <c r="E2479">
        <v>7.940532572439497E-3</v>
      </c>
      <c r="G2479">
        <v>2477</v>
      </c>
      <c r="H2479">
        <f t="shared" ca="1" si="80"/>
        <v>-2.8277533258148944E-2</v>
      </c>
    </row>
    <row r="2480" spans="2:8" x14ac:dyDescent="0.2">
      <c r="B2480" s="176">
        <v>45002</v>
      </c>
      <c r="C2480" s="146">
        <v>417.698151</v>
      </c>
      <c r="D2480">
        <f t="shared" si="79"/>
        <v>20.655235154238891</v>
      </c>
      <c r="E2480">
        <v>7.9383860584086793E-3</v>
      </c>
      <c r="G2480">
        <v>2478</v>
      </c>
      <c r="H2480">
        <f t="shared" ca="1" si="80"/>
        <v>-1.2001725880462309E-2</v>
      </c>
    </row>
    <row r="2481" spans="2:8" x14ac:dyDescent="0.2">
      <c r="B2481" s="176">
        <v>36649</v>
      </c>
      <c r="C2481" s="146">
        <v>19.288553</v>
      </c>
      <c r="D2481">
        <f t="shared" si="79"/>
        <v>-0.88754042915855935</v>
      </c>
      <c r="E2481">
        <v>7.9144200263634133E-3</v>
      </c>
      <c r="G2481">
        <v>2479</v>
      </c>
      <c r="H2481">
        <f t="shared" ca="1" si="80"/>
        <v>-1.094711021361254E-2</v>
      </c>
    </row>
    <row r="2482" spans="2:8" x14ac:dyDescent="0.2">
      <c r="B2482" s="176">
        <v>44159</v>
      </c>
      <c r="C2482" s="146">
        <v>171.51544200000001</v>
      </c>
      <c r="D2482">
        <f t="shared" si="79"/>
        <v>-0.66280796762617245</v>
      </c>
      <c r="E2482">
        <v>7.908637893745931E-3</v>
      </c>
      <c r="G2482">
        <v>2480</v>
      </c>
      <c r="H2482">
        <f t="shared" ca="1" si="80"/>
        <v>-2.3093168222943963E-2</v>
      </c>
    </row>
    <row r="2483" spans="2:8" x14ac:dyDescent="0.2">
      <c r="B2483" s="176">
        <v>42129</v>
      </c>
      <c r="C2483" s="146">
        <v>508.658051</v>
      </c>
      <c r="D2483">
        <f t="shared" si="79"/>
        <v>1.7558378601084617</v>
      </c>
      <c r="E2483">
        <v>7.8981844483254661E-3</v>
      </c>
      <c r="G2483">
        <v>2481</v>
      </c>
      <c r="H2483">
        <f t="shared" ca="1" si="80"/>
        <v>2.6600266906200161E-2</v>
      </c>
    </row>
    <row r="2484" spans="2:8" x14ac:dyDescent="0.2">
      <c r="B2484" s="176">
        <v>43830</v>
      </c>
      <c r="C2484" s="146">
        <v>184.574738</v>
      </c>
      <c r="D2484">
        <f t="shared" si="79"/>
        <v>-0.53971411596304042</v>
      </c>
      <c r="E2484">
        <v>7.8933106707228737E-3</v>
      </c>
      <c r="G2484">
        <v>2482</v>
      </c>
      <c r="H2484">
        <f t="shared" ca="1" si="80"/>
        <v>-2.5533029776084636E-2</v>
      </c>
    </row>
    <row r="2485" spans="2:8" x14ac:dyDescent="0.2">
      <c r="B2485" s="176">
        <v>44833</v>
      </c>
      <c r="C2485" s="146">
        <v>401.00021400000003</v>
      </c>
      <c r="D2485">
        <f t="shared" si="79"/>
        <v>-0.33953685555647772</v>
      </c>
      <c r="E2485">
        <v>7.8927992720857158E-3</v>
      </c>
      <c r="G2485">
        <v>2483</v>
      </c>
      <c r="H2485">
        <f t="shared" ca="1" si="80"/>
        <v>3.3773590689254833E-2</v>
      </c>
    </row>
    <row r="2486" spans="2:8" x14ac:dyDescent="0.2">
      <c r="B2486" s="176">
        <v>45167</v>
      </c>
      <c r="C2486" s="146">
        <v>607.15002400000003</v>
      </c>
      <c r="D2486">
        <f t="shared" si="79"/>
        <v>0.28639201925177177</v>
      </c>
      <c r="E2486">
        <v>7.8851258478701523E-3</v>
      </c>
      <c r="G2486">
        <v>2484</v>
      </c>
      <c r="H2486">
        <f t="shared" ca="1" si="80"/>
        <v>7.5360273014238005E-2</v>
      </c>
    </row>
    <row r="2487" spans="2:8" x14ac:dyDescent="0.2">
      <c r="B2487" s="176">
        <v>42809</v>
      </c>
      <c r="C2487" s="146">
        <v>471.97900399999997</v>
      </c>
      <c r="D2487">
        <f t="shared" si="79"/>
        <v>5.3254670194843898</v>
      </c>
      <c r="E2487">
        <v>7.8766028091633074E-3</v>
      </c>
      <c r="G2487">
        <v>2485</v>
      </c>
      <c r="H2487">
        <f t="shared" ca="1" si="80"/>
        <v>-5.121519650622147E-3</v>
      </c>
    </row>
    <row r="2488" spans="2:8" x14ac:dyDescent="0.2">
      <c r="B2488" s="176">
        <v>35251</v>
      </c>
      <c r="C2488" s="146">
        <v>74.615677000000005</v>
      </c>
      <c r="D2488">
        <f t="shared" si="79"/>
        <v>-0.84860794590324751</v>
      </c>
      <c r="E2488">
        <v>7.8581833553153894E-3</v>
      </c>
      <c r="G2488">
        <v>2486</v>
      </c>
      <c r="H2488">
        <f t="shared" ca="1" si="80"/>
        <v>4.1526015665728049E-3</v>
      </c>
    </row>
    <row r="2489" spans="2:8" x14ac:dyDescent="0.2">
      <c r="B2489" s="176">
        <v>44588</v>
      </c>
      <c r="C2489" s="146">
        <v>492.86389200000002</v>
      </c>
      <c r="D2489">
        <f t="shared" si="79"/>
        <v>5.9830506860829242</v>
      </c>
      <c r="E2489">
        <v>7.8483458812999701E-3</v>
      </c>
      <c r="G2489">
        <v>2487</v>
      </c>
      <c r="H2489">
        <f t="shared" ca="1" si="80"/>
        <v>-2.4983937348289121E-2</v>
      </c>
    </row>
    <row r="2490" spans="2:8" x14ac:dyDescent="0.2">
      <c r="B2490" s="176">
        <v>43916</v>
      </c>
      <c r="C2490" s="146">
        <v>70.580025000000006</v>
      </c>
      <c r="D2490">
        <f t="shared" si="79"/>
        <v>-0.18982926157061256</v>
      </c>
      <c r="E2490">
        <v>7.8292224420386351E-3</v>
      </c>
      <c r="G2490">
        <v>2488</v>
      </c>
      <c r="H2490">
        <f t="shared" ca="1" si="80"/>
        <v>-2.816970897148962E-2</v>
      </c>
    </row>
    <row r="2491" spans="2:8" x14ac:dyDescent="0.2">
      <c r="B2491" s="176">
        <v>38614</v>
      </c>
      <c r="C2491" s="146">
        <v>87.117469999999997</v>
      </c>
      <c r="D2491">
        <f t="shared" si="79"/>
        <v>-0.76323450346156485</v>
      </c>
      <c r="E2491">
        <v>7.8272926261086125E-3</v>
      </c>
      <c r="G2491">
        <v>2489</v>
      </c>
      <c r="H2491">
        <f t="shared" ca="1" si="80"/>
        <v>-1.71127204225222E-3</v>
      </c>
    </row>
    <row r="2492" spans="2:8" x14ac:dyDescent="0.2">
      <c r="B2492" s="176">
        <v>41638</v>
      </c>
      <c r="C2492" s="146">
        <v>367.94833399999999</v>
      </c>
      <c r="D2492">
        <f t="shared" si="79"/>
        <v>-0.19569595732945647</v>
      </c>
      <c r="E2492">
        <v>7.7977937024822138E-3</v>
      </c>
      <c r="G2492">
        <v>2490</v>
      </c>
      <c r="H2492">
        <f t="shared" ca="1" si="80"/>
        <v>1.2741696799917098E-2</v>
      </c>
    </row>
    <row r="2493" spans="2:8" x14ac:dyDescent="0.2">
      <c r="B2493" s="176">
        <v>42853</v>
      </c>
      <c r="C2493" s="146">
        <v>457.47418199999998</v>
      </c>
      <c r="D2493">
        <f t="shared" si="79"/>
        <v>0.18336331942588693</v>
      </c>
      <c r="E2493">
        <v>7.7961340573772155E-3</v>
      </c>
      <c r="G2493">
        <v>2491</v>
      </c>
      <c r="H2493">
        <f t="shared" ca="1" si="80"/>
        <v>-2.6037356918742665E-3</v>
      </c>
    </row>
    <row r="2494" spans="2:8" x14ac:dyDescent="0.2">
      <c r="B2494" s="176">
        <v>42310</v>
      </c>
      <c r="C2494" s="146">
        <v>386.58810399999999</v>
      </c>
      <c r="D2494">
        <f t="shared" si="79"/>
        <v>3.6110937861762378</v>
      </c>
      <c r="E2494">
        <v>7.7933078598653466E-3</v>
      </c>
      <c r="G2494">
        <v>2492</v>
      </c>
      <c r="H2494">
        <f t="shared" ca="1" si="80"/>
        <v>-2.4538337136121528E-3</v>
      </c>
    </row>
    <row r="2495" spans="2:8" x14ac:dyDescent="0.2">
      <c r="B2495" s="176">
        <v>43972</v>
      </c>
      <c r="C2495" s="146">
        <v>83.838699000000005</v>
      </c>
      <c r="D2495">
        <f t="shared" si="79"/>
        <v>-0.79372088539725882</v>
      </c>
      <c r="E2495">
        <v>7.7890779163830599E-3</v>
      </c>
      <c r="G2495">
        <v>2493</v>
      </c>
      <c r="H2495">
        <f t="shared" ca="1" si="80"/>
        <v>-1.3594483886540186E-2</v>
      </c>
    </row>
    <row r="2496" spans="2:8" x14ac:dyDescent="0.2">
      <c r="B2496" s="176">
        <v>44861</v>
      </c>
      <c r="C2496" s="146">
        <v>406.433289</v>
      </c>
      <c r="D2496">
        <f t="shared" si="79"/>
        <v>20.030701947747126</v>
      </c>
      <c r="E2496">
        <v>7.78646922414181E-3</v>
      </c>
      <c r="G2496">
        <v>2494</v>
      </c>
      <c r="H2496">
        <f t="shared" ca="1" si="80"/>
        <v>4.1997017547172999E-2</v>
      </c>
    </row>
    <row r="2497" spans="2:8" x14ac:dyDescent="0.2">
      <c r="B2497" s="176">
        <v>36041</v>
      </c>
      <c r="C2497" s="146">
        <v>19.325711999999999</v>
      </c>
      <c r="D2497">
        <f t="shared" si="79"/>
        <v>-0.66311549146910853</v>
      </c>
      <c r="E2497">
        <v>7.7729413991063818E-3</v>
      </c>
      <c r="G2497">
        <v>2495</v>
      </c>
      <c r="H2497">
        <f t="shared" ca="1" si="80"/>
        <v>6.5547309153545464E-3</v>
      </c>
    </row>
    <row r="2498" spans="2:8" x14ac:dyDescent="0.2">
      <c r="B2498" s="176">
        <v>35578</v>
      </c>
      <c r="C2498" s="146">
        <v>57.365985999999999</v>
      </c>
      <c r="D2498">
        <f t="shared" si="79"/>
        <v>-0.6396147368396321</v>
      </c>
      <c r="E2498">
        <v>7.7696271026607309E-3</v>
      </c>
      <c r="G2498">
        <v>2496</v>
      </c>
      <c r="H2498">
        <f t="shared" ca="1" si="80"/>
        <v>1.456952165870358E-2</v>
      </c>
    </row>
    <row r="2499" spans="2:8" x14ac:dyDescent="0.2">
      <c r="B2499" s="176">
        <v>39097</v>
      </c>
      <c r="C2499" s="146">
        <v>159.17961099999999</v>
      </c>
      <c r="D2499">
        <f t="shared" ref="D2499:D2562" si="81">(C2499-C2500)/C2500</f>
        <v>1.2711000556134093</v>
      </c>
      <c r="E2499">
        <v>7.7562091099369667E-3</v>
      </c>
      <c r="G2499">
        <v>2497</v>
      </c>
      <c r="H2499">
        <f t="shared" ca="1" si="80"/>
        <v>3.3060813757888163E-2</v>
      </c>
    </row>
    <row r="2500" spans="2:8" x14ac:dyDescent="0.2">
      <c r="B2500" s="176">
        <v>35300</v>
      </c>
      <c r="C2500" s="146">
        <v>70.089211000000006</v>
      </c>
      <c r="D2500">
        <f t="shared" si="81"/>
        <v>-0.53374145950291763</v>
      </c>
      <c r="E2500">
        <v>7.7528105929772868E-3</v>
      </c>
      <c r="G2500">
        <v>2498</v>
      </c>
      <c r="H2500">
        <f t="shared" ref="H2500:H2563" ca="1" si="82">_xlfn.NORM.INV(RAND(),N$5,N$6)</f>
        <v>5.3427939068209293E-3</v>
      </c>
    </row>
    <row r="2501" spans="2:8" x14ac:dyDescent="0.2">
      <c r="B2501" s="176">
        <v>38806</v>
      </c>
      <c r="C2501" s="146">
        <v>150.322632</v>
      </c>
      <c r="D2501">
        <f t="shared" si="81"/>
        <v>0.11938551279282886</v>
      </c>
      <c r="E2501">
        <v>7.74419620366237E-3</v>
      </c>
      <c r="G2501">
        <v>2499</v>
      </c>
      <c r="H2501">
        <f t="shared" ca="1" si="82"/>
        <v>-5.6395126227023085E-2</v>
      </c>
    </row>
    <row r="2502" spans="2:8" x14ac:dyDescent="0.2">
      <c r="B2502" s="176">
        <v>38863</v>
      </c>
      <c r="C2502" s="146">
        <v>134.290314</v>
      </c>
      <c r="D2502">
        <f t="shared" si="81"/>
        <v>-0.17305793457954627</v>
      </c>
      <c r="E2502">
        <v>7.7399560626706847E-3</v>
      </c>
      <c r="G2502">
        <v>2500</v>
      </c>
      <c r="H2502">
        <f t="shared" ca="1" si="82"/>
        <v>-1.8836867013413021E-2</v>
      </c>
    </row>
    <row r="2503" spans="2:8" x14ac:dyDescent="0.2">
      <c r="B2503" s="176">
        <v>43514</v>
      </c>
      <c r="C2503" s="146">
        <v>162.39385999999999</v>
      </c>
      <c r="D2503">
        <f t="shared" si="81"/>
        <v>-0.32872196664948938</v>
      </c>
      <c r="E2503">
        <v>7.7327110820180787E-3</v>
      </c>
      <c r="G2503">
        <v>2501</v>
      </c>
      <c r="H2503">
        <f t="shared" ca="1" si="82"/>
        <v>-4.8590046618739481E-3</v>
      </c>
    </row>
    <row r="2504" spans="2:8" x14ac:dyDescent="0.2">
      <c r="B2504" s="176">
        <v>41143</v>
      </c>
      <c r="C2504" s="146">
        <v>241.91743500000001</v>
      </c>
      <c r="D2504">
        <f t="shared" si="81"/>
        <v>8.6057142455539157</v>
      </c>
      <c r="E2504">
        <v>7.7173379881215389E-3</v>
      </c>
      <c r="G2504">
        <v>2502</v>
      </c>
      <c r="H2504">
        <f t="shared" ca="1" si="82"/>
        <v>-3.334965993338302E-2</v>
      </c>
    </row>
    <row r="2505" spans="2:8" x14ac:dyDescent="0.2">
      <c r="B2505" s="176">
        <v>37761</v>
      </c>
      <c r="C2505" s="146">
        <v>25.184742</v>
      </c>
      <c r="D2505">
        <f t="shared" si="81"/>
        <v>-0.89262373161096487</v>
      </c>
      <c r="E2505">
        <v>7.7160590772139001E-3</v>
      </c>
      <c r="G2505">
        <v>2503</v>
      </c>
      <c r="H2505">
        <f t="shared" ca="1" si="82"/>
        <v>-6.9829436895642392E-3</v>
      </c>
    </row>
    <row r="2506" spans="2:8" x14ac:dyDescent="0.2">
      <c r="B2506" s="176">
        <v>40632</v>
      </c>
      <c r="C2506" s="146">
        <v>234.54663099999999</v>
      </c>
      <c r="D2506">
        <f t="shared" si="81"/>
        <v>-0.39069910528872775</v>
      </c>
      <c r="E2506">
        <v>7.7049397211290177E-3</v>
      </c>
      <c r="G2506">
        <v>2504</v>
      </c>
      <c r="H2506">
        <f t="shared" ca="1" si="82"/>
        <v>-8.165801850567379E-3</v>
      </c>
    </row>
    <row r="2507" spans="2:8" x14ac:dyDescent="0.2">
      <c r="B2507" s="176">
        <v>42305</v>
      </c>
      <c r="C2507" s="146">
        <v>384.943848</v>
      </c>
      <c r="D2507">
        <f t="shared" si="81"/>
        <v>0.49376746172997421</v>
      </c>
      <c r="E2507">
        <v>7.6952999871512011E-3</v>
      </c>
      <c r="G2507">
        <v>2505</v>
      </c>
      <c r="H2507">
        <f t="shared" ca="1" si="82"/>
        <v>1.5899197920827873E-2</v>
      </c>
    </row>
    <row r="2508" spans="2:8" x14ac:dyDescent="0.2">
      <c r="B2508" s="176">
        <v>41054</v>
      </c>
      <c r="C2508" s="146">
        <v>257.69998199999998</v>
      </c>
      <c r="D2508">
        <f t="shared" si="81"/>
        <v>0.1486047553416876</v>
      </c>
      <c r="E2508">
        <v>7.6777700121455836E-3</v>
      </c>
      <c r="G2508">
        <v>2506</v>
      </c>
      <c r="H2508">
        <f t="shared" ca="1" si="82"/>
        <v>-1.900509189571974E-2</v>
      </c>
    </row>
    <row r="2509" spans="2:8" x14ac:dyDescent="0.2">
      <c r="B2509" s="176">
        <v>40477</v>
      </c>
      <c r="C2509" s="146">
        <v>224.35914600000001</v>
      </c>
      <c r="D2509">
        <f t="shared" si="81"/>
        <v>3.4421389206028601</v>
      </c>
      <c r="E2509">
        <v>7.6750946340585421E-3</v>
      </c>
      <c r="G2509">
        <v>2507</v>
      </c>
      <c r="H2509">
        <f t="shared" ca="1" si="82"/>
        <v>-2.0680288468822389E-2</v>
      </c>
    </row>
    <row r="2510" spans="2:8" x14ac:dyDescent="0.2">
      <c r="B2510" s="176">
        <v>35677</v>
      </c>
      <c r="C2510" s="146">
        <v>50.507007999999999</v>
      </c>
      <c r="D2510">
        <f t="shared" si="81"/>
        <v>2.5566694954110187</v>
      </c>
      <c r="E2510">
        <v>7.6667412170087689E-3</v>
      </c>
      <c r="G2510">
        <v>2508</v>
      </c>
      <c r="H2510">
        <f t="shared" ca="1" si="82"/>
        <v>2.5819204270911639E-2</v>
      </c>
    </row>
    <row r="2511" spans="2:8" x14ac:dyDescent="0.2">
      <c r="B2511" s="176">
        <v>36787</v>
      </c>
      <c r="C2511" s="146">
        <v>14.200647</v>
      </c>
      <c r="D2511">
        <f t="shared" si="81"/>
        <v>-0.27745471920905446</v>
      </c>
      <c r="E2511">
        <v>7.6628559114153656E-3</v>
      </c>
      <c r="G2511">
        <v>2509</v>
      </c>
      <c r="H2511">
        <f t="shared" ca="1" si="82"/>
        <v>8.4764720511383074E-4</v>
      </c>
    </row>
    <row r="2512" spans="2:8" x14ac:dyDescent="0.2">
      <c r="B2512" s="176">
        <v>36007</v>
      </c>
      <c r="C2512" s="146">
        <v>19.653642999999999</v>
      </c>
      <c r="D2512">
        <f t="shared" si="81"/>
        <v>-0.86090371677200561</v>
      </c>
      <c r="E2512">
        <v>7.6423064261357775E-3</v>
      </c>
      <c r="G2512">
        <v>2510</v>
      </c>
      <c r="H2512">
        <f t="shared" ca="1" si="82"/>
        <v>-5.0139794736338547E-2</v>
      </c>
    </row>
    <row r="2513" spans="2:8" x14ac:dyDescent="0.2">
      <c r="B2513" s="176">
        <v>40340</v>
      </c>
      <c r="C2513" s="146">
        <v>141.295242</v>
      </c>
      <c r="D2513">
        <f t="shared" si="81"/>
        <v>-0.77228808702659146</v>
      </c>
      <c r="E2513">
        <v>7.640611996906666E-3</v>
      </c>
      <c r="G2513">
        <v>2511</v>
      </c>
      <c r="H2513">
        <f t="shared" ca="1" si="82"/>
        <v>1.2844419951315864E-2</v>
      </c>
    </row>
    <row r="2514" spans="2:8" x14ac:dyDescent="0.2">
      <c r="B2514" s="176">
        <v>45159</v>
      </c>
      <c r="C2514" s="146">
        <v>620.5</v>
      </c>
      <c r="D2514">
        <f t="shared" si="81"/>
        <v>9.1071325116747256E-3</v>
      </c>
      <c r="E2514">
        <v>7.6323678005658152E-3</v>
      </c>
      <c r="G2514">
        <v>2512</v>
      </c>
      <c r="H2514">
        <f t="shared" ca="1" si="82"/>
        <v>4.5568305985021831E-2</v>
      </c>
    </row>
    <row r="2515" spans="2:8" x14ac:dyDescent="0.2">
      <c r="B2515" s="176">
        <v>45176</v>
      </c>
      <c r="C2515" s="146">
        <v>614.90002400000003</v>
      </c>
      <c r="D2515">
        <f t="shared" si="81"/>
        <v>0.78676442145773284</v>
      </c>
      <c r="E2515">
        <v>7.6198672675133637E-3</v>
      </c>
      <c r="G2515">
        <v>2513</v>
      </c>
      <c r="H2515">
        <f t="shared" ca="1" si="82"/>
        <v>-3.1346247892693239E-2</v>
      </c>
    </row>
    <row r="2516" spans="2:8" x14ac:dyDescent="0.2">
      <c r="B2516" s="176">
        <v>41555</v>
      </c>
      <c r="C2516" s="146">
        <v>344.14163200000002</v>
      </c>
      <c r="D2516">
        <f t="shared" si="81"/>
        <v>6.9705319154898806</v>
      </c>
      <c r="E2516">
        <v>7.6170616568889578E-3</v>
      </c>
      <c r="G2516">
        <v>2514</v>
      </c>
      <c r="H2516">
        <f t="shared" ca="1" si="82"/>
        <v>-1.6924085225378947E-2</v>
      </c>
    </row>
    <row r="2517" spans="2:8" x14ac:dyDescent="0.2">
      <c r="B2517" s="176">
        <v>35795</v>
      </c>
      <c r="C2517" s="146">
        <v>43.176746000000001</v>
      </c>
      <c r="D2517">
        <f t="shared" si="81"/>
        <v>-0.64405446354058193</v>
      </c>
      <c r="E2517">
        <v>7.6142686973032928E-3</v>
      </c>
      <c r="G2517">
        <v>2515</v>
      </c>
      <c r="H2517">
        <f t="shared" ca="1" si="82"/>
        <v>-5.928289600829563E-2</v>
      </c>
    </row>
    <row r="2518" spans="2:8" x14ac:dyDescent="0.2">
      <c r="B2518" s="176">
        <v>39406</v>
      </c>
      <c r="C2518" s="146">
        <v>121.301552</v>
      </c>
      <c r="D2518">
        <f t="shared" si="81"/>
        <v>-0.65344087792879102</v>
      </c>
      <c r="E2518">
        <v>7.6092129125204444E-3</v>
      </c>
      <c r="G2518">
        <v>2516</v>
      </c>
      <c r="H2518">
        <f t="shared" ca="1" si="82"/>
        <v>3.8873965640886564E-3</v>
      </c>
    </row>
    <row r="2519" spans="2:8" x14ac:dyDescent="0.2">
      <c r="B2519" s="176">
        <v>42235</v>
      </c>
      <c r="C2519" s="146">
        <v>350.016907</v>
      </c>
      <c r="D2519">
        <f t="shared" si="81"/>
        <v>-0.25478551126122573</v>
      </c>
      <c r="E2519">
        <v>7.6018041545797589E-3</v>
      </c>
      <c r="G2519">
        <v>2517</v>
      </c>
      <c r="H2519">
        <f t="shared" ca="1" si="82"/>
        <v>-5.634454850779131E-2</v>
      </c>
    </row>
    <row r="2520" spans="2:8" x14ac:dyDescent="0.2">
      <c r="B2520" s="176">
        <v>44557</v>
      </c>
      <c r="C2520" s="146">
        <v>469.686127</v>
      </c>
      <c r="D2520">
        <f t="shared" si="81"/>
        <v>0.81018294556735904</v>
      </c>
      <c r="E2520">
        <v>7.5919609386182838E-3</v>
      </c>
      <c r="G2520">
        <v>2518</v>
      </c>
      <c r="H2520">
        <f t="shared" ca="1" si="82"/>
        <v>1.0022834571279664E-2</v>
      </c>
    </row>
    <row r="2521" spans="2:8" x14ac:dyDescent="0.2">
      <c r="B2521" s="176">
        <v>41233</v>
      </c>
      <c r="C2521" s="146">
        <v>259.46887199999998</v>
      </c>
      <c r="D2521">
        <f t="shared" si="81"/>
        <v>2.9913101752962987</v>
      </c>
      <c r="E2521">
        <v>7.572784858863325E-3</v>
      </c>
      <c r="G2521">
        <v>2519</v>
      </c>
      <c r="H2521">
        <f t="shared" ca="1" si="82"/>
        <v>6.8477554614153988E-2</v>
      </c>
    </row>
    <row r="2522" spans="2:8" x14ac:dyDescent="0.2">
      <c r="B2522" s="176">
        <v>38278</v>
      </c>
      <c r="C2522" s="146">
        <v>65.008446000000006</v>
      </c>
      <c r="D2522">
        <f t="shared" si="81"/>
        <v>0.14101052561298147</v>
      </c>
      <c r="E2522">
        <v>7.5723015116489351E-3</v>
      </c>
      <c r="G2522">
        <v>2520</v>
      </c>
      <c r="H2522">
        <f t="shared" ca="1" si="82"/>
        <v>4.0756358292330765E-3</v>
      </c>
    </row>
    <row r="2523" spans="2:8" x14ac:dyDescent="0.2">
      <c r="B2523" s="176">
        <v>35642</v>
      </c>
      <c r="C2523" s="146">
        <v>56.974449</v>
      </c>
      <c r="D2523">
        <f t="shared" si="81"/>
        <v>1.049454839740434</v>
      </c>
      <c r="E2523">
        <v>7.5648826774621925E-3</v>
      </c>
      <c r="G2523">
        <v>2521</v>
      </c>
      <c r="H2523">
        <f t="shared" ca="1" si="82"/>
        <v>2.1684093881925469E-4</v>
      </c>
    </row>
    <row r="2524" spans="2:8" x14ac:dyDescent="0.2">
      <c r="B2524" s="176">
        <v>36231</v>
      </c>
      <c r="C2524" s="146">
        <v>27.799807000000001</v>
      </c>
      <c r="D2524">
        <f t="shared" si="81"/>
        <v>-0.53589506013623078</v>
      </c>
      <c r="E2524">
        <v>7.5634836452103211E-3</v>
      </c>
      <c r="G2524">
        <v>2522</v>
      </c>
      <c r="H2524">
        <f t="shared" ca="1" si="82"/>
        <v>-4.9711049473614936E-3</v>
      </c>
    </row>
    <row r="2525" spans="2:8" x14ac:dyDescent="0.2">
      <c r="B2525" s="176">
        <v>35128</v>
      </c>
      <c r="C2525" s="146">
        <v>59.899830000000001</v>
      </c>
      <c r="D2525">
        <f t="shared" si="81"/>
        <v>-0.65387949631962194</v>
      </c>
      <c r="E2525">
        <v>7.5507988706249281E-3</v>
      </c>
      <c r="G2525">
        <v>2523</v>
      </c>
      <c r="H2525">
        <f t="shared" ca="1" si="82"/>
        <v>-7.5926966406576731E-3</v>
      </c>
    </row>
    <row r="2526" spans="2:8" x14ac:dyDescent="0.2">
      <c r="B2526" s="176">
        <v>43494</v>
      </c>
      <c r="C2526" s="146">
        <v>173.06062299999999</v>
      </c>
      <c r="D2526">
        <f t="shared" si="81"/>
        <v>0.45951317356857624</v>
      </c>
      <c r="E2526">
        <v>7.5449686205538878E-3</v>
      </c>
      <c r="G2526">
        <v>2524</v>
      </c>
      <c r="H2526">
        <f t="shared" ca="1" si="82"/>
        <v>2.8054574640261693E-2</v>
      </c>
    </row>
    <row r="2527" spans="2:8" x14ac:dyDescent="0.2">
      <c r="B2527" s="176">
        <v>40137</v>
      </c>
      <c r="C2527" s="146">
        <v>118.57421100000001</v>
      </c>
      <c r="D2527">
        <f t="shared" si="81"/>
        <v>-0.60510039307351171</v>
      </c>
      <c r="E2527">
        <v>7.5343251151152313E-3</v>
      </c>
      <c r="G2527">
        <v>2525</v>
      </c>
      <c r="H2527">
        <f t="shared" ca="1" si="82"/>
        <v>-3.3374863550745391E-2</v>
      </c>
    </row>
    <row r="2528" spans="2:8" x14ac:dyDescent="0.2">
      <c r="B2528" s="176">
        <v>44452</v>
      </c>
      <c r="C2528" s="146">
        <v>300.26419099999998</v>
      </c>
      <c r="D2528">
        <f t="shared" si="81"/>
        <v>0.91052710812805093</v>
      </c>
      <c r="E2528">
        <v>7.5263510047383735E-3</v>
      </c>
      <c r="G2528">
        <v>2526</v>
      </c>
      <c r="H2528">
        <f t="shared" ca="1" si="82"/>
        <v>-4.3093379919228327E-2</v>
      </c>
    </row>
    <row r="2529" spans="2:8" x14ac:dyDescent="0.2">
      <c r="B2529" s="176">
        <v>40294</v>
      </c>
      <c r="C2529" s="146">
        <v>157.16301000000001</v>
      </c>
      <c r="D2529">
        <f t="shared" si="81"/>
        <v>-2.9299138865980835E-2</v>
      </c>
      <c r="E2529">
        <v>7.5198414975217844E-3</v>
      </c>
      <c r="G2529">
        <v>2527</v>
      </c>
      <c r="H2529">
        <f t="shared" ca="1" si="82"/>
        <v>-8.5269437711118001E-2</v>
      </c>
    </row>
    <row r="2530" spans="2:8" x14ac:dyDescent="0.2">
      <c r="B2530" s="176">
        <v>39099</v>
      </c>
      <c r="C2530" s="146">
        <v>161.90673799999999</v>
      </c>
      <c r="D2530">
        <f t="shared" si="81"/>
        <v>0.81232270843009735</v>
      </c>
      <c r="E2530">
        <v>7.5193221438209449E-3</v>
      </c>
      <c r="G2530">
        <v>2528</v>
      </c>
      <c r="H2530">
        <f t="shared" ca="1" si="82"/>
        <v>2.778627966454281E-2</v>
      </c>
    </row>
    <row r="2531" spans="2:8" x14ac:dyDescent="0.2">
      <c r="B2531" s="176">
        <v>38035</v>
      </c>
      <c r="C2531" s="146">
        <v>89.336594000000005</v>
      </c>
      <c r="D2531">
        <f t="shared" si="81"/>
        <v>-0.64379882076487382</v>
      </c>
      <c r="E2531">
        <v>7.5093093281800036E-3</v>
      </c>
      <c r="G2531">
        <v>2529</v>
      </c>
      <c r="H2531">
        <f t="shared" ca="1" si="82"/>
        <v>2.1586084657267482E-2</v>
      </c>
    </row>
    <row r="2532" spans="2:8" x14ac:dyDescent="0.2">
      <c r="B2532" s="176">
        <v>41050</v>
      </c>
      <c r="C2532" s="146">
        <v>250.80375699999999</v>
      </c>
      <c r="D2532">
        <f t="shared" si="81"/>
        <v>0.92571210757302813</v>
      </c>
      <c r="E2532">
        <v>7.5027582385114406E-3</v>
      </c>
      <c r="G2532">
        <v>2530</v>
      </c>
      <c r="H2532">
        <f t="shared" ca="1" si="82"/>
        <v>-1.0152262193049539E-2</v>
      </c>
    </row>
    <row r="2533" spans="2:8" x14ac:dyDescent="0.2">
      <c r="B2533" s="176">
        <v>40231</v>
      </c>
      <c r="C2533" s="146">
        <v>130.239487</v>
      </c>
      <c r="D2533">
        <f t="shared" si="81"/>
        <v>5.2814392481535171</v>
      </c>
      <c r="E2533">
        <v>7.5020519696575921E-3</v>
      </c>
      <c r="G2533">
        <v>2531</v>
      </c>
      <c r="H2533">
        <f t="shared" ca="1" si="82"/>
        <v>2.3120553168739722E-2</v>
      </c>
    </row>
    <row r="2534" spans="2:8" x14ac:dyDescent="0.2">
      <c r="B2534" s="176">
        <v>37475</v>
      </c>
      <c r="C2534" s="146">
        <v>20.734020000000001</v>
      </c>
      <c r="D2534">
        <f t="shared" si="81"/>
        <v>-0.94664171159862642</v>
      </c>
      <c r="E2534">
        <v>7.4962037925630949E-3</v>
      </c>
      <c r="G2534">
        <v>2532</v>
      </c>
      <c r="H2534">
        <f t="shared" ca="1" si="82"/>
        <v>-1.189853756729665E-2</v>
      </c>
    </row>
    <row r="2535" spans="2:8" x14ac:dyDescent="0.2">
      <c r="B2535" s="176">
        <v>42503</v>
      </c>
      <c r="C2535" s="146">
        <v>388.58105499999999</v>
      </c>
      <c r="D2535">
        <f t="shared" si="81"/>
        <v>1.7117518413664792</v>
      </c>
      <c r="E2535">
        <v>7.4926834017700625E-3</v>
      </c>
      <c r="G2535">
        <v>2533</v>
      </c>
      <c r="H2535">
        <f t="shared" ca="1" si="82"/>
        <v>-2.7550573666325819E-2</v>
      </c>
    </row>
    <row r="2536" spans="2:8" x14ac:dyDescent="0.2">
      <c r="B2536" s="176">
        <v>38972</v>
      </c>
      <c r="C2536" s="146">
        <v>143.29521199999999</v>
      </c>
      <c r="D2536">
        <f t="shared" si="81"/>
        <v>-0.65047580820407236</v>
      </c>
      <c r="E2536">
        <v>7.492634898385182E-3</v>
      </c>
      <c r="G2536">
        <v>2534</v>
      </c>
      <c r="H2536">
        <f t="shared" ca="1" si="82"/>
        <v>2.4426462128203503E-2</v>
      </c>
    </row>
    <row r="2537" spans="2:8" x14ac:dyDescent="0.2">
      <c r="B2537" s="176">
        <v>43004</v>
      </c>
      <c r="C2537" s="146">
        <v>409.97222900000003</v>
      </c>
      <c r="D2537">
        <f t="shared" si="81"/>
        <v>17.754277076800626</v>
      </c>
      <c r="E2537">
        <v>7.4717618728244476E-3</v>
      </c>
      <c r="G2537">
        <v>2535</v>
      </c>
      <c r="H2537">
        <f t="shared" ca="1" si="82"/>
        <v>1.649097740368808E-2</v>
      </c>
    </row>
    <row r="2538" spans="2:8" x14ac:dyDescent="0.2">
      <c r="B2538" s="176">
        <v>37546</v>
      </c>
      <c r="C2538" s="146">
        <v>21.860199000000001</v>
      </c>
      <c r="D2538">
        <f t="shared" si="81"/>
        <v>0.61205866424235722</v>
      </c>
      <c r="E2538">
        <v>7.4651288200197341E-3</v>
      </c>
      <c r="G2538">
        <v>2536</v>
      </c>
      <c r="H2538">
        <f t="shared" ca="1" si="82"/>
        <v>-9.0223256761271962E-4</v>
      </c>
    </row>
    <row r="2539" spans="2:8" x14ac:dyDescent="0.2">
      <c r="B2539" s="176">
        <v>36860</v>
      </c>
      <c r="C2539" s="146">
        <v>13.560423999999999</v>
      </c>
      <c r="D2539">
        <f t="shared" si="81"/>
        <v>-0.87268168794880008</v>
      </c>
      <c r="E2539">
        <v>7.4501431782601811E-3</v>
      </c>
      <c r="G2539">
        <v>2537</v>
      </c>
      <c r="H2539">
        <f t="shared" ca="1" si="82"/>
        <v>-6.8009890812230811E-4</v>
      </c>
    </row>
    <row r="2540" spans="2:8" x14ac:dyDescent="0.2">
      <c r="B2540" s="176">
        <v>39559</v>
      </c>
      <c r="C2540" s="146">
        <v>106.50804100000001</v>
      </c>
      <c r="D2540">
        <f t="shared" si="81"/>
        <v>1.2158222479677401</v>
      </c>
      <c r="E2540">
        <v>7.4500270860631927E-3</v>
      </c>
      <c r="G2540">
        <v>2538</v>
      </c>
      <c r="H2540">
        <f t="shared" ca="1" si="82"/>
        <v>4.9459757385047848E-2</v>
      </c>
    </row>
    <row r="2541" spans="2:8" x14ac:dyDescent="0.2">
      <c r="B2541" s="176">
        <v>35486</v>
      </c>
      <c r="C2541" s="146">
        <v>48.067050999999999</v>
      </c>
      <c r="D2541">
        <f t="shared" si="81"/>
        <v>1.2969062210793425</v>
      </c>
      <c r="E2541">
        <v>7.4347461018560148E-3</v>
      </c>
      <c r="G2541">
        <v>2539</v>
      </c>
      <c r="H2541">
        <f t="shared" ca="1" si="82"/>
        <v>3.2011942600096328E-2</v>
      </c>
    </row>
    <row r="2542" spans="2:8" x14ac:dyDescent="0.2">
      <c r="B2542" s="176">
        <v>37497</v>
      </c>
      <c r="C2542" s="146">
        <v>20.926867000000001</v>
      </c>
      <c r="D2542">
        <f t="shared" si="81"/>
        <v>-0.93931341580427774</v>
      </c>
      <c r="E2542">
        <v>7.4269021134630237E-3</v>
      </c>
      <c r="G2542">
        <v>2540</v>
      </c>
      <c r="H2542">
        <f t="shared" ca="1" si="82"/>
        <v>-5.6065680701314589E-3</v>
      </c>
    </row>
    <row r="2543" spans="2:8" x14ac:dyDescent="0.2">
      <c r="B2543" s="176">
        <v>42437</v>
      </c>
      <c r="C2543" s="146">
        <v>344.83514400000001</v>
      </c>
      <c r="D2543">
        <f t="shared" si="81"/>
        <v>0.7682850331419403</v>
      </c>
      <c r="E2543">
        <v>7.4235752671376592E-3</v>
      </c>
      <c r="G2543">
        <v>2541</v>
      </c>
      <c r="H2543">
        <f t="shared" ca="1" si="82"/>
        <v>1.6056956643004321E-2</v>
      </c>
    </row>
    <row r="2544" spans="2:8" x14ac:dyDescent="0.2">
      <c r="B2544" s="176">
        <v>40914</v>
      </c>
      <c r="C2544" s="146">
        <v>195.01106300000001</v>
      </c>
      <c r="D2544">
        <f t="shared" si="81"/>
        <v>3.8037519509824382</v>
      </c>
      <c r="E2544">
        <v>7.4220684031671485E-3</v>
      </c>
      <c r="G2544">
        <v>2542</v>
      </c>
      <c r="H2544">
        <f t="shared" ca="1" si="82"/>
        <v>3.0440107873652145E-2</v>
      </c>
    </row>
    <row r="2545" spans="2:8" x14ac:dyDescent="0.2">
      <c r="B2545" s="176">
        <v>35909</v>
      </c>
      <c r="C2545" s="146">
        <v>40.595573000000002</v>
      </c>
      <c r="D2545">
        <f t="shared" si="81"/>
        <v>-0.90825256827540368</v>
      </c>
      <c r="E2545">
        <v>7.3766624334036541E-3</v>
      </c>
      <c r="G2545">
        <v>2543</v>
      </c>
      <c r="H2545">
        <f t="shared" ca="1" si="82"/>
        <v>-1.5611516271444484E-2</v>
      </c>
    </row>
    <row r="2546" spans="2:8" x14ac:dyDescent="0.2">
      <c r="B2546" s="176">
        <v>42849</v>
      </c>
      <c r="C2546" s="146">
        <v>442.47094700000002</v>
      </c>
      <c r="D2546">
        <f t="shared" si="81"/>
        <v>1.4977497861150733</v>
      </c>
      <c r="E2546">
        <v>7.376295476780011E-3</v>
      </c>
      <c r="G2546">
        <v>2544</v>
      </c>
      <c r="H2546">
        <f t="shared" ca="1" si="82"/>
        <v>-9.6407012763597977E-3</v>
      </c>
    </row>
    <row r="2547" spans="2:8" x14ac:dyDescent="0.2">
      <c r="B2547" s="176">
        <v>40900</v>
      </c>
      <c r="C2547" s="146">
        <v>177.14782700000001</v>
      </c>
      <c r="D2547">
        <f t="shared" si="81"/>
        <v>-0.56074665157887915</v>
      </c>
      <c r="E2547">
        <v>7.3529134965462945E-3</v>
      </c>
      <c r="G2547">
        <v>2545</v>
      </c>
      <c r="H2547">
        <f t="shared" ca="1" si="82"/>
        <v>-5.915335293696194E-3</v>
      </c>
    </row>
    <row r="2548" spans="2:8" x14ac:dyDescent="0.2">
      <c r="B2548" s="176">
        <v>44859</v>
      </c>
      <c r="C2548" s="146">
        <v>403.29306000000003</v>
      </c>
      <c r="D2548">
        <f t="shared" si="81"/>
        <v>11.518506787425828</v>
      </c>
      <c r="E2548">
        <v>7.3455965778375437E-3</v>
      </c>
      <c r="G2548">
        <v>2546</v>
      </c>
      <c r="H2548">
        <f t="shared" ca="1" si="82"/>
        <v>-1.0203046049757072E-2</v>
      </c>
    </row>
    <row r="2549" spans="2:8" x14ac:dyDescent="0.2">
      <c r="B2549" s="176">
        <v>36340</v>
      </c>
      <c r="C2549" s="146">
        <v>32.215747999999998</v>
      </c>
      <c r="D2549">
        <f t="shared" si="81"/>
        <v>-0.62943780342777778</v>
      </c>
      <c r="E2549">
        <v>7.3408002293362008E-3</v>
      </c>
      <c r="G2549">
        <v>2547</v>
      </c>
      <c r="H2549">
        <f t="shared" ca="1" si="82"/>
        <v>1.2148568346584263E-2</v>
      </c>
    </row>
    <row r="2550" spans="2:8" x14ac:dyDescent="0.2">
      <c r="B2550" s="176">
        <v>39611</v>
      </c>
      <c r="C2550" s="146">
        <v>86.937492000000006</v>
      </c>
      <c r="D2550">
        <f t="shared" si="81"/>
        <v>-0.3766422355094643</v>
      </c>
      <c r="E2550">
        <v>7.3407643948646848E-3</v>
      </c>
      <c r="G2550">
        <v>2548</v>
      </c>
      <c r="H2550">
        <f t="shared" ca="1" si="82"/>
        <v>1.8969705672592683E-2</v>
      </c>
    </row>
    <row r="2551" spans="2:8" x14ac:dyDescent="0.2">
      <c r="B2551" s="176">
        <v>40329</v>
      </c>
      <c r="C2551" s="146">
        <v>139.46644599999999</v>
      </c>
      <c r="D2551">
        <f t="shared" si="81"/>
        <v>-0.66622659323228473</v>
      </c>
      <c r="E2551">
        <v>7.3380819142670715E-3</v>
      </c>
      <c r="G2551">
        <v>2549</v>
      </c>
      <c r="H2551">
        <f t="shared" ca="1" si="82"/>
        <v>1.4833312751844142E-2</v>
      </c>
    </row>
    <row r="2552" spans="2:8" x14ac:dyDescent="0.2">
      <c r="B2552" s="176">
        <v>45008</v>
      </c>
      <c r="C2552" s="146">
        <v>417.84768700000001</v>
      </c>
      <c r="D2552">
        <f t="shared" si="81"/>
        <v>0.41461352441323818</v>
      </c>
      <c r="E2552">
        <v>7.3299042863746314E-3</v>
      </c>
      <c r="G2552">
        <v>2550</v>
      </c>
      <c r="H2552">
        <f t="shared" ca="1" si="82"/>
        <v>4.0238452768621702E-2</v>
      </c>
    </row>
    <row r="2553" spans="2:8" x14ac:dyDescent="0.2">
      <c r="B2553" s="176">
        <v>43248</v>
      </c>
      <c r="C2553" s="146">
        <v>295.37939499999999</v>
      </c>
      <c r="D2553">
        <f t="shared" si="81"/>
        <v>-0.17327006126104341</v>
      </c>
      <c r="E2553">
        <v>7.3092717558845373E-3</v>
      </c>
      <c r="G2553">
        <v>2551</v>
      </c>
      <c r="H2553">
        <f t="shared" ca="1" si="82"/>
        <v>1.8950688664800111E-2</v>
      </c>
    </row>
    <row r="2554" spans="2:8" x14ac:dyDescent="0.2">
      <c r="B2554" s="176">
        <v>43202</v>
      </c>
      <c r="C2554" s="146">
        <v>357.28643799999998</v>
      </c>
      <c r="D2554">
        <f t="shared" si="81"/>
        <v>3.4252604345421425</v>
      </c>
      <c r="E2554">
        <v>7.307468430319786E-3</v>
      </c>
      <c r="G2554">
        <v>2552</v>
      </c>
      <c r="H2554">
        <f t="shared" ca="1" si="82"/>
        <v>-3.6939159265508448E-2</v>
      </c>
    </row>
    <row r="2555" spans="2:8" x14ac:dyDescent="0.2">
      <c r="B2555" s="176">
        <v>38394</v>
      </c>
      <c r="C2555" s="146">
        <v>80.737945999999994</v>
      </c>
      <c r="D2555">
        <f t="shared" si="81"/>
        <v>-0.80837671527228472</v>
      </c>
      <c r="E2555">
        <v>7.2939343131081386E-3</v>
      </c>
      <c r="G2555">
        <v>2553</v>
      </c>
      <c r="H2555">
        <f t="shared" ca="1" si="82"/>
        <v>-9.2555310658681729E-3</v>
      </c>
    </row>
    <row r="2556" spans="2:8" x14ac:dyDescent="0.2">
      <c r="B2556" s="176">
        <v>42863</v>
      </c>
      <c r="C2556" s="146">
        <v>421.33682299999998</v>
      </c>
      <c r="D2556">
        <f t="shared" si="81"/>
        <v>0.59477674391764324</v>
      </c>
      <c r="E2556">
        <v>7.268837989588205E-3</v>
      </c>
      <c r="G2556">
        <v>2554</v>
      </c>
      <c r="H2556">
        <f t="shared" ca="1" si="82"/>
        <v>-1.5098534202409648E-2</v>
      </c>
    </row>
    <row r="2557" spans="2:8" x14ac:dyDescent="0.2">
      <c r="B2557" s="176">
        <v>41380</v>
      </c>
      <c r="C2557" s="146">
        <v>264.19799799999998</v>
      </c>
      <c r="D2557">
        <f t="shared" si="81"/>
        <v>2.3871637648782325</v>
      </c>
      <c r="E2557">
        <v>7.2489188776503708E-3</v>
      </c>
      <c r="G2557">
        <v>2555</v>
      </c>
      <c r="H2557">
        <f t="shared" ca="1" si="82"/>
        <v>9.5862547344422889E-3</v>
      </c>
    </row>
    <row r="2558" spans="2:8" x14ac:dyDescent="0.2">
      <c r="B2558" s="176">
        <v>38590</v>
      </c>
      <c r="C2558" s="146">
        <v>77.999770999999996</v>
      </c>
      <c r="D2558">
        <f t="shared" si="81"/>
        <v>-0.51235354331864036</v>
      </c>
      <c r="E2558">
        <v>7.2456818250052962E-3</v>
      </c>
      <c r="G2558">
        <v>2556</v>
      </c>
      <c r="H2558">
        <f t="shared" ca="1" si="82"/>
        <v>-9.507778675216844E-3</v>
      </c>
    </row>
    <row r="2559" spans="2:8" x14ac:dyDescent="0.2">
      <c r="B2559" s="176">
        <v>43641</v>
      </c>
      <c r="C2559" s="146">
        <v>159.95147700000001</v>
      </c>
      <c r="D2559">
        <f t="shared" si="81"/>
        <v>-0.54904440742147465</v>
      </c>
      <c r="E2559">
        <v>7.219058657919027E-3</v>
      </c>
      <c r="G2559">
        <v>2557</v>
      </c>
      <c r="H2559">
        <f t="shared" ca="1" si="82"/>
        <v>9.5731183080166558E-3</v>
      </c>
    </row>
    <row r="2560" spans="2:8" x14ac:dyDescent="0.2">
      <c r="B2560" s="176">
        <v>43201</v>
      </c>
      <c r="C2560" s="146">
        <v>354.69451900000001</v>
      </c>
      <c r="D2560">
        <f t="shared" si="81"/>
        <v>14.672565790223684</v>
      </c>
      <c r="E2560">
        <v>7.218703457211614E-3</v>
      </c>
      <c r="G2560">
        <v>2558</v>
      </c>
      <c r="H2560">
        <f t="shared" ca="1" si="82"/>
        <v>-2.3972577204862969E-2</v>
      </c>
    </row>
    <row r="2561" spans="2:8" x14ac:dyDescent="0.2">
      <c r="B2561" s="176">
        <v>37574</v>
      </c>
      <c r="C2561" s="146">
        <v>22.631554000000001</v>
      </c>
      <c r="D2561">
        <f t="shared" si="81"/>
        <v>-0.95374330475457914</v>
      </c>
      <c r="E2561">
        <v>7.2091283641947373E-3</v>
      </c>
      <c r="G2561">
        <v>2559</v>
      </c>
      <c r="H2561">
        <f t="shared" ca="1" si="82"/>
        <v>4.2110692410918665E-2</v>
      </c>
    </row>
    <row r="2562" spans="2:8" x14ac:dyDescent="0.2">
      <c r="B2562" s="176">
        <v>41925</v>
      </c>
      <c r="C2562" s="146">
        <v>489.26007099999998</v>
      </c>
      <c r="D2562">
        <f t="shared" si="81"/>
        <v>1.4647384556056188E-2</v>
      </c>
      <c r="E2562">
        <v>7.2052674402776698E-3</v>
      </c>
      <c r="G2562">
        <v>2560</v>
      </c>
      <c r="H2562">
        <f t="shared" ca="1" si="82"/>
        <v>-1.4410055861990264E-2</v>
      </c>
    </row>
    <row r="2563" spans="2:8" x14ac:dyDescent="0.2">
      <c r="B2563" s="176">
        <v>45049</v>
      </c>
      <c r="C2563" s="146">
        <v>482.19714399999998</v>
      </c>
      <c r="D2563">
        <f t="shared" ref="D2563:D2626" si="83">(C2563-C2564)/C2564</f>
        <v>0.37334341783118463</v>
      </c>
      <c r="E2563">
        <v>7.1838008510703407E-3</v>
      </c>
      <c r="G2563">
        <v>2561</v>
      </c>
      <c r="H2563">
        <f t="shared" ca="1" si="82"/>
        <v>-1.4314937798832887E-2</v>
      </c>
    </row>
    <row r="2564" spans="2:8" x14ac:dyDescent="0.2">
      <c r="B2564" s="176">
        <v>41676</v>
      </c>
      <c r="C2564" s="146">
        <v>351.11184700000001</v>
      </c>
      <c r="D2564">
        <f t="shared" si="83"/>
        <v>1.862815983761736</v>
      </c>
      <c r="E2564">
        <v>7.1810879379723535E-3</v>
      </c>
      <c r="G2564">
        <v>2562</v>
      </c>
      <c r="H2564">
        <f t="shared" ref="H2564:H2627" ca="1" si="84">_xlfn.NORM.INV(RAND(),N$5,N$6)</f>
        <v>1.1793487136534711E-2</v>
      </c>
    </row>
    <row r="2565" spans="2:8" x14ac:dyDescent="0.2">
      <c r="B2565" s="176">
        <v>39272</v>
      </c>
      <c r="C2565" s="146">
        <v>122.645622</v>
      </c>
      <c r="D2565">
        <f t="shared" si="83"/>
        <v>-0.7573654005654753</v>
      </c>
      <c r="E2565">
        <v>7.1707450544857727E-3</v>
      </c>
      <c r="G2565">
        <v>2563</v>
      </c>
      <c r="H2565">
        <f t="shared" ca="1" si="84"/>
        <v>6.3978408146200733E-2</v>
      </c>
    </row>
    <row r="2566" spans="2:8" x14ac:dyDescent="0.2">
      <c r="B2566" s="176">
        <v>44512</v>
      </c>
      <c r="C2566" s="146">
        <v>505.47457900000001</v>
      </c>
      <c r="D2566">
        <f t="shared" si="83"/>
        <v>23.914710463689282</v>
      </c>
      <c r="E2566">
        <v>7.1506430209170996E-3</v>
      </c>
      <c r="G2566">
        <v>2564</v>
      </c>
      <c r="H2566">
        <f t="shared" ca="1" si="84"/>
        <v>-2.3605979258386731E-2</v>
      </c>
    </row>
    <row r="2567" spans="2:8" x14ac:dyDescent="0.2">
      <c r="B2567" s="176">
        <v>36663</v>
      </c>
      <c r="C2567" s="146">
        <v>20.288198000000001</v>
      </c>
      <c r="D2567">
        <f t="shared" si="83"/>
        <v>-0.94262634623937036</v>
      </c>
      <c r="E2567">
        <v>7.1428606887007024E-3</v>
      </c>
      <c r="G2567">
        <v>2565</v>
      </c>
      <c r="H2567">
        <f t="shared" ca="1" si="84"/>
        <v>3.4351429291786884E-3</v>
      </c>
    </row>
    <row r="2568" spans="2:8" x14ac:dyDescent="0.2">
      <c r="B2568" s="176">
        <v>41677</v>
      </c>
      <c r="C2568" s="146">
        <v>353.61523399999999</v>
      </c>
      <c r="D2568">
        <f t="shared" si="83"/>
        <v>0.28777397198775989</v>
      </c>
      <c r="E2568">
        <v>7.1298847401180827E-3</v>
      </c>
      <c r="G2568">
        <v>2566</v>
      </c>
      <c r="H2568">
        <f t="shared" ca="1" si="84"/>
        <v>7.638426574829274E-2</v>
      </c>
    </row>
    <row r="2569" spans="2:8" x14ac:dyDescent="0.2">
      <c r="B2569" s="176">
        <v>43291</v>
      </c>
      <c r="C2569" s="146">
        <v>274.594177</v>
      </c>
      <c r="D2569">
        <f t="shared" si="83"/>
        <v>9.9501483724727695</v>
      </c>
      <c r="E2569">
        <v>7.1297902186316826E-3</v>
      </c>
      <c r="G2569">
        <v>2567</v>
      </c>
      <c r="H2569">
        <f t="shared" ca="1" si="84"/>
        <v>-1.3139947883694764E-3</v>
      </c>
    </row>
    <row r="2570" spans="2:8" x14ac:dyDescent="0.2">
      <c r="B2570" s="176">
        <v>37622</v>
      </c>
      <c r="C2570" s="146">
        <v>25.076754000000001</v>
      </c>
      <c r="D2570">
        <f t="shared" si="83"/>
        <v>0.53132383960640639</v>
      </c>
      <c r="E2570">
        <v>7.1251682072562533E-3</v>
      </c>
      <c r="G2570">
        <v>2568</v>
      </c>
      <c r="H2570">
        <f t="shared" ca="1" si="84"/>
        <v>-1.7556824920713952E-2</v>
      </c>
    </row>
    <row r="2571" spans="2:8" x14ac:dyDescent="0.2">
      <c r="B2571" s="176">
        <v>37237</v>
      </c>
      <c r="C2571" s="146">
        <v>16.375865999999998</v>
      </c>
      <c r="D2571">
        <f t="shared" si="83"/>
        <v>-0.91709863377066014</v>
      </c>
      <c r="E2571">
        <v>7.1155485128501636E-3</v>
      </c>
      <c r="G2571">
        <v>2569</v>
      </c>
      <c r="H2571">
        <f t="shared" ca="1" si="84"/>
        <v>2.0179784404667854E-2</v>
      </c>
    </row>
    <row r="2572" spans="2:8" x14ac:dyDescent="0.2">
      <c r="B2572" s="176">
        <v>44204</v>
      </c>
      <c r="C2572" s="146">
        <v>197.53433200000001</v>
      </c>
      <c r="D2572">
        <f t="shared" si="83"/>
        <v>-0.5885590026360723</v>
      </c>
      <c r="E2572">
        <v>7.1155258282478654E-3</v>
      </c>
      <c r="G2572">
        <v>2570</v>
      </c>
      <c r="H2572">
        <f t="shared" ca="1" si="84"/>
        <v>2.3383995207002913E-2</v>
      </c>
    </row>
    <row r="2573" spans="2:8" x14ac:dyDescent="0.2">
      <c r="B2573" s="176">
        <v>45043</v>
      </c>
      <c r="C2573" s="146">
        <v>480.10366800000003</v>
      </c>
      <c r="D2573">
        <f t="shared" si="83"/>
        <v>1.5963563313225615</v>
      </c>
      <c r="E2573">
        <v>7.1099932944524626E-3</v>
      </c>
      <c r="G2573">
        <v>2571</v>
      </c>
      <c r="H2573">
        <f t="shared" ca="1" si="84"/>
        <v>2.5037731517249254E-2</v>
      </c>
    </row>
    <row r="2574" spans="2:8" x14ac:dyDescent="0.2">
      <c r="B2574" s="176">
        <v>40722</v>
      </c>
      <c r="C2574" s="146">
        <v>184.91439800000001</v>
      </c>
      <c r="D2574">
        <f t="shared" si="83"/>
        <v>1.6554689850078497</v>
      </c>
      <c r="E2574">
        <v>7.1081101057401362E-3</v>
      </c>
      <c r="G2574">
        <v>2572</v>
      </c>
      <c r="H2574">
        <f t="shared" ca="1" si="84"/>
        <v>4.4167853335925364E-2</v>
      </c>
    </row>
    <row r="2575" spans="2:8" x14ac:dyDescent="0.2">
      <c r="B2575" s="176">
        <v>35221</v>
      </c>
      <c r="C2575" s="146">
        <v>69.635306999999997</v>
      </c>
      <c r="D2575">
        <f t="shared" si="83"/>
        <v>-0.82444257492150785</v>
      </c>
      <c r="E2575">
        <v>7.1010470709736342E-3</v>
      </c>
      <c r="G2575">
        <v>2573</v>
      </c>
      <c r="H2575">
        <f t="shared" ca="1" si="84"/>
        <v>6.9491667145047398E-2</v>
      </c>
    </row>
    <row r="2576" spans="2:8" x14ac:dyDescent="0.2">
      <c r="B2576" s="176">
        <v>42202</v>
      </c>
      <c r="C2576" s="146">
        <v>396.65258799999998</v>
      </c>
      <c r="D2576">
        <f t="shared" si="83"/>
        <v>0.36497030177457135</v>
      </c>
      <c r="E2576">
        <v>7.0841004592701474E-3</v>
      </c>
      <c r="G2576">
        <v>2574</v>
      </c>
      <c r="H2576">
        <f t="shared" ca="1" si="84"/>
        <v>2.7624194760375587E-2</v>
      </c>
    </row>
    <row r="2577" spans="2:8" x14ac:dyDescent="0.2">
      <c r="B2577" s="176">
        <v>44321</v>
      </c>
      <c r="C2577" s="146">
        <v>290.59429899999998</v>
      </c>
      <c r="D2577">
        <f t="shared" si="83"/>
        <v>0.70517693423756955</v>
      </c>
      <c r="E2577">
        <v>7.082322346898577E-3</v>
      </c>
      <c r="G2577">
        <v>2575</v>
      </c>
      <c r="H2577">
        <f t="shared" ca="1" si="84"/>
        <v>2.0480262057975613E-2</v>
      </c>
    </row>
    <row r="2578" spans="2:8" x14ac:dyDescent="0.2">
      <c r="B2578" s="176">
        <v>43873</v>
      </c>
      <c r="C2578" s="146">
        <v>170.41885400000001</v>
      </c>
      <c r="D2578">
        <f t="shared" si="83"/>
        <v>-0.56450414107292479</v>
      </c>
      <c r="E2578">
        <v>7.0692339048371482E-3</v>
      </c>
      <c r="G2578">
        <v>2576</v>
      </c>
      <c r="H2578">
        <f t="shared" ca="1" si="84"/>
        <v>-4.2059586848705317E-2</v>
      </c>
    </row>
    <row r="2579" spans="2:8" x14ac:dyDescent="0.2">
      <c r="B2579" s="176">
        <v>42506</v>
      </c>
      <c r="C2579" s="146">
        <v>391.32141100000001</v>
      </c>
      <c r="D2579">
        <f t="shared" si="83"/>
        <v>-0.11390284725637714</v>
      </c>
      <c r="E2579">
        <v>7.0522120539304725E-3</v>
      </c>
      <c r="G2579">
        <v>2577</v>
      </c>
      <c r="H2579">
        <f t="shared" ca="1" si="84"/>
        <v>9.1034344292916375E-3</v>
      </c>
    </row>
    <row r="2580" spans="2:8" x14ac:dyDescent="0.2">
      <c r="B2580" s="176">
        <v>44977</v>
      </c>
      <c r="C2580" s="146">
        <v>441.62359600000002</v>
      </c>
      <c r="D2580">
        <f t="shared" si="83"/>
        <v>-0.16257087351387789</v>
      </c>
      <c r="E2580">
        <v>7.0470417300231968E-3</v>
      </c>
      <c r="G2580">
        <v>2578</v>
      </c>
      <c r="H2580">
        <f t="shared" ca="1" si="84"/>
        <v>-1.8319593979984696E-2</v>
      </c>
    </row>
    <row r="2581" spans="2:8" x14ac:dyDescent="0.2">
      <c r="B2581" s="176">
        <v>42612</v>
      </c>
      <c r="C2581" s="146">
        <v>527.35638400000005</v>
      </c>
      <c r="D2581">
        <f t="shared" si="83"/>
        <v>1.9577857985733167</v>
      </c>
      <c r="E2581">
        <v>7.0436575801454473E-3</v>
      </c>
      <c r="G2581">
        <v>2579</v>
      </c>
      <c r="H2581">
        <f t="shared" ca="1" si="84"/>
        <v>1.0725580933230418E-2</v>
      </c>
    </row>
    <row r="2582" spans="2:8" x14ac:dyDescent="0.2">
      <c r="B2582" s="176">
        <v>44176</v>
      </c>
      <c r="C2582" s="146">
        <v>178.29431199999999</v>
      </c>
      <c r="D2582">
        <f t="shared" si="83"/>
        <v>-2.7943165412656706E-4</v>
      </c>
      <c r="E2582">
        <v>7.0382470925163237E-3</v>
      </c>
      <c r="G2582">
        <v>2580</v>
      </c>
      <c r="H2582">
        <f t="shared" ca="1" si="84"/>
        <v>-2.8469306293923101E-2</v>
      </c>
    </row>
    <row r="2583" spans="2:8" x14ac:dyDescent="0.2">
      <c r="B2583" s="176">
        <v>44180</v>
      </c>
      <c r="C2583" s="146">
        <v>178.34414699999999</v>
      </c>
      <c r="D2583">
        <f t="shared" si="83"/>
        <v>-0.67197004016103179</v>
      </c>
      <c r="E2583">
        <v>7.0362665452001786E-3</v>
      </c>
      <c r="G2583">
        <v>2581</v>
      </c>
      <c r="H2583">
        <f t="shared" ca="1" si="84"/>
        <v>-1.2708968839298687E-2</v>
      </c>
    </row>
    <row r="2584" spans="2:8" x14ac:dyDescent="0.2">
      <c r="B2584" s="176">
        <v>42086</v>
      </c>
      <c r="C2584" s="146">
        <v>543.68249500000002</v>
      </c>
      <c r="D2584">
        <f t="shared" si="83"/>
        <v>0.18909185529707367</v>
      </c>
      <c r="E2584">
        <v>7.0305759292716387E-3</v>
      </c>
      <c r="G2584">
        <v>2582</v>
      </c>
      <c r="H2584">
        <f t="shared" ca="1" si="84"/>
        <v>-5.4275388028177093E-2</v>
      </c>
    </row>
    <row r="2585" spans="2:8" x14ac:dyDescent="0.2">
      <c r="B2585" s="176">
        <v>42787</v>
      </c>
      <c r="C2585" s="146">
        <v>457.22497600000003</v>
      </c>
      <c r="D2585">
        <f t="shared" si="83"/>
        <v>2.6022920891975549</v>
      </c>
      <c r="E2585">
        <v>7.0260323946190429E-3</v>
      </c>
      <c r="G2585">
        <v>2583</v>
      </c>
      <c r="H2585">
        <f t="shared" ca="1" si="84"/>
        <v>-9.9239272627381497E-3</v>
      </c>
    </row>
    <row r="2586" spans="2:8" x14ac:dyDescent="0.2">
      <c r="B2586" s="176">
        <v>39420</v>
      </c>
      <c r="C2586" s="146">
        <v>126.926125</v>
      </c>
      <c r="D2586">
        <f t="shared" si="83"/>
        <v>0.64279963451672317</v>
      </c>
      <c r="E2586">
        <v>6.9955122156179841E-3</v>
      </c>
      <c r="G2586">
        <v>2584</v>
      </c>
      <c r="H2586">
        <f t="shared" ca="1" si="84"/>
        <v>-3.1502327644052586E-2</v>
      </c>
    </row>
    <row r="2587" spans="2:8" x14ac:dyDescent="0.2">
      <c r="B2587" s="176">
        <v>38419</v>
      </c>
      <c r="C2587" s="146">
        <v>77.262084999999999</v>
      </c>
      <c r="D2587">
        <f t="shared" si="83"/>
        <v>-0.85051039242822712</v>
      </c>
      <c r="E2587">
        <v>6.9938435965970561E-3</v>
      </c>
      <c r="G2587">
        <v>2585</v>
      </c>
      <c r="H2587">
        <f t="shared" ca="1" si="84"/>
        <v>7.7424563457021535E-3</v>
      </c>
    </row>
    <row r="2588" spans="2:8" x14ac:dyDescent="0.2">
      <c r="B2588" s="176">
        <v>45072</v>
      </c>
      <c r="C2588" s="146">
        <v>516.83917199999996</v>
      </c>
      <c r="D2588">
        <f t="shared" si="83"/>
        <v>0.21838319998030364</v>
      </c>
      <c r="E2588">
        <v>6.9924303308498501E-3</v>
      </c>
      <c r="G2588">
        <v>2586</v>
      </c>
      <c r="H2588">
        <f t="shared" ca="1" si="84"/>
        <v>1.0946480702863973E-2</v>
      </c>
    </row>
    <row r="2589" spans="2:8" x14ac:dyDescent="0.2">
      <c r="B2589" s="176">
        <v>41750</v>
      </c>
      <c r="C2589" s="146">
        <v>424.20083599999998</v>
      </c>
      <c r="D2589">
        <f t="shared" si="83"/>
        <v>2.7337112196058282</v>
      </c>
      <c r="E2589">
        <v>6.9913094376191053E-3</v>
      </c>
      <c r="G2589">
        <v>2587</v>
      </c>
      <c r="H2589">
        <f t="shared" ca="1" si="84"/>
        <v>-6.9292985822800189E-3</v>
      </c>
    </row>
    <row r="2590" spans="2:8" x14ac:dyDescent="0.2">
      <c r="B2590" s="176">
        <v>39303</v>
      </c>
      <c r="C2590" s="146">
        <v>113.613724</v>
      </c>
      <c r="D2590">
        <f t="shared" si="83"/>
        <v>1.0969797295142532E-2</v>
      </c>
      <c r="E2590">
        <v>6.980706364460851E-3</v>
      </c>
      <c r="G2590">
        <v>2588</v>
      </c>
      <c r="H2590">
        <f t="shared" ca="1" si="84"/>
        <v>7.481647398878904E-3</v>
      </c>
    </row>
    <row r="2591" spans="2:8" x14ac:dyDescent="0.2">
      <c r="B2591" s="176">
        <v>39297</v>
      </c>
      <c r="C2591" s="146">
        <v>112.380928</v>
      </c>
      <c r="D2591">
        <f t="shared" si="83"/>
        <v>-0.21877208307942014</v>
      </c>
      <c r="E2591">
        <v>6.9806443664140088E-3</v>
      </c>
      <c r="G2591">
        <v>2589</v>
      </c>
      <c r="H2591">
        <f t="shared" ca="1" si="84"/>
        <v>-1.8941835553175211E-2</v>
      </c>
    </row>
    <row r="2592" spans="2:8" x14ac:dyDescent="0.2">
      <c r="B2592" s="176">
        <v>44085</v>
      </c>
      <c r="C2592" s="146">
        <v>143.851654</v>
      </c>
      <c r="D2592">
        <f t="shared" si="83"/>
        <v>8.2094888462752635</v>
      </c>
      <c r="E2592">
        <v>6.9783250565239215E-3</v>
      </c>
      <c r="G2592">
        <v>2590</v>
      </c>
      <c r="H2592">
        <f t="shared" ca="1" si="84"/>
        <v>1.1372364778189842E-2</v>
      </c>
    </row>
    <row r="2593" spans="2:8" x14ac:dyDescent="0.2">
      <c r="B2593" s="176">
        <v>37260</v>
      </c>
      <c r="C2593" s="146">
        <v>15.619939</v>
      </c>
      <c r="D2593">
        <f t="shared" si="83"/>
        <v>-0.22235021022514886</v>
      </c>
      <c r="E2593">
        <v>6.9618597845906259E-3</v>
      </c>
      <c r="G2593">
        <v>2591</v>
      </c>
      <c r="H2593">
        <f t="shared" ca="1" si="84"/>
        <v>-4.8578468373234344E-3</v>
      </c>
    </row>
    <row r="2594" spans="2:8" x14ac:dyDescent="0.2">
      <c r="B2594" s="176">
        <v>37532</v>
      </c>
      <c r="C2594" s="146">
        <v>20.086084</v>
      </c>
      <c r="D2594">
        <f t="shared" si="83"/>
        <v>-0.63083689620370098</v>
      </c>
      <c r="E2594">
        <v>6.9606124436569832E-3</v>
      </c>
      <c r="G2594">
        <v>2592</v>
      </c>
      <c r="H2594">
        <f t="shared" ca="1" si="84"/>
        <v>-2.7942951677149833E-2</v>
      </c>
    </row>
    <row r="2595" spans="2:8" x14ac:dyDescent="0.2">
      <c r="B2595" s="176">
        <v>35510</v>
      </c>
      <c r="C2595" s="146">
        <v>54.409782</v>
      </c>
      <c r="D2595">
        <f t="shared" si="83"/>
        <v>-0.88745363602829197</v>
      </c>
      <c r="E2595">
        <v>6.9592992305085762E-3</v>
      </c>
      <c r="G2595">
        <v>2593</v>
      </c>
      <c r="H2595">
        <f t="shared" ca="1" si="84"/>
        <v>2.7744602263122756E-2</v>
      </c>
    </row>
    <row r="2596" spans="2:8" x14ac:dyDescent="0.2">
      <c r="B2596" s="176">
        <v>45044</v>
      </c>
      <c r="C2596" s="146">
        <v>483.44326799999999</v>
      </c>
      <c r="D2596">
        <f t="shared" si="83"/>
        <v>9.4961106532349593</v>
      </c>
      <c r="E2596">
        <v>6.9559976784013275E-3</v>
      </c>
      <c r="G2596">
        <v>2594</v>
      </c>
      <c r="H2596">
        <f t="shared" ca="1" si="84"/>
        <v>3.0855380380781828E-2</v>
      </c>
    </row>
    <row r="2597" spans="2:8" x14ac:dyDescent="0.2">
      <c r="B2597" s="176">
        <v>36410</v>
      </c>
      <c r="C2597" s="146">
        <v>46.059277000000002</v>
      </c>
      <c r="D2597">
        <f t="shared" si="83"/>
        <v>-0.88806098434143987</v>
      </c>
      <c r="E2597">
        <v>6.9535100893145223E-3</v>
      </c>
      <c r="G2597">
        <v>2595</v>
      </c>
      <c r="H2597">
        <f t="shared" ca="1" si="84"/>
        <v>-1.8613864592335672E-3</v>
      </c>
    </row>
    <row r="2598" spans="2:8" x14ac:dyDescent="0.2">
      <c r="B2598" s="176">
        <v>44865</v>
      </c>
      <c r="C2598" s="146">
        <v>411.46758999999997</v>
      </c>
      <c r="D2598">
        <f t="shared" si="83"/>
        <v>1.8140675257331691</v>
      </c>
      <c r="E2598">
        <v>6.9529422563004211E-3</v>
      </c>
      <c r="G2598">
        <v>2596</v>
      </c>
      <c r="H2598">
        <f t="shared" ca="1" si="84"/>
        <v>4.7719551630905903E-2</v>
      </c>
    </row>
    <row r="2599" spans="2:8" x14ac:dyDescent="0.2">
      <c r="B2599" s="176">
        <v>40178</v>
      </c>
      <c r="C2599" s="146">
        <v>146.21809400000001</v>
      </c>
      <c r="D2599">
        <f t="shared" si="83"/>
        <v>2.2227185887738083</v>
      </c>
      <c r="E2599">
        <v>6.9328526730673395E-3</v>
      </c>
      <c r="G2599">
        <v>2597</v>
      </c>
      <c r="H2599">
        <f t="shared" ca="1" si="84"/>
        <v>1.6715489720045086E-2</v>
      </c>
    </row>
    <row r="2600" spans="2:8" x14ac:dyDescent="0.2">
      <c r="B2600" s="176">
        <v>35468</v>
      </c>
      <c r="C2600" s="146">
        <v>45.371040000000001</v>
      </c>
      <c r="D2600">
        <f t="shared" si="83"/>
        <v>-0.67517612217061229</v>
      </c>
      <c r="E2600">
        <v>6.9280029912865944E-3</v>
      </c>
      <c r="G2600">
        <v>2598</v>
      </c>
      <c r="H2600">
        <f t="shared" ca="1" si="84"/>
        <v>1.0493623138037885E-2</v>
      </c>
    </row>
    <row r="2601" spans="2:8" x14ac:dyDescent="0.2">
      <c r="B2601" s="176">
        <v>40367</v>
      </c>
      <c r="C2601" s="146">
        <v>139.67889400000001</v>
      </c>
      <c r="D2601">
        <f t="shared" si="83"/>
        <v>3.3675611336762583</v>
      </c>
      <c r="E2601">
        <v>6.9245062610253112E-3</v>
      </c>
      <c r="G2601">
        <v>2599</v>
      </c>
      <c r="H2601">
        <f t="shared" ca="1" si="84"/>
        <v>8.9463984863376051E-3</v>
      </c>
    </row>
    <row r="2602" spans="2:8" x14ac:dyDescent="0.2">
      <c r="B2602" s="176">
        <v>36339</v>
      </c>
      <c r="C2602" s="146">
        <v>31.980982000000001</v>
      </c>
      <c r="D2602">
        <f t="shared" si="83"/>
        <v>-0.83694711102962227</v>
      </c>
      <c r="E2602">
        <v>6.9148176850624453E-3</v>
      </c>
      <c r="G2602">
        <v>2600</v>
      </c>
      <c r="H2602">
        <f t="shared" ca="1" si="84"/>
        <v>-1.5018318952240185E-2</v>
      </c>
    </row>
    <row r="2603" spans="2:8" x14ac:dyDescent="0.2">
      <c r="B2603" s="176">
        <v>44203</v>
      </c>
      <c r="C2603" s="146">
        <v>196.13870199999999</v>
      </c>
      <c r="D2603">
        <f t="shared" si="83"/>
        <v>3.2291912988395155</v>
      </c>
      <c r="E2603">
        <v>6.909005199404651E-3</v>
      </c>
      <c r="G2603">
        <v>2601</v>
      </c>
      <c r="H2603">
        <f t="shared" ca="1" si="84"/>
        <v>1.7292122346245487E-2</v>
      </c>
    </row>
    <row r="2604" spans="2:8" x14ac:dyDescent="0.2">
      <c r="B2604" s="176">
        <v>36411</v>
      </c>
      <c r="C2604" s="146">
        <v>46.377353999999997</v>
      </c>
      <c r="D2604">
        <f t="shared" si="83"/>
        <v>-0.51234908141009028</v>
      </c>
      <c r="E2604">
        <v>6.9058183436095898E-3</v>
      </c>
      <c r="G2604">
        <v>2602</v>
      </c>
      <c r="H2604">
        <f t="shared" ca="1" si="84"/>
        <v>-2.3958119475202204E-2</v>
      </c>
    </row>
    <row r="2605" spans="2:8" x14ac:dyDescent="0.2">
      <c r="B2605" s="176">
        <v>43999</v>
      </c>
      <c r="C2605" s="146">
        <v>95.103592000000006</v>
      </c>
      <c r="D2605">
        <f t="shared" si="83"/>
        <v>-0.36226664752778892</v>
      </c>
      <c r="E2605">
        <v>6.8601535290460456E-3</v>
      </c>
      <c r="G2605">
        <v>2603</v>
      </c>
      <c r="H2605">
        <f t="shared" ca="1" si="84"/>
        <v>8.4915275368150165E-3</v>
      </c>
    </row>
    <row r="2606" spans="2:8" x14ac:dyDescent="0.2">
      <c r="B2606" s="176">
        <v>40350</v>
      </c>
      <c r="C2606" s="146">
        <v>149.12751800000001</v>
      </c>
      <c r="D2606">
        <f t="shared" si="83"/>
        <v>0.94085925259107328</v>
      </c>
      <c r="E2606">
        <v>6.8595329322816952E-3</v>
      </c>
      <c r="G2606">
        <v>2604</v>
      </c>
      <c r="H2606">
        <f t="shared" ca="1" si="84"/>
        <v>-1.5933428485430452E-2</v>
      </c>
    </row>
    <row r="2607" spans="2:8" x14ac:dyDescent="0.2">
      <c r="B2607" s="176">
        <v>38105</v>
      </c>
      <c r="C2607" s="146">
        <v>76.835823000000005</v>
      </c>
      <c r="D2607">
        <f t="shared" si="83"/>
        <v>2.7646067357100934</v>
      </c>
      <c r="E2607">
        <v>6.8558238919198891E-3</v>
      </c>
      <c r="G2607">
        <v>2605</v>
      </c>
      <c r="H2607">
        <f t="shared" ca="1" si="84"/>
        <v>1.4684817145418586E-2</v>
      </c>
    </row>
    <row r="2608" spans="2:8" x14ac:dyDescent="0.2">
      <c r="B2608" s="176">
        <v>36693</v>
      </c>
      <c r="C2608" s="146">
        <v>20.410053000000001</v>
      </c>
      <c r="D2608">
        <f t="shared" si="83"/>
        <v>-0.97166451014851341</v>
      </c>
      <c r="E2608">
        <v>6.8493698056869565E-3</v>
      </c>
      <c r="G2608">
        <v>2606</v>
      </c>
      <c r="H2608">
        <f t="shared" ca="1" si="84"/>
        <v>2.350895705010831E-2</v>
      </c>
    </row>
    <row r="2609" spans="2:8" x14ac:dyDescent="0.2">
      <c r="B2609" s="176">
        <v>45273</v>
      </c>
      <c r="C2609" s="146">
        <v>720.29998799999998</v>
      </c>
      <c r="D2609">
        <f t="shared" si="83"/>
        <v>0.15625689858425301</v>
      </c>
      <c r="E2609">
        <v>6.8492645172177884E-3</v>
      </c>
      <c r="G2609">
        <v>2607</v>
      </c>
      <c r="H2609">
        <f t="shared" ca="1" si="84"/>
        <v>1.6989723404428527E-2</v>
      </c>
    </row>
    <row r="2610" spans="2:8" x14ac:dyDescent="0.2">
      <c r="B2610" s="176">
        <v>45121</v>
      </c>
      <c r="C2610" s="146">
        <v>622.95843500000001</v>
      </c>
      <c r="D2610">
        <f t="shared" si="83"/>
        <v>2.6954462865004913</v>
      </c>
      <c r="E2610">
        <v>6.8475942203932733E-3</v>
      </c>
      <c r="G2610">
        <v>2608</v>
      </c>
      <c r="H2610">
        <f t="shared" ca="1" si="84"/>
        <v>-9.2910623050759074E-4</v>
      </c>
    </row>
    <row r="2611" spans="2:8" x14ac:dyDescent="0.2">
      <c r="B2611" s="176">
        <v>44155</v>
      </c>
      <c r="C2611" s="146">
        <v>168.57461499999999</v>
      </c>
      <c r="D2611">
        <f t="shared" si="83"/>
        <v>0.27478335363790762</v>
      </c>
      <c r="E2611">
        <v>6.8473420695489571E-3</v>
      </c>
      <c r="G2611">
        <v>2609</v>
      </c>
      <c r="H2611">
        <f t="shared" ca="1" si="84"/>
        <v>1.5970403051457461E-2</v>
      </c>
    </row>
    <row r="2612" spans="2:8" x14ac:dyDescent="0.2">
      <c r="B2612" s="176">
        <v>43761</v>
      </c>
      <c r="C2612" s="146">
        <v>132.237854</v>
      </c>
      <c r="D2612">
        <f t="shared" si="83"/>
        <v>0.96306186209474431</v>
      </c>
      <c r="E2612">
        <v>6.8311066401588513E-3</v>
      </c>
      <c r="G2612">
        <v>2610</v>
      </c>
      <c r="H2612">
        <f t="shared" ca="1" si="84"/>
        <v>-2.1781746283682592E-2</v>
      </c>
    </row>
    <row r="2613" spans="2:8" x14ac:dyDescent="0.2">
      <c r="B2613" s="176">
        <v>38296</v>
      </c>
      <c r="C2613" s="146">
        <v>67.363060000000004</v>
      </c>
      <c r="D2613">
        <f t="shared" si="83"/>
        <v>0.65720643064307094</v>
      </c>
      <c r="E2613">
        <v>6.8231288811971521E-3</v>
      </c>
      <c r="G2613">
        <v>2611</v>
      </c>
      <c r="H2613">
        <f t="shared" ca="1" si="84"/>
        <v>2.842999742288518E-2</v>
      </c>
    </row>
    <row r="2614" spans="2:8" x14ac:dyDescent="0.2">
      <c r="B2614" s="176">
        <v>37853</v>
      </c>
      <c r="C2614" s="146">
        <v>40.648563000000003</v>
      </c>
      <c r="D2614">
        <f t="shared" si="83"/>
        <v>-0.77941439272173951</v>
      </c>
      <c r="E2614">
        <v>6.8211136142309536E-3</v>
      </c>
      <c r="G2614">
        <v>2612</v>
      </c>
      <c r="H2614">
        <f t="shared" ca="1" si="84"/>
        <v>2.7365263384583526E-2</v>
      </c>
    </row>
    <row r="2615" spans="2:8" x14ac:dyDescent="0.2">
      <c r="B2615" s="176">
        <v>44168</v>
      </c>
      <c r="C2615" s="146">
        <v>184.27568099999999</v>
      </c>
      <c r="D2615">
        <f t="shared" si="83"/>
        <v>1.6122360155838529</v>
      </c>
      <c r="E2615">
        <v>6.8083266289515445E-3</v>
      </c>
      <c r="G2615">
        <v>2613</v>
      </c>
      <c r="H2615">
        <f t="shared" ca="1" si="84"/>
        <v>-4.2022915247493325E-2</v>
      </c>
    </row>
    <row r="2616" spans="2:8" x14ac:dyDescent="0.2">
      <c r="B2616" s="176">
        <v>35282</v>
      </c>
      <c r="C2616" s="146">
        <v>70.543273999999997</v>
      </c>
      <c r="D2616">
        <f t="shared" si="83"/>
        <v>-0.76382800286616603</v>
      </c>
      <c r="E2616">
        <v>6.7843468826791521E-3</v>
      </c>
      <c r="G2616">
        <v>2614</v>
      </c>
      <c r="H2616">
        <f t="shared" ca="1" si="84"/>
        <v>3.2124526660019845E-2</v>
      </c>
    </row>
    <row r="2617" spans="2:8" x14ac:dyDescent="0.2">
      <c r="B2617" s="176">
        <v>41023</v>
      </c>
      <c r="C2617" s="146">
        <v>298.69448899999998</v>
      </c>
      <c r="D2617">
        <f t="shared" si="83"/>
        <v>-0.24163370520059199</v>
      </c>
      <c r="E2617">
        <v>6.7796722141969246E-3</v>
      </c>
      <c r="G2617">
        <v>2615</v>
      </c>
      <c r="H2617">
        <f t="shared" ca="1" si="84"/>
        <v>1.9536756842387409E-2</v>
      </c>
    </row>
    <row r="2618" spans="2:8" x14ac:dyDescent="0.2">
      <c r="B2618" s="176">
        <v>41696</v>
      </c>
      <c r="C2618" s="146">
        <v>393.865723</v>
      </c>
      <c r="D2618">
        <f t="shared" si="83"/>
        <v>0.55060094106007607</v>
      </c>
      <c r="E2618">
        <v>6.775390523792944E-3</v>
      </c>
      <c r="G2618">
        <v>2616</v>
      </c>
      <c r="H2618">
        <f t="shared" ca="1" si="84"/>
        <v>5.0771391210055999E-2</v>
      </c>
    </row>
    <row r="2619" spans="2:8" x14ac:dyDescent="0.2">
      <c r="B2619" s="176">
        <v>41236</v>
      </c>
      <c r="C2619" s="146">
        <v>254.00843800000001</v>
      </c>
      <c r="D2619">
        <f t="shared" si="83"/>
        <v>2.3911685210046012</v>
      </c>
      <c r="E2619">
        <v>6.7633462420945362E-3</v>
      </c>
      <c r="G2619">
        <v>2617</v>
      </c>
      <c r="H2619">
        <f t="shared" ca="1" si="84"/>
        <v>-9.4697407693566191E-3</v>
      </c>
    </row>
    <row r="2620" spans="2:8" x14ac:dyDescent="0.2">
      <c r="B2620" s="176">
        <v>39680</v>
      </c>
      <c r="C2620" s="146">
        <v>74.902923999999999</v>
      </c>
      <c r="D2620">
        <f t="shared" si="83"/>
        <v>-0.59679971812179022</v>
      </c>
      <c r="E2620">
        <v>6.7553739888383275E-3</v>
      </c>
      <c r="G2620">
        <v>2618</v>
      </c>
      <c r="H2620">
        <f t="shared" ca="1" si="84"/>
        <v>-1.7130027374819584E-2</v>
      </c>
    </row>
    <row r="2621" spans="2:8" x14ac:dyDescent="0.2">
      <c r="B2621" s="176">
        <v>43594</v>
      </c>
      <c r="C2621" s="146">
        <v>185.77101099999999</v>
      </c>
      <c r="D2621">
        <f t="shared" si="83"/>
        <v>-0.63776264081340106</v>
      </c>
      <c r="E2621">
        <v>6.7530668570683749E-3</v>
      </c>
      <c r="G2621">
        <v>2619</v>
      </c>
      <c r="H2621">
        <f t="shared" ca="1" si="84"/>
        <v>-2.862080675801126E-2</v>
      </c>
    </row>
    <row r="2622" spans="2:8" x14ac:dyDescent="0.2">
      <c r="B2622" s="176">
        <v>42146</v>
      </c>
      <c r="C2622" s="146">
        <v>512.84332300000005</v>
      </c>
      <c r="D2622">
        <f t="shared" si="83"/>
        <v>0.70546477335187152</v>
      </c>
      <c r="E2622">
        <v>6.7489018117901107E-3</v>
      </c>
      <c r="G2622">
        <v>2620</v>
      </c>
      <c r="H2622">
        <f t="shared" ca="1" si="84"/>
        <v>5.140878732431472E-3</v>
      </c>
    </row>
    <row r="2623" spans="2:8" x14ac:dyDescent="0.2">
      <c r="B2623" s="176">
        <v>41024</v>
      </c>
      <c r="C2623" s="146">
        <v>300.70590199999998</v>
      </c>
      <c r="D2623">
        <f t="shared" si="83"/>
        <v>-0.46321367806096592</v>
      </c>
      <c r="E2623">
        <v>6.7340144330550562E-3</v>
      </c>
      <c r="G2623">
        <v>2621</v>
      </c>
      <c r="H2623">
        <f t="shared" ca="1" si="84"/>
        <v>2.2619538515103243E-2</v>
      </c>
    </row>
    <row r="2624" spans="2:8" x14ac:dyDescent="0.2">
      <c r="B2624" s="176">
        <v>42060</v>
      </c>
      <c r="C2624" s="146">
        <v>560.19665499999996</v>
      </c>
      <c r="D2624">
        <f t="shared" si="83"/>
        <v>17.631352836194743</v>
      </c>
      <c r="E2624">
        <v>6.7328962131221548E-3</v>
      </c>
      <c r="G2624">
        <v>2622</v>
      </c>
      <c r="H2624">
        <f t="shared" ca="1" si="84"/>
        <v>-3.9856199699160259E-2</v>
      </c>
    </row>
    <row r="2625" spans="2:8" x14ac:dyDescent="0.2">
      <c r="B2625" s="176">
        <v>37792</v>
      </c>
      <c r="C2625" s="146">
        <v>30.067416999999999</v>
      </c>
      <c r="D2625">
        <f t="shared" si="83"/>
        <v>-0.48803207500036228</v>
      </c>
      <c r="E2625">
        <v>6.7145964694730756E-3</v>
      </c>
      <c r="G2625">
        <v>2623</v>
      </c>
      <c r="H2625">
        <f t="shared" ca="1" si="84"/>
        <v>-7.2772201341379647E-3</v>
      </c>
    </row>
    <row r="2626" spans="2:8" x14ac:dyDescent="0.2">
      <c r="B2626" s="176">
        <v>35593</v>
      </c>
      <c r="C2626" s="146">
        <v>58.729103000000002</v>
      </c>
      <c r="D2626">
        <f t="shared" si="83"/>
        <v>-0.85457383179935231</v>
      </c>
      <c r="E2626">
        <v>6.711765688500319E-3</v>
      </c>
      <c r="G2626">
        <v>2624</v>
      </c>
      <c r="H2626">
        <f t="shared" ca="1" si="84"/>
        <v>2.0683042228326891E-2</v>
      </c>
    </row>
    <row r="2627" spans="2:8" x14ac:dyDescent="0.2">
      <c r="B2627" s="176">
        <v>43084</v>
      </c>
      <c r="C2627" s="146">
        <v>403.84136999999998</v>
      </c>
      <c r="D2627">
        <f t="shared" ref="D2627:D2690" si="85">(C2627-C2628)/C2628</f>
        <v>30.653443158536387</v>
      </c>
      <c r="E2627">
        <v>6.7098414195822459E-3</v>
      </c>
      <c r="G2627">
        <v>2625</v>
      </c>
      <c r="H2627">
        <f t="shared" ca="1" si="84"/>
        <v>6.8800962687408634E-3</v>
      </c>
    </row>
    <row r="2628" spans="2:8" x14ac:dyDescent="0.2">
      <c r="B2628" s="176">
        <v>37193</v>
      </c>
      <c r="C2628" s="146">
        <v>12.758213</v>
      </c>
      <c r="D2628">
        <f t="shared" si="85"/>
        <v>-0.97253424824434442</v>
      </c>
      <c r="E2628">
        <v>6.6953036372908266E-3</v>
      </c>
      <c r="G2628">
        <v>2626</v>
      </c>
      <c r="H2628">
        <f t="shared" ref="H2628:H2691" ca="1" si="86">_xlfn.NORM.INV(RAND(),N$5,N$6)</f>
        <v>-3.8863316613120405E-4</v>
      </c>
    </row>
    <row r="2629" spans="2:8" x14ac:dyDescent="0.2">
      <c r="B2629" s="176">
        <v>42529</v>
      </c>
      <c r="C2629" s="146">
        <v>464.51351899999997</v>
      </c>
      <c r="D2629">
        <f t="shared" si="85"/>
        <v>6.0081552940289704</v>
      </c>
      <c r="E2629">
        <v>6.6947282077890113E-3</v>
      </c>
      <c r="G2629">
        <v>2627</v>
      </c>
      <c r="H2629">
        <f t="shared" ca="1" si="86"/>
        <v>3.2087905373334911E-2</v>
      </c>
    </row>
    <row r="2630" spans="2:8" x14ac:dyDescent="0.2">
      <c r="B2630" s="176">
        <v>38251</v>
      </c>
      <c r="C2630" s="146">
        <v>66.281852999999998</v>
      </c>
      <c r="D2630">
        <f t="shared" si="85"/>
        <v>1.4806325945261889</v>
      </c>
      <c r="E2630">
        <v>6.6903089508153595E-3</v>
      </c>
      <c r="G2630">
        <v>2628</v>
      </c>
      <c r="H2630">
        <f t="shared" ca="1" si="86"/>
        <v>-2.8693583473611225E-2</v>
      </c>
    </row>
    <row r="2631" spans="2:8" x14ac:dyDescent="0.2">
      <c r="B2631" s="176">
        <v>37776</v>
      </c>
      <c r="C2631" s="146">
        <v>26.719738</v>
      </c>
      <c r="D2631">
        <f t="shared" si="85"/>
        <v>1.2986063444049765</v>
      </c>
      <c r="E2631">
        <v>6.6840406764620752E-3</v>
      </c>
      <c r="G2631">
        <v>2629</v>
      </c>
      <c r="H2631">
        <f t="shared" ca="1" si="86"/>
        <v>-7.2748746681168099E-3</v>
      </c>
    </row>
    <row r="2632" spans="2:8" x14ac:dyDescent="0.2">
      <c r="B2632" s="176">
        <v>36817</v>
      </c>
      <c r="C2632" s="146">
        <v>11.624321</v>
      </c>
      <c r="D2632">
        <f t="shared" si="85"/>
        <v>-0.95945792261170593</v>
      </c>
      <c r="E2632">
        <v>6.6800696446795843E-3</v>
      </c>
      <c r="G2632">
        <v>2630</v>
      </c>
      <c r="H2632">
        <f t="shared" ca="1" si="86"/>
        <v>-1.2838083618399238E-2</v>
      </c>
    </row>
    <row r="2633" spans="2:8" x14ac:dyDescent="0.2">
      <c r="B2633" s="176">
        <v>41260</v>
      </c>
      <c r="C2633" s="146">
        <v>286.72238199999998</v>
      </c>
      <c r="D2633">
        <f t="shared" si="85"/>
        <v>-0.485777171520062</v>
      </c>
      <c r="E2633">
        <v>6.6757651535954664E-3</v>
      </c>
      <c r="G2633">
        <v>2631</v>
      </c>
      <c r="H2633">
        <f t="shared" ca="1" si="86"/>
        <v>4.1051632523654645E-2</v>
      </c>
    </row>
    <row r="2634" spans="2:8" x14ac:dyDescent="0.2">
      <c r="B2634" s="176">
        <v>42048</v>
      </c>
      <c r="C2634" s="146">
        <v>557.58392300000003</v>
      </c>
      <c r="D2634">
        <f t="shared" si="85"/>
        <v>0.48342587471121845</v>
      </c>
      <c r="E2634">
        <v>6.674907460329677E-3</v>
      </c>
      <c r="G2634">
        <v>2632</v>
      </c>
      <c r="H2634">
        <f t="shared" ca="1" si="86"/>
        <v>-6.8100830315328889E-3</v>
      </c>
    </row>
    <row r="2635" spans="2:8" x14ac:dyDescent="0.2">
      <c r="B2635" s="176">
        <v>42451</v>
      </c>
      <c r="C2635" s="146">
        <v>375.87582400000002</v>
      </c>
      <c r="D2635">
        <f t="shared" si="85"/>
        <v>2.1425890459171573</v>
      </c>
      <c r="E2635">
        <v>6.6719701703402039E-3</v>
      </c>
      <c r="G2635">
        <v>2633</v>
      </c>
      <c r="H2635">
        <f t="shared" ca="1" si="86"/>
        <v>1.8208246061862138E-2</v>
      </c>
    </row>
    <row r="2636" spans="2:8" x14ac:dyDescent="0.2">
      <c r="B2636" s="176">
        <v>39226</v>
      </c>
      <c r="C2636" s="146">
        <v>119.607056</v>
      </c>
      <c r="D2636">
        <f t="shared" si="85"/>
        <v>-0.71855538464686519</v>
      </c>
      <c r="E2636">
        <v>6.6382868646519258E-3</v>
      </c>
      <c r="G2636">
        <v>2634</v>
      </c>
      <c r="H2636">
        <f t="shared" ca="1" si="86"/>
        <v>-2.5975028102946641E-2</v>
      </c>
    </row>
    <row r="2637" spans="2:8" x14ac:dyDescent="0.2">
      <c r="B2637" s="176">
        <v>44686</v>
      </c>
      <c r="C2637" s="146">
        <v>424.97546399999999</v>
      </c>
      <c r="D2637">
        <f t="shared" si="85"/>
        <v>6.259501985468849</v>
      </c>
      <c r="E2637">
        <v>6.6115457942296143E-3</v>
      </c>
      <c r="G2637">
        <v>2635</v>
      </c>
      <c r="H2637">
        <f t="shared" ca="1" si="86"/>
        <v>2.8064159295906114E-2</v>
      </c>
    </row>
    <row r="2638" spans="2:8" x14ac:dyDescent="0.2">
      <c r="B2638" s="176">
        <v>35586</v>
      </c>
      <c r="C2638" s="146">
        <v>58.540581000000003</v>
      </c>
      <c r="D2638">
        <f t="shared" si="85"/>
        <v>-0.9061557582282509</v>
      </c>
      <c r="E2638">
        <v>6.6080047342777894E-3</v>
      </c>
      <c r="G2638">
        <v>2636</v>
      </c>
      <c r="H2638">
        <f t="shared" ca="1" si="86"/>
        <v>2.9414309014138405E-2</v>
      </c>
    </row>
    <row r="2639" spans="2:8" x14ac:dyDescent="0.2">
      <c r="B2639" s="176">
        <v>45128</v>
      </c>
      <c r="C2639" s="146">
        <v>623.80578600000001</v>
      </c>
      <c r="D2639">
        <f t="shared" si="85"/>
        <v>30.742512197575614</v>
      </c>
      <c r="E2639">
        <v>6.5952824679529161E-3</v>
      </c>
      <c r="G2639">
        <v>2637</v>
      </c>
      <c r="H2639">
        <f t="shared" ca="1" si="86"/>
        <v>-1.030888532831151E-2</v>
      </c>
    </row>
    <row r="2640" spans="2:8" x14ac:dyDescent="0.2">
      <c r="B2640" s="176">
        <v>36670</v>
      </c>
      <c r="C2640" s="146">
        <v>19.652061</v>
      </c>
      <c r="D2640">
        <f t="shared" si="85"/>
        <v>-0.9583668213119495</v>
      </c>
      <c r="E2640">
        <v>6.5943712331260661E-3</v>
      </c>
      <c r="G2640">
        <v>2638</v>
      </c>
      <c r="H2640">
        <f t="shared" ca="1" si="86"/>
        <v>2.9673942590616689E-2</v>
      </c>
    </row>
    <row r="2641" spans="2:8" x14ac:dyDescent="0.2">
      <c r="B2641" s="176">
        <v>42830</v>
      </c>
      <c r="C2641" s="146">
        <v>472.028839</v>
      </c>
      <c r="D2641">
        <f t="shared" si="85"/>
        <v>7.1962595112691945</v>
      </c>
      <c r="E2641">
        <v>6.5901890245100656E-3</v>
      </c>
      <c r="G2641">
        <v>2639</v>
      </c>
      <c r="H2641">
        <f t="shared" ca="1" si="86"/>
        <v>2.5542361445800056E-2</v>
      </c>
    </row>
    <row r="2642" spans="2:8" x14ac:dyDescent="0.2">
      <c r="B2642" s="176">
        <v>35633</v>
      </c>
      <c r="C2642" s="146">
        <v>57.590763000000003</v>
      </c>
      <c r="D2642">
        <f t="shared" si="85"/>
        <v>-0.15936108727459161</v>
      </c>
      <c r="E2642">
        <v>6.5899042065602851E-3</v>
      </c>
      <c r="G2642">
        <v>2640</v>
      </c>
      <c r="H2642">
        <f t="shared" ca="1" si="86"/>
        <v>2.8800062357388009E-2</v>
      </c>
    </row>
    <row r="2643" spans="2:8" x14ac:dyDescent="0.2">
      <c r="B2643" s="176">
        <v>38202</v>
      </c>
      <c r="C2643" s="146">
        <v>68.508324000000002</v>
      </c>
      <c r="D2643">
        <f t="shared" si="85"/>
        <v>-0.83664881599814844</v>
      </c>
      <c r="E2643">
        <v>6.5897020312862464E-3</v>
      </c>
      <c r="G2643">
        <v>2641</v>
      </c>
      <c r="H2643">
        <f t="shared" ca="1" si="86"/>
        <v>4.1979801260228135E-2</v>
      </c>
    </row>
    <row r="2644" spans="2:8" x14ac:dyDescent="0.2">
      <c r="B2644" s="176">
        <v>44985</v>
      </c>
      <c r="C2644" s="146">
        <v>419.39288299999998</v>
      </c>
      <c r="D2644">
        <f t="shared" si="85"/>
        <v>-5.2584135418394795E-2</v>
      </c>
      <c r="E2644">
        <v>6.5797326392458052E-3</v>
      </c>
      <c r="G2644">
        <v>2642</v>
      </c>
      <c r="H2644">
        <f t="shared" ca="1" si="86"/>
        <v>7.5946517096881503E-3</v>
      </c>
    </row>
    <row r="2645" spans="2:8" x14ac:dyDescent="0.2">
      <c r="B2645" s="176">
        <v>44769</v>
      </c>
      <c r="C2645" s="146">
        <v>442.67031900000001</v>
      </c>
      <c r="D2645">
        <f t="shared" si="85"/>
        <v>3.0679312228902611</v>
      </c>
      <c r="E2645">
        <v>6.5737332851027418E-3</v>
      </c>
      <c r="G2645">
        <v>2643</v>
      </c>
      <c r="H2645">
        <f t="shared" ca="1" si="86"/>
        <v>5.1362651459634936E-5</v>
      </c>
    </row>
    <row r="2646" spans="2:8" x14ac:dyDescent="0.2">
      <c r="B2646" s="176">
        <v>39596</v>
      </c>
      <c r="C2646" s="146">
        <v>108.819519</v>
      </c>
      <c r="D2646">
        <f t="shared" si="85"/>
        <v>-0.71483776922675135</v>
      </c>
      <c r="E2646">
        <v>6.5725910255932879E-3</v>
      </c>
      <c r="G2646">
        <v>2644</v>
      </c>
      <c r="H2646">
        <f t="shared" ca="1" si="86"/>
        <v>1.0184341022721657E-2</v>
      </c>
    </row>
    <row r="2647" spans="2:8" x14ac:dyDescent="0.2">
      <c r="B2647" s="176">
        <v>42355</v>
      </c>
      <c r="C2647" s="146">
        <v>381.60565200000002</v>
      </c>
      <c r="D2647">
        <f t="shared" si="85"/>
        <v>13.529340189638587</v>
      </c>
      <c r="E2647">
        <v>6.5712142147274213E-3</v>
      </c>
      <c r="G2647">
        <v>2645</v>
      </c>
      <c r="H2647">
        <f t="shared" ca="1" si="86"/>
        <v>1.959256588319162E-2</v>
      </c>
    </row>
    <row r="2648" spans="2:8" x14ac:dyDescent="0.2">
      <c r="B2648" s="176">
        <v>35986</v>
      </c>
      <c r="C2648" s="146">
        <v>26.264486000000002</v>
      </c>
      <c r="D2648">
        <f t="shared" si="85"/>
        <v>0.4366085769152257</v>
      </c>
      <c r="E2648">
        <v>6.569600006745174E-3</v>
      </c>
      <c r="G2648">
        <v>2646</v>
      </c>
      <c r="H2648">
        <f t="shared" ca="1" si="86"/>
        <v>5.8447180008259006E-2</v>
      </c>
    </row>
    <row r="2649" spans="2:8" x14ac:dyDescent="0.2">
      <c r="B2649" s="176">
        <v>36082</v>
      </c>
      <c r="C2649" s="146">
        <v>18.282284000000001</v>
      </c>
      <c r="D2649">
        <f t="shared" si="85"/>
        <v>-0.78258132936834046</v>
      </c>
      <c r="E2649">
        <v>6.565200539116905E-3</v>
      </c>
      <c r="G2649">
        <v>2647</v>
      </c>
      <c r="H2649">
        <f t="shared" ca="1" si="86"/>
        <v>2.8513563195997255E-2</v>
      </c>
    </row>
    <row r="2650" spans="2:8" x14ac:dyDescent="0.2">
      <c r="B2650" s="176">
        <v>43966</v>
      </c>
      <c r="C2650" s="146">
        <v>84.087920999999994</v>
      </c>
      <c r="D2650">
        <f t="shared" si="85"/>
        <v>4.9085775216948315</v>
      </c>
      <c r="E2650">
        <v>6.5631840503012759E-3</v>
      </c>
      <c r="G2650">
        <v>2648</v>
      </c>
      <c r="H2650">
        <f t="shared" ca="1" si="86"/>
        <v>3.2849296752953124E-2</v>
      </c>
    </row>
    <row r="2651" spans="2:8" x14ac:dyDescent="0.2">
      <c r="B2651" s="176">
        <v>36746</v>
      </c>
      <c r="C2651" s="146">
        <v>14.2315</v>
      </c>
      <c r="D2651">
        <f t="shared" si="85"/>
        <v>-0.86161008399275552</v>
      </c>
      <c r="E2651">
        <v>6.5466020149463084E-3</v>
      </c>
      <c r="G2651">
        <v>2649</v>
      </c>
      <c r="H2651">
        <f t="shared" ca="1" si="86"/>
        <v>-2.223785061944112E-3</v>
      </c>
    </row>
    <row r="2652" spans="2:8" x14ac:dyDescent="0.2">
      <c r="B2652" s="176">
        <v>38705</v>
      </c>
      <c r="C2652" s="146">
        <v>102.83625000000001</v>
      </c>
      <c r="D2652">
        <f t="shared" si="85"/>
        <v>-0.60582057124508304</v>
      </c>
      <c r="E2652">
        <v>6.5417616720526255E-3</v>
      </c>
      <c r="G2652">
        <v>2650</v>
      </c>
      <c r="H2652">
        <f t="shared" ca="1" si="86"/>
        <v>1.4890179691531263E-2</v>
      </c>
    </row>
    <row r="2653" spans="2:8" x14ac:dyDescent="0.2">
      <c r="B2653" s="176">
        <v>43341</v>
      </c>
      <c r="C2653" s="146">
        <v>260.88690200000002</v>
      </c>
      <c r="D2653">
        <f t="shared" si="85"/>
        <v>2.018096601339237</v>
      </c>
      <c r="E2653">
        <v>6.5385193022557799E-3</v>
      </c>
      <c r="G2653">
        <v>2651</v>
      </c>
      <c r="H2653">
        <f t="shared" ca="1" si="86"/>
        <v>6.6098451202518116E-3</v>
      </c>
    </row>
    <row r="2654" spans="2:8" x14ac:dyDescent="0.2">
      <c r="B2654" s="176">
        <v>38611</v>
      </c>
      <c r="C2654" s="146">
        <v>86.440871999999999</v>
      </c>
      <c r="D2654">
        <f t="shared" si="85"/>
        <v>-0.77620914095920779</v>
      </c>
      <c r="E2654">
        <v>6.5334118679199055E-3</v>
      </c>
      <c r="G2654">
        <v>2652</v>
      </c>
      <c r="H2654">
        <f t="shared" ca="1" si="86"/>
        <v>1.6502888827012285E-2</v>
      </c>
    </row>
    <row r="2655" spans="2:8" x14ac:dyDescent="0.2">
      <c r="B2655" s="176">
        <v>41617</v>
      </c>
      <c r="C2655" s="146">
        <v>386.257385</v>
      </c>
      <c r="D2655">
        <f t="shared" si="85"/>
        <v>0.98636898665928674</v>
      </c>
      <c r="E2655">
        <v>6.5233373915230776E-3</v>
      </c>
      <c r="G2655">
        <v>2653</v>
      </c>
      <c r="H2655">
        <f t="shared" ca="1" si="86"/>
        <v>-3.6202457284557968E-2</v>
      </c>
    </row>
    <row r="2656" spans="2:8" x14ac:dyDescent="0.2">
      <c r="B2656" s="176">
        <v>40438</v>
      </c>
      <c r="C2656" s="146">
        <v>194.45399499999999</v>
      </c>
      <c r="D2656">
        <f t="shared" si="85"/>
        <v>0.22340235884115831</v>
      </c>
      <c r="E2656">
        <v>6.5124547003646499E-3</v>
      </c>
      <c r="G2656">
        <v>2654</v>
      </c>
      <c r="H2656">
        <f t="shared" ca="1" si="86"/>
        <v>-5.4466002961475683E-2</v>
      </c>
    </row>
    <row r="2657" spans="2:8" x14ac:dyDescent="0.2">
      <c r="B2657" s="176">
        <v>38849</v>
      </c>
      <c r="C2657" s="146">
        <v>158.94525100000001</v>
      </c>
      <c r="D2657">
        <f t="shared" si="85"/>
        <v>3.3967026704535961</v>
      </c>
      <c r="E2657">
        <v>6.478808058433815E-3</v>
      </c>
      <c r="G2657">
        <v>2655</v>
      </c>
      <c r="H2657">
        <f t="shared" ca="1" si="86"/>
        <v>-5.2223257193541268E-2</v>
      </c>
    </row>
    <row r="2658" spans="2:8" x14ac:dyDescent="0.2">
      <c r="B2658" s="176">
        <v>35853</v>
      </c>
      <c r="C2658" s="146">
        <v>36.151012000000001</v>
      </c>
      <c r="D2658">
        <f t="shared" si="85"/>
        <v>0.66904868411776353</v>
      </c>
      <c r="E2658">
        <v>6.459339248290355E-3</v>
      </c>
      <c r="G2658">
        <v>2656</v>
      </c>
      <c r="H2658">
        <f t="shared" ca="1" si="86"/>
        <v>5.3193678892504868E-3</v>
      </c>
    </row>
    <row r="2659" spans="2:8" x14ac:dyDescent="0.2">
      <c r="B2659" s="176">
        <v>37501</v>
      </c>
      <c r="C2659" s="146">
        <v>21.659651</v>
      </c>
      <c r="D2659">
        <f t="shared" si="85"/>
        <v>-0.95359923577609695</v>
      </c>
      <c r="E2659">
        <v>6.4515232675500418E-3</v>
      </c>
      <c r="G2659">
        <v>2657</v>
      </c>
      <c r="H2659">
        <f t="shared" ca="1" si="86"/>
        <v>-1.8736995557428866E-2</v>
      </c>
    </row>
    <row r="2660" spans="2:8" x14ac:dyDescent="0.2">
      <c r="B2660" s="176">
        <v>44781</v>
      </c>
      <c r="C2660" s="146">
        <v>466.79513500000002</v>
      </c>
      <c r="D2660">
        <f t="shared" si="85"/>
        <v>17.450075346497844</v>
      </c>
      <c r="E2660">
        <v>6.4481072685814338E-3</v>
      </c>
      <c r="G2660">
        <v>2658</v>
      </c>
      <c r="H2660">
        <f t="shared" ca="1" si="86"/>
        <v>7.3050049691106872E-2</v>
      </c>
    </row>
    <row r="2661" spans="2:8" x14ac:dyDescent="0.2">
      <c r="B2661" s="176">
        <v>37659</v>
      </c>
      <c r="C2661" s="146">
        <v>25.300446000000001</v>
      </c>
      <c r="D2661">
        <f t="shared" si="85"/>
        <v>-0.60853996630501406</v>
      </c>
      <c r="E2661">
        <v>6.4435917803093243E-3</v>
      </c>
      <c r="G2661">
        <v>2659</v>
      </c>
      <c r="H2661">
        <f t="shared" ca="1" si="86"/>
        <v>-2.1908235717809265E-2</v>
      </c>
    </row>
    <row r="2662" spans="2:8" x14ac:dyDescent="0.2">
      <c r="B2662" s="176">
        <v>35611</v>
      </c>
      <c r="C2662" s="146">
        <v>64.630981000000006</v>
      </c>
      <c r="D2662">
        <f t="shared" si="85"/>
        <v>-0.78203927929135664</v>
      </c>
      <c r="E2662">
        <v>6.4354363792967217E-3</v>
      </c>
      <c r="G2662">
        <v>2660</v>
      </c>
      <c r="H2662">
        <f t="shared" ca="1" si="86"/>
        <v>2.825093010417085E-2</v>
      </c>
    </row>
    <row r="2663" spans="2:8" x14ac:dyDescent="0.2">
      <c r="B2663" s="176">
        <v>44445</v>
      </c>
      <c r="C2663" s="146">
        <v>296.52581800000002</v>
      </c>
      <c r="D2663">
        <f t="shared" si="85"/>
        <v>-0.42717417814605763</v>
      </c>
      <c r="E2663">
        <v>6.4287173104522859E-3</v>
      </c>
      <c r="G2663">
        <v>2661</v>
      </c>
      <c r="H2663">
        <f t="shared" ca="1" si="86"/>
        <v>4.7058714216874409E-2</v>
      </c>
    </row>
    <row r="2664" spans="2:8" x14ac:dyDescent="0.2">
      <c r="B2664" s="176">
        <v>41879</v>
      </c>
      <c r="C2664" s="146">
        <v>517.65441899999996</v>
      </c>
      <c r="D2664">
        <f t="shared" si="85"/>
        <v>2.1508967936324295</v>
      </c>
      <c r="E2664">
        <v>6.4212784521118695E-3</v>
      </c>
      <c r="G2664">
        <v>2662</v>
      </c>
      <c r="H2664">
        <f t="shared" ca="1" si="86"/>
        <v>-2.4705805421902486E-2</v>
      </c>
    </row>
    <row r="2665" spans="2:8" x14ac:dyDescent="0.2">
      <c r="B2665" s="176">
        <v>43516</v>
      </c>
      <c r="C2665" s="146">
        <v>164.28796399999999</v>
      </c>
      <c r="D2665">
        <f t="shared" si="85"/>
        <v>0.23445686906479921</v>
      </c>
      <c r="E2665">
        <v>6.412215992545758E-3</v>
      </c>
      <c r="G2665">
        <v>2663</v>
      </c>
      <c r="H2665">
        <f t="shared" ca="1" si="86"/>
        <v>-2.1878776619600141E-2</v>
      </c>
    </row>
    <row r="2666" spans="2:8" x14ac:dyDescent="0.2">
      <c r="B2666" s="176">
        <v>43762</v>
      </c>
      <c r="C2666" s="146">
        <v>133.08521999999999</v>
      </c>
      <c r="D2666">
        <f t="shared" si="85"/>
        <v>3.9923124479823731</v>
      </c>
      <c r="E2666">
        <v>6.4078928564584381E-3</v>
      </c>
      <c r="G2666">
        <v>2664</v>
      </c>
      <c r="H2666">
        <f t="shared" ca="1" si="86"/>
        <v>2.6362567326658308E-3</v>
      </c>
    </row>
    <row r="2667" spans="2:8" x14ac:dyDescent="0.2">
      <c r="B2667" s="176">
        <v>37774</v>
      </c>
      <c r="C2667" s="146">
        <v>26.658031000000001</v>
      </c>
      <c r="D2667">
        <f t="shared" si="85"/>
        <v>-0.89768219741353805</v>
      </c>
      <c r="E2667">
        <v>6.406594662381802E-3</v>
      </c>
      <c r="G2667">
        <v>2665</v>
      </c>
      <c r="H2667">
        <f t="shared" ca="1" si="86"/>
        <v>-2.7953186431709149E-2</v>
      </c>
    </row>
    <row r="2668" spans="2:8" x14ac:dyDescent="0.2">
      <c r="B2668" s="176">
        <v>41366</v>
      </c>
      <c r="C2668" s="146">
        <v>260.541473</v>
      </c>
      <c r="D2668">
        <f t="shared" si="85"/>
        <v>11.352573129223238</v>
      </c>
      <c r="E2668">
        <v>6.4029602464580199E-3</v>
      </c>
      <c r="G2668">
        <v>2666</v>
      </c>
      <c r="H2668">
        <f t="shared" ca="1" si="86"/>
        <v>-3.0171270206426404E-2</v>
      </c>
    </row>
    <row r="2669" spans="2:8" x14ac:dyDescent="0.2">
      <c r="B2669" s="176">
        <v>36265</v>
      </c>
      <c r="C2669" s="146">
        <v>21.092081</v>
      </c>
      <c r="D2669">
        <f t="shared" si="85"/>
        <v>0.58058920710210282</v>
      </c>
      <c r="E2669">
        <v>6.4011582062079905E-3</v>
      </c>
      <c r="G2669">
        <v>2667</v>
      </c>
      <c r="H2669">
        <f t="shared" ca="1" si="86"/>
        <v>-2.385426014613936E-2</v>
      </c>
    </row>
    <row r="2670" spans="2:8" x14ac:dyDescent="0.2">
      <c r="B2670" s="176">
        <v>36794</v>
      </c>
      <c r="C2670" s="146">
        <v>13.344442000000001</v>
      </c>
      <c r="D2670">
        <f t="shared" si="85"/>
        <v>-0.97424224985846586</v>
      </c>
      <c r="E2670">
        <v>6.3991410897108452E-3</v>
      </c>
      <c r="G2670">
        <v>2668</v>
      </c>
      <c r="H2670">
        <f t="shared" ca="1" si="86"/>
        <v>1.5711296655738487E-3</v>
      </c>
    </row>
    <row r="2671" spans="2:8" x14ac:dyDescent="0.2">
      <c r="B2671" s="176">
        <v>42139</v>
      </c>
      <c r="C2671" s="146">
        <v>518.07482900000002</v>
      </c>
      <c r="D2671">
        <f t="shared" si="85"/>
        <v>0.49913493599155434</v>
      </c>
      <c r="E2671">
        <v>6.3879934414037658E-3</v>
      </c>
      <c r="G2671">
        <v>2669</v>
      </c>
      <c r="H2671">
        <f t="shared" ca="1" si="86"/>
        <v>4.0105102541952882E-2</v>
      </c>
    </row>
    <row r="2672" spans="2:8" x14ac:dyDescent="0.2">
      <c r="B2672" s="176">
        <v>42261</v>
      </c>
      <c r="C2672" s="146">
        <v>345.58251999999999</v>
      </c>
      <c r="D2672">
        <f t="shared" si="85"/>
        <v>-8.4122622943112277E-2</v>
      </c>
      <c r="E2672">
        <v>6.3841676999928341E-3</v>
      </c>
      <c r="G2672">
        <v>2670</v>
      </c>
      <c r="H2672">
        <f t="shared" ca="1" si="86"/>
        <v>-4.0501229403273421E-2</v>
      </c>
    </row>
    <row r="2673" spans="2:8" x14ac:dyDescent="0.2">
      <c r="B2673" s="176">
        <v>42977</v>
      </c>
      <c r="C2673" s="146">
        <v>377.324005</v>
      </c>
      <c r="D2673">
        <f t="shared" si="85"/>
        <v>-0.12747808122386636</v>
      </c>
      <c r="E2673">
        <v>6.3812916973213247E-3</v>
      </c>
      <c r="G2673">
        <v>2671</v>
      </c>
      <c r="H2673">
        <f t="shared" ca="1" si="86"/>
        <v>7.7070195274129552E-3</v>
      </c>
    </row>
    <row r="2674" spans="2:8" x14ac:dyDescent="0.2">
      <c r="B2674" s="176">
        <v>44669</v>
      </c>
      <c r="C2674" s="146">
        <v>432.452179</v>
      </c>
      <c r="D2674">
        <f t="shared" si="85"/>
        <v>1.7438327854736788</v>
      </c>
      <c r="E2674">
        <v>6.3797686370982293E-3</v>
      </c>
      <c r="G2674">
        <v>2672</v>
      </c>
      <c r="H2674">
        <f t="shared" ca="1" si="86"/>
        <v>1.4309327128312808E-4</v>
      </c>
    </row>
    <row r="2675" spans="2:8" x14ac:dyDescent="0.2">
      <c r="B2675" s="176">
        <v>43445</v>
      </c>
      <c r="C2675" s="146">
        <v>157.60879499999999</v>
      </c>
      <c r="D2675">
        <f t="shared" si="85"/>
        <v>0.49080748552826881</v>
      </c>
      <c r="E2675">
        <v>6.3654297314443241E-3</v>
      </c>
      <c r="G2675">
        <v>2673</v>
      </c>
      <c r="H2675">
        <f t="shared" ca="1" si="86"/>
        <v>5.5155283819531199E-2</v>
      </c>
    </row>
    <row r="2676" spans="2:8" x14ac:dyDescent="0.2">
      <c r="B2676" s="176">
        <v>39555</v>
      </c>
      <c r="C2676" s="146">
        <v>105.720421</v>
      </c>
      <c r="D2676">
        <f t="shared" si="85"/>
        <v>-0.65674085991435993</v>
      </c>
      <c r="E2676">
        <v>6.3563831878383709E-3</v>
      </c>
      <c r="G2676">
        <v>2674</v>
      </c>
      <c r="H2676">
        <f t="shared" ca="1" si="86"/>
        <v>1.2898816976967035E-3</v>
      </c>
    </row>
    <row r="2677" spans="2:8" x14ac:dyDescent="0.2">
      <c r="B2677" s="176">
        <v>44274</v>
      </c>
      <c r="C2677" s="146">
        <v>307.99011200000001</v>
      </c>
      <c r="D2677">
        <f t="shared" si="85"/>
        <v>0.55943288248174983</v>
      </c>
      <c r="E2677">
        <v>6.3518820428331239E-3</v>
      </c>
      <c r="G2677">
        <v>2675</v>
      </c>
      <c r="H2677">
        <f t="shared" ca="1" si="86"/>
        <v>2.6768045336709158E-2</v>
      </c>
    </row>
    <row r="2678" spans="2:8" x14ac:dyDescent="0.2">
      <c r="B2678" s="176">
        <v>40920</v>
      </c>
      <c r="C2678" s="146">
        <v>197.50135800000001</v>
      </c>
      <c r="D2678">
        <f t="shared" si="85"/>
        <v>2.2734291302825449</v>
      </c>
      <c r="E2678">
        <v>6.3444203803247109E-3</v>
      </c>
      <c r="G2678">
        <v>2676</v>
      </c>
      <c r="H2678">
        <f t="shared" ca="1" si="86"/>
        <v>-3.1023197493282188E-2</v>
      </c>
    </row>
    <row r="2679" spans="2:8" x14ac:dyDescent="0.2">
      <c r="B2679" s="176">
        <v>35109</v>
      </c>
      <c r="C2679" s="146">
        <v>60.334698000000003</v>
      </c>
      <c r="D2679">
        <f t="shared" si="85"/>
        <v>-0.86673402498238317</v>
      </c>
      <c r="E2679">
        <v>6.3174569440831363E-3</v>
      </c>
      <c r="G2679">
        <v>2677</v>
      </c>
      <c r="H2679">
        <f t="shared" ca="1" si="86"/>
        <v>2.0429796980788027E-2</v>
      </c>
    </row>
    <row r="2680" spans="2:8" x14ac:dyDescent="0.2">
      <c r="B2680" s="176">
        <v>42933</v>
      </c>
      <c r="C2680" s="146">
        <v>452.73895299999998</v>
      </c>
      <c r="D2680">
        <f t="shared" si="85"/>
        <v>0.84271074505216104</v>
      </c>
      <c r="E2680">
        <v>6.3151142747203881E-3</v>
      </c>
      <c r="G2680">
        <v>2678</v>
      </c>
      <c r="H2680">
        <f t="shared" ca="1" si="86"/>
        <v>-4.0688048627197583E-2</v>
      </c>
    </row>
    <row r="2681" spans="2:8" x14ac:dyDescent="0.2">
      <c r="B2681" s="176">
        <v>40543</v>
      </c>
      <c r="C2681" s="146">
        <v>245.69181800000001</v>
      </c>
      <c r="D2681">
        <f t="shared" si="85"/>
        <v>0.92921769988430836</v>
      </c>
      <c r="E2681">
        <v>6.306957303910646E-3</v>
      </c>
      <c r="G2681">
        <v>2679</v>
      </c>
      <c r="H2681">
        <f t="shared" ca="1" si="86"/>
        <v>-3.2843454211610855E-2</v>
      </c>
    </row>
    <row r="2682" spans="2:8" x14ac:dyDescent="0.2">
      <c r="B2682" s="176">
        <v>44120</v>
      </c>
      <c r="C2682" s="146">
        <v>127.353081</v>
      </c>
      <c r="D2682">
        <f t="shared" si="85"/>
        <v>-0.74635162477541861</v>
      </c>
      <c r="E2682">
        <v>6.3017062900394914E-3</v>
      </c>
      <c r="G2682">
        <v>2680</v>
      </c>
      <c r="H2682">
        <f t="shared" ca="1" si="86"/>
        <v>-1.519465122812649E-2</v>
      </c>
    </row>
    <row r="2683" spans="2:8" x14ac:dyDescent="0.2">
      <c r="B2683" s="176">
        <v>45055</v>
      </c>
      <c r="C2683" s="146">
        <v>502.08514400000001</v>
      </c>
      <c r="D2683">
        <f t="shared" si="85"/>
        <v>0.20750413902266765</v>
      </c>
      <c r="E2683">
        <v>6.2936763367876626E-3</v>
      </c>
      <c r="G2683">
        <v>2681</v>
      </c>
      <c r="H2683">
        <f t="shared" ca="1" si="86"/>
        <v>-6.0802152588824376E-2</v>
      </c>
    </row>
    <row r="2684" spans="2:8" x14ac:dyDescent="0.2">
      <c r="B2684" s="176">
        <v>44740</v>
      </c>
      <c r="C2684" s="146">
        <v>415.80407700000001</v>
      </c>
      <c r="D2684">
        <f t="shared" si="85"/>
        <v>0.10402335567980721</v>
      </c>
      <c r="E2684">
        <v>6.2726106911888558E-3</v>
      </c>
      <c r="G2684">
        <v>2682</v>
      </c>
      <c r="H2684">
        <f t="shared" ca="1" si="86"/>
        <v>1.0530198895946906E-2</v>
      </c>
    </row>
    <row r="2685" spans="2:8" x14ac:dyDescent="0.2">
      <c r="B2685" s="176">
        <v>43138</v>
      </c>
      <c r="C2685" s="146">
        <v>376.62616000000003</v>
      </c>
      <c r="D2685">
        <f t="shared" si="85"/>
        <v>2.4092513140614908</v>
      </c>
      <c r="E2685">
        <v>6.2591114427979766E-3</v>
      </c>
      <c r="G2685">
        <v>2683</v>
      </c>
      <c r="H2685">
        <f t="shared" ca="1" si="86"/>
        <v>-6.1990587631460155E-3</v>
      </c>
    </row>
    <row r="2686" spans="2:8" x14ac:dyDescent="0.2">
      <c r="B2686" s="176">
        <v>39246</v>
      </c>
      <c r="C2686" s="146">
        <v>110.47180899999999</v>
      </c>
      <c r="D2686">
        <f t="shared" si="85"/>
        <v>-0.78926285604053104</v>
      </c>
      <c r="E2686">
        <v>6.2382195680953344E-3</v>
      </c>
      <c r="G2686">
        <v>2684</v>
      </c>
      <c r="H2686">
        <f t="shared" ca="1" si="86"/>
        <v>-2.9354001922196501E-2</v>
      </c>
    </row>
    <row r="2687" spans="2:8" x14ac:dyDescent="0.2">
      <c r="B2687" s="176">
        <v>42772</v>
      </c>
      <c r="C2687" s="146">
        <v>524.21612500000003</v>
      </c>
      <c r="D2687">
        <f t="shared" si="85"/>
        <v>8.1313430834450884</v>
      </c>
      <c r="E2687">
        <v>6.2188400267154612E-3</v>
      </c>
      <c r="G2687">
        <v>2685</v>
      </c>
      <c r="H2687">
        <f t="shared" ca="1" si="86"/>
        <v>3.4392215022889638E-2</v>
      </c>
    </row>
    <row r="2688" spans="2:8" x14ac:dyDescent="0.2">
      <c r="B2688" s="176">
        <v>37923</v>
      </c>
      <c r="C2688" s="146">
        <v>57.408436000000002</v>
      </c>
      <c r="D2688">
        <f t="shared" si="85"/>
        <v>-0.73274802889900692</v>
      </c>
      <c r="E2688">
        <v>6.2062233157917195E-3</v>
      </c>
      <c r="G2688">
        <v>2686</v>
      </c>
      <c r="H2688">
        <f t="shared" ca="1" si="86"/>
        <v>-1.3381862033821435E-4</v>
      </c>
    </row>
    <row r="2689" spans="2:8" x14ac:dyDescent="0.2">
      <c r="B2689" s="176">
        <v>40597</v>
      </c>
      <c r="C2689" s="146">
        <v>214.81014999999999</v>
      </c>
      <c r="D2689">
        <f t="shared" si="85"/>
        <v>-0.26627829597005348</v>
      </c>
      <c r="E2689">
        <v>6.2013267252449848E-3</v>
      </c>
      <c r="G2689">
        <v>2687</v>
      </c>
      <c r="H2689">
        <f t="shared" ca="1" si="86"/>
        <v>1.567667362899744E-2</v>
      </c>
    </row>
    <row r="2690" spans="2:8" x14ac:dyDescent="0.2">
      <c r="B2690" s="176">
        <v>41402</v>
      </c>
      <c r="C2690" s="146">
        <v>292.76788299999998</v>
      </c>
      <c r="D2690">
        <f t="shared" si="85"/>
        <v>22.371315061686918</v>
      </c>
      <c r="E2690">
        <v>6.1998194078737943E-3</v>
      </c>
      <c r="G2690">
        <v>2688</v>
      </c>
      <c r="H2690">
        <f t="shared" ca="1" si="86"/>
        <v>2.0564399657949341E-2</v>
      </c>
    </row>
    <row r="2691" spans="2:8" x14ac:dyDescent="0.2">
      <c r="B2691" s="176">
        <v>37035</v>
      </c>
      <c r="C2691" s="146">
        <v>12.526804</v>
      </c>
      <c r="D2691">
        <f t="shared" ref="D2691:D2754" si="87">(C2691-C2692)/C2692</f>
        <v>-0.81489870765448003</v>
      </c>
      <c r="E2691">
        <v>6.1955854094457507E-3</v>
      </c>
      <c r="G2691">
        <v>2689</v>
      </c>
      <c r="H2691">
        <f t="shared" ca="1" si="86"/>
        <v>4.7600949473934187E-2</v>
      </c>
    </row>
    <row r="2692" spans="2:8" x14ac:dyDescent="0.2">
      <c r="B2692" s="176">
        <v>38518</v>
      </c>
      <c r="C2692" s="146">
        <v>67.675399999999996</v>
      </c>
      <c r="D2692">
        <f t="shared" si="87"/>
        <v>-0.82985884350981576</v>
      </c>
      <c r="E2692">
        <v>6.1921000641609082E-3</v>
      </c>
      <c r="G2692">
        <v>2690</v>
      </c>
      <c r="H2692">
        <f t="shared" ref="H2692:H2755" ca="1" si="88">_xlfn.NORM.INV(RAND(),N$5,N$6)</f>
        <v>-6.032268267589189E-3</v>
      </c>
    </row>
    <row r="2693" spans="2:8" x14ac:dyDescent="0.2">
      <c r="B2693" s="176">
        <v>44847</v>
      </c>
      <c r="C2693" s="146">
        <v>397.76031499999999</v>
      </c>
      <c r="D2693">
        <f t="shared" si="87"/>
        <v>1.7967733785523003</v>
      </c>
      <c r="E2693">
        <v>6.1783516194012069E-3</v>
      </c>
      <c r="G2693">
        <v>2691</v>
      </c>
      <c r="H2693">
        <f t="shared" ca="1" si="88"/>
        <v>3.2869647763599748E-2</v>
      </c>
    </row>
    <row r="2694" spans="2:8" x14ac:dyDescent="0.2">
      <c r="B2694" s="176">
        <v>38981</v>
      </c>
      <c r="C2694" s="146">
        <v>142.221146</v>
      </c>
      <c r="D2694">
        <f t="shared" si="87"/>
        <v>2.6207372782890916E-3</v>
      </c>
      <c r="E2694">
        <v>6.173968709175583E-3</v>
      </c>
      <c r="G2694">
        <v>2692</v>
      </c>
      <c r="H2694">
        <f t="shared" ca="1" si="88"/>
        <v>1.329739797118651E-2</v>
      </c>
    </row>
    <row r="2695" spans="2:8" x14ac:dyDescent="0.2">
      <c r="B2695" s="176">
        <v>40365</v>
      </c>
      <c r="C2695" s="146">
        <v>141.84939600000001</v>
      </c>
      <c r="D2695">
        <f t="shared" si="87"/>
        <v>-0.25721841853770788</v>
      </c>
      <c r="E2695">
        <v>6.1582324014959576E-3</v>
      </c>
      <c r="G2695">
        <v>2693</v>
      </c>
      <c r="H2695">
        <f t="shared" ca="1" si="88"/>
        <v>-2.0863417030789925E-2</v>
      </c>
    </row>
    <row r="2696" spans="2:8" x14ac:dyDescent="0.2">
      <c r="B2696" s="176">
        <v>40423</v>
      </c>
      <c r="C2696" s="146">
        <v>190.97053500000001</v>
      </c>
      <c r="D2696">
        <f t="shared" si="87"/>
        <v>8.4243617266870725</v>
      </c>
      <c r="E2696">
        <v>6.1340232199613657E-3</v>
      </c>
      <c r="G2696">
        <v>2694</v>
      </c>
      <c r="H2696">
        <f t="shared" ca="1" si="88"/>
        <v>2.846079933890377E-3</v>
      </c>
    </row>
    <row r="2697" spans="2:8" x14ac:dyDescent="0.2">
      <c r="B2697" s="176">
        <v>37379</v>
      </c>
      <c r="C2697" s="146">
        <v>20.263497999999998</v>
      </c>
      <c r="D2697">
        <f t="shared" si="87"/>
        <v>-4.1984064978766354E-2</v>
      </c>
      <c r="E2697">
        <v>6.1279296741656546E-3</v>
      </c>
      <c r="G2697">
        <v>2695</v>
      </c>
      <c r="H2697">
        <f t="shared" ca="1" si="88"/>
        <v>3.4500909833821931E-2</v>
      </c>
    </row>
    <row r="2698" spans="2:8" x14ac:dyDescent="0.2">
      <c r="B2698" s="176">
        <v>36626</v>
      </c>
      <c r="C2698" s="146">
        <v>21.151524999999999</v>
      </c>
      <c r="D2698">
        <f t="shared" si="87"/>
        <v>-0.95395519097720216</v>
      </c>
      <c r="E2698">
        <v>6.1239275504103817E-3</v>
      </c>
      <c r="G2698">
        <v>2696</v>
      </c>
      <c r="H2698">
        <f t="shared" ca="1" si="88"/>
        <v>4.5044474882342429E-3</v>
      </c>
    </row>
    <row r="2699" spans="2:8" x14ac:dyDescent="0.2">
      <c r="B2699" s="176">
        <v>42894</v>
      </c>
      <c r="C2699" s="146">
        <v>459.36828600000001</v>
      </c>
      <c r="D2699">
        <f t="shared" si="87"/>
        <v>8.1648696310037394</v>
      </c>
      <c r="E2699">
        <v>6.1135143129287303E-3</v>
      </c>
      <c r="G2699">
        <v>2697</v>
      </c>
      <c r="H2699">
        <f t="shared" ca="1" si="88"/>
        <v>-2.1914076992293136E-3</v>
      </c>
    </row>
    <row r="2700" spans="2:8" x14ac:dyDescent="0.2">
      <c r="B2700" s="176">
        <v>35676</v>
      </c>
      <c r="C2700" s="146">
        <v>50.122729999999997</v>
      </c>
      <c r="D2700">
        <f t="shared" si="87"/>
        <v>-0.29044418110768411</v>
      </c>
      <c r="E2700">
        <v>6.1126040836753269E-3</v>
      </c>
      <c r="G2700">
        <v>2698</v>
      </c>
      <c r="H2700">
        <f t="shared" ca="1" si="88"/>
        <v>4.2132831869798777E-2</v>
      </c>
    </row>
    <row r="2701" spans="2:8" x14ac:dyDescent="0.2">
      <c r="B2701" s="176">
        <v>38534</v>
      </c>
      <c r="C2701" s="146">
        <v>70.639587000000006</v>
      </c>
      <c r="D2701">
        <f t="shared" si="87"/>
        <v>0.81547806386459487</v>
      </c>
      <c r="E2701">
        <v>6.1110637456270349E-3</v>
      </c>
      <c r="G2701">
        <v>2699</v>
      </c>
      <c r="H2701">
        <f t="shared" ca="1" si="88"/>
        <v>-1.8231708350847604E-2</v>
      </c>
    </row>
    <row r="2702" spans="2:8" x14ac:dyDescent="0.2">
      <c r="B2702" s="176">
        <v>37844</v>
      </c>
      <c r="C2702" s="146">
        <v>38.909633999999997</v>
      </c>
      <c r="D2702">
        <f t="shared" si="87"/>
        <v>-5.7783068384089357E-2</v>
      </c>
      <c r="E2702">
        <v>6.1036494574694391E-3</v>
      </c>
      <c r="G2702">
        <v>2700</v>
      </c>
      <c r="H2702">
        <f t="shared" ca="1" si="88"/>
        <v>-2.3663459406862746E-2</v>
      </c>
    </row>
    <row r="2703" spans="2:8" x14ac:dyDescent="0.2">
      <c r="B2703" s="176">
        <v>36433</v>
      </c>
      <c r="C2703" s="146">
        <v>41.295833999999999</v>
      </c>
      <c r="D2703">
        <f t="shared" si="87"/>
        <v>-0.37681543074939272</v>
      </c>
      <c r="E2703">
        <v>6.0885215767461061E-3</v>
      </c>
      <c r="G2703">
        <v>2701</v>
      </c>
      <c r="H2703">
        <f t="shared" ca="1" si="88"/>
        <v>2.3098325810003963E-2</v>
      </c>
    </row>
    <row r="2704" spans="2:8" x14ac:dyDescent="0.2">
      <c r="B2704" s="176">
        <v>38442</v>
      </c>
      <c r="C2704" s="146">
        <v>66.265816000000001</v>
      </c>
      <c r="D2704">
        <f t="shared" si="87"/>
        <v>-1.5771727798770507E-2</v>
      </c>
      <c r="E2704">
        <v>6.079505765296765E-3</v>
      </c>
      <c r="G2704">
        <v>2702</v>
      </c>
      <c r="H2704">
        <f t="shared" ca="1" si="88"/>
        <v>-6.5348597294323713E-2</v>
      </c>
    </row>
    <row r="2705" spans="2:8" x14ac:dyDescent="0.2">
      <c r="B2705" s="176">
        <v>35181</v>
      </c>
      <c r="C2705" s="146">
        <v>67.327690000000004</v>
      </c>
      <c r="D2705">
        <f t="shared" si="87"/>
        <v>-0.37232779175998554</v>
      </c>
      <c r="E2705">
        <v>6.079375587158313E-3</v>
      </c>
      <c r="G2705">
        <v>2703</v>
      </c>
      <c r="H2705">
        <f t="shared" ca="1" si="88"/>
        <v>-5.0161371189193747E-2</v>
      </c>
    </row>
    <row r="2706" spans="2:8" x14ac:dyDescent="0.2">
      <c r="B2706" s="176">
        <v>44022</v>
      </c>
      <c r="C2706" s="146">
        <v>107.265686</v>
      </c>
      <c r="D2706">
        <f t="shared" si="87"/>
        <v>-0.72091160082593708</v>
      </c>
      <c r="E2706">
        <v>6.0776682115415053E-3</v>
      </c>
      <c r="G2706">
        <v>2704</v>
      </c>
      <c r="H2706">
        <f t="shared" ca="1" si="88"/>
        <v>-4.5316082034388486E-2</v>
      </c>
    </row>
    <row r="2707" spans="2:8" x14ac:dyDescent="0.2">
      <c r="B2707" s="176">
        <v>41722</v>
      </c>
      <c r="C2707" s="146">
        <v>384.34304800000001</v>
      </c>
      <c r="D2707">
        <f t="shared" si="87"/>
        <v>28.890220996434419</v>
      </c>
      <c r="E2707">
        <v>6.0388762335945824E-3</v>
      </c>
      <c r="G2707">
        <v>2705</v>
      </c>
      <c r="H2707">
        <f t="shared" ca="1" si="88"/>
        <v>1.3828617960959671E-2</v>
      </c>
    </row>
    <row r="2708" spans="2:8" x14ac:dyDescent="0.2">
      <c r="B2708" s="176">
        <v>36851</v>
      </c>
      <c r="C2708" s="146">
        <v>12.858487999999999</v>
      </c>
      <c r="D2708">
        <f t="shared" si="87"/>
        <v>-0.1673327600679915</v>
      </c>
      <c r="E2708">
        <v>6.0351210134201522E-3</v>
      </c>
      <c r="G2708">
        <v>2706</v>
      </c>
      <c r="H2708">
        <f t="shared" ca="1" si="88"/>
        <v>-3.2488557371553643E-2</v>
      </c>
    </row>
    <row r="2709" spans="2:8" x14ac:dyDescent="0.2">
      <c r="B2709" s="176">
        <v>36769</v>
      </c>
      <c r="C2709" s="146">
        <v>15.442529</v>
      </c>
      <c r="D2709">
        <f t="shared" si="87"/>
        <v>-0.22802535881318936</v>
      </c>
      <c r="E2709">
        <v>6.0301106836256344E-3</v>
      </c>
      <c r="G2709">
        <v>2707</v>
      </c>
      <c r="H2709">
        <f t="shared" ca="1" si="88"/>
        <v>9.7112955712338501E-3</v>
      </c>
    </row>
    <row r="2710" spans="2:8" x14ac:dyDescent="0.2">
      <c r="B2710" s="176">
        <v>36109</v>
      </c>
      <c r="C2710" s="146">
        <v>20.003933</v>
      </c>
      <c r="D2710">
        <f t="shared" si="87"/>
        <v>-0.9502262691920873</v>
      </c>
      <c r="E2710">
        <v>5.9969264790000424E-3</v>
      </c>
      <c r="G2710">
        <v>2708</v>
      </c>
      <c r="H2710">
        <f t="shared" ca="1" si="88"/>
        <v>-9.5591310653141029E-4</v>
      </c>
    </row>
    <row r="2711" spans="2:8" x14ac:dyDescent="0.2">
      <c r="B2711" s="176">
        <v>44946</v>
      </c>
      <c r="C2711" s="146">
        <v>401.8974</v>
      </c>
      <c r="D2711">
        <f t="shared" si="87"/>
        <v>2.8091047461676357</v>
      </c>
      <c r="E2711">
        <v>5.9887833352271188E-3</v>
      </c>
      <c r="G2711">
        <v>2709</v>
      </c>
      <c r="H2711">
        <f t="shared" ca="1" si="88"/>
        <v>-1.897430535196443E-2</v>
      </c>
    </row>
    <row r="2712" spans="2:8" x14ac:dyDescent="0.2">
      <c r="B2712" s="176">
        <v>38709</v>
      </c>
      <c r="C2712" s="146">
        <v>105.509674</v>
      </c>
      <c r="D2712">
        <f t="shared" si="87"/>
        <v>-0.77150579644006789</v>
      </c>
      <c r="E2712">
        <v>5.9791251488044957E-3</v>
      </c>
      <c r="G2712">
        <v>2710</v>
      </c>
      <c r="H2712">
        <f t="shared" ca="1" si="88"/>
        <v>4.33353953715069E-2</v>
      </c>
    </row>
    <row r="2713" spans="2:8" x14ac:dyDescent="0.2">
      <c r="B2713" s="176">
        <v>44797</v>
      </c>
      <c r="C2713" s="146">
        <v>461.76083399999999</v>
      </c>
      <c r="D2713">
        <f t="shared" si="87"/>
        <v>5.7088431825557837</v>
      </c>
      <c r="E2713">
        <v>5.9724166896229745E-3</v>
      </c>
      <c r="G2713">
        <v>2711</v>
      </c>
      <c r="H2713">
        <f t="shared" ca="1" si="88"/>
        <v>1.5788037553368935E-2</v>
      </c>
    </row>
    <row r="2714" spans="2:8" x14ac:dyDescent="0.2">
      <c r="B2714" s="176">
        <v>38267</v>
      </c>
      <c r="C2714" s="146">
        <v>68.828682000000001</v>
      </c>
      <c r="D2714">
        <f t="shared" si="87"/>
        <v>1.073611202957039</v>
      </c>
      <c r="E2714">
        <v>5.9697989601818126E-3</v>
      </c>
      <c r="G2714">
        <v>2712</v>
      </c>
      <c r="H2714">
        <f t="shared" ca="1" si="88"/>
        <v>2.0924324811210381E-2</v>
      </c>
    </row>
    <row r="2715" spans="2:8" x14ac:dyDescent="0.2">
      <c r="B2715" s="176">
        <v>36517</v>
      </c>
      <c r="C2715" s="146">
        <v>33.192664999999998</v>
      </c>
      <c r="D2715">
        <f t="shared" si="87"/>
        <v>-0.92121127396702629</v>
      </c>
      <c r="E2715">
        <v>5.9670666340120226E-3</v>
      </c>
      <c r="G2715">
        <v>2713</v>
      </c>
      <c r="H2715">
        <f t="shared" ca="1" si="88"/>
        <v>-1.0358323676320278E-2</v>
      </c>
    </row>
    <row r="2716" spans="2:8" x14ac:dyDescent="0.2">
      <c r="B2716" s="176">
        <v>43089</v>
      </c>
      <c r="C2716" s="146">
        <v>421.28698700000001</v>
      </c>
      <c r="D2716">
        <f t="shared" si="87"/>
        <v>-0.12812707282524216</v>
      </c>
      <c r="E2716">
        <v>5.9510012135086006E-3</v>
      </c>
      <c r="G2716">
        <v>2714</v>
      </c>
      <c r="H2716">
        <f t="shared" ca="1" si="88"/>
        <v>-3.1844850203626165E-2</v>
      </c>
    </row>
    <row r="2717" spans="2:8" x14ac:dyDescent="0.2">
      <c r="B2717" s="176">
        <v>42542</v>
      </c>
      <c r="C2717" s="146">
        <v>483.19769300000002</v>
      </c>
      <c r="D2717">
        <f t="shared" si="87"/>
        <v>18.328203828082646</v>
      </c>
      <c r="E2717">
        <v>5.9122525104454444E-3</v>
      </c>
      <c r="G2717">
        <v>2715</v>
      </c>
      <c r="H2717">
        <f t="shared" ca="1" si="88"/>
        <v>2.7404138402830805E-2</v>
      </c>
    </row>
    <row r="2718" spans="2:8" x14ac:dyDescent="0.2">
      <c r="B2718" s="176">
        <v>37635</v>
      </c>
      <c r="C2718" s="146">
        <v>24.999617000000001</v>
      </c>
      <c r="D2718">
        <f t="shared" si="87"/>
        <v>-3.0842956845048914E-4</v>
      </c>
      <c r="E2718">
        <v>5.897182696339872E-3</v>
      </c>
      <c r="G2718">
        <v>2716</v>
      </c>
      <c r="H2718">
        <f t="shared" ca="1" si="88"/>
        <v>-4.0487975170766305E-3</v>
      </c>
    </row>
    <row r="2719" spans="2:8" x14ac:dyDescent="0.2">
      <c r="B2719" s="176">
        <v>37671</v>
      </c>
      <c r="C2719" s="146">
        <v>25.00733</v>
      </c>
      <c r="D2719">
        <f t="shared" si="87"/>
        <v>-0.90009181507752389</v>
      </c>
      <c r="E2719">
        <v>5.8951103410984605E-3</v>
      </c>
      <c r="G2719">
        <v>2717</v>
      </c>
      <c r="H2719">
        <f t="shared" ca="1" si="88"/>
        <v>8.2742222732049245E-2</v>
      </c>
    </row>
    <row r="2720" spans="2:8" x14ac:dyDescent="0.2">
      <c r="B2720" s="176">
        <v>41372</v>
      </c>
      <c r="C2720" s="146">
        <v>250.30311599999999</v>
      </c>
      <c r="D2720">
        <f t="shared" si="87"/>
        <v>6.8375907339350492</v>
      </c>
      <c r="E2720">
        <v>5.8777855219177364E-3</v>
      </c>
      <c r="G2720">
        <v>2718</v>
      </c>
      <c r="H2720">
        <f t="shared" ca="1" si="88"/>
        <v>-1.3947279683188341E-2</v>
      </c>
    </row>
    <row r="2721" spans="2:8" x14ac:dyDescent="0.2">
      <c r="B2721" s="176">
        <v>36178</v>
      </c>
      <c r="C2721" s="146">
        <v>31.936232</v>
      </c>
      <c r="D2721">
        <f t="shared" si="87"/>
        <v>-0.93558060022174305</v>
      </c>
      <c r="E2721">
        <v>5.8680459120497635E-3</v>
      </c>
      <c r="G2721">
        <v>2719</v>
      </c>
      <c r="H2721">
        <f t="shared" ca="1" si="88"/>
        <v>3.7471721074197384E-2</v>
      </c>
    </row>
    <row r="2722" spans="2:8" x14ac:dyDescent="0.2">
      <c r="B2722" s="176">
        <v>44589</v>
      </c>
      <c r="C2722" s="146">
        <v>495.75488300000001</v>
      </c>
      <c r="D2722">
        <f t="shared" si="87"/>
        <v>1.231124101933577</v>
      </c>
      <c r="E2722">
        <v>5.8656985162142596E-3</v>
      </c>
      <c r="G2722">
        <v>2720</v>
      </c>
      <c r="H2722">
        <f t="shared" ca="1" si="88"/>
        <v>-1.4732331104583772E-2</v>
      </c>
    </row>
    <row r="2723" spans="2:8" x14ac:dyDescent="0.2">
      <c r="B2723" s="176">
        <v>40465</v>
      </c>
      <c r="C2723" s="146">
        <v>222.1996</v>
      </c>
      <c r="D2723">
        <f t="shared" si="87"/>
        <v>-0.54785011632512737</v>
      </c>
      <c r="E2723">
        <v>5.8655830701381181E-3</v>
      </c>
      <c r="G2723">
        <v>2721</v>
      </c>
      <c r="H2723">
        <f t="shared" ca="1" si="88"/>
        <v>-1.1997154384491701E-3</v>
      </c>
    </row>
    <row r="2724" spans="2:8" x14ac:dyDescent="0.2">
      <c r="B2724" s="176">
        <v>42005</v>
      </c>
      <c r="C2724" s="146">
        <v>491.42907700000001</v>
      </c>
      <c r="D2724">
        <f t="shared" si="87"/>
        <v>0.21839031224687794</v>
      </c>
      <c r="E2724">
        <v>5.8521020356890512E-3</v>
      </c>
      <c r="G2724">
        <v>2722</v>
      </c>
      <c r="H2724">
        <f t="shared" ca="1" si="88"/>
        <v>-1.63631698923184E-2</v>
      </c>
    </row>
    <row r="2725" spans="2:8" x14ac:dyDescent="0.2">
      <c r="B2725" s="176">
        <v>44834</v>
      </c>
      <c r="C2725" s="146">
        <v>403.342896</v>
      </c>
      <c r="D2725">
        <f t="shared" si="87"/>
        <v>19.197053606833677</v>
      </c>
      <c r="E2725">
        <v>5.842096632895981E-3</v>
      </c>
      <c r="G2725">
        <v>2723</v>
      </c>
      <c r="H2725">
        <f t="shared" ca="1" si="88"/>
        <v>-3.2583194841268065E-2</v>
      </c>
    </row>
    <row r="2726" spans="2:8" x14ac:dyDescent="0.2">
      <c r="B2726" s="176">
        <v>37524</v>
      </c>
      <c r="C2726" s="146">
        <v>19.970383000000002</v>
      </c>
      <c r="D2726">
        <f t="shared" si="87"/>
        <v>-0.70571528852404763</v>
      </c>
      <c r="E2726">
        <v>5.8276445393698915E-3</v>
      </c>
      <c r="G2726">
        <v>2724</v>
      </c>
      <c r="H2726">
        <f t="shared" ca="1" si="88"/>
        <v>-4.0860322274361885E-2</v>
      </c>
    </row>
    <row r="2727" spans="2:8" x14ac:dyDescent="0.2">
      <c r="B2727" s="176">
        <v>35178</v>
      </c>
      <c r="C2727" s="146">
        <v>67.860755999999995</v>
      </c>
      <c r="D2727">
        <f t="shared" si="87"/>
        <v>-0.86890272365524779</v>
      </c>
      <c r="E2727">
        <v>5.8220082164337147E-3</v>
      </c>
      <c r="G2727">
        <v>2725</v>
      </c>
      <c r="H2727">
        <f t="shared" ca="1" si="88"/>
        <v>2.0128005761068952E-2</v>
      </c>
    </row>
    <row r="2728" spans="2:8" x14ac:dyDescent="0.2">
      <c r="B2728" s="176">
        <v>42746</v>
      </c>
      <c r="C2728" s="146">
        <v>517.63665800000001</v>
      </c>
      <c r="D2728">
        <f t="shared" si="87"/>
        <v>-9.4616211186452415E-2</v>
      </c>
      <c r="E2728">
        <v>5.8111051543089107E-3</v>
      </c>
      <c r="G2728">
        <v>2726</v>
      </c>
      <c r="H2728">
        <f t="shared" ca="1" si="88"/>
        <v>-1.8504855911353622E-2</v>
      </c>
    </row>
    <row r="2729" spans="2:8" x14ac:dyDescent="0.2">
      <c r="B2729" s="176">
        <v>42055</v>
      </c>
      <c r="C2729" s="146">
        <v>571.73175000000003</v>
      </c>
      <c r="D2729">
        <f t="shared" si="87"/>
        <v>5.2372150056768376</v>
      </c>
      <c r="E2729">
        <v>5.8102839704438775E-3</v>
      </c>
      <c r="G2729">
        <v>2727</v>
      </c>
      <c r="H2729">
        <f t="shared" ca="1" si="88"/>
        <v>1.1643999715975505E-2</v>
      </c>
    </row>
    <row r="2730" spans="2:8" x14ac:dyDescent="0.2">
      <c r="B2730" s="176">
        <v>39616</v>
      </c>
      <c r="C2730" s="146">
        <v>91.664589000000007</v>
      </c>
      <c r="D2730">
        <f t="shared" si="87"/>
        <v>5.2315565425960564</v>
      </c>
      <c r="E2730">
        <v>5.8049574967731291E-3</v>
      </c>
      <c r="G2730">
        <v>2728</v>
      </c>
      <c r="H2730">
        <f t="shared" ca="1" si="88"/>
        <v>-4.732712536887216E-2</v>
      </c>
    </row>
    <row r="2731" spans="2:8" x14ac:dyDescent="0.2">
      <c r="B2731" s="176">
        <v>36915</v>
      </c>
      <c r="C2731" s="146">
        <v>14.709742</v>
      </c>
      <c r="D2731">
        <f t="shared" si="87"/>
        <v>-0.91575640514970713</v>
      </c>
      <c r="E2731">
        <v>5.8018210187002726E-3</v>
      </c>
      <c r="G2731">
        <v>2729</v>
      </c>
      <c r="H2731">
        <f t="shared" ca="1" si="88"/>
        <v>-1.6639210682593001E-2</v>
      </c>
    </row>
    <row r="2732" spans="2:8" x14ac:dyDescent="0.2">
      <c r="B2732" s="176">
        <v>40863</v>
      </c>
      <c r="C2732" s="146">
        <v>174.60961900000001</v>
      </c>
      <c r="D2732">
        <f t="shared" si="87"/>
        <v>-0.66410235123211492</v>
      </c>
      <c r="E2732">
        <v>5.7931994464388093E-3</v>
      </c>
      <c r="G2732">
        <v>2730</v>
      </c>
      <c r="H2732">
        <f t="shared" ca="1" si="88"/>
        <v>2.3698210003613437E-2</v>
      </c>
    </row>
    <row r="2733" spans="2:8" x14ac:dyDescent="0.2">
      <c r="B2733" s="176">
        <v>45075</v>
      </c>
      <c r="C2733" s="146">
        <v>519.82983400000001</v>
      </c>
      <c r="D2733">
        <f t="shared" si="87"/>
        <v>0.85819037086536154</v>
      </c>
      <c r="E2733">
        <v>5.7864460784331634E-3</v>
      </c>
      <c r="G2733">
        <v>2731</v>
      </c>
      <c r="H2733">
        <f t="shared" ca="1" si="88"/>
        <v>1.4767285693749358E-2</v>
      </c>
    </row>
    <row r="2734" spans="2:8" x14ac:dyDescent="0.2">
      <c r="B2734" s="176">
        <v>41473</v>
      </c>
      <c r="C2734" s="146">
        <v>279.75058000000001</v>
      </c>
      <c r="D2734">
        <f t="shared" si="87"/>
        <v>4.6715576645889723</v>
      </c>
      <c r="E2734">
        <v>5.7845235505046199E-3</v>
      </c>
      <c r="G2734">
        <v>2732</v>
      </c>
      <c r="H2734">
        <f t="shared" ca="1" si="88"/>
        <v>-2.1485569276309792E-3</v>
      </c>
    </row>
    <row r="2735" spans="2:8" x14ac:dyDescent="0.2">
      <c r="B2735" s="176">
        <v>35744</v>
      </c>
      <c r="C2735" s="146">
        <v>49.325175999999999</v>
      </c>
      <c r="D2735">
        <f t="shared" si="87"/>
        <v>-0.71661566647798958</v>
      </c>
      <c r="E2735">
        <v>5.7656213348052862E-3</v>
      </c>
      <c r="G2735">
        <v>2733</v>
      </c>
      <c r="H2735">
        <f t="shared" ca="1" si="88"/>
        <v>4.169130819867229E-2</v>
      </c>
    </row>
    <row r="2736" spans="2:8" x14ac:dyDescent="0.2">
      <c r="B2736" s="176">
        <v>43495</v>
      </c>
      <c r="C2736" s="146">
        <v>174.057526</v>
      </c>
      <c r="D2736">
        <f t="shared" si="87"/>
        <v>5.1368409465889098</v>
      </c>
      <c r="E2736">
        <v>5.7604265067276641E-3</v>
      </c>
      <c r="G2736">
        <v>2734</v>
      </c>
      <c r="H2736">
        <f t="shared" ca="1" si="88"/>
        <v>2.4047268566645665E-2</v>
      </c>
    </row>
    <row r="2737" spans="2:8" x14ac:dyDescent="0.2">
      <c r="B2737" s="176">
        <v>37788</v>
      </c>
      <c r="C2737" s="146">
        <v>28.362724</v>
      </c>
      <c r="D2737">
        <f t="shared" si="87"/>
        <v>-0.92329517299342012</v>
      </c>
      <c r="E2737">
        <v>5.7439984108218368E-3</v>
      </c>
      <c r="G2737">
        <v>2735</v>
      </c>
      <c r="H2737">
        <f t="shared" ca="1" si="88"/>
        <v>1.1656790464566663E-2</v>
      </c>
    </row>
    <row r="2738" spans="2:8" x14ac:dyDescent="0.2">
      <c r="B2738" s="176">
        <v>41682</v>
      </c>
      <c r="C2738" s="146">
        <v>369.76452599999999</v>
      </c>
      <c r="D2738">
        <f t="shared" si="87"/>
        <v>23.863593564297346</v>
      </c>
      <c r="E2738">
        <v>5.7410448316610949E-3</v>
      </c>
      <c r="G2738">
        <v>2736</v>
      </c>
      <c r="H2738">
        <f t="shared" ca="1" si="88"/>
        <v>-1.9472333750785241E-2</v>
      </c>
    </row>
    <row r="2739" spans="2:8" x14ac:dyDescent="0.2">
      <c r="B2739" s="176">
        <v>37251</v>
      </c>
      <c r="C2739" s="146">
        <v>14.871725</v>
      </c>
      <c r="D2739">
        <f t="shared" si="87"/>
        <v>-0.78491758757878993</v>
      </c>
      <c r="E2739">
        <v>5.7381288650828061E-3</v>
      </c>
      <c r="G2739">
        <v>2737</v>
      </c>
      <c r="H2739">
        <f t="shared" ca="1" si="88"/>
        <v>1.1568468242968618E-2</v>
      </c>
    </row>
    <row r="2740" spans="2:8" x14ac:dyDescent="0.2">
      <c r="B2740" s="176">
        <v>35220</v>
      </c>
      <c r="C2740" s="146">
        <v>69.144310000000004</v>
      </c>
      <c r="D2740">
        <f t="shared" si="87"/>
        <v>7.4281055470956365E-4</v>
      </c>
      <c r="E2740">
        <v>5.713095008247614E-3</v>
      </c>
      <c r="G2740">
        <v>2738</v>
      </c>
      <c r="H2740">
        <f t="shared" ca="1" si="88"/>
        <v>-1.6501298469670151E-2</v>
      </c>
    </row>
    <row r="2741" spans="2:8" x14ac:dyDescent="0.2">
      <c r="B2741" s="176">
        <v>38302</v>
      </c>
      <c r="C2741" s="146">
        <v>69.092986999999994</v>
      </c>
      <c r="D2741">
        <f t="shared" si="87"/>
        <v>-0.77602739013761024</v>
      </c>
      <c r="E2741">
        <v>5.7124442648111892E-3</v>
      </c>
      <c r="G2741">
        <v>2739</v>
      </c>
      <c r="H2741">
        <f t="shared" ca="1" si="88"/>
        <v>-4.292469458981038E-2</v>
      </c>
    </row>
    <row r="2742" spans="2:8" x14ac:dyDescent="0.2">
      <c r="B2742" s="176">
        <v>43243</v>
      </c>
      <c r="C2742" s="146">
        <v>308.48855600000002</v>
      </c>
      <c r="D2742">
        <f t="shared" si="87"/>
        <v>1.3328309305442905</v>
      </c>
      <c r="E2742">
        <v>5.6873747106659352E-3</v>
      </c>
      <c r="G2742">
        <v>2740</v>
      </c>
      <c r="H2742">
        <f t="shared" ca="1" si="88"/>
        <v>-6.7029392472822006E-3</v>
      </c>
    </row>
    <row r="2743" spans="2:8" x14ac:dyDescent="0.2">
      <c r="B2743" s="176">
        <v>44134</v>
      </c>
      <c r="C2743" s="146">
        <v>132.237854</v>
      </c>
      <c r="D2743">
        <f t="shared" si="87"/>
        <v>-0.18691374478215073</v>
      </c>
      <c r="E2743">
        <v>5.6862120030825424E-3</v>
      </c>
      <c r="G2743">
        <v>2741</v>
      </c>
      <c r="H2743">
        <f t="shared" ca="1" si="88"/>
        <v>1.9715029207534383E-4</v>
      </c>
    </row>
    <row r="2744" spans="2:8" x14ac:dyDescent="0.2">
      <c r="B2744" s="176">
        <v>40766</v>
      </c>
      <c r="C2744" s="146">
        <v>162.636932</v>
      </c>
      <c r="D2744">
        <f t="shared" si="87"/>
        <v>-0.63910226486085431</v>
      </c>
      <c r="E2744">
        <v>5.6859989104326471E-3</v>
      </c>
      <c r="G2744">
        <v>2742</v>
      </c>
      <c r="H2744">
        <f t="shared" ca="1" si="88"/>
        <v>-1.5185126954896142E-2</v>
      </c>
    </row>
    <row r="2745" spans="2:8" x14ac:dyDescent="0.2">
      <c r="B2745" s="176">
        <v>44659</v>
      </c>
      <c r="C2745" s="146">
        <v>450.64547700000003</v>
      </c>
      <c r="D2745">
        <f t="shared" si="87"/>
        <v>2.1616951688763826</v>
      </c>
      <c r="E2745">
        <v>5.6729831419220361E-3</v>
      </c>
      <c r="G2745">
        <v>2743</v>
      </c>
      <c r="H2745">
        <f t="shared" ca="1" si="88"/>
        <v>-5.2113819261747907E-3</v>
      </c>
    </row>
    <row r="2746" spans="2:8" x14ac:dyDescent="0.2">
      <c r="B2746" s="176">
        <v>40333</v>
      </c>
      <c r="C2746" s="146">
        <v>142.53286700000001</v>
      </c>
      <c r="D2746">
        <f t="shared" si="87"/>
        <v>-0.64174074612125676</v>
      </c>
      <c r="E2746">
        <v>5.6695606619842414E-3</v>
      </c>
      <c r="G2746">
        <v>2744</v>
      </c>
      <c r="H2746">
        <f t="shared" ca="1" si="88"/>
        <v>6.3684397446435684E-2</v>
      </c>
    </row>
    <row r="2747" spans="2:8" x14ac:dyDescent="0.2">
      <c r="B2747" s="176">
        <v>42516</v>
      </c>
      <c r="C2747" s="146">
        <v>397.848389</v>
      </c>
      <c r="D2747">
        <f t="shared" si="87"/>
        <v>4.1286958391057977</v>
      </c>
      <c r="E2747">
        <v>5.6674932620447566E-3</v>
      </c>
      <c r="G2747">
        <v>2745</v>
      </c>
      <c r="H2747">
        <f t="shared" ca="1" si="88"/>
        <v>-4.7186815151906429E-5</v>
      </c>
    </row>
    <row r="2748" spans="2:8" x14ac:dyDescent="0.2">
      <c r="B2748" s="176">
        <v>38058</v>
      </c>
      <c r="C2748" s="146">
        <v>77.573013000000003</v>
      </c>
      <c r="D2748">
        <f t="shared" si="87"/>
        <v>-0.8351905407829312</v>
      </c>
      <c r="E2748">
        <v>5.6519410863048762E-3</v>
      </c>
      <c r="G2748">
        <v>2746</v>
      </c>
      <c r="H2748">
        <f t="shared" ca="1" si="88"/>
        <v>2.4186066207199305E-3</v>
      </c>
    </row>
    <row r="2749" spans="2:8" x14ac:dyDescent="0.2">
      <c r="B2749" s="176">
        <v>45033</v>
      </c>
      <c r="C2749" s="146">
        <v>470.68301400000001</v>
      </c>
      <c r="D2749">
        <f t="shared" si="87"/>
        <v>0.77533756883990668</v>
      </c>
      <c r="E2749">
        <v>5.6442758914032314E-3</v>
      </c>
      <c r="G2749">
        <v>2747</v>
      </c>
      <c r="H2749">
        <f t="shared" ca="1" si="88"/>
        <v>-3.5818254227455307E-3</v>
      </c>
    </row>
    <row r="2750" spans="2:8" x14ac:dyDescent="0.2">
      <c r="B2750" s="176">
        <v>41001</v>
      </c>
      <c r="C2750" s="146">
        <v>265.123108</v>
      </c>
      <c r="D2750">
        <f t="shared" si="87"/>
        <v>5.3837572651950039</v>
      </c>
      <c r="E2750">
        <v>5.6312680505463267E-3</v>
      </c>
      <c r="G2750">
        <v>2748</v>
      </c>
      <c r="H2750">
        <f t="shared" ca="1" si="88"/>
        <v>-8.0020911958162314E-2</v>
      </c>
    </row>
    <row r="2751" spans="2:8" x14ac:dyDescent="0.2">
      <c r="B2751" s="176">
        <v>35879</v>
      </c>
      <c r="C2751" s="146">
        <v>41.530887999999997</v>
      </c>
      <c r="D2751">
        <f t="shared" si="87"/>
        <v>-0.36414139435375459</v>
      </c>
      <c r="E2751">
        <v>5.6178281647263004E-3</v>
      </c>
      <c r="G2751">
        <v>2749</v>
      </c>
      <c r="H2751">
        <f t="shared" ca="1" si="88"/>
        <v>-2.5570817224507911E-3</v>
      </c>
    </row>
    <row r="2752" spans="2:8" x14ac:dyDescent="0.2">
      <c r="B2752" s="176">
        <v>35199</v>
      </c>
      <c r="C2752" s="146">
        <v>65.314659000000006</v>
      </c>
      <c r="D2752">
        <f t="shared" si="87"/>
        <v>5.7524094643605013</v>
      </c>
      <c r="E2752">
        <v>5.6154481815041688E-3</v>
      </c>
      <c r="G2752">
        <v>2750</v>
      </c>
      <c r="H2752">
        <f t="shared" ca="1" si="88"/>
        <v>4.138332495224048E-2</v>
      </c>
    </row>
    <row r="2753" spans="2:8" x14ac:dyDescent="0.2">
      <c r="B2753" s="176">
        <v>37070</v>
      </c>
      <c r="C2753" s="146">
        <v>9.6727930000000004</v>
      </c>
      <c r="D2753">
        <f t="shared" si="87"/>
        <v>-0.81385718131481766</v>
      </c>
      <c r="E2753">
        <v>5.6136963503541134E-3</v>
      </c>
      <c r="G2753">
        <v>2751</v>
      </c>
      <c r="H2753">
        <f t="shared" ca="1" si="88"/>
        <v>-1.3125901485793887E-2</v>
      </c>
    </row>
    <row r="2754" spans="2:8" x14ac:dyDescent="0.2">
      <c r="B2754" s="176">
        <v>35689</v>
      </c>
      <c r="C2754" s="146">
        <v>51.964362999999999</v>
      </c>
      <c r="D2754">
        <f t="shared" si="87"/>
        <v>2.755163313487174</v>
      </c>
      <c r="E2754">
        <v>5.612534298696987E-3</v>
      </c>
      <c r="G2754">
        <v>2752</v>
      </c>
      <c r="H2754">
        <f t="shared" ca="1" si="88"/>
        <v>1.1158265793184312E-2</v>
      </c>
    </row>
    <row r="2755" spans="2:8" x14ac:dyDescent="0.2">
      <c r="B2755" s="176">
        <v>37208</v>
      </c>
      <c r="C2755" s="146">
        <v>13.83811</v>
      </c>
      <c r="D2755">
        <f t="shared" ref="D2755:D2818" si="89">(C2755-C2756)/C2756</f>
        <v>-0.80782887123425762</v>
      </c>
      <c r="E2755">
        <v>5.6054171746855426E-3</v>
      </c>
      <c r="G2755">
        <v>2753</v>
      </c>
      <c r="H2755">
        <f t="shared" ca="1" si="88"/>
        <v>-2.9236980453204501E-2</v>
      </c>
    </row>
    <row r="2756" spans="2:8" x14ac:dyDescent="0.2">
      <c r="B2756" s="176">
        <v>40024</v>
      </c>
      <c r="C2756" s="146">
        <v>72.009308000000004</v>
      </c>
      <c r="D2756">
        <f t="shared" si="89"/>
        <v>-0.8852066141864926</v>
      </c>
      <c r="E2756">
        <v>5.5944602035485963E-3</v>
      </c>
      <c r="G2756">
        <v>2754</v>
      </c>
      <c r="H2756">
        <f t="shared" ref="H2756:H2819" ca="1" si="90">_xlfn.NORM.INV(RAND(),N$5,N$6)</f>
        <v>-3.5861846896638998E-3</v>
      </c>
    </row>
    <row r="2757" spans="2:8" x14ac:dyDescent="0.2">
      <c r="B2757" s="176">
        <v>45131</v>
      </c>
      <c r="C2757" s="146">
        <v>627.29492200000004</v>
      </c>
      <c r="D2757">
        <f t="shared" si="89"/>
        <v>2.5680944745781082</v>
      </c>
      <c r="E2757">
        <v>5.5933049649527144E-3</v>
      </c>
      <c r="G2757">
        <v>2755</v>
      </c>
      <c r="H2757">
        <f t="shared" ca="1" si="90"/>
        <v>-2.8422870229632812E-3</v>
      </c>
    </row>
    <row r="2758" spans="2:8" x14ac:dyDescent="0.2">
      <c r="B2758" s="176">
        <v>40715</v>
      </c>
      <c r="C2758" s="146">
        <v>175.806702</v>
      </c>
      <c r="D2758">
        <f t="shared" si="89"/>
        <v>1.1502152059550617</v>
      </c>
      <c r="E2758">
        <v>5.5854308923744909E-3</v>
      </c>
      <c r="G2758">
        <v>2756</v>
      </c>
      <c r="H2758">
        <f t="shared" ca="1" si="90"/>
        <v>-1.6447535084461176E-3</v>
      </c>
    </row>
    <row r="2759" spans="2:8" x14ac:dyDescent="0.2">
      <c r="B2759" s="176">
        <v>38600</v>
      </c>
      <c r="C2759" s="146">
        <v>81.762375000000006</v>
      </c>
      <c r="D2759">
        <f t="shared" si="89"/>
        <v>-0.80251094102532539</v>
      </c>
      <c r="E2759">
        <v>5.5816400097703422E-3</v>
      </c>
      <c r="G2759">
        <v>2757</v>
      </c>
      <c r="H2759">
        <f t="shared" ca="1" si="90"/>
        <v>1.2623866703720033E-2</v>
      </c>
    </row>
    <row r="2760" spans="2:8" x14ac:dyDescent="0.2">
      <c r="B2760" s="176">
        <v>44943</v>
      </c>
      <c r="C2760" s="146">
        <v>414.00964399999998</v>
      </c>
      <c r="D2760">
        <f t="shared" si="89"/>
        <v>0.21039520608359227</v>
      </c>
      <c r="E2760">
        <v>5.5689906671453938E-3</v>
      </c>
      <c r="G2760">
        <v>2758</v>
      </c>
      <c r="H2760">
        <f t="shared" ca="1" si="90"/>
        <v>-2.36276349556946E-4</v>
      </c>
    </row>
    <row r="2761" spans="2:8" x14ac:dyDescent="0.2">
      <c r="B2761" s="176">
        <v>42285</v>
      </c>
      <c r="C2761" s="146">
        <v>342.04501299999998</v>
      </c>
      <c r="D2761">
        <f t="shared" si="89"/>
        <v>8.2466089344689644E-2</v>
      </c>
      <c r="E2761">
        <v>5.5661669656586719E-3</v>
      </c>
      <c r="G2761">
        <v>2759</v>
      </c>
      <c r="H2761">
        <f t="shared" ca="1" si="90"/>
        <v>2.0262890191020178E-2</v>
      </c>
    </row>
    <row r="2762" spans="2:8" x14ac:dyDescent="0.2">
      <c r="B2762" s="176">
        <v>42431</v>
      </c>
      <c r="C2762" s="146">
        <v>315.98681599999998</v>
      </c>
      <c r="D2762">
        <f t="shared" si="89"/>
        <v>8.2233715625927744</v>
      </c>
      <c r="E2762">
        <v>5.5494196448956723E-3</v>
      </c>
      <c r="G2762">
        <v>2760</v>
      </c>
      <c r="H2762">
        <f t="shared" ca="1" si="90"/>
        <v>5.2038453216939506E-2</v>
      </c>
    </row>
    <row r="2763" spans="2:8" x14ac:dyDescent="0.2">
      <c r="B2763" s="176">
        <v>37816</v>
      </c>
      <c r="C2763" s="146">
        <v>34.259360999999998</v>
      </c>
      <c r="D2763">
        <f t="shared" si="89"/>
        <v>-0.93281358171832318</v>
      </c>
      <c r="E2763">
        <v>5.5427099758212812E-3</v>
      </c>
      <c r="G2763">
        <v>2761</v>
      </c>
      <c r="H2763">
        <f t="shared" ca="1" si="90"/>
        <v>-7.1192620467115568E-3</v>
      </c>
    </row>
    <row r="2764" spans="2:8" x14ac:dyDescent="0.2">
      <c r="B2764" s="176">
        <v>41894</v>
      </c>
      <c r="C2764" s="146">
        <v>509.91497800000002</v>
      </c>
      <c r="D2764">
        <f t="shared" si="89"/>
        <v>0.10508887080806524</v>
      </c>
      <c r="E2764">
        <v>5.5410110909493914E-3</v>
      </c>
      <c r="G2764">
        <v>2762</v>
      </c>
      <c r="H2764">
        <f t="shared" ca="1" si="90"/>
        <v>-7.0550590857903937E-3</v>
      </c>
    </row>
    <row r="2765" spans="2:8" x14ac:dyDescent="0.2">
      <c r="B2765" s="176">
        <v>42528</v>
      </c>
      <c r="C2765" s="146">
        <v>461.42440800000003</v>
      </c>
      <c r="D2765">
        <f t="shared" si="89"/>
        <v>-2.6664250137516192E-3</v>
      </c>
      <c r="E2765">
        <v>5.5374550712083814E-3</v>
      </c>
      <c r="G2765">
        <v>2763</v>
      </c>
      <c r="H2765">
        <f t="shared" ca="1" si="90"/>
        <v>-8.6796912704131552E-3</v>
      </c>
    </row>
    <row r="2766" spans="2:8" x14ac:dyDescent="0.2">
      <c r="B2766" s="176">
        <v>42713</v>
      </c>
      <c r="C2766" s="146">
        <v>462.658051</v>
      </c>
      <c r="D2766">
        <f t="shared" si="89"/>
        <v>1.8992237759901557E-2</v>
      </c>
      <c r="E2766">
        <v>5.5249444783412672E-3</v>
      </c>
      <c r="G2766">
        <v>2764</v>
      </c>
      <c r="H2766">
        <f t="shared" ca="1" si="90"/>
        <v>2.1426412326936449E-2</v>
      </c>
    </row>
    <row r="2767" spans="2:8" x14ac:dyDescent="0.2">
      <c r="B2767" s="176">
        <v>42786</v>
      </c>
      <c r="C2767" s="146">
        <v>454.03491200000002</v>
      </c>
      <c r="D2767">
        <f t="shared" si="89"/>
        <v>-0.10766065170456002</v>
      </c>
      <c r="E2767">
        <v>5.5193407691367423E-3</v>
      </c>
      <c r="G2767">
        <v>2765</v>
      </c>
      <c r="H2767">
        <f t="shared" ca="1" si="90"/>
        <v>-3.014442273141715E-2</v>
      </c>
    </row>
    <row r="2768" spans="2:8" x14ac:dyDescent="0.2">
      <c r="B2768" s="176">
        <v>42599</v>
      </c>
      <c r="C2768" s="146">
        <v>508.81417800000003</v>
      </c>
      <c r="D2768">
        <f t="shared" si="89"/>
        <v>2.4503436352922399</v>
      </c>
      <c r="E2768">
        <v>5.5161338868134424E-3</v>
      </c>
      <c r="G2768">
        <v>2766</v>
      </c>
      <c r="H2768">
        <f t="shared" ca="1" si="90"/>
        <v>-6.1340426101919475E-3</v>
      </c>
    </row>
    <row r="2769" spans="2:8" x14ac:dyDescent="0.2">
      <c r="B2769" s="176">
        <v>38790</v>
      </c>
      <c r="C2769" s="146">
        <v>147.467682</v>
      </c>
      <c r="D2769">
        <f t="shared" si="89"/>
        <v>-0.69417553829393897</v>
      </c>
      <c r="E2769">
        <v>5.5137411848087551E-3</v>
      </c>
      <c r="G2769">
        <v>2767</v>
      </c>
      <c r="H2769">
        <f t="shared" ca="1" si="90"/>
        <v>-3.3340875439906589E-2</v>
      </c>
    </row>
    <row r="2770" spans="2:8" x14ac:dyDescent="0.2">
      <c r="B2770" s="176">
        <v>44498</v>
      </c>
      <c r="C2770" s="146">
        <v>482.19714399999998</v>
      </c>
      <c r="D2770">
        <f t="shared" si="89"/>
        <v>2.3051001307674519</v>
      </c>
      <c r="E2770">
        <v>5.5088217667065426E-3</v>
      </c>
      <c r="G2770">
        <v>2768</v>
      </c>
      <c r="H2770">
        <f t="shared" ca="1" si="90"/>
        <v>-2.0110012599362213E-2</v>
      </c>
    </row>
    <row r="2771" spans="2:8" x14ac:dyDescent="0.2">
      <c r="B2771" s="176">
        <v>40186</v>
      </c>
      <c r="C2771" s="146">
        <v>145.894867</v>
      </c>
      <c r="D2771">
        <f t="shared" si="89"/>
        <v>-0.7698819132492114</v>
      </c>
      <c r="E2771">
        <v>5.4744254026648101E-3</v>
      </c>
      <c r="G2771">
        <v>2769</v>
      </c>
      <c r="H2771">
        <f t="shared" ca="1" si="90"/>
        <v>1.7429674338905652E-3</v>
      </c>
    </row>
    <row r="2772" spans="2:8" x14ac:dyDescent="0.2">
      <c r="B2772" s="176">
        <v>45210</v>
      </c>
      <c r="C2772" s="146">
        <v>634</v>
      </c>
      <c r="D2772">
        <f t="shared" si="89"/>
        <v>8.7613645069642576</v>
      </c>
      <c r="E2772">
        <v>5.4714329801874729E-3</v>
      </c>
      <c r="G2772">
        <v>2770</v>
      </c>
      <c r="H2772">
        <f t="shared" ca="1" si="90"/>
        <v>2.292448157697417E-2</v>
      </c>
    </row>
    <row r="2773" spans="2:8" x14ac:dyDescent="0.2">
      <c r="B2773" s="176">
        <v>35198</v>
      </c>
      <c r="C2773" s="146">
        <v>64.949935999999994</v>
      </c>
      <c r="D2773">
        <f t="shared" si="89"/>
        <v>-0.84725737745888852</v>
      </c>
      <c r="E2773">
        <v>5.4292147491020962E-3</v>
      </c>
      <c r="G2773">
        <v>2771</v>
      </c>
      <c r="H2773">
        <f t="shared" ca="1" si="90"/>
        <v>2.2504729392194157E-3</v>
      </c>
    </row>
    <row r="2774" spans="2:8" x14ac:dyDescent="0.2">
      <c r="B2774" s="176">
        <v>45021</v>
      </c>
      <c r="C2774" s="146">
        <v>425.22470099999998</v>
      </c>
      <c r="D2774">
        <f t="shared" si="89"/>
        <v>4.7108605232353913</v>
      </c>
      <c r="E2774">
        <v>5.4213154632708153E-3</v>
      </c>
      <c r="G2774">
        <v>2772</v>
      </c>
      <c r="H2774">
        <f t="shared" ca="1" si="90"/>
        <v>4.8430605544746395E-3</v>
      </c>
    </row>
    <row r="2775" spans="2:8" x14ac:dyDescent="0.2">
      <c r="B2775" s="176">
        <v>38425</v>
      </c>
      <c r="C2775" s="146">
        <v>74.458954000000006</v>
      </c>
      <c r="D2775">
        <f t="shared" si="89"/>
        <v>-0.82912144401944798</v>
      </c>
      <c r="E2775">
        <v>5.4071301191450831E-3</v>
      </c>
      <c r="G2775">
        <v>2773</v>
      </c>
      <c r="H2775">
        <f t="shared" ca="1" si="90"/>
        <v>-2.6276569068128884E-2</v>
      </c>
    </row>
    <row r="2776" spans="2:8" x14ac:dyDescent="0.2">
      <c r="B2776" s="176">
        <v>43112</v>
      </c>
      <c r="C2776" s="146">
        <v>435.74194299999999</v>
      </c>
      <c r="D2776">
        <f t="shared" si="89"/>
        <v>6.6357696771031635E-2</v>
      </c>
      <c r="E2776">
        <v>5.4054364485016954E-3</v>
      </c>
      <c r="G2776">
        <v>2774</v>
      </c>
      <c r="H2776">
        <f t="shared" ca="1" si="90"/>
        <v>1.1801971330061113E-2</v>
      </c>
    </row>
    <row r="2777" spans="2:8" x14ac:dyDescent="0.2">
      <c r="B2777" s="176">
        <v>44862</v>
      </c>
      <c r="C2777" s="146">
        <v>408.62643400000002</v>
      </c>
      <c r="D2777">
        <f t="shared" si="89"/>
        <v>7.4456114452416484</v>
      </c>
      <c r="E2777">
        <v>5.3960762057559102E-3</v>
      </c>
      <c r="G2777">
        <v>2775</v>
      </c>
      <c r="H2777">
        <f t="shared" ca="1" si="90"/>
        <v>-1.9581799961187495E-2</v>
      </c>
    </row>
    <row r="2778" spans="2:8" x14ac:dyDescent="0.2">
      <c r="B2778" s="176">
        <v>37894</v>
      </c>
      <c r="C2778" s="146">
        <v>48.383285999999998</v>
      </c>
      <c r="D2778">
        <f t="shared" si="89"/>
        <v>-0.85369083558534753</v>
      </c>
      <c r="E2778">
        <v>5.3957491936963307E-3</v>
      </c>
      <c r="G2778">
        <v>2776</v>
      </c>
      <c r="H2778">
        <f t="shared" ca="1" si="90"/>
        <v>-4.3505324976609305E-2</v>
      </c>
    </row>
    <row r="2779" spans="2:8" x14ac:dyDescent="0.2">
      <c r="B2779" s="176">
        <v>41535</v>
      </c>
      <c r="C2779" s="146">
        <v>330.69210800000002</v>
      </c>
      <c r="D2779">
        <f t="shared" si="89"/>
        <v>13.804854335246402</v>
      </c>
      <c r="E2779">
        <v>5.3724103198873841E-3</v>
      </c>
      <c r="G2779">
        <v>2777</v>
      </c>
      <c r="H2779">
        <f t="shared" ca="1" si="90"/>
        <v>-3.6728204194770929E-2</v>
      </c>
    </row>
    <row r="2780" spans="2:8" x14ac:dyDescent="0.2">
      <c r="B2780" s="176">
        <v>36055</v>
      </c>
      <c r="C2780" s="146">
        <v>22.336735000000001</v>
      </c>
      <c r="D2780">
        <f t="shared" si="89"/>
        <v>-0.81619071494941353</v>
      </c>
      <c r="E2780">
        <v>5.3671226872558158E-3</v>
      </c>
      <c r="G2780">
        <v>2778</v>
      </c>
      <c r="H2780">
        <f t="shared" ca="1" si="90"/>
        <v>-1.9229610926481368E-2</v>
      </c>
    </row>
    <row r="2781" spans="2:8" x14ac:dyDescent="0.2">
      <c r="B2781" s="176">
        <v>43717</v>
      </c>
      <c r="C2781" s="146">
        <v>121.521255</v>
      </c>
      <c r="D2781">
        <f t="shared" si="89"/>
        <v>-0.7002079578585948</v>
      </c>
      <c r="E2781">
        <v>5.360812757321083E-3</v>
      </c>
      <c r="G2781">
        <v>2779</v>
      </c>
      <c r="H2781">
        <f t="shared" ca="1" si="90"/>
        <v>-9.2573549051293558E-3</v>
      </c>
    </row>
    <row r="2782" spans="2:8" x14ac:dyDescent="0.2">
      <c r="B2782" s="176">
        <v>41702</v>
      </c>
      <c r="C2782" s="146">
        <v>405.35183699999999</v>
      </c>
      <c r="D2782">
        <f t="shared" si="89"/>
        <v>2.4518018873449208</v>
      </c>
      <c r="E2782">
        <v>5.3567276836687869E-3</v>
      </c>
      <c r="G2782">
        <v>2780</v>
      </c>
      <c r="H2782">
        <f t="shared" ca="1" si="90"/>
        <v>2.406007797531526E-3</v>
      </c>
    </row>
    <row r="2783" spans="2:8" x14ac:dyDescent="0.2">
      <c r="B2783" s="176">
        <v>39266</v>
      </c>
      <c r="C2783" s="146">
        <v>117.43195299999999</v>
      </c>
      <c r="D2783">
        <f t="shared" si="89"/>
        <v>-0.73935624041885717</v>
      </c>
      <c r="E2783">
        <v>5.3503129551336921E-3</v>
      </c>
      <c r="G2783">
        <v>2781</v>
      </c>
      <c r="H2783">
        <f t="shared" ca="1" si="90"/>
        <v>3.6599338456293909E-3</v>
      </c>
    </row>
    <row r="2784" spans="2:8" x14ac:dyDescent="0.2">
      <c r="B2784" s="176">
        <v>42900</v>
      </c>
      <c r="C2784" s="146">
        <v>450.54580700000002</v>
      </c>
      <c r="D2784">
        <f t="shared" si="89"/>
        <v>7.0315282890065092</v>
      </c>
      <c r="E2784">
        <v>5.3387498854772604E-3</v>
      </c>
      <c r="G2784">
        <v>2782</v>
      </c>
      <c r="H2784">
        <f t="shared" ca="1" si="90"/>
        <v>3.9876407133206747E-2</v>
      </c>
    </row>
    <row r="2785" spans="2:8" x14ac:dyDescent="0.2">
      <c r="B2785" s="176">
        <v>35639</v>
      </c>
      <c r="C2785" s="146">
        <v>56.097144999999998</v>
      </c>
      <c r="D2785">
        <f t="shared" si="89"/>
        <v>-0.85449787139523992</v>
      </c>
      <c r="E2785">
        <v>5.3271250059049894E-3</v>
      </c>
      <c r="G2785">
        <v>2783</v>
      </c>
      <c r="H2785">
        <f t="shared" ca="1" si="90"/>
        <v>2.7482284640035479E-2</v>
      </c>
    </row>
    <row r="2786" spans="2:8" x14ac:dyDescent="0.2">
      <c r="B2786" s="176">
        <v>42509</v>
      </c>
      <c r="C2786" s="146">
        <v>385.54174799999998</v>
      </c>
      <c r="D2786">
        <f t="shared" si="89"/>
        <v>-3.1103493532667731E-3</v>
      </c>
      <c r="E2786">
        <v>5.3267054214346955E-3</v>
      </c>
      <c r="G2786">
        <v>2784</v>
      </c>
      <c r="H2786">
        <f t="shared" ca="1" si="90"/>
        <v>1.7313063498708525E-3</v>
      </c>
    </row>
    <row r="2787" spans="2:8" x14ac:dyDescent="0.2">
      <c r="B2787" s="176">
        <v>44925</v>
      </c>
      <c r="C2787" s="146">
        <v>386.74465900000001</v>
      </c>
      <c r="D2787">
        <f t="shared" si="89"/>
        <v>5.9356874012121654</v>
      </c>
      <c r="E2787">
        <v>5.3123596206819737E-3</v>
      </c>
      <c r="G2787">
        <v>2785</v>
      </c>
      <c r="H2787">
        <f t="shared" ca="1" si="90"/>
        <v>1.921563555353497E-3</v>
      </c>
    </row>
    <row r="2788" spans="2:8" x14ac:dyDescent="0.2">
      <c r="B2788" s="176">
        <v>35100</v>
      </c>
      <c r="C2788" s="146">
        <v>55.761547</v>
      </c>
      <c r="D2788">
        <f t="shared" si="89"/>
        <v>-0.22029943055052503</v>
      </c>
      <c r="E2788">
        <v>5.311289357809606E-3</v>
      </c>
      <c r="G2788">
        <v>2786</v>
      </c>
      <c r="H2788">
        <f t="shared" ca="1" si="90"/>
        <v>-6.5508867263487786E-2</v>
      </c>
    </row>
    <row r="2789" spans="2:8" x14ac:dyDescent="0.2">
      <c r="B2789" s="176">
        <v>37987</v>
      </c>
      <c r="C2789" s="146">
        <v>71.516616999999997</v>
      </c>
      <c r="D2789">
        <f t="shared" si="89"/>
        <v>-0.62167789495008996</v>
      </c>
      <c r="E2789">
        <v>5.3093443256852814E-3</v>
      </c>
      <c r="G2789">
        <v>2787</v>
      </c>
      <c r="H2789">
        <f t="shared" ca="1" si="90"/>
        <v>9.8055980899391243E-3</v>
      </c>
    </row>
    <row r="2790" spans="2:8" x14ac:dyDescent="0.2">
      <c r="B2790" s="176">
        <v>40407</v>
      </c>
      <c r="C2790" s="146">
        <v>189.036316</v>
      </c>
      <c r="D2790">
        <f t="shared" si="89"/>
        <v>1.3827187509591281</v>
      </c>
      <c r="E2790">
        <v>5.2928337784294444E-3</v>
      </c>
      <c r="G2790">
        <v>2788</v>
      </c>
      <c r="H2790">
        <f t="shared" ca="1" si="90"/>
        <v>-6.7041251040269893E-3</v>
      </c>
    </row>
    <row r="2791" spans="2:8" x14ac:dyDescent="0.2">
      <c r="B2791" s="176">
        <v>38327</v>
      </c>
      <c r="C2791" s="146">
        <v>79.336394999999996</v>
      </c>
      <c r="D2791">
        <f t="shared" si="89"/>
        <v>1.208758518019948</v>
      </c>
      <c r="E2791">
        <v>5.2770573922202206E-3</v>
      </c>
      <c r="G2791">
        <v>2789</v>
      </c>
      <c r="H2791">
        <f t="shared" ca="1" si="90"/>
        <v>-4.5228537921391386E-2</v>
      </c>
    </row>
    <row r="2792" spans="2:8" x14ac:dyDescent="0.2">
      <c r="B2792" s="176">
        <v>35852</v>
      </c>
      <c r="C2792" s="146">
        <v>35.918998999999999</v>
      </c>
      <c r="D2792">
        <f t="shared" si="89"/>
        <v>-0.71443721873975297</v>
      </c>
      <c r="E2792">
        <v>5.2760270473806749E-3</v>
      </c>
      <c r="G2792">
        <v>2790</v>
      </c>
      <c r="H2792">
        <f t="shared" ca="1" si="90"/>
        <v>-3.2615523362164986E-2</v>
      </c>
    </row>
    <row r="2793" spans="2:8" x14ac:dyDescent="0.2">
      <c r="B2793" s="176">
        <v>38889</v>
      </c>
      <c r="C2793" s="146">
        <v>125.78319500000001</v>
      </c>
      <c r="D2793">
        <f t="shared" si="89"/>
        <v>3.7825227377209981E-2</v>
      </c>
      <c r="E2793">
        <v>5.2755646239584265E-3</v>
      </c>
      <c r="G2793">
        <v>2791</v>
      </c>
      <c r="H2793">
        <f t="shared" ca="1" si="90"/>
        <v>1.5154423193656983E-3</v>
      </c>
    </row>
    <row r="2794" spans="2:8" x14ac:dyDescent="0.2">
      <c r="B2794" s="176">
        <v>39505</v>
      </c>
      <c r="C2794" s="146">
        <v>121.19882200000001</v>
      </c>
      <c r="D2794">
        <f t="shared" si="89"/>
        <v>0.92703065332968304</v>
      </c>
      <c r="E2794">
        <v>5.2546631745395474E-3</v>
      </c>
      <c r="G2794">
        <v>2792</v>
      </c>
      <c r="H2794">
        <f t="shared" ca="1" si="90"/>
        <v>1.2657503973878602E-2</v>
      </c>
    </row>
    <row r="2795" spans="2:8" x14ac:dyDescent="0.2">
      <c r="B2795" s="176">
        <v>38231</v>
      </c>
      <c r="C2795" s="146">
        <v>62.894081</v>
      </c>
      <c r="D2795">
        <f t="shared" si="89"/>
        <v>-0.54357993250965631</v>
      </c>
      <c r="E2795">
        <v>5.2486268953417046E-3</v>
      </c>
      <c r="G2795">
        <v>2793</v>
      </c>
      <c r="H2795">
        <f t="shared" ca="1" si="90"/>
        <v>-1.0033932120890135E-2</v>
      </c>
    </row>
    <row r="2796" spans="2:8" x14ac:dyDescent="0.2">
      <c r="B2796" s="176">
        <v>39381</v>
      </c>
      <c r="C2796" s="146">
        <v>137.798676</v>
      </c>
      <c r="D2796">
        <f t="shared" si="89"/>
        <v>-0.62035663951786479</v>
      </c>
      <c r="E2796">
        <v>5.2459827362007442E-3</v>
      </c>
      <c r="G2796">
        <v>2794</v>
      </c>
      <c r="H2796">
        <f t="shared" ca="1" si="90"/>
        <v>-6.1878848834364475E-3</v>
      </c>
    </row>
    <row r="2797" spans="2:8" x14ac:dyDescent="0.2">
      <c r="B2797" s="176">
        <v>43196</v>
      </c>
      <c r="C2797" s="146">
        <v>362.96875</v>
      </c>
      <c r="D2797">
        <f t="shared" si="89"/>
        <v>8.3630955708503346E-2</v>
      </c>
      <c r="E2797">
        <v>5.2457407934425482E-3</v>
      </c>
      <c r="G2797">
        <v>2795</v>
      </c>
      <c r="H2797">
        <f t="shared" ca="1" si="90"/>
        <v>3.2299443358343484E-2</v>
      </c>
    </row>
    <row r="2798" spans="2:8" x14ac:dyDescent="0.2">
      <c r="B2798" s="176">
        <v>43210</v>
      </c>
      <c r="C2798" s="146">
        <v>334.95605499999999</v>
      </c>
      <c r="D2798">
        <f t="shared" si="89"/>
        <v>-9.1725401644674298E-2</v>
      </c>
      <c r="E2798">
        <v>5.2356178225032657E-3</v>
      </c>
      <c r="G2798">
        <v>2796</v>
      </c>
      <c r="H2798">
        <f t="shared" ca="1" si="90"/>
        <v>-1.7310499184739495E-2</v>
      </c>
    </row>
    <row r="2799" spans="2:8" x14ac:dyDescent="0.2">
      <c r="B2799" s="176">
        <v>41631</v>
      </c>
      <c r="C2799" s="146">
        <v>368.78280599999999</v>
      </c>
      <c r="D2799">
        <f t="shared" si="89"/>
        <v>1.2591278872164313</v>
      </c>
      <c r="E2799">
        <v>5.2182143740215582E-3</v>
      </c>
      <c r="G2799">
        <v>2797</v>
      </c>
      <c r="H2799">
        <f t="shared" ca="1" si="90"/>
        <v>-3.3903313475613095E-2</v>
      </c>
    </row>
    <row r="2800" spans="2:8" x14ac:dyDescent="0.2">
      <c r="B2800" s="176">
        <v>43515</v>
      </c>
      <c r="C2800" s="146">
        <v>163.24122600000001</v>
      </c>
      <c r="D2800">
        <f t="shared" si="89"/>
        <v>-0.61397926923915869</v>
      </c>
      <c r="E2800">
        <v>5.2179682162861469E-3</v>
      </c>
      <c r="G2800">
        <v>2798</v>
      </c>
      <c r="H2800">
        <f t="shared" ca="1" si="90"/>
        <v>1.3746304544804489E-2</v>
      </c>
    </row>
    <row r="2801" spans="2:8" x14ac:dyDescent="0.2">
      <c r="B2801" s="176">
        <v>43095</v>
      </c>
      <c r="C2801" s="146">
        <v>422.88201900000001</v>
      </c>
      <c r="D2801">
        <f t="shared" si="89"/>
        <v>5.2751485937200657</v>
      </c>
      <c r="E2801">
        <v>5.2132972777697217E-3</v>
      </c>
      <c r="G2801">
        <v>2799</v>
      </c>
      <c r="H2801">
        <f t="shared" ca="1" si="90"/>
        <v>3.7962100988287291E-2</v>
      </c>
    </row>
    <row r="2802" spans="2:8" x14ac:dyDescent="0.2">
      <c r="B2802" s="176">
        <v>43929</v>
      </c>
      <c r="C2802" s="146">
        <v>67.389961</v>
      </c>
      <c r="D2802">
        <f t="shared" si="89"/>
        <v>-0.77444112484706362</v>
      </c>
      <c r="E2802">
        <v>5.2043782008558059E-3</v>
      </c>
      <c r="G2802">
        <v>2800</v>
      </c>
      <c r="H2802">
        <f t="shared" ca="1" si="90"/>
        <v>1.9878537782784717E-2</v>
      </c>
    </row>
    <row r="2803" spans="2:8" x14ac:dyDescent="0.2">
      <c r="B2803" s="176">
        <v>44413</v>
      </c>
      <c r="C2803" s="146">
        <v>298.76882899999998</v>
      </c>
      <c r="D2803">
        <f t="shared" si="89"/>
        <v>-0.34088412791092287</v>
      </c>
      <c r="E2803">
        <v>5.1987656042141702E-3</v>
      </c>
      <c r="G2803">
        <v>2801</v>
      </c>
      <c r="H2803">
        <f t="shared" ca="1" si="90"/>
        <v>-5.7899722579455104E-3</v>
      </c>
    </row>
    <row r="2804" spans="2:8" x14ac:dyDescent="0.2">
      <c r="B2804" s="176">
        <v>42702</v>
      </c>
      <c r="C2804" s="146">
        <v>453.287262</v>
      </c>
      <c r="D2804">
        <f t="shared" si="89"/>
        <v>0.58969876413492506</v>
      </c>
      <c r="E2804">
        <v>5.1951221053675133E-3</v>
      </c>
      <c r="G2804">
        <v>2802</v>
      </c>
      <c r="H2804">
        <f t="shared" ca="1" si="90"/>
        <v>-1.0460036580821858E-2</v>
      </c>
    </row>
    <row r="2805" spans="2:8" x14ac:dyDescent="0.2">
      <c r="B2805" s="176">
        <v>41488</v>
      </c>
      <c r="C2805" s="146">
        <v>285.14035000000001</v>
      </c>
      <c r="D2805">
        <f t="shared" si="89"/>
        <v>-0.48520101887970679</v>
      </c>
      <c r="E2805">
        <v>5.1913731109169839E-3</v>
      </c>
      <c r="G2805">
        <v>2803</v>
      </c>
      <c r="H2805">
        <f t="shared" ca="1" si="90"/>
        <v>-2.7546424203764488E-2</v>
      </c>
    </row>
    <row r="2806" spans="2:8" x14ac:dyDescent="0.2">
      <c r="B2806" s="176">
        <v>42047</v>
      </c>
      <c r="C2806" s="146">
        <v>553.88678000000004</v>
      </c>
      <c r="D2806">
        <f t="shared" si="89"/>
        <v>9.0893101035039656</v>
      </c>
      <c r="E2806">
        <v>5.1887251124127301E-3</v>
      </c>
      <c r="G2806">
        <v>2804</v>
      </c>
      <c r="H2806">
        <f t="shared" ca="1" si="90"/>
        <v>-8.1168156709027946E-3</v>
      </c>
    </row>
    <row r="2807" spans="2:8" x14ac:dyDescent="0.2">
      <c r="B2807" s="176">
        <v>37902</v>
      </c>
      <c r="C2807" s="146">
        <v>54.898380000000003</v>
      </c>
      <c r="D2807">
        <f t="shared" si="89"/>
        <v>-0.28551061397494237</v>
      </c>
      <c r="E2807">
        <v>5.1864758330661112E-3</v>
      </c>
      <c r="G2807">
        <v>2805</v>
      </c>
      <c r="H2807">
        <f t="shared" ca="1" si="90"/>
        <v>-3.559627266817909E-3</v>
      </c>
    </row>
    <row r="2808" spans="2:8" x14ac:dyDescent="0.2">
      <c r="B2808" s="176">
        <v>38113</v>
      </c>
      <c r="C2808" s="146">
        <v>76.835823000000005</v>
      </c>
      <c r="D2808">
        <f t="shared" si="89"/>
        <v>-0.82753345915500831</v>
      </c>
      <c r="E2808">
        <v>5.1854112561481114E-3</v>
      </c>
      <c r="G2808">
        <v>2806</v>
      </c>
      <c r="H2808">
        <f t="shared" ca="1" si="90"/>
        <v>-8.5221753176769749E-3</v>
      </c>
    </row>
    <row r="2809" spans="2:8" x14ac:dyDescent="0.2">
      <c r="B2809" s="176">
        <v>42948</v>
      </c>
      <c r="C2809" s="146">
        <v>445.51147500000002</v>
      </c>
      <c r="D2809">
        <f t="shared" si="89"/>
        <v>5.3464796763176441</v>
      </c>
      <c r="E2809">
        <v>5.1731738134435873E-3</v>
      </c>
      <c r="G2809">
        <v>2807</v>
      </c>
      <c r="H2809">
        <f t="shared" ca="1" si="90"/>
        <v>-8.7457614562073179E-3</v>
      </c>
    </row>
    <row r="2810" spans="2:8" x14ac:dyDescent="0.2">
      <c r="B2810" s="176">
        <v>38511</v>
      </c>
      <c r="C2810" s="146">
        <v>70.198204000000004</v>
      </c>
      <c r="D2810">
        <f t="shared" si="89"/>
        <v>-0.82795750755419439</v>
      </c>
      <c r="E2810">
        <v>5.1603848883358455E-3</v>
      </c>
      <c r="G2810">
        <v>2808</v>
      </c>
      <c r="H2810">
        <f t="shared" ca="1" si="90"/>
        <v>3.3253933227795469E-2</v>
      </c>
    </row>
    <row r="2811" spans="2:8" x14ac:dyDescent="0.2">
      <c r="B2811" s="176">
        <v>44736</v>
      </c>
      <c r="C2811" s="146">
        <v>408.02829000000003</v>
      </c>
      <c r="D2811">
        <f t="shared" si="89"/>
        <v>1.7957331683197724</v>
      </c>
      <c r="E2811">
        <v>5.1570960852105E-3</v>
      </c>
      <c r="G2811">
        <v>2809</v>
      </c>
      <c r="H2811">
        <f t="shared" ca="1" si="90"/>
        <v>4.0688285827009617E-4</v>
      </c>
    </row>
    <row r="2812" spans="2:8" x14ac:dyDescent="0.2">
      <c r="B2812" s="176">
        <v>38975</v>
      </c>
      <c r="C2812" s="146">
        <v>145.94679300000001</v>
      </c>
      <c r="D2812">
        <f t="shared" si="89"/>
        <v>-0.22078297191159599</v>
      </c>
      <c r="E2812">
        <v>5.1433270838835785E-3</v>
      </c>
      <c r="G2812">
        <v>2810</v>
      </c>
      <c r="H2812">
        <f t="shared" ca="1" si="90"/>
        <v>1.5336592094431637E-2</v>
      </c>
    </row>
    <row r="2813" spans="2:8" x14ac:dyDescent="0.2">
      <c r="B2813" s="176">
        <v>40416</v>
      </c>
      <c r="C2813" s="146">
        <v>187.299286</v>
      </c>
      <c r="D2813">
        <f t="shared" si="89"/>
        <v>11.357176815710313</v>
      </c>
      <c r="E2813">
        <v>5.1395832410297193E-3</v>
      </c>
      <c r="G2813">
        <v>2811</v>
      </c>
      <c r="H2813">
        <f t="shared" ca="1" si="90"/>
        <v>2.856245024208456E-2</v>
      </c>
    </row>
    <row r="2814" spans="2:8" x14ac:dyDescent="0.2">
      <c r="B2814" s="176">
        <v>36949</v>
      </c>
      <c r="C2814" s="146">
        <v>15.157126</v>
      </c>
      <c r="D2814">
        <f t="shared" si="89"/>
        <v>-0.28675147525974748</v>
      </c>
      <c r="E2814">
        <v>5.115056103150206E-3</v>
      </c>
      <c r="G2814">
        <v>2812</v>
      </c>
      <c r="H2814">
        <f t="shared" ca="1" si="90"/>
        <v>-2.4147956959703842E-2</v>
      </c>
    </row>
    <row r="2815" spans="2:8" x14ac:dyDescent="0.2">
      <c r="B2815" s="176">
        <v>37308</v>
      </c>
      <c r="C2815" s="146">
        <v>21.250834000000001</v>
      </c>
      <c r="D2815">
        <f t="shared" si="89"/>
        <v>-0.70257010770262529</v>
      </c>
      <c r="E2815">
        <v>5.1076858490602213E-3</v>
      </c>
      <c r="G2815">
        <v>2813</v>
      </c>
      <c r="H2815">
        <f t="shared" ca="1" si="90"/>
        <v>-1.0361495832102902E-2</v>
      </c>
    </row>
    <row r="2816" spans="2:8" x14ac:dyDescent="0.2">
      <c r="B2816" s="176">
        <v>38530</v>
      </c>
      <c r="C2816" s="146">
        <v>71.448211999999998</v>
      </c>
      <c r="D2816">
        <f t="shared" si="89"/>
        <v>-0.89920545331301527</v>
      </c>
      <c r="E2816">
        <v>5.107183612581224E-3</v>
      </c>
      <c r="G2816">
        <v>2814</v>
      </c>
      <c r="H2816">
        <f t="shared" ca="1" si="90"/>
        <v>1.7720827523302934E-2</v>
      </c>
    </row>
    <row r="2817" spans="2:8" x14ac:dyDescent="0.2">
      <c r="B2817" s="176">
        <v>45281</v>
      </c>
      <c r="C2817" s="146">
        <v>708.84997599999997</v>
      </c>
      <c r="D2817">
        <f t="shared" si="89"/>
        <v>1.4883962080709039</v>
      </c>
      <c r="E2817">
        <v>5.104538816022644E-3</v>
      </c>
      <c r="G2817">
        <v>2815</v>
      </c>
      <c r="H2817">
        <f t="shared" ca="1" si="90"/>
        <v>-3.2972730800296939E-2</v>
      </c>
    </row>
    <row r="2818" spans="2:8" x14ac:dyDescent="0.2">
      <c r="B2818" s="176">
        <v>44435</v>
      </c>
      <c r="C2818" s="146">
        <v>284.86218300000002</v>
      </c>
      <c r="D2818">
        <f t="shared" si="89"/>
        <v>2.6095088148202872</v>
      </c>
      <c r="E2818">
        <v>5.100360086105973E-3</v>
      </c>
      <c r="G2818">
        <v>2816</v>
      </c>
      <c r="H2818">
        <f t="shared" ca="1" si="90"/>
        <v>-1.8929735135665333E-3</v>
      </c>
    </row>
    <row r="2819" spans="2:8" x14ac:dyDescent="0.2">
      <c r="B2819" s="176">
        <v>38324</v>
      </c>
      <c r="C2819" s="146">
        <v>78.919929999999994</v>
      </c>
      <c r="D2819">
        <f t="shared" ref="D2819:D2882" si="91">(C2819-C2820)/C2820</f>
        <v>-0.37700306775739439</v>
      </c>
      <c r="E2819">
        <v>5.100136310140598E-3</v>
      </c>
      <c r="G2819">
        <v>2817</v>
      </c>
      <c r="H2819">
        <f t="shared" ca="1" si="90"/>
        <v>2.8611981923825698E-2</v>
      </c>
    </row>
    <row r="2820" spans="2:8" x14ac:dyDescent="0.2">
      <c r="B2820" s="176">
        <v>39275</v>
      </c>
      <c r="C2820" s="146">
        <v>126.677879</v>
      </c>
      <c r="D2820">
        <f t="shared" si="91"/>
        <v>5.3531038300509248</v>
      </c>
      <c r="E2820">
        <v>5.0943219217724975E-3</v>
      </c>
      <c r="G2820">
        <v>2818</v>
      </c>
      <c r="H2820">
        <f t="shared" ref="H2820:H2883" ca="1" si="92">_xlfn.NORM.INV(RAND(),N$5,N$6)</f>
        <v>3.4921088386719264E-2</v>
      </c>
    </row>
    <row r="2821" spans="2:8" x14ac:dyDescent="0.2">
      <c r="B2821" s="176">
        <v>37365</v>
      </c>
      <c r="C2821" s="146">
        <v>19.939526000000001</v>
      </c>
      <c r="D2821">
        <f t="shared" si="91"/>
        <v>-0.84180551326445496</v>
      </c>
      <c r="E2821">
        <v>5.0541209811497904E-3</v>
      </c>
      <c r="G2821">
        <v>2819</v>
      </c>
      <c r="H2821">
        <f t="shared" ca="1" si="92"/>
        <v>9.8427672088872917E-3</v>
      </c>
    </row>
    <row r="2822" spans="2:8" x14ac:dyDescent="0.2">
      <c r="B2822" s="176">
        <v>39419</v>
      </c>
      <c r="C2822" s="146">
        <v>126.04438</v>
      </c>
      <c r="D2822">
        <f t="shared" si="91"/>
        <v>1.4774541132141854</v>
      </c>
      <c r="E2822">
        <v>5.0516923803789757E-3</v>
      </c>
      <c r="G2822">
        <v>2820</v>
      </c>
      <c r="H2822">
        <f t="shared" ca="1" si="92"/>
        <v>5.168088123361698E-3</v>
      </c>
    </row>
    <row r="2823" spans="2:8" x14ac:dyDescent="0.2">
      <c r="B2823" s="176">
        <v>35433</v>
      </c>
      <c r="C2823" s="146">
        <v>50.876575000000003</v>
      </c>
      <c r="D2823">
        <f t="shared" si="91"/>
        <v>1.0669820814147559</v>
      </c>
      <c r="E2823">
        <v>5.045637141575598E-3</v>
      </c>
      <c r="G2823">
        <v>2821</v>
      </c>
      <c r="H2823">
        <f t="shared" ca="1" si="92"/>
        <v>-1.0537180153772195E-2</v>
      </c>
    </row>
    <row r="2824" spans="2:8" x14ac:dyDescent="0.2">
      <c r="B2824" s="176">
        <v>37610</v>
      </c>
      <c r="C2824" s="146">
        <v>24.613941000000001</v>
      </c>
      <c r="D2824">
        <f t="shared" si="91"/>
        <v>-0.70085948354032912</v>
      </c>
      <c r="E2824">
        <v>5.0395418308798855E-3</v>
      </c>
      <c r="G2824">
        <v>2822</v>
      </c>
      <c r="H2824">
        <f t="shared" ca="1" si="92"/>
        <v>1.4939243268455972E-2</v>
      </c>
    </row>
    <row r="2825" spans="2:8" x14ac:dyDescent="0.2">
      <c r="B2825" s="176">
        <v>38666</v>
      </c>
      <c r="C2825" s="146">
        <v>82.282203999999993</v>
      </c>
      <c r="D2825">
        <f t="shared" si="91"/>
        <v>-0.51376344693480036</v>
      </c>
      <c r="E2825">
        <v>5.0392304136561185E-3</v>
      </c>
      <c r="G2825">
        <v>2823</v>
      </c>
      <c r="H2825">
        <f t="shared" ca="1" si="92"/>
        <v>3.4046010851911765E-2</v>
      </c>
    </row>
    <row r="2826" spans="2:8" x14ac:dyDescent="0.2">
      <c r="B2826" s="176">
        <v>43872</v>
      </c>
      <c r="C2826" s="146">
        <v>169.22257999999999</v>
      </c>
      <c r="D2826">
        <f t="shared" si="91"/>
        <v>-0.55328491609080577</v>
      </c>
      <c r="E2826">
        <v>5.0326053334666812E-3</v>
      </c>
      <c r="G2826">
        <v>2824</v>
      </c>
      <c r="H2826">
        <f t="shared" ca="1" si="92"/>
        <v>-2.070710207203539E-3</v>
      </c>
    </row>
    <row r="2827" spans="2:8" x14ac:dyDescent="0.2">
      <c r="B2827" s="176">
        <v>42359</v>
      </c>
      <c r="C2827" s="146">
        <v>378.81545999999997</v>
      </c>
      <c r="D2827">
        <f t="shared" si="91"/>
        <v>0.15063168848184522</v>
      </c>
      <c r="E2827">
        <v>5.0231623578449744E-3</v>
      </c>
      <c r="G2827">
        <v>2825</v>
      </c>
      <c r="H2827">
        <f t="shared" ca="1" si="92"/>
        <v>2.7513999924882095E-3</v>
      </c>
    </row>
    <row r="2828" spans="2:8" x14ac:dyDescent="0.2">
      <c r="B2828" s="176">
        <v>43216</v>
      </c>
      <c r="C2828" s="146">
        <v>329.223907</v>
      </c>
      <c r="D2828">
        <f t="shared" si="91"/>
        <v>2.837764918857216</v>
      </c>
      <c r="E2828">
        <v>5.0212797344381353E-3</v>
      </c>
      <c r="G2828">
        <v>2826</v>
      </c>
      <c r="H2828">
        <f t="shared" ca="1" si="92"/>
        <v>1.8054462223417389E-2</v>
      </c>
    </row>
    <row r="2829" spans="2:8" x14ac:dyDescent="0.2">
      <c r="B2829" s="176">
        <v>38029</v>
      </c>
      <c r="C2829" s="146">
        <v>85.785324000000003</v>
      </c>
      <c r="D2829">
        <f t="shared" si="91"/>
        <v>-0.81387976884156366</v>
      </c>
      <c r="E2829">
        <v>5.0148628818009692E-3</v>
      </c>
      <c r="G2829">
        <v>2827</v>
      </c>
      <c r="H2829">
        <f t="shared" ca="1" si="92"/>
        <v>1.0088787189424969E-2</v>
      </c>
    </row>
    <row r="2830" spans="2:8" x14ac:dyDescent="0.2">
      <c r="B2830" s="176">
        <v>42789</v>
      </c>
      <c r="C2830" s="146">
        <v>460.91348299999999</v>
      </c>
      <c r="D2830">
        <f t="shared" si="91"/>
        <v>22.631034972652323</v>
      </c>
      <c r="E2830">
        <v>4.9995093438943358E-3</v>
      </c>
      <c r="G2830">
        <v>2828</v>
      </c>
      <c r="H2830">
        <f t="shared" ca="1" si="92"/>
        <v>-2.7220046463639458E-2</v>
      </c>
    </row>
    <row r="2831" spans="2:8" x14ac:dyDescent="0.2">
      <c r="B2831" s="176">
        <v>36006</v>
      </c>
      <c r="C2831" s="146">
        <v>19.504583</v>
      </c>
      <c r="D2831">
        <f t="shared" si="91"/>
        <v>-0.41901059425033682</v>
      </c>
      <c r="E2831">
        <v>4.9920912825416148E-3</v>
      </c>
      <c r="G2831">
        <v>2829</v>
      </c>
      <c r="H2831">
        <f t="shared" ca="1" si="92"/>
        <v>-3.3011597657950495E-3</v>
      </c>
    </row>
    <row r="2832" spans="2:8" x14ac:dyDescent="0.2">
      <c r="B2832" s="176">
        <v>36504</v>
      </c>
      <c r="C2832" s="146">
        <v>33.571323</v>
      </c>
      <c r="D2832">
        <f t="shared" si="91"/>
        <v>-0.88876646061043096</v>
      </c>
      <c r="E2832">
        <v>4.9875293057423109E-3</v>
      </c>
      <c r="G2832">
        <v>2830</v>
      </c>
      <c r="H2832">
        <f t="shared" ca="1" si="92"/>
        <v>-3.2232164492167481E-2</v>
      </c>
    </row>
    <row r="2833" spans="2:8" x14ac:dyDescent="0.2">
      <c r="B2833" s="176">
        <v>44323</v>
      </c>
      <c r="C2833" s="146">
        <v>301.80935699999998</v>
      </c>
      <c r="D2833">
        <f t="shared" si="91"/>
        <v>-0.33339356974531464</v>
      </c>
      <c r="E2833">
        <v>4.9792246466702312E-3</v>
      </c>
      <c r="G2833">
        <v>2831</v>
      </c>
      <c r="H2833">
        <f t="shared" ca="1" si="92"/>
        <v>5.2274974654954183E-2</v>
      </c>
    </row>
    <row r="2834" spans="2:8" x14ac:dyDescent="0.2">
      <c r="B2834" s="176">
        <v>42537</v>
      </c>
      <c r="C2834" s="146">
        <v>452.75494400000002</v>
      </c>
      <c r="D2834">
        <f t="shared" si="91"/>
        <v>16.092618783720273</v>
      </c>
      <c r="E2834">
        <v>4.9767637259481743E-3</v>
      </c>
      <c r="G2834">
        <v>2832</v>
      </c>
      <c r="H2834">
        <f t="shared" ca="1" si="92"/>
        <v>-7.7226268987620569E-2</v>
      </c>
    </row>
    <row r="2835" spans="2:8" x14ac:dyDescent="0.2">
      <c r="B2835" s="176">
        <v>37771</v>
      </c>
      <c r="C2835" s="146">
        <v>26.488330999999999</v>
      </c>
      <c r="D2835">
        <f t="shared" si="91"/>
        <v>-0.58081718516655134</v>
      </c>
      <c r="E2835">
        <v>4.9752634925481426E-3</v>
      </c>
      <c r="G2835">
        <v>2833</v>
      </c>
      <c r="H2835">
        <f t="shared" ca="1" si="92"/>
        <v>2.1573251655339749E-2</v>
      </c>
    </row>
    <row r="2836" spans="2:8" x14ac:dyDescent="0.2">
      <c r="B2836" s="176">
        <v>38176</v>
      </c>
      <c r="C2836" s="146">
        <v>63.190403000000003</v>
      </c>
      <c r="D2836">
        <f t="shared" si="91"/>
        <v>-0.65305226217953527</v>
      </c>
      <c r="E2836">
        <v>4.9673282736252362E-3</v>
      </c>
      <c r="G2836">
        <v>2834</v>
      </c>
      <c r="H2836">
        <f t="shared" ca="1" si="92"/>
        <v>3.0066507448810752E-2</v>
      </c>
    </row>
    <row r="2837" spans="2:8" x14ac:dyDescent="0.2">
      <c r="B2837" s="176">
        <v>44174</v>
      </c>
      <c r="C2837" s="146">
        <v>182.132339</v>
      </c>
      <c r="D2837">
        <f t="shared" si="91"/>
        <v>1.9421355930867275</v>
      </c>
      <c r="E2837">
        <v>4.9503972333667795E-3</v>
      </c>
      <c r="G2837">
        <v>2835</v>
      </c>
      <c r="H2837">
        <f t="shared" ca="1" si="92"/>
        <v>2.1619340382433423E-2</v>
      </c>
    </row>
    <row r="2838" spans="2:8" x14ac:dyDescent="0.2">
      <c r="B2838" s="176">
        <v>35597</v>
      </c>
      <c r="C2838" s="146">
        <v>61.904808000000003</v>
      </c>
      <c r="D2838">
        <f t="shared" si="91"/>
        <v>-0.84154401850683547</v>
      </c>
      <c r="E2838">
        <v>4.9436628345032336E-3</v>
      </c>
      <c r="G2838">
        <v>2836</v>
      </c>
      <c r="H2838">
        <f t="shared" ca="1" si="92"/>
        <v>-2.2674189681683905E-2</v>
      </c>
    </row>
    <row r="2839" spans="2:8" x14ac:dyDescent="0.2">
      <c r="B2839" s="176">
        <v>41709</v>
      </c>
      <c r="C2839" s="146">
        <v>390.67511000000002</v>
      </c>
      <c r="D2839">
        <f t="shared" si="91"/>
        <v>18.069238387499702</v>
      </c>
      <c r="E2839">
        <v>4.9241255425640429E-3</v>
      </c>
      <c r="G2839">
        <v>2837</v>
      </c>
      <c r="H2839">
        <f t="shared" ca="1" si="92"/>
        <v>3.9896004789736796E-2</v>
      </c>
    </row>
    <row r="2840" spans="2:8" x14ac:dyDescent="0.2">
      <c r="B2840" s="176">
        <v>37557</v>
      </c>
      <c r="C2840" s="146">
        <v>20.487189999999998</v>
      </c>
      <c r="D2840">
        <f t="shared" si="91"/>
        <v>-0.94763190217244386</v>
      </c>
      <c r="E2840">
        <v>4.9186946547522129E-3</v>
      </c>
      <c r="G2840">
        <v>2838</v>
      </c>
      <c r="H2840">
        <f t="shared" ca="1" si="92"/>
        <v>1.8185571278776407E-3</v>
      </c>
    </row>
    <row r="2841" spans="2:8" x14ac:dyDescent="0.2">
      <c r="B2841" s="176">
        <v>41695</v>
      </c>
      <c r="C2841" s="146">
        <v>391.21508799999998</v>
      </c>
      <c r="D2841">
        <f t="shared" si="91"/>
        <v>5.6502995145723567</v>
      </c>
      <c r="E2841">
        <v>4.9174530167834457E-3</v>
      </c>
      <c r="G2841">
        <v>2839</v>
      </c>
      <c r="H2841">
        <f t="shared" ca="1" si="92"/>
        <v>2.416115768120812E-2</v>
      </c>
    </row>
    <row r="2842" spans="2:8" x14ac:dyDescent="0.2">
      <c r="B2842" s="176">
        <v>35142</v>
      </c>
      <c r="C2842" s="146">
        <v>58.826687</v>
      </c>
      <c r="D2842">
        <f t="shared" si="91"/>
        <v>-0.8950787756549895</v>
      </c>
      <c r="E2842">
        <v>4.9127850400562476E-3</v>
      </c>
      <c r="G2842">
        <v>2840</v>
      </c>
      <c r="H2842">
        <f t="shared" ca="1" si="92"/>
        <v>2.2943928500530578E-2</v>
      </c>
    </row>
    <row r="2843" spans="2:8" x14ac:dyDescent="0.2">
      <c r="B2843" s="176">
        <v>42104</v>
      </c>
      <c r="C2843" s="146">
        <v>560.67480499999999</v>
      </c>
      <c r="D2843">
        <f t="shared" si="91"/>
        <v>6.4259086961841456</v>
      </c>
      <c r="E2843">
        <v>4.9116110500494088E-3</v>
      </c>
      <c r="G2843">
        <v>2841</v>
      </c>
      <c r="H2843">
        <f t="shared" ca="1" si="92"/>
        <v>-1.2994342909594059E-2</v>
      </c>
    </row>
    <row r="2844" spans="2:8" x14ac:dyDescent="0.2">
      <c r="B2844" s="176">
        <v>35257</v>
      </c>
      <c r="C2844" s="146">
        <v>75.502517999999995</v>
      </c>
      <c r="D2844">
        <f t="shared" si="91"/>
        <v>0.12149641906252757</v>
      </c>
      <c r="E2844">
        <v>4.9102804097304409E-3</v>
      </c>
      <c r="G2844">
        <v>2842</v>
      </c>
      <c r="H2844">
        <f t="shared" ca="1" si="92"/>
        <v>5.3969846856156871E-3</v>
      </c>
    </row>
    <row r="2845" spans="2:8" x14ac:dyDescent="0.2">
      <c r="B2845" s="176">
        <v>38477</v>
      </c>
      <c r="C2845" s="146">
        <v>67.323013000000003</v>
      </c>
      <c r="D2845">
        <f t="shared" si="91"/>
        <v>-0.5336204658076491</v>
      </c>
      <c r="E2845">
        <v>4.9014216718579664E-3</v>
      </c>
      <c r="G2845">
        <v>2843</v>
      </c>
      <c r="H2845">
        <f t="shared" ca="1" si="92"/>
        <v>-3.3864260043587099E-2</v>
      </c>
    </row>
    <row r="2846" spans="2:8" x14ac:dyDescent="0.2">
      <c r="B2846" s="176">
        <v>40273</v>
      </c>
      <c r="C2846" s="146">
        <v>144.352417</v>
      </c>
      <c r="D2846">
        <f t="shared" si="91"/>
        <v>-0.39143878700346985</v>
      </c>
      <c r="E2846">
        <v>4.8866188043738372E-3</v>
      </c>
      <c r="G2846">
        <v>2844</v>
      </c>
      <c r="H2846">
        <f t="shared" ca="1" si="92"/>
        <v>-8.1935796580946598E-3</v>
      </c>
    </row>
    <row r="2847" spans="2:8" x14ac:dyDescent="0.2">
      <c r="B2847" s="176">
        <v>40942</v>
      </c>
      <c r="C2847" s="146">
        <v>237.202789</v>
      </c>
      <c r="D2847">
        <f t="shared" si="91"/>
        <v>7.0001643642136513E-2</v>
      </c>
      <c r="E2847">
        <v>4.8691650736020315E-3</v>
      </c>
      <c r="G2847">
        <v>2845</v>
      </c>
      <c r="H2847">
        <f t="shared" ca="1" si="92"/>
        <v>-1.2961223236104068E-2</v>
      </c>
    </row>
    <row r="2848" spans="2:8" x14ac:dyDescent="0.2">
      <c r="B2848" s="176">
        <v>41122</v>
      </c>
      <c r="C2848" s="146">
        <v>221.68450899999999</v>
      </c>
      <c r="D2848">
        <f t="shared" si="91"/>
        <v>1.188740393873239</v>
      </c>
      <c r="E2848">
        <v>4.8618677785606411E-3</v>
      </c>
      <c r="G2848">
        <v>2846</v>
      </c>
      <c r="H2848">
        <f t="shared" ca="1" si="92"/>
        <v>6.9410598084195486E-3</v>
      </c>
    </row>
    <row r="2849" spans="2:8" x14ac:dyDescent="0.2">
      <c r="B2849" s="176">
        <v>40098</v>
      </c>
      <c r="C2849" s="146">
        <v>101.284058</v>
      </c>
      <c r="D2849">
        <f t="shared" si="91"/>
        <v>-0.30051821043207394</v>
      </c>
      <c r="E2849">
        <v>4.8565924305027227E-3</v>
      </c>
      <c r="G2849">
        <v>2847</v>
      </c>
      <c r="H2849">
        <f t="shared" ca="1" si="92"/>
        <v>5.7582042175665059E-3</v>
      </c>
    </row>
    <row r="2850" spans="2:8" x14ac:dyDescent="0.2">
      <c r="B2850" s="176">
        <v>43888</v>
      </c>
      <c r="C2850" s="146">
        <v>144.79870600000001</v>
      </c>
      <c r="D2850">
        <f t="shared" si="91"/>
        <v>5.9474424163190358</v>
      </c>
      <c r="E2850">
        <v>4.8425446585199806E-3</v>
      </c>
      <c r="G2850">
        <v>2848</v>
      </c>
      <c r="H2850">
        <f t="shared" ca="1" si="92"/>
        <v>-1.1688329840346283E-2</v>
      </c>
    </row>
    <row r="2851" spans="2:8" x14ac:dyDescent="0.2">
      <c r="B2851" s="176">
        <v>36697</v>
      </c>
      <c r="C2851" s="146">
        <v>20.842016000000001</v>
      </c>
      <c r="D2851">
        <f t="shared" si="91"/>
        <v>-0.81899013176504321</v>
      </c>
      <c r="E2851">
        <v>4.8347450201250046E-3</v>
      </c>
      <c r="G2851">
        <v>2849</v>
      </c>
      <c r="H2851">
        <f t="shared" ca="1" si="92"/>
        <v>4.2306948786326043E-2</v>
      </c>
    </row>
    <row r="2852" spans="2:8" x14ac:dyDescent="0.2">
      <c r="B2852" s="176">
        <v>39177</v>
      </c>
      <c r="C2852" s="146">
        <v>115.142982</v>
      </c>
      <c r="D2852">
        <f t="shared" si="91"/>
        <v>-0.76906557583188673</v>
      </c>
      <c r="E2852">
        <v>4.8330046402639036E-3</v>
      </c>
      <c r="G2852">
        <v>2850</v>
      </c>
      <c r="H2852">
        <f t="shared" ca="1" si="92"/>
        <v>-1.7915933017687277E-2</v>
      </c>
    </row>
    <row r="2853" spans="2:8" x14ac:dyDescent="0.2">
      <c r="B2853" s="176">
        <v>42744</v>
      </c>
      <c r="C2853" s="146">
        <v>498.59600799999998</v>
      </c>
      <c r="D2853">
        <f t="shared" si="91"/>
        <v>10.767124985615483</v>
      </c>
      <c r="E2853">
        <v>4.8216448360295754E-3</v>
      </c>
      <c r="G2853">
        <v>2851</v>
      </c>
      <c r="H2853">
        <f t="shared" ca="1" si="92"/>
        <v>-2.3839373693992368E-2</v>
      </c>
    </row>
    <row r="2854" spans="2:8" x14ac:dyDescent="0.2">
      <c r="B2854" s="176">
        <v>35886</v>
      </c>
      <c r="C2854" s="146">
        <v>42.371948000000003</v>
      </c>
      <c r="D2854">
        <f t="shared" si="91"/>
        <v>-0.81594279474885001</v>
      </c>
      <c r="E2854">
        <v>4.8143023961668826E-3</v>
      </c>
      <c r="G2854">
        <v>2852</v>
      </c>
      <c r="H2854">
        <f t="shared" ca="1" si="92"/>
        <v>3.4654191733433891E-2</v>
      </c>
    </row>
    <row r="2855" spans="2:8" x14ac:dyDescent="0.2">
      <c r="B2855" s="176">
        <v>41088</v>
      </c>
      <c r="C2855" s="146">
        <v>230.21075400000001</v>
      </c>
      <c r="D2855">
        <f t="shared" si="91"/>
        <v>0.71189719066700585</v>
      </c>
      <c r="E2855">
        <v>4.8076885305225747E-3</v>
      </c>
      <c r="G2855">
        <v>2853</v>
      </c>
      <c r="H2855">
        <f t="shared" ca="1" si="92"/>
        <v>-2.7089671984517859E-3</v>
      </c>
    </row>
    <row r="2856" spans="2:8" x14ac:dyDescent="0.2">
      <c r="B2856" s="176">
        <v>39454</v>
      </c>
      <c r="C2856" s="146">
        <v>134.47697400000001</v>
      </c>
      <c r="D2856">
        <f t="shared" si="91"/>
        <v>-5.0118011789538133E-2</v>
      </c>
      <c r="E2856">
        <v>4.7973953583040534E-3</v>
      </c>
      <c r="G2856">
        <v>2854</v>
      </c>
      <c r="H2856">
        <f t="shared" ca="1" si="92"/>
        <v>3.6148109229743965E-2</v>
      </c>
    </row>
    <row r="2857" spans="2:8" x14ac:dyDescent="0.2">
      <c r="B2857" s="176">
        <v>40361</v>
      </c>
      <c r="C2857" s="146">
        <v>141.57229599999999</v>
      </c>
      <c r="D2857">
        <f t="shared" si="91"/>
        <v>-0.65318918544762405</v>
      </c>
      <c r="E2857">
        <v>4.785303780202599E-3</v>
      </c>
      <c r="G2857">
        <v>2855</v>
      </c>
      <c r="H2857">
        <f t="shared" ca="1" si="92"/>
        <v>-2.9211871435753239E-2</v>
      </c>
    </row>
    <row r="2858" spans="2:8" x14ac:dyDescent="0.2">
      <c r="B2858" s="176">
        <v>42493</v>
      </c>
      <c r="C2858" s="146">
        <v>408.211884</v>
      </c>
      <c r="D2858">
        <f t="shared" si="91"/>
        <v>0.73598185704267938</v>
      </c>
      <c r="E2858">
        <v>4.7829080070640653E-3</v>
      </c>
      <c r="G2858">
        <v>2856</v>
      </c>
      <c r="H2858">
        <f t="shared" ca="1" si="92"/>
        <v>-3.7749808044632759E-2</v>
      </c>
    </row>
    <row r="2859" spans="2:8" x14ac:dyDescent="0.2">
      <c r="B2859" s="176">
        <v>40497</v>
      </c>
      <c r="C2859" s="146">
        <v>235.14755199999999</v>
      </c>
      <c r="D2859">
        <f t="shared" si="91"/>
        <v>2.4878473766768723</v>
      </c>
      <c r="E2859">
        <v>4.7742721508607705E-3</v>
      </c>
      <c r="G2859">
        <v>2857</v>
      </c>
      <c r="H2859">
        <f t="shared" ca="1" si="92"/>
        <v>-1.9716860631077346E-3</v>
      </c>
    </row>
    <row r="2860" spans="2:8" x14ac:dyDescent="0.2">
      <c r="B2860" s="176">
        <v>38454</v>
      </c>
      <c r="C2860" s="146">
        <v>67.419105999999999</v>
      </c>
      <c r="D2860">
        <f t="shared" si="91"/>
        <v>-0.52246636431440574</v>
      </c>
      <c r="E2860">
        <v>4.774201277004079E-3</v>
      </c>
      <c r="G2860">
        <v>2858</v>
      </c>
      <c r="H2860">
        <f t="shared" ca="1" si="92"/>
        <v>8.0613947657193316E-4</v>
      </c>
    </row>
    <row r="2861" spans="2:8" x14ac:dyDescent="0.2">
      <c r="B2861" s="176">
        <v>40821</v>
      </c>
      <c r="C2861" s="146">
        <v>141.18190000000001</v>
      </c>
      <c r="D2861">
        <f t="shared" si="91"/>
        <v>1.9823874414744975</v>
      </c>
      <c r="E2861">
        <v>4.7718691119990062E-3</v>
      </c>
      <c r="G2861">
        <v>2859</v>
      </c>
      <c r="H2861">
        <f t="shared" ca="1" si="92"/>
        <v>3.8873417378141789E-2</v>
      </c>
    </row>
    <row r="2862" spans="2:8" x14ac:dyDescent="0.2">
      <c r="B2862" s="176">
        <v>35698</v>
      </c>
      <c r="C2862" s="146">
        <v>47.338551000000002</v>
      </c>
      <c r="D2862">
        <f t="shared" si="91"/>
        <v>-0.86337267064414258</v>
      </c>
      <c r="E2862">
        <v>4.7710255409405804E-3</v>
      </c>
      <c r="G2862">
        <v>2860</v>
      </c>
      <c r="H2862">
        <f t="shared" ca="1" si="92"/>
        <v>3.1679213047582727E-2</v>
      </c>
    </row>
    <row r="2863" spans="2:8" x14ac:dyDescent="0.2">
      <c r="B2863" s="176">
        <v>42438</v>
      </c>
      <c r="C2863" s="146">
        <v>346.47937000000002</v>
      </c>
      <c r="D2863">
        <f t="shared" si="91"/>
        <v>8.8602672823710158</v>
      </c>
      <c r="E2863">
        <v>4.7681508935759846E-3</v>
      </c>
      <c r="G2863">
        <v>2861</v>
      </c>
      <c r="H2863">
        <f t="shared" ca="1" si="92"/>
        <v>-4.549018129887436E-2</v>
      </c>
    </row>
    <row r="2864" spans="2:8" x14ac:dyDescent="0.2">
      <c r="B2864" s="176">
        <v>36375</v>
      </c>
      <c r="C2864" s="146">
        <v>35.138942999999998</v>
      </c>
      <c r="D2864">
        <f t="shared" si="91"/>
        <v>-0.88067548522410077</v>
      </c>
      <c r="E2864">
        <v>4.7639654382823915E-3</v>
      </c>
      <c r="G2864">
        <v>2862</v>
      </c>
      <c r="H2864">
        <f t="shared" ca="1" si="92"/>
        <v>2.5657228645766788E-2</v>
      </c>
    </row>
    <row r="2865" spans="2:8" x14ac:dyDescent="0.2">
      <c r="B2865" s="176">
        <v>44312</v>
      </c>
      <c r="C2865" s="146">
        <v>294.48217799999998</v>
      </c>
      <c r="D2865">
        <f t="shared" si="91"/>
        <v>14.066005529993525</v>
      </c>
      <c r="E2865">
        <v>4.7618357427990279E-3</v>
      </c>
      <c r="G2865">
        <v>2863</v>
      </c>
      <c r="H2865">
        <f t="shared" ca="1" si="92"/>
        <v>-2.7641518832769312E-2</v>
      </c>
    </row>
    <row r="2866" spans="2:8" x14ac:dyDescent="0.2">
      <c r="B2866" s="176">
        <v>36704</v>
      </c>
      <c r="C2866" s="146">
        <v>19.546135</v>
      </c>
      <c r="D2866">
        <f t="shared" si="91"/>
        <v>-0.94205319177863267</v>
      </c>
      <c r="E2866">
        <v>4.7580976512644193E-3</v>
      </c>
      <c r="G2866">
        <v>2864</v>
      </c>
      <c r="H2866">
        <f t="shared" ca="1" si="92"/>
        <v>-6.4749621848145108E-3</v>
      </c>
    </row>
    <row r="2867" spans="2:8" x14ac:dyDescent="0.2">
      <c r="B2867" s="176">
        <v>42401</v>
      </c>
      <c r="C2867" s="146">
        <v>337.31167599999998</v>
      </c>
      <c r="D2867">
        <f t="shared" si="91"/>
        <v>-0.52420950660763943</v>
      </c>
      <c r="E2867">
        <v>4.7492073576133357E-3</v>
      </c>
      <c r="G2867">
        <v>2865</v>
      </c>
      <c r="H2867">
        <f t="shared" ca="1" si="92"/>
        <v>-1.1727752528280127E-3</v>
      </c>
    </row>
    <row r="2868" spans="2:8" x14ac:dyDescent="0.2">
      <c r="B2868" s="176">
        <v>45265</v>
      </c>
      <c r="C2868" s="146">
        <v>708.95001200000002</v>
      </c>
      <c r="D2868">
        <f t="shared" si="91"/>
        <v>0.97434635838803474</v>
      </c>
      <c r="E2868">
        <v>4.7477836082013211E-3</v>
      </c>
      <c r="G2868">
        <v>2866</v>
      </c>
      <c r="H2868">
        <f t="shared" ca="1" si="92"/>
        <v>-1.5298551053874218E-3</v>
      </c>
    </row>
    <row r="2869" spans="2:8" x14ac:dyDescent="0.2">
      <c r="B2869" s="176">
        <v>43154</v>
      </c>
      <c r="C2869" s="146">
        <v>359.080872</v>
      </c>
      <c r="D2869">
        <f t="shared" si="91"/>
        <v>-0.12921546158148228</v>
      </c>
      <c r="E2869">
        <v>4.7420221857008985E-3</v>
      </c>
      <c r="G2869">
        <v>2867</v>
      </c>
      <c r="H2869">
        <f t="shared" ca="1" si="92"/>
        <v>-4.284248998836164E-2</v>
      </c>
    </row>
    <row r="2870" spans="2:8" x14ac:dyDescent="0.2">
      <c r="B2870" s="176">
        <v>44635</v>
      </c>
      <c r="C2870" s="146">
        <v>412.364777</v>
      </c>
      <c r="D2870">
        <f t="shared" si="91"/>
        <v>4.3566541543121744</v>
      </c>
      <c r="E2870">
        <v>4.7363795351653979E-3</v>
      </c>
      <c r="G2870">
        <v>2868</v>
      </c>
      <c r="H2870">
        <f t="shared" ca="1" si="92"/>
        <v>-6.1123712154099195E-2</v>
      </c>
    </row>
    <row r="2871" spans="2:8" x14ac:dyDescent="0.2">
      <c r="B2871" s="176">
        <v>38379</v>
      </c>
      <c r="C2871" s="146">
        <v>76.981780999999998</v>
      </c>
      <c r="D2871">
        <f t="shared" si="91"/>
        <v>-0.39441595358133397</v>
      </c>
      <c r="E2871">
        <v>4.7037134911281165E-3</v>
      </c>
      <c r="G2871">
        <v>2869</v>
      </c>
      <c r="H2871">
        <f t="shared" ca="1" si="92"/>
        <v>-2.5700763603182717E-2</v>
      </c>
    </row>
    <row r="2872" spans="2:8" x14ac:dyDescent="0.2">
      <c r="B2872" s="176">
        <v>38763</v>
      </c>
      <c r="C2872" s="146">
        <v>127.119896</v>
      </c>
      <c r="D2872">
        <f t="shared" si="91"/>
        <v>-0.7594476984274926</v>
      </c>
      <c r="E2872">
        <v>4.6953104859594431E-3</v>
      </c>
      <c r="G2872">
        <v>2870</v>
      </c>
      <c r="H2872">
        <f t="shared" ca="1" si="92"/>
        <v>5.5936172542317246E-4</v>
      </c>
    </row>
    <row r="2873" spans="2:8" x14ac:dyDescent="0.2">
      <c r="B2873" s="176">
        <v>41974</v>
      </c>
      <c r="C2873" s="146">
        <v>528.45013400000005</v>
      </c>
      <c r="D2873">
        <f t="shared" si="91"/>
        <v>0.8704245584824043</v>
      </c>
      <c r="E2873">
        <v>4.6860278344785797E-3</v>
      </c>
      <c r="G2873">
        <v>2871</v>
      </c>
      <c r="H2873">
        <f t="shared" ca="1" si="92"/>
        <v>4.8141164627423639E-4</v>
      </c>
    </row>
    <row r="2874" spans="2:8" x14ac:dyDescent="0.2">
      <c r="B2874" s="176">
        <v>41337</v>
      </c>
      <c r="C2874" s="146">
        <v>282.52951000000002</v>
      </c>
      <c r="D2874">
        <f t="shared" si="91"/>
        <v>23.369719115922713</v>
      </c>
      <c r="E2874">
        <v>4.6809508367078494E-3</v>
      </c>
      <c r="G2874">
        <v>2872</v>
      </c>
      <c r="H2874">
        <f t="shared" ca="1" si="92"/>
        <v>6.3263242354330798E-2</v>
      </c>
    </row>
    <row r="2875" spans="2:8" x14ac:dyDescent="0.2">
      <c r="B2875" s="176">
        <v>37112</v>
      </c>
      <c r="C2875" s="146">
        <v>11.593465999999999</v>
      </c>
      <c r="D2875">
        <f t="shared" si="91"/>
        <v>-0.98179846804053439</v>
      </c>
      <c r="E2875">
        <v>4.6792443673755995E-3</v>
      </c>
      <c r="G2875">
        <v>2873</v>
      </c>
      <c r="H2875">
        <f t="shared" ca="1" si="92"/>
        <v>3.087794070632378E-2</v>
      </c>
    </row>
    <row r="2876" spans="2:8" x14ac:dyDescent="0.2">
      <c r="B2876" s="176">
        <v>45211</v>
      </c>
      <c r="C2876" s="146">
        <v>636.95001200000002</v>
      </c>
      <c r="D2876">
        <f t="shared" si="91"/>
        <v>0.1362888189198381</v>
      </c>
      <c r="E2876">
        <v>4.6530157728706866E-3</v>
      </c>
      <c r="G2876">
        <v>2874</v>
      </c>
      <c r="H2876">
        <f t="shared" ca="1" si="92"/>
        <v>-9.5565836970215035E-3</v>
      </c>
    </row>
    <row r="2877" spans="2:8" x14ac:dyDescent="0.2">
      <c r="B2877" s="176">
        <v>45086</v>
      </c>
      <c r="C2877" s="146">
        <v>560.55291699999998</v>
      </c>
      <c r="D2877">
        <f t="shared" si="91"/>
        <v>1.1626923342734172</v>
      </c>
      <c r="E2877">
        <v>4.6453390194750224E-3</v>
      </c>
      <c r="G2877">
        <v>2875</v>
      </c>
      <c r="H2877">
        <f t="shared" ca="1" si="92"/>
        <v>-1.2936964690570235E-2</v>
      </c>
    </row>
    <row r="2878" spans="2:8" x14ac:dyDescent="0.2">
      <c r="B2878" s="176">
        <v>43340</v>
      </c>
      <c r="C2878" s="146">
        <v>259.19216899999998</v>
      </c>
      <c r="D2878">
        <f t="shared" si="91"/>
        <v>21.150420340853305</v>
      </c>
      <c r="E2878">
        <v>4.6368531156388186E-3</v>
      </c>
      <c r="G2878">
        <v>2876</v>
      </c>
      <c r="H2878">
        <f t="shared" ca="1" si="92"/>
        <v>2.0383242694665366E-2</v>
      </c>
    </row>
    <row r="2879" spans="2:8" x14ac:dyDescent="0.2">
      <c r="B2879" s="176">
        <v>37137</v>
      </c>
      <c r="C2879" s="146">
        <v>11.701456</v>
      </c>
      <c r="D2879">
        <f t="shared" si="91"/>
        <v>-0.92208402624975483</v>
      </c>
      <c r="E2879">
        <v>4.6356880151229019E-3</v>
      </c>
      <c r="G2879">
        <v>2877</v>
      </c>
      <c r="H2879">
        <f t="shared" ca="1" si="92"/>
        <v>-2.6328129576341864E-3</v>
      </c>
    </row>
    <row r="2880" spans="2:8" x14ac:dyDescent="0.2">
      <c r="B2880" s="176">
        <v>40241</v>
      </c>
      <c r="C2880" s="146">
        <v>150.18045000000001</v>
      </c>
      <c r="D2880">
        <f t="shared" si="91"/>
        <v>0.26294389573984517</v>
      </c>
      <c r="E2880">
        <v>4.6341538157712425E-3</v>
      </c>
      <c r="G2880">
        <v>2878</v>
      </c>
      <c r="H2880">
        <f t="shared" ca="1" si="92"/>
        <v>5.609032583271078E-3</v>
      </c>
    </row>
    <row r="2881" spans="2:8" x14ac:dyDescent="0.2">
      <c r="B2881" s="176">
        <v>39408</v>
      </c>
      <c r="C2881" s="146">
        <v>118.91300200000001</v>
      </c>
      <c r="D2881">
        <f t="shared" si="91"/>
        <v>-8.4194834120534079E-2</v>
      </c>
      <c r="E2881">
        <v>4.6290084739429235E-3</v>
      </c>
      <c r="G2881">
        <v>2879</v>
      </c>
      <c r="H2881">
        <f t="shared" ca="1" si="92"/>
        <v>-4.0256264834585007E-3</v>
      </c>
    </row>
    <row r="2882" spans="2:8" x14ac:dyDescent="0.2">
      <c r="B2882" s="176">
        <v>44125</v>
      </c>
      <c r="C2882" s="146">
        <v>129.84530599999999</v>
      </c>
      <c r="D2882">
        <f t="shared" si="91"/>
        <v>5.457001676742804</v>
      </c>
      <c r="E2882">
        <v>4.6277915996571451E-3</v>
      </c>
      <c r="G2882">
        <v>2880</v>
      </c>
      <c r="H2882">
        <f t="shared" ca="1" si="92"/>
        <v>-2.1517983205263914E-2</v>
      </c>
    </row>
    <row r="2883" spans="2:8" x14ac:dyDescent="0.2">
      <c r="B2883" s="176">
        <v>37328</v>
      </c>
      <c r="C2883" s="146">
        <v>20.109226</v>
      </c>
      <c r="D2883">
        <f t="shared" ref="D2883:D2946" si="93">(C2883-C2884)/C2884</f>
        <v>-0.68886584698718412</v>
      </c>
      <c r="E2883">
        <v>4.6242972667321419E-3</v>
      </c>
      <c r="G2883">
        <v>2881</v>
      </c>
      <c r="H2883">
        <f t="shared" ca="1" si="92"/>
        <v>1.6739506649384858E-3</v>
      </c>
    </row>
    <row r="2884" spans="2:8" x14ac:dyDescent="0.2">
      <c r="B2884" s="176">
        <v>38189</v>
      </c>
      <c r="C2884" s="146">
        <v>64.632011000000006</v>
      </c>
      <c r="D2884">
        <f t="shared" si="93"/>
        <v>-0.48268702265245683</v>
      </c>
      <c r="E2884">
        <v>4.6059196446589564E-3</v>
      </c>
      <c r="G2884">
        <v>2882</v>
      </c>
      <c r="H2884">
        <f t="shared" ref="H2884:H2947" ca="1" si="94">_xlfn.NORM.INV(RAND(),N$5,N$6)</f>
        <v>1.6082265409428934E-2</v>
      </c>
    </row>
    <row r="2885" spans="2:8" x14ac:dyDescent="0.2">
      <c r="B2885" s="176">
        <v>40218</v>
      </c>
      <c r="C2885" s="146">
        <v>124.937927</v>
      </c>
      <c r="D2885">
        <f t="shared" si="93"/>
        <v>0.57642489996746782</v>
      </c>
      <c r="E2885">
        <v>4.6044356667187475E-3</v>
      </c>
      <c r="G2885">
        <v>2883</v>
      </c>
      <c r="H2885">
        <f t="shared" ca="1" si="94"/>
        <v>2.0459693568850367E-2</v>
      </c>
    </row>
    <row r="2886" spans="2:8" x14ac:dyDescent="0.2">
      <c r="B2886" s="176">
        <v>38560</v>
      </c>
      <c r="C2886" s="146">
        <v>79.253967000000003</v>
      </c>
      <c r="D2886">
        <f t="shared" si="93"/>
        <v>-0.87267416584128854</v>
      </c>
      <c r="E2886">
        <v>4.6019494133132579E-3</v>
      </c>
      <c r="G2886">
        <v>2884</v>
      </c>
      <c r="H2886">
        <f t="shared" ca="1" si="94"/>
        <v>-1.5035275618312235E-2</v>
      </c>
    </row>
    <row r="2887" spans="2:8" x14ac:dyDescent="0.2">
      <c r="B2887" s="176">
        <v>45205</v>
      </c>
      <c r="C2887" s="146">
        <v>622.45001200000002</v>
      </c>
      <c r="D2887">
        <f t="shared" si="93"/>
        <v>2.5730472602523369</v>
      </c>
      <c r="E2887">
        <v>4.5998000490562411E-3</v>
      </c>
      <c r="G2887">
        <v>2885</v>
      </c>
      <c r="H2887">
        <f t="shared" ca="1" si="94"/>
        <v>1.2649829811994977E-3</v>
      </c>
    </row>
    <row r="2888" spans="2:8" x14ac:dyDescent="0.2">
      <c r="B2888" s="176">
        <v>43452</v>
      </c>
      <c r="C2888" s="146">
        <v>174.20704699999999</v>
      </c>
      <c r="D2888">
        <f t="shared" si="93"/>
        <v>-0.6445642275299468</v>
      </c>
      <c r="E2888">
        <v>4.5990321027971738E-3</v>
      </c>
      <c r="G2888">
        <v>2886</v>
      </c>
      <c r="H2888">
        <f t="shared" ca="1" si="94"/>
        <v>3.6125064474050644E-2</v>
      </c>
    </row>
    <row r="2889" spans="2:8" x14ac:dyDescent="0.2">
      <c r="B2889" s="176">
        <v>44545</v>
      </c>
      <c r="C2889" s="146">
        <v>490.12243699999999</v>
      </c>
      <c r="D2889">
        <f t="shared" si="93"/>
        <v>18.354386685549724</v>
      </c>
      <c r="E2889">
        <v>4.597472008580736E-3</v>
      </c>
      <c r="G2889">
        <v>2887</v>
      </c>
      <c r="H2889">
        <f t="shared" ca="1" si="94"/>
        <v>-8.7588649448588594E-3</v>
      </c>
    </row>
    <row r="2890" spans="2:8" x14ac:dyDescent="0.2">
      <c r="B2890" s="176">
        <v>37631</v>
      </c>
      <c r="C2890" s="146">
        <v>25.323584</v>
      </c>
      <c r="D2890">
        <f t="shared" si="93"/>
        <v>-0.91725566690118365</v>
      </c>
      <c r="E2890">
        <v>4.5899932878132122E-3</v>
      </c>
      <c r="G2890">
        <v>2888</v>
      </c>
      <c r="H2890">
        <f t="shared" ca="1" si="94"/>
        <v>1.4246617154772078E-2</v>
      </c>
    </row>
    <row r="2891" spans="2:8" x14ac:dyDescent="0.2">
      <c r="B2891" s="176">
        <v>43272</v>
      </c>
      <c r="C2891" s="146">
        <v>306.04614299999997</v>
      </c>
      <c r="D2891">
        <f t="shared" si="93"/>
        <v>5.0283801117954079</v>
      </c>
      <c r="E2891">
        <v>4.5810853435194537E-3</v>
      </c>
      <c r="G2891">
        <v>2889</v>
      </c>
      <c r="H2891">
        <f t="shared" ca="1" si="94"/>
        <v>1.6250059874822094E-2</v>
      </c>
    </row>
    <row r="2892" spans="2:8" x14ac:dyDescent="0.2">
      <c r="B2892" s="176">
        <v>35093</v>
      </c>
      <c r="C2892" s="146">
        <v>50.767558999999999</v>
      </c>
      <c r="D2892">
        <f t="shared" si="93"/>
        <v>-0.60688412979428508</v>
      </c>
      <c r="E2892">
        <v>4.5801718553836702E-3</v>
      </c>
      <c r="G2892">
        <v>2890</v>
      </c>
      <c r="H2892">
        <f t="shared" ca="1" si="94"/>
        <v>1.3497554720817212E-2</v>
      </c>
    </row>
    <row r="2893" spans="2:8" x14ac:dyDescent="0.2">
      <c r="B2893" s="176">
        <v>38861</v>
      </c>
      <c r="C2893" s="146">
        <v>129.14146400000001</v>
      </c>
      <c r="D2893">
        <f t="shared" si="93"/>
        <v>-0.53941270428592913</v>
      </c>
      <c r="E2893">
        <v>4.5571403966180894E-3</v>
      </c>
      <c r="G2893">
        <v>2891</v>
      </c>
      <c r="H2893">
        <f t="shared" ca="1" si="94"/>
        <v>-6.6105611630374303E-2</v>
      </c>
    </row>
    <row r="2894" spans="2:8" x14ac:dyDescent="0.2">
      <c r="B2894" s="176">
        <v>41333</v>
      </c>
      <c r="C2894" s="146">
        <v>280.38433800000001</v>
      </c>
      <c r="D2894">
        <f t="shared" si="93"/>
        <v>10.729456355764746</v>
      </c>
      <c r="E2894">
        <v>4.541609314461085E-3</v>
      </c>
      <c r="G2894">
        <v>2892</v>
      </c>
      <c r="H2894">
        <f t="shared" ca="1" si="94"/>
        <v>-1.7781586135374366E-2</v>
      </c>
    </row>
    <row r="2895" spans="2:8" x14ac:dyDescent="0.2">
      <c r="B2895" s="176">
        <v>37733</v>
      </c>
      <c r="C2895" s="146">
        <v>23.904291000000001</v>
      </c>
      <c r="D2895">
        <f t="shared" si="93"/>
        <v>-0.9278507792632178</v>
      </c>
      <c r="E2895">
        <v>4.5380158422087188E-3</v>
      </c>
      <c r="G2895">
        <v>2893</v>
      </c>
      <c r="H2895">
        <f t="shared" ca="1" si="94"/>
        <v>5.0691199932283722E-2</v>
      </c>
    </row>
    <row r="2896" spans="2:8" x14ac:dyDescent="0.2">
      <c r="B2896" s="176">
        <v>43185</v>
      </c>
      <c r="C2896" s="146">
        <v>331.31738300000001</v>
      </c>
      <c r="D2896">
        <f t="shared" si="93"/>
        <v>6.0097308705002712</v>
      </c>
      <c r="E2896">
        <v>4.5337508239140468E-3</v>
      </c>
      <c r="G2896">
        <v>2894</v>
      </c>
      <c r="H2896">
        <f t="shared" ca="1" si="94"/>
        <v>-9.7647714943827611E-4</v>
      </c>
    </row>
    <row r="2897" spans="2:8" x14ac:dyDescent="0.2">
      <c r="B2897" s="176">
        <v>35473</v>
      </c>
      <c r="C2897" s="146">
        <v>47.265349999999998</v>
      </c>
      <c r="D2897">
        <f t="shared" si="93"/>
        <v>-0.89064084158871826</v>
      </c>
      <c r="E2897">
        <v>4.5236276702140315E-3</v>
      </c>
      <c r="G2897">
        <v>2895</v>
      </c>
      <c r="H2897">
        <f t="shared" ca="1" si="94"/>
        <v>6.5025512178405562E-2</v>
      </c>
    </row>
    <row r="2898" spans="2:8" x14ac:dyDescent="0.2">
      <c r="B2898" s="176">
        <v>43108</v>
      </c>
      <c r="C2898" s="146">
        <v>432.20294200000001</v>
      </c>
      <c r="D2898">
        <f t="shared" si="93"/>
        <v>0.53320149900395275</v>
      </c>
      <c r="E2898">
        <v>4.5179969527798835E-3</v>
      </c>
      <c r="G2898">
        <v>2896</v>
      </c>
      <c r="H2898">
        <f t="shared" ca="1" si="94"/>
        <v>1.1904786351923996E-2</v>
      </c>
    </row>
    <row r="2899" spans="2:8" x14ac:dyDescent="0.2">
      <c r="B2899" s="176">
        <v>41464</v>
      </c>
      <c r="C2899" s="146">
        <v>281.89572099999998</v>
      </c>
      <c r="D2899">
        <f t="shared" si="93"/>
        <v>1.0959892981727215</v>
      </c>
      <c r="E2899">
        <v>4.51693114756476E-3</v>
      </c>
      <c r="G2899">
        <v>2897</v>
      </c>
      <c r="H2899">
        <f t="shared" ca="1" si="94"/>
        <v>-5.9084306074172206E-2</v>
      </c>
    </row>
    <row r="2900" spans="2:8" x14ac:dyDescent="0.2">
      <c r="B2900" s="176">
        <v>38903</v>
      </c>
      <c r="C2900" s="146">
        <v>134.49292</v>
      </c>
      <c r="D2900">
        <f t="shared" si="93"/>
        <v>-0.62822973313680086</v>
      </c>
      <c r="E2900">
        <v>4.512492715220591E-3</v>
      </c>
      <c r="G2900">
        <v>2898</v>
      </c>
      <c r="H2900">
        <f t="shared" ca="1" si="94"/>
        <v>-9.693649640917134E-3</v>
      </c>
    </row>
    <row r="2901" spans="2:8" x14ac:dyDescent="0.2">
      <c r="B2901" s="176">
        <v>41626</v>
      </c>
      <c r="C2901" s="146">
        <v>361.76351899999997</v>
      </c>
      <c r="D2901">
        <f t="shared" si="93"/>
        <v>-0.1670124255250304</v>
      </c>
      <c r="E2901">
        <v>4.4978525041088303E-3</v>
      </c>
      <c r="G2901">
        <v>2899</v>
      </c>
      <c r="H2901">
        <f t="shared" ca="1" si="94"/>
        <v>5.9155305353064376E-3</v>
      </c>
    </row>
    <row r="2902" spans="2:8" x14ac:dyDescent="0.2">
      <c r="B2902" s="176">
        <v>44650</v>
      </c>
      <c r="C2902" s="146">
        <v>434.29641700000002</v>
      </c>
      <c r="D2902">
        <f t="shared" si="93"/>
        <v>1.2435639700821712</v>
      </c>
      <c r="E2902">
        <v>4.4961182357797346E-3</v>
      </c>
      <c r="G2902">
        <v>2900</v>
      </c>
      <c r="H2902">
        <f t="shared" ca="1" si="94"/>
        <v>-2.7247001060589516E-2</v>
      </c>
    </row>
    <row r="2903" spans="2:8" x14ac:dyDescent="0.2">
      <c r="B2903" s="176">
        <v>40913</v>
      </c>
      <c r="C2903" s="146">
        <v>193.574341</v>
      </c>
      <c r="D2903">
        <f t="shared" si="93"/>
        <v>0.67538863587830644</v>
      </c>
      <c r="E2903">
        <v>4.4731444271871364E-3</v>
      </c>
      <c r="G2903">
        <v>2901</v>
      </c>
      <c r="H2903">
        <f t="shared" ca="1" si="94"/>
        <v>6.7603952754231034E-3</v>
      </c>
    </row>
    <row r="2904" spans="2:8" x14ac:dyDescent="0.2">
      <c r="B2904" s="176">
        <v>39517</v>
      </c>
      <c r="C2904" s="146">
        <v>115.539963</v>
      </c>
      <c r="D2904">
        <f t="shared" si="93"/>
        <v>0.91620758548446246</v>
      </c>
      <c r="E2904">
        <v>4.4656921085980223E-3</v>
      </c>
      <c r="G2904">
        <v>2902</v>
      </c>
      <c r="H2904">
        <f t="shared" ca="1" si="94"/>
        <v>4.8746376123150442E-2</v>
      </c>
    </row>
    <row r="2905" spans="2:8" x14ac:dyDescent="0.2">
      <c r="B2905" s="176">
        <v>37930</v>
      </c>
      <c r="C2905" s="146">
        <v>60.296162000000002</v>
      </c>
      <c r="D2905">
        <f t="shared" si="93"/>
        <v>-0.83485089232031306</v>
      </c>
      <c r="E2905">
        <v>4.4568237236818995E-3</v>
      </c>
      <c r="G2905">
        <v>2903</v>
      </c>
      <c r="H2905">
        <f t="shared" ca="1" si="94"/>
        <v>-2.8742897723629545E-2</v>
      </c>
    </row>
    <row r="2906" spans="2:8" x14ac:dyDescent="0.2">
      <c r="B2906" s="176">
        <v>41635</v>
      </c>
      <c r="C2906" s="146">
        <v>365.10134900000003</v>
      </c>
      <c r="D2906">
        <f t="shared" si="93"/>
        <v>-0.16792169486089731</v>
      </c>
      <c r="E2906">
        <v>4.4564660739575641E-3</v>
      </c>
      <c r="G2906">
        <v>2904</v>
      </c>
      <c r="H2906">
        <f t="shared" ca="1" si="94"/>
        <v>3.6765943815189033E-3</v>
      </c>
    </row>
    <row r="2907" spans="2:8" x14ac:dyDescent="0.2">
      <c r="B2907" s="176">
        <v>43048</v>
      </c>
      <c r="C2907" s="146">
        <v>438.78244000000001</v>
      </c>
      <c r="D2907">
        <f t="shared" si="93"/>
        <v>0.99002662869222213</v>
      </c>
      <c r="E2907">
        <v>4.4499485783684664E-3</v>
      </c>
      <c r="G2907">
        <v>2905</v>
      </c>
      <c r="H2907">
        <f t="shared" ca="1" si="94"/>
        <v>3.9772387534712864E-2</v>
      </c>
    </row>
    <row r="2908" spans="2:8" x14ac:dyDescent="0.2">
      <c r="B2908" s="176">
        <v>40470</v>
      </c>
      <c r="C2908" s="146">
        <v>220.49073799999999</v>
      </c>
      <c r="D2908">
        <f t="shared" si="93"/>
        <v>2.2935321706541965</v>
      </c>
      <c r="E2908">
        <v>4.4484677522235146E-3</v>
      </c>
      <c r="G2908">
        <v>2906</v>
      </c>
      <c r="H2908">
        <f t="shared" ca="1" si="94"/>
        <v>-4.6554978588317204E-2</v>
      </c>
    </row>
    <row r="2909" spans="2:8" x14ac:dyDescent="0.2">
      <c r="B2909" s="176">
        <v>38439</v>
      </c>
      <c r="C2909" s="146">
        <v>66.946586999999994</v>
      </c>
      <c r="D2909">
        <f t="shared" si="93"/>
        <v>-0.22008699100407494</v>
      </c>
      <c r="E2909">
        <v>4.445984089994688E-3</v>
      </c>
      <c r="G2909">
        <v>2907</v>
      </c>
      <c r="H2909">
        <f t="shared" ca="1" si="94"/>
        <v>3.1605978493392799E-2</v>
      </c>
    </row>
    <row r="2910" spans="2:8" x14ac:dyDescent="0.2">
      <c r="B2910" s="176">
        <v>38650</v>
      </c>
      <c r="C2910" s="146">
        <v>85.838531000000003</v>
      </c>
      <c r="D2910">
        <f t="shared" si="93"/>
        <v>-0.34807322417393138</v>
      </c>
      <c r="E2910">
        <v>4.4413590394371183E-3</v>
      </c>
      <c r="G2910">
        <v>2908</v>
      </c>
      <c r="H2910">
        <f t="shared" ca="1" si="94"/>
        <v>-7.4314277736887121E-3</v>
      </c>
    </row>
    <row r="2911" spans="2:8" x14ac:dyDescent="0.2">
      <c r="B2911" s="176">
        <v>39462</v>
      </c>
      <c r="C2911" s="146">
        <v>131.66897599999999</v>
      </c>
      <c r="D2911">
        <f t="shared" si="93"/>
        <v>-0.55842392381536399</v>
      </c>
      <c r="E2911">
        <v>4.4409726826622137E-3</v>
      </c>
      <c r="G2911">
        <v>2909</v>
      </c>
      <c r="H2911">
        <f t="shared" ca="1" si="94"/>
        <v>4.4777932290609772E-2</v>
      </c>
    </row>
    <row r="2912" spans="2:8" x14ac:dyDescent="0.2">
      <c r="B2912" s="176">
        <v>41323</v>
      </c>
      <c r="C2912" s="146">
        <v>298.179596</v>
      </c>
      <c r="D2912">
        <f t="shared" si="93"/>
        <v>3.2591421700668715</v>
      </c>
      <c r="E2912">
        <v>4.4343860887570098E-3</v>
      </c>
      <c r="G2912">
        <v>2910</v>
      </c>
      <c r="H2912">
        <f t="shared" ca="1" si="94"/>
        <v>-5.1930349745750431E-3</v>
      </c>
    </row>
    <row r="2913" spans="2:8" x14ac:dyDescent="0.2">
      <c r="B2913" s="176">
        <v>39664</v>
      </c>
      <c r="C2913" s="146">
        <v>70.009308000000004</v>
      </c>
      <c r="D2913">
        <f t="shared" si="93"/>
        <v>-0.85604693335001092</v>
      </c>
      <c r="E2913">
        <v>4.4275304758033245E-3</v>
      </c>
      <c r="G2913">
        <v>2911</v>
      </c>
      <c r="H2913">
        <f t="shared" ca="1" si="94"/>
        <v>4.3114694994227529E-2</v>
      </c>
    </row>
    <row r="2914" spans="2:8" x14ac:dyDescent="0.2">
      <c r="B2914" s="176">
        <v>44502</v>
      </c>
      <c r="C2914" s="146">
        <v>486.33425899999997</v>
      </c>
      <c r="D2914">
        <f t="shared" si="93"/>
        <v>0.6861504762453613</v>
      </c>
      <c r="E2914">
        <v>4.4265821342863746E-3</v>
      </c>
      <c r="G2914">
        <v>2912</v>
      </c>
      <c r="H2914">
        <f t="shared" ca="1" si="94"/>
        <v>-3.8124391686967254E-2</v>
      </c>
    </row>
    <row r="2915" spans="2:8" x14ac:dyDescent="0.2">
      <c r="B2915" s="176">
        <v>41422</v>
      </c>
      <c r="C2915" s="146">
        <v>288.428741</v>
      </c>
      <c r="D2915">
        <f t="shared" si="93"/>
        <v>0.26014784762374088</v>
      </c>
      <c r="E2915">
        <v>4.414169335287218E-3</v>
      </c>
      <c r="G2915">
        <v>2913</v>
      </c>
      <c r="H2915">
        <f t="shared" ca="1" si="94"/>
        <v>-1.4438078407922392E-2</v>
      </c>
    </row>
    <row r="2916" spans="2:8" x14ac:dyDescent="0.2">
      <c r="B2916" s="176">
        <v>40506</v>
      </c>
      <c r="C2916" s="146">
        <v>228.88484199999999</v>
      </c>
      <c r="D2916">
        <f t="shared" si="93"/>
        <v>-0.52042149499477142</v>
      </c>
      <c r="E2916">
        <v>4.40876003723228E-3</v>
      </c>
      <c r="G2916">
        <v>2914</v>
      </c>
      <c r="H2916">
        <f t="shared" ca="1" si="94"/>
        <v>4.9500327901255706E-2</v>
      </c>
    </row>
    <row r="2917" spans="2:8" x14ac:dyDescent="0.2">
      <c r="B2917" s="176">
        <v>42888</v>
      </c>
      <c r="C2917" s="146">
        <v>477.26251200000002</v>
      </c>
      <c r="D2917">
        <f t="shared" si="93"/>
        <v>10.564343995043782</v>
      </c>
      <c r="E2917">
        <v>4.4057479275528052E-3</v>
      </c>
      <c r="G2917">
        <v>2915</v>
      </c>
      <c r="H2917">
        <f t="shared" ca="1" si="94"/>
        <v>-6.03498042464332E-2</v>
      </c>
    </row>
    <row r="2918" spans="2:8" x14ac:dyDescent="0.2">
      <c r="B2918" s="176">
        <v>37855</v>
      </c>
      <c r="C2918" s="146">
        <v>41.270175999999999</v>
      </c>
      <c r="D2918">
        <f t="shared" si="93"/>
        <v>-0.90924300462763918</v>
      </c>
      <c r="E2918">
        <v>4.4042952690714491E-3</v>
      </c>
      <c r="G2918">
        <v>2916</v>
      </c>
      <c r="H2918">
        <f t="shared" ca="1" si="94"/>
        <v>-9.4357349880012215E-4</v>
      </c>
    </row>
    <row r="2919" spans="2:8" x14ac:dyDescent="0.2">
      <c r="B2919" s="176">
        <v>42934</v>
      </c>
      <c r="C2919" s="146">
        <v>454.73272700000001</v>
      </c>
      <c r="D2919">
        <f t="shared" si="93"/>
        <v>31.285024298642881</v>
      </c>
      <c r="E2919">
        <v>4.4038048566146471E-3</v>
      </c>
      <c r="G2919">
        <v>2917</v>
      </c>
      <c r="H2919">
        <f t="shared" ca="1" si="94"/>
        <v>-2.9644150087116048E-2</v>
      </c>
    </row>
    <row r="2920" spans="2:8" x14ac:dyDescent="0.2">
      <c r="B2920" s="176">
        <v>36910</v>
      </c>
      <c r="C2920" s="146">
        <v>14.084943000000001</v>
      </c>
      <c r="D2920">
        <f t="shared" si="93"/>
        <v>-0.95584047342364375</v>
      </c>
      <c r="E2920">
        <v>4.4003395507285319E-3</v>
      </c>
      <c r="G2920">
        <v>2918</v>
      </c>
      <c r="H2920">
        <f t="shared" ca="1" si="94"/>
        <v>-1.3093582741259675E-2</v>
      </c>
    </row>
    <row r="2921" spans="2:8" x14ac:dyDescent="0.2">
      <c r="B2921" s="176">
        <v>44271</v>
      </c>
      <c r="C2921" s="146">
        <v>318.95593300000002</v>
      </c>
      <c r="D2921">
        <f t="shared" si="93"/>
        <v>-3.5032812600395785E-2</v>
      </c>
      <c r="E2921">
        <v>4.3950432560761156E-3</v>
      </c>
      <c r="G2921">
        <v>2919</v>
      </c>
      <c r="H2921">
        <f t="shared" ca="1" si="94"/>
        <v>6.8180653568804617E-3</v>
      </c>
    </row>
    <row r="2922" spans="2:8" x14ac:dyDescent="0.2">
      <c r="B2922" s="176">
        <v>42268</v>
      </c>
      <c r="C2922" s="146">
        <v>330.53552200000001</v>
      </c>
      <c r="D2922">
        <f t="shared" si="93"/>
        <v>3.1886633015482806</v>
      </c>
      <c r="E2922">
        <v>4.3905381604642836E-3</v>
      </c>
      <c r="G2922">
        <v>2920</v>
      </c>
      <c r="H2922">
        <f t="shared" ca="1" si="94"/>
        <v>1.4196838403106097E-2</v>
      </c>
    </row>
    <row r="2923" spans="2:8" x14ac:dyDescent="0.2">
      <c r="B2923" s="176">
        <v>38390</v>
      </c>
      <c r="C2923" s="146">
        <v>78.911934000000002</v>
      </c>
      <c r="D2923">
        <f t="shared" si="93"/>
        <v>-0.80812536368604326</v>
      </c>
      <c r="E2923">
        <v>4.3835667071007558E-3</v>
      </c>
      <c r="G2923">
        <v>2921</v>
      </c>
      <c r="H2923">
        <f t="shared" ca="1" si="94"/>
        <v>-1.1902470016042666E-2</v>
      </c>
    </row>
    <row r="2924" spans="2:8" x14ac:dyDescent="0.2">
      <c r="B2924" s="176">
        <v>45006</v>
      </c>
      <c r="C2924" s="146">
        <v>411.26818800000001</v>
      </c>
      <c r="D2924">
        <f t="shared" si="93"/>
        <v>-0.17389069132667614</v>
      </c>
      <c r="E2924">
        <v>4.382217044737036E-3</v>
      </c>
      <c r="G2924">
        <v>2922</v>
      </c>
      <c r="H2924">
        <f t="shared" ca="1" si="94"/>
        <v>3.4753335033148643E-3</v>
      </c>
    </row>
    <row r="2925" spans="2:8" x14ac:dyDescent="0.2">
      <c r="B2925" s="176">
        <v>41919</v>
      </c>
      <c r="C2925" s="146">
        <v>497.83749399999999</v>
      </c>
      <c r="D2925">
        <f t="shared" si="93"/>
        <v>0.97699564327280208</v>
      </c>
      <c r="E2925">
        <v>4.3758599169293755E-3</v>
      </c>
      <c r="G2925">
        <v>2923</v>
      </c>
      <c r="H2925">
        <f t="shared" ca="1" si="94"/>
        <v>-1.5975989699821513E-2</v>
      </c>
    </row>
    <row r="2926" spans="2:8" x14ac:dyDescent="0.2">
      <c r="B2926" s="176">
        <v>43362</v>
      </c>
      <c r="C2926" s="146">
        <v>251.81516999999999</v>
      </c>
      <c r="D2926">
        <f t="shared" si="93"/>
        <v>0.37469384333447836</v>
      </c>
      <c r="E2926">
        <v>4.3737803207581838E-3</v>
      </c>
      <c r="G2926">
        <v>2924</v>
      </c>
      <c r="H2926">
        <f t="shared" ca="1" si="94"/>
        <v>8.8952775088628807E-3</v>
      </c>
    </row>
    <row r="2927" spans="2:8" x14ac:dyDescent="0.2">
      <c r="B2927" s="176">
        <v>43385</v>
      </c>
      <c r="C2927" s="146">
        <v>183.179092</v>
      </c>
      <c r="D2927">
        <f t="shared" si="93"/>
        <v>4.0532046215396358</v>
      </c>
      <c r="E2927">
        <v>4.3727826742062017E-3</v>
      </c>
      <c r="G2927">
        <v>2925</v>
      </c>
      <c r="H2927">
        <f t="shared" ca="1" si="94"/>
        <v>-4.7263275495480928E-2</v>
      </c>
    </row>
    <row r="2928" spans="2:8" x14ac:dyDescent="0.2">
      <c r="B2928" s="176">
        <v>37831</v>
      </c>
      <c r="C2928" s="146">
        <v>36.250084000000001</v>
      </c>
      <c r="D2928">
        <f t="shared" si="93"/>
        <v>-0.79035419515927274</v>
      </c>
      <c r="E2928">
        <v>4.359992818496394E-3</v>
      </c>
      <c r="G2928">
        <v>2926</v>
      </c>
      <c r="H2928">
        <f t="shared" ca="1" si="94"/>
        <v>6.7456388898267439E-2</v>
      </c>
    </row>
    <row r="2929" spans="2:8" x14ac:dyDescent="0.2">
      <c r="B2929" s="176">
        <v>43466</v>
      </c>
      <c r="C2929" s="146">
        <v>172.91108700000001</v>
      </c>
      <c r="D2929">
        <f t="shared" si="93"/>
        <v>-0.20389042046642269</v>
      </c>
      <c r="E2929">
        <v>4.3427633542275435E-3</v>
      </c>
      <c r="G2929">
        <v>2927</v>
      </c>
      <c r="H2929">
        <f t="shared" ca="1" si="94"/>
        <v>-1.2573887568320103E-2</v>
      </c>
    </row>
    <row r="2930" spans="2:8" x14ac:dyDescent="0.2">
      <c r="B2930" s="176">
        <v>40463</v>
      </c>
      <c r="C2930" s="146">
        <v>217.19508400000001</v>
      </c>
      <c r="D2930">
        <f t="shared" si="93"/>
        <v>0.45083261140196812</v>
      </c>
      <c r="E2930">
        <v>4.3417724968366793E-3</v>
      </c>
      <c r="G2930">
        <v>2928</v>
      </c>
      <c r="H2930">
        <f t="shared" ca="1" si="94"/>
        <v>1.0455129614233114E-3</v>
      </c>
    </row>
    <row r="2931" spans="2:8" x14ac:dyDescent="0.2">
      <c r="B2931" s="176">
        <v>38820</v>
      </c>
      <c r="C2931" s="146">
        <v>149.70375100000001</v>
      </c>
      <c r="D2931">
        <f t="shared" si="93"/>
        <v>1.6104630878222524E-2</v>
      </c>
      <c r="E2931">
        <v>4.3176257050299054E-3</v>
      </c>
      <c r="G2931">
        <v>2929</v>
      </c>
      <c r="H2931">
        <f t="shared" ca="1" si="94"/>
        <v>-1.0935244987780389E-3</v>
      </c>
    </row>
    <row r="2932" spans="2:8" x14ac:dyDescent="0.2">
      <c r="B2932" s="176">
        <v>40793</v>
      </c>
      <c r="C2932" s="146">
        <v>147.331039</v>
      </c>
      <c r="D2932">
        <f t="shared" si="93"/>
        <v>1.7180454938903627</v>
      </c>
      <c r="E2932">
        <v>4.3091053076621611E-3</v>
      </c>
      <c r="G2932">
        <v>2930</v>
      </c>
      <c r="H2932">
        <f t="shared" ca="1" si="94"/>
        <v>-4.0364477496420588E-2</v>
      </c>
    </row>
    <row r="2933" spans="2:8" x14ac:dyDescent="0.2">
      <c r="B2933" s="176">
        <v>35661</v>
      </c>
      <c r="C2933" s="146">
        <v>54.204773000000003</v>
      </c>
      <c r="D2933">
        <f t="shared" si="93"/>
        <v>-0.62555111328496471</v>
      </c>
      <c r="E2933">
        <v>4.2989287853195867E-3</v>
      </c>
      <c r="G2933">
        <v>2931</v>
      </c>
      <c r="H2933">
        <f t="shared" ca="1" si="94"/>
        <v>-1.0409759929572314E-3</v>
      </c>
    </row>
    <row r="2934" spans="2:8" x14ac:dyDescent="0.2">
      <c r="B2934" s="176">
        <v>40256</v>
      </c>
      <c r="C2934" s="146">
        <v>144.758804</v>
      </c>
      <c r="D2934">
        <f t="shared" si="93"/>
        <v>1.0154800617725515</v>
      </c>
      <c r="E2934">
        <v>4.2932921679759064E-3</v>
      </c>
      <c r="G2934">
        <v>2932</v>
      </c>
      <c r="H2934">
        <f t="shared" ca="1" si="94"/>
        <v>4.6299180855479453E-2</v>
      </c>
    </row>
    <row r="2935" spans="2:8" x14ac:dyDescent="0.2">
      <c r="B2935" s="176">
        <v>37988</v>
      </c>
      <c r="C2935" s="146">
        <v>71.823486000000003</v>
      </c>
      <c r="D2935">
        <f t="shared" si="93"/>
        <v>-0.51254867659520575</v>
      </c>
      <c r="E2935">
        <v>4.2908769020772626E-3</v>
      </c>
      <c r="G2935">
        <v>2933</v>
      </c>
      <c r="H2935">
        <f t="shared" ca="1" si="94"/>
        <v>-4.9762426877741732E-2</v>
      </c>
    </row>
    <row r="2936" spans="2:8" x14ac:dyDescent="0.2">
      <c r="B2936" s="176">
        <v>40245</v>
      </c>
      <c r="C2936" s="146">
        <v>147.34494000000001</v>
      </c>
      <c r="D2936">
        <f t="shared" si="93"/>
        <v>0.20222671620146826</v>
      </c>
      <c r="E2936">
        <v>4.2809122861669126E-3</v>
      </c>
      <c r="G2936">
        <v>2934</v>
      </c>
      <c r="H2936">
        <f t="shared" ca="1" si="94"/>
        <v>2.92459964384242E-2</v>
      </c>
    </row>
    <row r="2937" spans="2:8" x14ac:dyDescent="0.2">
      <c r="B2937" s="176">
        <v>39476</v>
      </c>
      <c r="C2937" s="146">
        <v>122.560028</v>
      </c>
      <c r="D2937">
        <f t="shared" si="93"/>
        <v>-0.66832556976023805</v>
      </c>
      <c r="E2937">
        <v>4.2793302677691641E-3</v>
      </c>
      <c r="G2937">
        <v>2935</v>
      </c>
      <c r="H2937">
        <f t="shared" ca="1" si="94"/>
        <v>-3.6569760158957396E-2</v>
      </c>
    </row>
    <row r="2938" spans="2:8" x14ac:dyDescent="0.2">
      <c r="B2938" s="176">
        <v>41639</v>
      </c>
      <c r="C2938" s="146">
        <v>369.51907299999999</v>
      </c>
      <c r="D2938">
        <f t="shared" si="93"/>
        <v>10.698843463591992</v>
      </c>
      <c r="E2938">
        <v>4.2689118413021627E-3</v>
      </c>
      <c r="G2938">
        <v>2936</v>
      </c>
      <c r="H2938">
        <f t="shared" ca="1" si="94"/>
        <v>2.9190123213769917E-2</v>
      </c>
    </row>
    <row r="2939" spans="2:8" x14ac:dyDescent="0.2">
      <c r="B2939" s="176">
        <v>36189</v>
      </c>
      <c r="C2939" s="146">
        <v>31.585948999999999</v>
      </c>
      <c r="D2939">
        <f t="shared" si="93"/>
        <v>0.58102915122934162</v>
      </c>
      <c r="E2939">
        <v>4.2654803262083861E-3</v>
      </c>
      <c r="G2939">
        <v>2937</v>
      </c>
      <c r="H2939">
        <f t="shared" ca="1" si="94"/>
        <v>1.8125900750825411E-3</v>
      </c>
    </row>
    <row r="2940" spans="2:8" x14ac:dyDescent="0.2">
      <c r="B2940" s="176">
        <v>37370</v>
      </c>
      <c r="C2940" s="146">
        <v>19.978093999999999</v>
      </c>
      <c r="D2940">
        <f t="shared" si="93"/>
        <v>-0.70646276959551624</v>
      </c>
      <c r="E2940">
        <v>4.2649642466666016E-3</v>
      </c>
      <c r="G2940">
        <v>2938</v>
      </c>
      <c r="H2940">
        <f t="shared" ca="1" si="94"/>
        <v>-1.9660042484541427E-2</v>
      </c>
    </row>
    <row r="2941" spans="2:8" x14ac:dyDescent="0.2">
      <c r="B2941" s="176">
        <v>38201</v>
      </c>
      <c r="C2941" s="146">
        <v>68.059830000000005</v>
      </c>
      <c r="D2941">
        <f t="shared" si="93"/>
        <v>-0.64326006373290712</v>
      </c>
      <c r="E2941">
        <v>4.2543395117361849E-3</v>
      </c>
      <c r="G2941">
        <v>2939</v>
      </c>
      <c r="H2941">
        <f t="shared" ca="1" si="94"/>
        <v>1.1369472140370943E-2</v>
      </c>
    </row>
    <row r="2942" spans="2:8" x14ac:dyDescent="0.2">
      <c r="B2942" s="176">
        <v>40729</v>
      </c>
      <c r="C2942" s="146">
        <v>190.78276099999999</v>
      </c>
      <c r="D2942">
        <f t="shared" si="93"/>
        <v>-0.35225125573179145</v>
      </c>
      <c r="E2942">
        <v>4.2506115928259355E-3</v>
      </c>
      <c r="G2942">
        <v>2940</v>
      </c>
      <c r="H2942">
        <f t="shared" ca="1" si="94"/>
        <v>3.3781274623616631E-2</v>
      </c>
    </row>
    <row r="2943" spans="2:8" x14ac:dyDescent="0.2">
      <c r="B2943" s="176">
        <v>44419</v>
      </c>
      <c r="C2943" s="146">
        <v>294.53204299999999</v>
      </c>
      <c r="D2943">
        <f t="shared" si="93"/>
        <v>13.686044435385018</v>
      </c>
      <c r="E2943">
        <v>4.2488367810116683E-3</v>
      </c>
      <c r="G2943">
        <v>2941</v>
      </c>
      <c r="H2943">
        <f t="shared" ca="1" si="94"/>
        <v>-2.4015138709748189E-2</v>
      </c>
    </row>
    <row r="2944" spans="2:8" x14ac:dyDescent="0.2">
      <c r="B2944" s="176">
        <v>37525</v>
      </c>
      <c r="C2944" s="146">
        <v>20.055233000000001</v>
      </c>
      <c r="D2944">
        <f t="shared" si="93"/>
        <v>-0.74336955506389779</v>
      </c>
      <c r="E2944">
        <v>4.2487918233716105E-3</v>
      </c>
      <c r="G2944">
        <v>2942</v>
      </c>
      <c r="H2944">
        <f t="shared" ca="1" si="94"/>
        <v>-2.584598867988715E-2</v>
      </c>
    </row>
    <row r="2945" spans="2:8" x14ac:dyDescent="0.2">
      <c r="B2945" s="176">
        <v>38558</v>
      </c>
      <c r="C2945" s="146">
        <v>78.148300000000006</v>
      </c>
      <c r="D2945">
        <f t="shared" si="93"/>
        <v>0.4992403971179965</v>
      </c>
      <c r="E2945">
        <v>4.2414607773754859E-3</v>
      </c>
      <c r="G2945">
        <v>2943</v>
      </c>
      <c r="H2945">
        <f t="shared" ca="1" si="94"/>
        <v>-5.2788237258579312E-3</v>
      </c>
    </row>
    <row r="2946" spans="2:8" x14ac:dyDescent="0.2">
      <c r="B2946" s="176">
        <v>35523</v>
      </c>
      <c r="C2946" s="146">
        <v>52.125262999999997</v>
      </c>
      <c r="D2946">
        <f t="shared" si="93"/>
        <v>-0.44702380590551832</v>
      </c>
      <c r="E2946">
        <v>4.2373303408591448E-3</v>
      </c>
      <c r="G2946">
        <v>2944</v>
      </c>
      <c r="H2946">
        <f t="shared" ca="1" si="94"/>
        <v>-5.2500560673663918E-2</v>
      </c>
    </row>
    <row r="2947" spans="2:8" x14ac:dyDescent="0.2">
      <c r="B2947" s="176">
        <v>38630</v>
      </c>
      <c r="C2947" s="146">
        <v>94.263122999999993</v>
      </c>
      <c r="D2947">
        <f t="shared" ref="D2947:D3010" si="95">(C2947-C2948)/C2948</f>
        <v>0.22365008256443622</v>
      </c>
      <c r="E2947">
        <v>4.219264405954026E-3</v>
      </c>
      <c r="G2947">
        <v>2945</v>
      </c>
      <c r="H2947">
        <f t="shared" ca="1" si="94"/>
        <v>2.3978772869591304E-2</v>
      </c>
    </row>
    <row r="2948" spans="2:8" x14ac:dyDescent="0.2">
      <c r="B2948" s="176">
        <v>38594</v>
      </c>
      <c r="C2948" s="146">
        <v>77.034378000000004</v>
      </c>
      <c r="D2948">
        <f t="shared" si="95"/>
        <v>0.23932465262270794</v>
      </c>
      <c r="E2948">
        <v>4.1950755836433311E-3</v>
      </c>
      <c r="G2948">
        <v>2946</v>
      </c>
      <c r="H2948">
        <f t="shared" ref="H2948:H3011" ca="1" si="96">_xlfn.NORM.INV(RAND(),N$5,N$6)</f>
        <v>3.6470388206903412E-3</v>
      </c>
    </row>
    <row r="2949" spans="2:8" x14ac:dyDescent="0.2">
      <c r="B2949" s="176">
        <v>35163</v>
      </c>
      <c r="C2949" s="146">
        <v>62.158352000000001</v>
      </c>
      <c r="D2949">
        <f t="shared" si="95"/>
        <v>-0.5663972086847584</v>
      </c>
      <c r="E2949">
        <v>4.192858671503855E-3</v>
      </c>
      <c r="G2949">
        <v>2947</v>
      </c>
      <c r="H2949">
        <f t="shared" ca="1" si="96"/>
        <v>3.9440530420195456E-2</v>
      </c>
    </row>
    <row r="2950" spans="2:8" x14ac:dyDescent="0.2">
      <c r="B2950" s="176">
        <v>44075</v>
      </c>
      <c r="C2950" s="146">
        <v>143.35320999999999</v>
      </c>
      <c r="D2950">
        <f t="shared" si="95"/>
        <v>0.31755551435140122</v>
      </c>
      <c r="E2950">
        <v>4.1900019155886956E-3</v>
      </c>
      <c r="G2950">
        <v>2948</v>
      </c>
      <c r="H2950">
        <f t="shared" ca="1" si="96"/>
        <v>1.816276589049054E-2</v>
      </c>
    </row>
    <row r="2951" spans="2:8" x14ac:dyDescent="0.2">
      <c r="B2951" s="176">
        <v>39561</v>
      </c>
      <c r="C2951" s="146">
        <v>108.802406</v>
      </c>
      <c r="D2951">
        <f t="shared" si="95"/>
        <v>-0.74748910095503429</v>
      </c>
      <c r="E2951">
        <v>4.187804329436007E-3</v>
      </c>
      <c r="G2951">
        <v>2949</v>
      </c>
      <c r="H2951">
        <f t="shared" ca="1" si="96"/>
        <v>4.2348620818506554E-3</v>
      </c>
    </row>
    <row r="2952" spans="2:8" x14ac:dyDescent="0.2">
      <c r="B2952" s="176">
        <v>42180</v>
      </c>
      <c r="C2952" s="146">
        <v>430.88201900000001</v>
      </c>
      <c r="D2952">
        <f t="shared" si="95"/>
        <v>0.12428490806416428</v>
      </c>
      <c r="E2952">
        <v>4.1801904161704656E-3</v>
      </c>
      <c r="G2952">
        <v>2950</v>
      </c>
      <c r="H2952">
        <f t="shared" ca="1" si="96"/>
        <v>7.5718824645747166E-3</v>
      </c>
    </row>
    <row r="2953" spans="2:8" x14ac:dyDescent="0.2">
      <c r="B2953" s="176">
        <v>42303</v>
      </c>
      <c r="C2953" s="146">
        <v>383.24984699999999</v>
      </c>
      <c r="D2953">
        <f t="shared" si="95"/>
        <v>17.763321449483684</v>
      </c>
      <c r="E2953">
        <v>4.1775637443590271E-3</v>
      </c>
      <c r="G2953">
        <v>2951</v>
      </c>
      <c r="H2953">
        <f t="shared" ca="1" si="96"/>
        <v>1.3992901717676306E-2</v>
      </c>
    </row>
    <row r="2954" spans="2:8" x14ac:dyDescent="0.2">
      <c r="B2954" s="176">
        <v>37519</v>
      </c>
      <c r="C2954" s="146">
        <v>20.42548</v>
      </c>
      <c r="D2954">
        <f t="shared" si="95"/>
        <v>-0.95953961213521555</v>
      </c>
      <c r="E2954">
        <v>4.1712070444212485E-3</v>
      </c>
      <c r="G2954">
        <v>2952</v>
      </c>
      <c r="H2954">
        <f t="shared" ca="1" si="96"/>
        <v>5.0583789198499284E-2</v>
      </c>
    </row>
    <row r="2955" spans="2:8" x14ac:dyDescent="0.2">
      <c r="B2955" s="176">
        <v>44594</v>
      </c>
      <c r="C2955" s="146">
        <v>504.82659899999999</v>
      </c>
      <c r="D2955">
        <f t="shared" si="95"/>
        <v>4.2618828553564775E-2</v>
      </c>
      <c r="E2955">
        <v>4.1641875183064565E-3</v>
      </c>
      <c r="G2955">
        <v>2953</v>
      </c>
      <c r="H2955">
        <f t="shared" ca="1" si="96"/>
        <v>-7.5514248745019275E-2</v>
      </c>
    </row>
    <row r="2956" spans="2:8" x14ac:dyDescent="0.2">
      <c r="B2956" s="176">
        <v>44501</v>
      </c>
      <c r="C2956" s="146">
        <v>484.19094799999999</v>
      </c>
      <c r="D2956">
        <f t="shared" si="95"/>
        <v>5.8951213356131049</v>
      </c>
      <c r="E2956">
        <v>4.1348316239716498E-3</v>
      </c>
      <c r="G2956">
        <v>2954</v>
      </c>
      <c r="H2956">
        <f t="shared" ca="1" si="96"/>
        <v>2.0659591674979327E-2</v>
      </c>
    </row>
    <row r="2957" spans="2:8" x14ac:dyDescent="0.2">
      <c r="B2957" s="176">
        <v>38506</v>
      </c>
      <c r="C2957" s="146">
        <v>70.222251999999997</v>
      </c>
      <c r="D2957">
        <f t="shared" si="95"/>
        <v>-0.14785016055446748</v>
      </c>
      <c r="E2957">
        <v>4.1228918921493059E-3</v>
      </c>
      <c r="G2957">
        <v>2955</v>
      </c>
      <c r="H2957">
        <f t="shared" ca="1" si="96"/>
        <v>-2.3947431930254295E-2</v>
      </c>
    </row>
    <row r="2958" spans="2:8" x14ac:dyDescent="0.2">
      <c r="B2958" s="176">
        <v>38576</v>
      </c>
      <c r="C2958" s="146">
        <v>82.405991</v>
      </c>
      <c r="D2958">
        <f t="shared" si="95"/>
        <v>-0.83842294193851719</v>
      </c>
      <c r="E2958">
        <v>4.1225249920293821E-3</v>
      </c>
      <c r="G2958">
        <v>2956</v>
      </c>
      <c r="H2958">
        <f t="shared" ca="1" si="96"/>
        <v>-1.6248835841909639E-2</v>
      </c>
    </row>
    <row r="2959" spans="2:8" x14ac:dyDescent="0.2">
      <c r="B2959" s="176">
        <v>45057</v>
      </c>
      <c r="C2959" s="146">
        <v>510.010468</v>
      </c>
      <c r="D2959">
        <f t="shared" si="95"/>
        <v>1.9997069758153765</v>
      </c>
      <c r="E2959">
        <v>4.1216892385439428E-3</v>
      </c>
      <c r="G2959">
        <v>2957</v>
      </c>
      <c r="H2959">
        <f t="shared" ca="1" si="96"/>
        <v>-6.1470983151802029E-2</v>
      </c>
    </row>
    <row r="2960" spans="2:8" x14ac:dyDescent="0.2">
      <c r="B2960" s="176">
        <v>43552</v>
      </c>
      <c r="C2960" s="146">
        <v>170.020096</v>
      </c>
      <c r="D2960">
        <f t="shared" si="95"/>
        <v>-0.66708958522957262</v>
      </c>
      <c r="E2960">
        <v>4.121223715383278E-3</v>
      </c>
      <c r="G2960">
        <v>2958</v>
      </c>
      <c r="H2960">
        <f t="shared" ca="1" si="96"/>
        <v>-2.321424724391382E-2</v>
      </c>
    </row>
    <row r="2961" spans="2:8" x14ac:dyDescent="0.2">
      <c r="B2961" s="176">
        <v>42678</v>
      </c>
      <c r="C2961" s="146">
        <v>510.70825200000002</v>
      </c>
      <c r="D2961">
        <f t="shared" si="95"/>
        <v>2.4180522432578102</v>
      </c>
      <c r="E2961">
        <v>4.1159733676413221E-3</v>
      </c>
      <c r="G2961">
        <v>2959</v>
      </c>
      <c r="H2961">
        <f t="shared" ca="1" si="96"/>
        <v>3.1265650648717266E-2</v>
      </c>
    </row>
    <row r="2962" spans="2:8" x14ac:dyDescent="0.2">
      <c r="B2962" s="176">
        <v>38804</v>
      </c>
      <c r="C2962" s="146">
        <v>149.41499300000001</v>
      </c>
      <c r="D2962">
        <f t="shared" si="95"/>
        <v>-0.22661372231787874</v>
      </c>
      <c r="E2962">
        <v>4.1037513577309639E-3</v>
      </c>
      <c r="G2962">
        <v>2960</v>
      </c>
      <c r="H2962">
        <f t="shared" ca="1" si="96"/>
        <v>2.3450502115770065E-2</v>
      </c>
    </row>
    <row r="2963" spans="2:8" x14ac:dyDescent="0.2">
      <c r="B2963" s="176">
        <v>40437</v>
      </c>
      <c r="C2963" s="146">
        <v>193.19581600000001</v>
      </c>
      <c r="D2963">
        <f t="shared" si="95"/>
        <v>-0.5606484906861785</v>
      </c>
      <c r="E2963">
        <v>4.0991833648720364E-3</v>
      </c>
      <c r="G2963">
        <v>2961</v>
      </c>
      <c r="H2963">
        <f t="shared" ca="1" si="96"/>
        <v>-1.5523125740645554E-3</v>
      </c>
    </row>
    <row r="2964" spans="2:8" x14ac:dyDescent="0.2">
      <c r="B2964" s="176">
        <v>42710</v>
      </c>
      <c r="C2964" s="146">
        <v>439.72949199999999</v>
      </c>
      <c r="D2964">
        <f t="shared" si="95"/>
        <v>0.4356386700968195</v>
      </c>
      <c r="E2964">
        <v>4.0974177339783528E-3</v>
      </c>
      <c r="G2964">
        <v>2962</v>
      </c>
      <c r="H2964">
        <f t="shared" ca="1" si="96"/>
        <v>2.4229751243571612E-2</v>
      </c>
    </row>
    <row r="2965" spans="2:8" x14ac:dyDescent="0.2">
      <c r="B2965" s="176">
        <v>44421</v>
      </c>
      <c r="C2965" s="146">
        <v>306.29538000000002</v>
      </c>
      <c r="D2965">
        <f t="shared" si="95"/>
        <v>-0.18142728795546206</v>
      </c>
      <c r="E2965">
        <v>4.0849960443273539E-3</v>
      </c>
      <c r="G2965">
        <v>2963</v>
      </c>
      <c r="H2965">
        <f t="shared" ca="1" si="96"/>
        <v>2.7813950914919505E-2</v>
      </c>
    </row>
    <row r="2966" spans="2:8" x14ac:dyDescent="0.2">
      <c r="B2966" s="176">
        <v>41578</v>
      </c>
      <c r="C2966" s="146">
        <v>374.18225100000001</v>
      </c>
      <c r="D2966">
        <f t="shared" si="95"/>
        <v>-4.562091294454404E-2</v>
      </c>
      <c r="E2966">
        <v>4.0832544932717877E-3</v>
      </c>
      <c r="G2966">
        <v>2964</v>
      </c>
      <c r="H2966">
        <f t="shared" ca="1" si="96"/>
        <v>-1.1846415714149254E-2</v>
      </c>
    </row>
    <row r="2967" spans="2:8" x14ac:dyDescent="0.2">
      <c r="B2967" s="176">
        <v>42368</v>
      </c>
      <c r="C2967" s="146">
        <v>392.06878699999999</v>
      </c>
      <c r="D2967">
        <f t="shared" si="95"/>
        <v>6.0899023813968434</v>
      </c>
      <c r="E2967">
        <v>4.0832152282783045E-3</v>
      </c>
      <c r="G2967">
        <v>2965</v>
      </c>
      <c r="H2967">
        <f t="shared" ca="1" si="96"/>
        <v>2.7152900332125477E-3</v>
      </c>
    </row>
    <row r="2968" spans="2:8" x14ac:dyDescent="0.2">
      <c r="B2968" s="176">
        <v>35565</v>
      </c>
      <c r="C2968" s="146">
        <v>55.299602999999998</v>
      </c>
      <c r="D2968">
        <f t="shared" si="95"/>
        <v>-0.8390951298069933</v>
      </c>
      <c r="E2968">
        <v>4.0812473516712413E-3</v>
      </c>
      <c r="G2968">
        <v>2966</v>
      </c>
      <c r="H2968">
        <f t="shared" ca="1" si="96"/>
        <v>4.3452527950285591E-2</v>
      </c>
    </row>
    <row r="2969" spans="2:8" x14ac:dyDescent="0.2">
      <c r="B2969" s="176">
        <v>44357</v>
      </c>
      <c r="C2969" s="146">
        <v>343.67886399999998</v>
      </c>
      <c r="D2969">
        <f t="shared" si="95"/>
        <v>7.3451907486281005</v>
      </c>
      <c r="E2969">
        <v>4.0775036220517119E-3</v>
      </c>
      <c r="G2969">
        <v>2967</v>
      </c>
      <c r="H2969">
        <f t="shared" ca="1" si="96"/>
        <v>1.6588048052421055E-2</v>
      </c>
    </row>
    <row r="2970" spans="2:8" x14ac:dyDescent="0.2">
      <c r="B2970" s="176">
        <v>35920</v>
      </c>
      <c r="C2970" s="146">
        <v>41.182865</v>
      </c>
      <c r="D2970">
        <f t="shared" si="95"/>
        <v>-0.28128553401377149</v>
      </c>
      <c r="E2970">
        <v>4.0657934778883451E-3</v>
      </c>
      <c r="G2970">
        <v>2968</v>
      </c>
      <c r="H2970">
        <f t="shared" ca="1" si="96"/>
        <v>1.9910582753126242E-2</v>
      </c>
    </row>
    <row r="2971" spans="2:8" x14ac:dyDescent="0.2">
      <c r="B2971" s="176">
        <v>35646</v>
      </c>
      <c r="C2971" s="146">
        <v>57.300732000000004</v>
      </c>
      <c r="D2971">
        <f t="shared" si="95"/>
        <v>-0.84986266814992772</v>
      </c>
      <c r="E2971">
        <v>4.0653789958445099E-3</v>
      </c>
      <c r="G2971">
        <v>2969</v>
      </c>
      <c r="H2971">
        <f t="shared" ca="1" si="96"/>
        <v>2.8447124233108332E-2</v>
      </c>
    </row>
    <row r="2972" spans="2:8" x14ac:dyDescent="0.2">
      <c r="B2972" s="176">
        <v>42300</v>
      </c>
      <c r="C2972" s="146">
        <v>381.65545700000001</v>
      </c>
      <c r="D2972">
        <f t="shared" si="95"/>
        <v>-0.40524318238597756</v>
      </c>
      <c r="E2972">
        <v>4.0634351604664975E-3</v>
      </c>
      <c r="G2972">
        <v>2970</v>
      </c>
      <c r="H2972">
        <f t="shared" ca="1" si="96"/>
        <v>-7.6689617528075257E-3</v>
      </c>
    </row>
    <row r="2973" spans="2:8" x14ac:dyDescent="0.2">
      <c r="B2973" s="176">
        <v>45134</v>
      </c>
      <c r="C2973" s="146">
        <v>641.70001200000002</v>
      </c>
      <c r="D2973">
        <f t="shared" si="95"/>
        <v>0.44440706888349496</v>
      </c>
      <c r="E2973">
        <v>4.0555252364797723E-3</v>
      </c>
      <c r="G2973">
        <v>2971</v>
      </c>
      <c r="H2973">
        <f t="shared" ca="1" si="96"/>
        <v>1.0366333961262101E-2</v>
      </c>
    </row>
    <row r="2974" spans="2:8" x14ac:dyDescent="0.2">
      <c r="B2974" s="176">
        <v>42850</v>
      </c>
      <c r="C2974" s="146">
        <v>444.26535000000001</v>
      </c>
      <c r="D2974">
        <f t="shared" si="95"/>
        <v>1.7662939639054358</v>
      </c>
      <c r="E2974">
        <v>4.0554142868955154E-3</v>
      </c>
      <c r="G2974">
        <v>2972</v>
      </c>
      <c r="H2974">
        <f t="shared" ca="1" si="96"/>
        <v>-5.0038659630767431E-2</v>
      </c>
    </row>
    <row r="2975" spans="2:8" x14ac:dyDescent="0.2">
      <c r="B2975" s="176">
        <v>43642</v>
      </c>
      <c r="C2975" s="146">
        <v>160.59947199999999</v>
      </c>
      <c r="D2975">
        <f t="shared" si="95"/>
        <v>1.1222882079240342</v>
      </c>
      <c r="E2975">
        <v>4.0511973515566868E-3</v>
      </c>
      <c r="G2975">
        <v>2973</v>
      </c>
      <c r="H2975">
        <f t="shared" ca="1" si="96"/>
        <v>1.0686464086509184E-3</v>
      </c>
    </row>
    <row r="2976" spans="2:8" x14ac:dyDescent="0.2">
      <c r="B2976" s="176">
        <v>35255</v>
      </c>
      <c r="C2976" s="146">
        <v>75.672791000000004</v>
      </c>
      <c r="D2976">
        <f t="shared" si="95"/>
        <v>2.9526065635293959</v>
      </c>
      <c r="E2976">
        <v>4.0478473315509762E-3</v>
      </c>
      <c r="G2976">
        <v>2974</v>
      </c>
      <c r="H2976">
        <f t="shared" ca="1" si="96"/>
        <v>2.2667385012369676E-2</v>
      </c>
    </row>
    <row r="2977" spans="2:8" x14ac:dyDescent="0.2">
      <c r="B2977" s="176">
        <v>37399</v>
      </c>
      <c r="C2977" s="146">
        <v>19.145035</v>
      </c>
      <c r="D2977">
        <f t="shared" si="95"/>
        <v>-0.62116117202961574</v>
      </c>
      <c r="E2977">
        <v>4.0455962257814641E-3</v>
      </c>
      <c r="G2977">
        <v>2975</v>
      </c>
      <c r="H2977">
        <f t="shared" ca="1" si="96"/>
        <v>-3.6934528162523147E-3</v>
      </c>
    </row>
    <row r="2978" spans="2:8" x14ac:dyDescent="0.2">
      <c r="B2978" s="176">
        <v>35089</v>
      </c>
      <c r="C2978" s="146">
        <v>50.536095000000003</v>
      </c>
      <c r="D2978">
        <f t="shared" si="95"/>
        <v>-0.10895556162247642</v>
      </c>
      <c r="E2978">
        <v>4.0411906448635168E-3</v>
      </c>
      <c r="G2978">
        <v>2976</v>
      </c>
      <c r="H2978">
        <f t="shared" ca="1" si="96"/>
        <v>3.0803544038430306E-2</v>
      </c>
    </row>
    <row r="2979" spans="2:8" x14ac:dyDescent="0.2">
      <c r="B2979" s="176">
        <v>35549</v>
      </c>
      <c r="C2979" s="146">
        <v>56.715572000000002</v>
      </c>
      <c r="D2979">
        <f t="shared" si="95"/>
        <v>0.15902995596793248</v>
      </c>
      <c r="E2979">
        <v>4.0192761967655748E-3</v>
      </c>
      <c r="G2979">
        <v>2977</v>
      </c>
      <c r="H2979">
        <f t="shared" ca="1" si="96"/>
        <v>-6.88812588964728E-2</v>
      </c>
    </row>
    <row r="2980" spans="2:8" x14ac:dyDescent="0.2">
      <c r="B2980" s="176">
        <v>35717</v>
      </c>
      <c r="C2980" s="146">
        <v>48.933655000000002</v>
      </c>
      <c r="D2980">
        <f t="shared" si="95"/>
        <v>-0.59249015876448519</v>
      </c>
      <c r="E2980">
        <v>4.0167312953733976E-3</v>
      </c>
      <c r="G2980">
        <v>2978</v>
      </c>
      <c r="H2980">
        <f t="shared" ca="1" si="96"/>
        <v>1.4350819395217077E-2</v>
      </c>
    </row>
    <row r="2981" spans="2:8" x14ac:dyDescent="0.2">
      <c r="B2981" s="176">
        <v>40141</v>
      </c>
      <c r="C2981" s="146">
        <v>120.079689</v>
      </c>
      <c r="D2981">
        <f t="shared" si="95"/>
        <v>-0.38464663446445702</v>
      </c>
      <c r="E2981">
        <v>4.0157221175612517E-3</v>
      </c>
      <c r="G2981">
        <v>2979</v>
      </c>
      <c r="H2981">
        <f t="shared" ca="1" si="96"/>
        <v>1.4912256714397205E-2</v>
      </c>
    </row>
    <row r="2982" spans="2:8" x14ac:dyDescent="0.2">
      <c r="B2982" s="176">
        <v>40428</v>
      </c>
      <c r="C2982" s="146">
        <v>195.13940400000001</v>
      </c>
      <c r="D2982">
        <f t="shared" si="95"/>
        <v>2.1189519713973621</v>
      </c>
      <c r="E2982">
        <v>4.009629713490794E-3</v>
      </c>
      <c r="G2982">
        <v>2980</v>
      </c>
      <c r="H2982">
        <f t="shared" ca="1" si="96"/>
        <v>-2.0870200237286581E-2</v>
      </c>
    </row>
    <row r="2983" spans="2:8" x14ac:dyDescent="0.2">
      <c r="B2983" s="176">
        <v>38230</v>
      </c>
      <c r="C2983" s="146">
        <v>62.565697</v>
      </c>
      <c r="D2983">
        <f t="shared" si="95"/>
        <v>0.55644804626090694</v>
      </c>
      <c r="E2983">
        <v>3.9839255884578139E-3</v>
      </c>
      <c r="G2983">
        <v>2981</v>
      </c>
      <c r="H2983">
        <f t="shared" ca="1" si="96"/>
        <v>2.0064575245957995E-2</v>
      </c>
    </row>
    <row r="2984" spans="2:8" x14ac:dyDescent="0.2">
      <c r="B2984" s="176">
        <v>36383</v>
      </c>
      <c r="C2984" s="146">
        <v>40.197741999999998</v>
      </c>
      <c r="D2984">
        <f t="shared" si="95"/>
        <v>-5.0786753074797228E-2</v>
      </c>
      <c r="E2984">
        <v>3.9720062895135964E-3</v>
      </c>
      <c r="G2984">
        <v>2982</v>
      </c>
      <c r="H2984">
        <f t="shared" ca="1" si="96"/>
        <v>2.7996119544181689E-2</v>
      </c>
    </row>
    <row r="2985" spans="2:8" x14ac:dyDescent="0.2">
      <c r="B2985" s="176">
        <v>36356</v>
      </c>
      <c r="C2985" s="146">
        <v>42.348483999999999</v>
      </c>
      <c r="D2985">
        <f t="shared" si="95"/>
        <v>-0.68104686891444266</v>
      </c>
      <c r="E2985">
        <v>3.9496342043163525E-3</v>
      </c>
      <c r="G2985">
        <v>2983</v>
      </c>
      <c r="H2985">
        <f t="shared" ca="1" si="96"/>
        <v>-2.4309859531325913E-2</v>
      </c>
    </row>
    <row r="2986" spans="2:8" x14ac:dyDescent="0.2">
      <c r="B2986" s="176">
        <v>39422</v>
      </c>
      <c r="C2986" s="146">
        <v>132.77337600000001</v>
      </c>
      <c r="D2986">
        <f t="shared" si="95"/>
        <v>-0.57180311657678007</v>
      </c>
      <c r="E2986">
        <v>3.9490177753815515E-3</v>
      </c>
      <c r="G2986">
        <v>2984</v>
      </c>
      <c r="H2986">
        <f t="shared" ca="1" si="96"/>
        <v>-5.5470124958535818E-3</v>
      </c>
    </row>
    <row r="2987" spans="2:8" x14ac:dyDescent="0.2">
      <c r="B2987" s="176">
        <v>41276</v>
      </c>
      <c r="C2987" s="146">
        <v>310.07553100000001</v>
      </c>
      <c r="D2987">
        <f t="shared" si="95"/>
        <v>13.346469122884084</v>
      </c>
      <c r="E2987">
        <v>3.9463027462552222E-3</v>
      </c>
      <c r="G2987">
        <v>2985</v>
      </c>
      <c r="H2987">
        <f t="shared" ca="1" si="96"/>
        <v>-2.8993252040143962E-2</v>
      </c>
    </row>
    <row r="2988" spans="2:8" x14ac:dyDescent="0.2">
      <c r="B2988" s="176">
        <v>37386</v>
      </c>
      <c r="C2988" s="146">
        <v>21.613368999999999</v>
      </c>
      <c r="D2988">
        <f t="shared" si="95"/>
        <v>-0.50198115395031329</v>
      </c>
      <c r="E2988">
        <v>3.9411903864644193E-3</v>
      </c>
      <c r="G2988">
        <v>2986</v>
      </c>
      <c r="H2988">
        <f t="shared" ca="1" si="96"/>
        <v>3.5965781032647288E-3</v>
      </c>
    </row>
    <row r="2989" spans="2:8" x14ac:dyDescent="0.2">
      <c r="B2989" s="176">
        <v>35409</v>
      </c>
      <c r="C2989" s="146">
        <v>43.398696999999999</v>
      </c>
      <c r="D2989">
        <f t="shared" si="95"/>
        <v>-0.90783538410998976</v>
      </c>
      <c r="E2989">
        <v>3.9388200746045534E-3</v>
      </c>
      <c r="G2989">
        <v>2987</v>
      </c>
      <c r="H2989">
        <f t="shared" ca="1" si="96"/>
        <v>8.452159379917926E-3</v>
      </c>
    </row>
    <row r="2990" spans="2:8" x14ac:dyDescent="0.2">
      <c r="B2990" s="176">
        <v>44553</v>
      </c>
      <c r="C2990" s="146">
        <v>470.88241599999998</v>
      </c>
      <c r="D2990">
        <f t="shared" si="95"/>
        <v>6.6725462442966395</v>
      </c>
      <c r="E2990">
        <v>3.9320234650338515E-3</v>
      </c>
      <c r="G2990">
        <v>2988</v>
      </c>
      <c r="H2990">
        <f t="shared" ca="1" si="96"/>
        <v>-8.336104798295689E-2</v>
      </c>
    </row>
    <row r="2991" spans="2:8" x14ac:dyDescent="0.2">
      <c r="B2991" s="176">
        <v>38224</v>
      </c>
      <c r="C2991" s="146">
        <v>61.372379000000002</v>
      </c>
      <c r="D2991">
        <f t="shared" si="95"/>
        <v>-0.79946690914513496</v>
      </c>
      <c r="E2991">
        <v>3.930373281588421E-3</v>
      </c>
      <c r="G2991">
        <v>2989</v>
      </c>
      <c r="H2991">
        <f t="shared" ca="1" si="96"/>
        <v>3.3854965009535255E-2</v>
      </c>
    </row>
    <row r="2992" spans="2:8" x14ac:dyDescent="0.2">
      <c r="B2992" s="176">
        <v>44273</v>
      </c>
      <c r="C2992" s="146">
        <v>306.04614299999997</v>
      </c>
      <c r="D2992">
        <f t="shared" si="95"/>
        <v>2.1372031062609233E-2</v>
      </c>
      <c r="E2992">
        <v>3.9241908247723122E-3</v>
      </c>
      <c r="G2992">
        <v>2990</v>
      </c>
      <c r="H2992">
        <f t="shared" ca="1" si="96"/>
        <v>1.3968731532777475E-2</v>
      </c>
    </row>
    <row r="2993" spans="2:8" x14ac:dyDescent="0.2">
      <c r="B2993" s="176">
        <v>41430</v>
      </c>
      <c r="C2993" s="146">
        <v>299.64218099999999</v>
      </c>
      <c r="D2993">
        <f t="shared" si="95"/>
        <v>1.3436731266496285</v>
      </c>
      <c r="E2993">
        <v>3.9202122160111917E-3</v>
      </c>
      <c r="G2993">
        <v>2991</v>
      </c>
      <c r="H2993">
        <f t="shared" ca="1" si="96"/>
        <v>-4.6070981911437062E-2</v>
      </c>
    </row>
    <row r="2994" spans="2:8" x14ac:dyDescent="0.2">
      <c r="B2994" s="176">
        <v>44123</v>
      </c>
      <c r="C2994" s="146">
        <v>127.851524</v>
      </c>
      <c r="D2994">
        <f t="shared" si="95"/>
        <v>-0.46553304448354954</v>
      </c>
      <c r="E2994">
        <v>3.9138668345212206E-3</v>
      </c>
      <c r="G2994">
        <v>2992</v>
      </c>
      <c r="H2994">
        <f t="shared" ca="1" si="96"/>
        <v>2.9820247128757346E-2</v>
      </c>
    </row>
    <row r="2995" spans="2:8" x14ac:dyDescent="0.2">
      <c r="B2995" s="176">
        <v>40541</v>
      </c>
      <c r="C2995" s="146">
        <v>239.21315000000001</v>
      </c>
      <c r="D2995">
        <f t="shared" si="95"/>
        <v>7.3085875264183446</v>
      </c>
      <c r="E2995">
        <v>3.9010238220339379E-3</v>
      </c>
      <c r="G2995">
        <v>2993</v>
      </c>
      <c r="H2995">
        <f t="shared" ca="1" si="96"/>
        <v>-8.2088427372673262E-3</v>
      </c>
    </row>
    <row r="2996" spans="2:8" x14ac:dyDescent="0.2">
      <c r="B2996" s="176">
        <v>36299</v>
      </c>
      <c r="C2996" s="146">
        <v>28.791073000000001</v>
      </c>
      <c r="D2996">
        <f t="shared" si="95"/>
        <v>3.394235499588686E-2</v>
      </c>
      <c r="E2996">
        <v>3.8983207105117526E-3</v>
      </c>
      <c r="G2996">
        <v>2994</v>
      </c>
      <c r="H2996">
        <f t="shared" ca="1" si="96"/>
        <v>-6.5846607270503002E-3</v>
      </c>
    </row>
    <row r="2997" spans="2:8" x14ac:dyDescent="0.2">
      <c r="B2997" s="176">
        <v>37783</v>
      </c>
      <c r="C2997" s="146">
        <v>27.845917</v>
      </c>
      <c r="D2997">
        <f t="shared" si="95"/>
        <v>-0.78755047083735086</v>
      </c>
      <c r="E2997">
        <v>3.8932615221483535E-3</v>
      </c>
      <c r="G2997">
        <v>2995</v>
      </c>
      <c r="H2997">
        <f t="shared" ca="1" si="96"/>
        <v>1.1967217379616677E-2</v>
      </c>
    </row>
    <row r="2998" spans="2:8" x14ac:dyDescent="0.2">
      <c r="B2998" s="176">
        <v>40151</v>
      </c>
      <c r="C2998" s="146">
        <v>131.07074</v>
      </c>
      <c r="D2998">
        <f t="shared" si="95"/>
        <v>-0.42589054924202741</v>
      </c>
      <c r="E2998">
        <v>3.890580603851388E-3</v>
      </c>
      <c r="G2998">
        <v>2996</v>
      </c>
      <c r="H2998">
        <f t="shared" ca="1" si="96"/>
        <v>-2.1404142244123684E-2</v>
      </c>
    </row>
    <row r="2999" spans="2:8" x14ac:dyDescent="0.2">
      <c r="B2999" s="176">
        <v>40679</v>
      </c>
      <c r="C2999" s="146">
        <v>228.30270400000001</v>
      </c>
      <c r="D2999">
        <f t="shared" si="95"/>
        <v>0.52167501068575783</v>
      </c>
      <c r="E2999">
        <v>3.8809851847302411E-3</v>
      </c>
      <c r="G2999">
        <v>2997</v>
      </c>
      <c r="H2999">
        <f t="shared" ca="1" si="96"/>
        <v>3.8395084677173355E-2</v>
      </c>
    </row>
    <row r="3000" spans="2:8" x14ac:dyDescent="0.2">
      <c r="B3000" s="176">
        <v>38800</v>
      </c>
      <c r="C3000" s="146">
        <v>150.03381300000001</v>
      </c>
      <c r="D3000">
        <f t="shared" si="95"/>
        <v>-1.7417072629186962E-2</v>
      </c>
      <c r="E3000">
        <v>3.8646099065410941E-3</v>
      </c>
      <c r="G3000">
        <v>2998</v>
      </c>
      <c r="H3000">
        <f t="shared" ca="1" si="96"/>
        <v>-1.3949963817389522E-2</v>
      </c>
    </row>
    <row r="3001" spans="2:8" x14ac:dyDescent="0.2">
      <c r="B3001" s="176">
        <v>39115</v>
      </c>
      <c r="C3001" s="146">
        <v>152.69328300000001</v>
      </c>
      <c r="D3001">
        <f t="shared" si="95"/>
        <v>-0.64511312653835673</v>
      </c>
      <c r="E3001">
        <v>3.8619023664867476E-3</v>
      </c>
      <c r="G3001">
        <v>2999</v>
      </c>
      <c r="H3001">
        <f t="shared" ca="1" si="96"/>
        <v>-1.3964977070163168E-3</v>
      </c>
    </row>
    <row r="3002" spans="2:8" x14ac:dyDescent="0.2">
      <c r="B3002" s="176">
        <v>43105</v>
      </c>
      <c r="C3002" s="146">
        <v>430.25903299999999</v>
      </c>
      <c r="D3002">
        <f t="shared" si="95"/>
        <v>1.0121201917019016</v>
      </c>
      <c r="E3002">
        <v>3.8376403079500095E-3</v>
      </c>
      <c r="G3002">
        <v>3000</v>
      </c>
      <c r="H3002">
        <f t="shared" ca="1" si="96"/>
        <v>2.5006581048456395E-2</v>
      </c>
    </row>
    <row r="3003" spans="2:8" x14ac:dyDescent="0.2">
      <c r="B3003" s="176">
        <v>40457</v>
      </c>
      <c r="C3003" s="146">
        <v>213.833664</v>
      </c>
      <c r="D3003">
        <f t="shared" si="95"/>
        <v>1.0467567993793847</v>
      </c>
      <c r="E3003">
        <v>3.8347397951711301E-3</v>
      </c>
      <c r="G3003">
        <v>3001</v>
      </c>
      <c r="H3003">
        <f t="shared" ca="1" si="96"/>
        <v>-3.868431378146428E-2</v>
      </c>
    </row>
    <row r="3004" spans="2:8" x14ac:dyDescent="0.2">
      <c r="B3004" s="176">
        <v>44006</v>
      </c>
      <c r="C3004" s="146">
        <v>104.474388</v>
      </c>
      <c r="D3004">
        <f t="shared" si="95"/>
        <v>-0.24587609283642692</v>
      </c>
      <c r="E3004">
        <v>3.8314252817878767E-3</v>
      </c>
      <c r="G3004">
        <v>3002</v>
      </c>
      <c r="H3004">
        <f t="shared" ca="1" si="96"/>
        <v>3.9816117562548187E-2</v>
      </c>
    </row>
    <row r="3005" spans="2:8" x14ac:dyDescent="0.2">
      <c r="B3005" s="176">
        <v>39045</v>
      </c>
      <c r="C3005" s="146">
        <v>138.53743</v>
      </c>
      <c r="D3005">
        <f t="shared" si="95"/>
        <v>0.20998137691098542</v>
      </c>
      <c r="E3005">
        <v>3.8304879263884651E-3</v>
      </c>
      <c r="G3005">
        <v>3003</v>
      </c>
      <c r="H3005">
        <f t="shared" ca="1" si="96"/>
        <v>-2.0901645005935672E-2</v>
      </c>
    </row>
    <row r="3006" spans="2:8" x14ac:dyDescent="0.2">
      <c r="B3006" s="176">
        <v>39582</v>
      </c>
      <c r="C3006" s="146">
        <v>114.49550600000001</v>
      </c>
      <c r="D3006">
        <f t="shared" si="95"/>
        <v>-0.37631083839723889</v>
      </c>
      <c r="E3006">
        <v>3.8280402603272871E-3</v>
      </c>
      <c r="G3006">
        <v>3004</v>
      </c>
      <c r="H3006">
        <f t="shared" ca="1" si="96"/>
        <v>3.6208228663809239E-2</v>
      </c>
    </row>
    <row r="3007" spans="2:8" x14ac:dyDescent="0.2">
      <c r="B3007" s="176">
        <v>44195</v>
      </c>
      <c r="C3007" s="146">
        <v>183.57783499999999</v>
      </c>
      <c r="D3007">
        <f t="shared" si="95"/>
        <v>1.8553163738895957</v>
      </c>
      <c r="E3007">
        <v>3.8156984016077394E-3</v>
      </c>
      <c r="G3007">
        <v>3005</v>
      </c>
      <c r="H3007">
        <f t="shared" ca="1" si="96"/>
        <v>-8.2382163867254516E-3</v>
      </c>
    </row>
    <row r="3008" spans="2:8" x14ac:dyDescent="0.2">
      <c r="B3008" s="176">
        <v>37953</v>
      </c>
      <c r="C3008" s="146">
        <v>64.293342999999993</v>
      </c>
      <c r="D3008">
        <f t="shared" si="95"/>
        <v>-6.1128183408017178E-2</v>
      </c>
      <c r="E3008">
        <v>3.8084187996343223E-3</v>
      </c>
      <c r="G3008">
        <v>3006</v>
      </c>
      <c r="H3008">
        <f t="shared" ca="1" si="96"/>
        <v>-8.8871295929935021E-3</v>
      </c>
    </row>
    <row r="3009" spans="2:8" x14ac:dyDescent="0.2">
      <c r="B3009" s="176">
        <v>37974</v>
      </c>
      <c r="C3009" s="146">
        <v>68.479361999999995</v>
      </c>
      <c r="D3009">
        <f t="shared" si="95"/>
        <v>3.8550054142963877E-2</v>
      </c>
      <c r="E3009">
        <v>3.8060993837981953E-3</v>
      </c>
      <c r="G3009">
        <v>3007</v>
      </c>
      <c r="H3009">
        <f t="shared" ca="1" si="96"/>
        <v>-4.2425434792054413E-2</v>
      </c>
    </row>
    <row r="3010" spans="2:8" x14ac:dyDescent="0.2">
      <c r="B3010" s="176">
        <v>38254</v>
      </c>
      <c r="C3010" s="146">
        <v>65.937468999999993</v>
      </c>
      <c r="D3010">
        <f t="shared" si="95"/>
        <v>2.2039975704272399</v>
      </c>
      <c r="E3010">
        <v>3.779663215799119E-3</v>
      </c>
      <c r="G3010">
        <v>3008</v>
      </c>
      <c r="H3010">
        <f t="shared" ca="1" si="96"/>
        <v>-1.6127641281135318E-2</v>
      </c>
    </row>
    <row r="3011" spans="2:8" x14ac:dyDescent="0.2">
      <c r="B3011" s="176">
        <v>37491</v>
      </c>
      <c r="C3011" s="146">
        <v>20.579750000000001</v>
      </c>
      <c r="D3011">
        <f t="shared" ref="D3011:D3074" si="97">(C3011-C3012)/C3012</f>
        <v>-0.94277569491073387</v>
      </c>
      <c r="E3011">
        <v>3.7622030165421318E-3</v>
      </c>
      <c r="G3011">
        <v>3009</v>
      </c>
      <c r="H3011">
        <f t="shared" ca="1" si="96"/>
        <v>-4.2475223315553298E-2</v>
      </c>
    </row>
    <row r="3012" spans="2:8" x14ac:dyDescent="0.2">
      <c r="B3012" s="176">
        <v>42446</v>
      </c>
      <c r="C3012" s="146">
        <v>359.63302599999997</v>
      </c>
      <c r="D3012">
        <f t="shared" si="97"/>
        <v>0.1733741763166442</v>
      </c>
      <c r="E3012">
        <v>3.754736242028804E-3</v>
      </c>
      <c r="G3012">
        <v>3010</v>
      </c>
      <c r="H3012">
        <f t="shared" ref="H3012:H3075" ca="1" si="98">_xlfn.NORM.INV(RAND(),N$5,N$6)</f>
        <v>1.7976699323065469E-2</v>
      </c>
    </row>
    <row r="3013" spans="2:8" x14ac:dyDescent="0.2">
      <c r="B3013" s="176">
        <v>44389</v>
      </c>
      <c r="C3013" s="146">
        <v>306.49475100000001</v>
      </c>
      <c r="D3013">
        <f t="shared" si="97"/>
        <v>-0.11601489169800033</v>
      </c>
      <c r="E3013">
        <v>3.7545780057191727E-3</v>
      </c>
      <c r="G3013">
        <v>3011</v>
      </c>
      <c r="H3013">
        <f t="shared" ca="1" si="98"/>
        <v>-8.0653844363374212E-3</v>
      </c>
    </row>
    <row r="3014" spans="2:8" x14ac:dyDescent="0.2">
      <c r="B3014" s="176">
        <v>43166</v>
      </c>
      <c r="C3014" s="146">
        <v>346.71935999999999</v>
      </c>
      <c r="D3014">
        <f t="shared" si="97"/>
        <v>14.252590706055658</v>
      </c>
      <c r="E3014">
        <v>3.7517113307811508E-3</v>
      </c>
      <c r="G3014">
        <v>3012</v>
      </c>
      <c r="H3014">
        <f t="shared" ca="1" si="98"/>
        <v>1.4674695022410944E-2</v>
      </c>
    </row>
    <row r="3015" spans="2:8" x14ac:dyDescent="0.2">
      <c r="B3015" s="176">
        <v>37460</v>
      </c>
      <c r="C3015" s="146">
        <v>22.731833999999999</v>
      </c>
      <c r="D3015">
        <f t="shared" si="97"/>
        <v>-0.9173012317935415</v>
      </c>
      <c r="E3015">
        <v>3.7468130408557778E-3</v>
      </c>
      <c r="G3015">
        <v>3013</v>
      </c>
      <c r="H3015">
        <f t="shared" ca="1" si="98"/>
        <v>-1.4659899160251257E-2</v>
      </c>
    </row>
    <row r="3016" spans="2:8" x14ac:dyDescent="0.2">
      <c r="B3016" s="176">
        <v>41250</v>
      </c>
      <c r="C3016" s="146">
        <v>274.87512199999998</v>
      </c>
      <c r="D3016">
        <f t="shared" si="97"/>
        <v>1.0893474741371771</v>
      </c>
      <c r="E3016">
        <v>3.7385396114835725E-3</v>
      </c>
      <c r="G3016">
        <v>3014</v>
      </c>
      <c r="H3016">
        <f t="shared" ca="1" si="98"/>
        <v>-2.391918045508719E-3</v>
      </c>
    </row>
    <row r="3017" spans="2:8" x14ac:dyDescent="0.2">
      <c r="B3017" s="176">
        <v>40164</v>
      </c>
      <c r="C3017" s="146">
        <v>131.560272</v>
      </c>
      <c r="D3017">
        <f t="shared" si="97"/>
        <v>8.7517995033617471E-2</v>
      </c>
      <c r="E3017">
        <v>3.7348686671029472E-3</v>
      </c>
      <c r="G3017">
        <v>3015</v>
      </c>
      <c r="H3017">
        <f t="shared" ca="1" si="98"/>
        <v>9.5050677528527028E-3</v>
      </c>
    </row>
    <row r="3018" spans="2:8" x14ac:dyDescent="0.2">
      <c r="B3018" s="176">
        <v>43693</v>
      </c>
      <c r="C3018" s="146">
        <v>120.972961</v>
      </c>
      <c r="D3018">
        <f t="shared" si="97"/>
        <v>0.12361106885017671</v>
      </c>
      <c r="E3018">
        <v>3.7220691010342631E-3</v>
      </c>
      <c r="G3018">
        <v>3016</v>
      </c>
      <c r="H3018">
        <f t="shared" ca="1" si="98"/>
        <v>6.2662331654624306E-3</v>
      </c>
    </row>
    <row r="3019" spans="2:8" x14ac:dyDescent="0.2">
      <c r="B3019" s="176">
        <v>44025</v>
      </c>
      <c r="C3019" s="146">
        <v>107.664444</v>
      </c>
      <c r="D3019">
        <f t="shared" si="97"/>
        <v>0.47303323497007871</v>
      </c>
      <c r="E3019">
        <v>3.7174796048011181E-3</v>
      </c>
      <c r="G3019">
        <v>3017</v>
      </c>
      <c r="H3019">
        <f t="shared" ca="1" si="98"/>
        <v>1.7096846527932519E-2</v>
      </c>
    </row>
    <row r="3020" spans="2:8" x14ac:dyDescent="0.2">
      <c r="B3020" s="176">
        <v>35244</v>
      </c>
      <c r="C3020" s="146">
        <v>73.090301999999994</v>
      </c>
      <c r="D3020">
        <f t="shared" si="97"/>
        <v>-0.47435681270130503</v>
      </c>
      <c r="E3020">
        <v>3.7024644343504154E-3</v>
      </c>
      <c r="G3020">
        <v>3018</v>
      </c>
      <c r="H3020">
        <f t="shared" ca="1" si="98"/>
        <v>-3.1499663952444287E-2</v>
      </c>
    </row>
    <row r="3021" spans="2:8" x14ac:dyDescent="0.2">
      <c r="B3021" s="176">
        <v>39048</v>
      </c>
      <c r="C3021" s="146">
        <v>139.049271</v>
      </c>
      <c r="D3021">
        <f t="shared" si="97"/>
        <v>-0.40133355425912937</v>
      </c>
      <c r="E3021">
        <v>3.6946044112410917E-3</v>
      </c>
      <c r="G3021">
        <v>3019</v>
      </c>
      <c r="H3021">
        <f t="shared" ca="1" si="98"/>
        <v>-3.4875297657002688E-2</v>
      </c>
    </row>
    <row r="3022" spans="2:8" x14ac:dyDescent="0.2">
      <c r="B3022" s="176">
        <v>40662</v>
      </c>
      <c r="C3022" s="146">
        <v>232.26501500000001</v>
      </c>
      <c r="D3022">
        <f t="shared" si="97"/>
        <v>-6.1189465049732925E-2</v>
      </c>
      <c r="E3022">
        <v>3.6921426603189244E-3</v>
      </c>
      <c r="G3022">
        <v>3020</v>
      </c>
      <c r="H3022">
        <f t="shared" ca="1" si="98"/>
        <v>-4.3165040007874543E-2</v>
      </c>
    </row>
    <row r="3023" spans="2:8" x14ac:dyDescent="0.2">
      <c r="B3023" s="176">
        <v>40952</v>
      </c>
      <c r="C3023" s="146">
        <v>247.403503</v>
      </c>
      <c r="D3023">
        <f t="shared" si="97"/>
        <v>15.819023950250113</v>
      </c>
      <c r="E3023">
        <v>3.6913573989770998E-3</v>
      </c>
      <c r="G3023">
        <v>3021</v>
      </c>
      <c r="H3023">
        <f t="shared" ca="1" si="98"/>
        <v>-1.9867219659529646E-3</v>
      </c>
    </row>
    <row r="3024" spans="2:8" x14ac:dyDescent="0.2">
      <c r="B3024" s="176">
        <v>36921</v>
      </c>
      <c r="C3024" s="146">
        <v>14.709742</v>
      </c>
      <c r="D3024">
        <f t="shared" si="97"/>
        <v>-0.90531083993545391</v>
      </c>
      <c r="E3024">
        <v>3.6844257104927591E-3</v>
      </c>
      <c r="G3024">
        <v>3022</v>
      </c>
      <c r="H3024">
        <f t="shared" ca="1" si="98"/>
        <v>7.7535576713673837E-2</v>
      </c>
    </row>
    <row r="3025" spans="2:8" x14ac:dyDescent="0.2">
      <c r="B3025" s="176">
        <v>38796</v>
      </c>
      <c r="C3025" s="146">
        <v>155.34768700000001</v>
      </c>
      <c r="D3025">
        <f t="shared" si="97"/>
        <v>-0.63320735870707467</v>
      </c>
      <c r="E3025">
        <v>3.6784928350697072E-3</v>
      </c>
      <c r="G3025">
        <v>3023</v>
      </c>
      <c r="H3025">
        <f t="shared" ca="1" si="98"/>
        <v>-1.4872932814114257E-2</v>
      </c>
    </row>
    <row r="3026" spans="2:8" x14ac:dyDescent="0.2">
      <c r="B3026" s="176">
        <v>43014</v>
      </c>
      <c r="C3026" s="146">
        <v>423.52999899999998</v>
      </c>
      <c r="D3026">
        <f t="shared" si="97"/>
        <v>-0.13312304927100752</v>
      </c>
      <c r="E3026">
        <v>3.6617361399664183E-3</v>
      </c>
      <c r="G3026">
        <v>3024</v>
      </c>
      <c r="H3026">
        <f t="shared" ca="1" si="98"/>
        <v>1.2532481523045603E-2</v>
      </c>
    </row>
    <row r="3027" spans="2:8" x14ac:dyDescent="0.2">
      <c r="B3027" s="176">
        <v>42004</v>
      </c>
      <c r="C3027" s="146">
        <v>488.56991599999998</v>
      </c>
      <c r="D3027">
        <f t="shared" si="97"/>
        <v>0.18666500750028908</v>
      </c>
      <c r="E3027">
        <v>3.6454684972021508E-3</v>
      </c>
      <c r="G3027">
        <v>3025</v>
      </c>
      <c r="H3027">
        <f t="shared" ca="1" si="98"/>
        <v>3.1200829366012976E-2</v>
      </c>
    </row>
    <row r="3028" spans="2:8" x14ac:dyDescent="0.2">
      <c r="B3028" s="176">
        <v>44942</v>
      </c>
      <c r="C3028" s="146">
        <v>411.71679699999999</v>
      </c>
      <c r="D3028">
        <f t="shared" si="97"/>
        <v>18.374147715802589</v>
      </c>
      <c r="E3028">
        <v>3.6451797966125074E-3</v>
      </c>
      <c r="G3028">
        <v>3026</v>
      </c>
      <c r="H3028">
        <f t="shared" ca="1" si="98"/>
        <v>-1.8484057814231038E-2</v>
      </c>
    </row>
    <row r="3029" spans="2:8" x14ac:dyDescent="0.2">
      <c r="B3029" s="176">
        <v>37512</v>
      </c>
      <c r="C3029" s="146">
        <v>21.250834000000001</v>
      </c>
      <c r="D3029">
        <f t="shared" si="97"/>
        <v>-0.74347693172547369</v>
      </c>
      <c r="E3029">
        <v>3.6432473069294533E-3</v>
      </c>
      <c r="G3029">
        <v>3027</v>
      </c>
      <c r="H3029">
        <f t="shared" ca="1" si="98"/>
        <v>-7.7378313912360485E-3</v>
      </c>
    </row>
    <row r="3030" spans="2:8" x14ac:dyDescent="0.2">
      <c r="B3030" s="176">
        <v>43977</v>
      </c>
      <c r="C3030" s="146">
        <v>82.841804999999994</v>
      </c>
      <c r="D3030">
        <f t="shared" si="97"/>
        <v>-0.65989208550244915</v>
      </c>
      <c r="E3030">
        <v>3.6231532900409995E-3</v>
      </c>
      <c r="G3030">
        <v>3028</v>
      </c>
      <c r="H3030">
        <f t="shared" ca="1" si="98"/>
        <v>1.1343136585110544E-3</v>
      </c>
    </row>
    <row r="3031" spans="2:8" x14ac:dyDescent="0.2">
      <c r="B3031" s="176">
        <v>41163</v>
      </c>
      <c r="C3031" s="146">
        <v>243.57505800000001</v>
      </c>
      <c r="D3031">
        <f t="shared" si="97"/>
        <v>-0.48272636708523847</v>
      </c>
      <c r="E3031">
        <v>3.6158716842133423E-3</v>
      </c>
      <c r="G3031">
        <v>3029</v>
      </c>
      <c r="H3031">
        <f t="shared" ca="1" si="98"/>
        <v>-7.3515751248698072E-3</v>
      </c>
    </row>
    <row r="3032" spans="2:8" x14ac:dyDescent="0.2">
      <c r="B3032" s="176">
        <v>42718</v>
      </c>
      <c r="C3032" s="146">
        <v>470.88241599999998</v>
      </c>
      <c r="D3032">
        <f t="shared" si="97"/>
        <v>0.21224176040120249</v>
      </c>
      <c r="E3032">
        <v>3.6120577359657268E-3</v>
      </c>
      <c r="G3032">
        <v>3030</v>
      </c>
      <c r="H3032">
        <f t="shared" ca="1" si="98"/>
        <v>-2.983815009482093E-3</v>
      </c>
    </row>
    <row r="3033" spans="2:8" x14ac:dyDescent="0.2">
      <c r="B3033" s="176">
        <v>42991</v>
      </c>
      <c r="C3033" s="146">
        <v>388.43936200000002</v>
      </c>
      <c r="D3033">
        <f t="shared" si="97"/>
        <v>0.47010010212035119</v>
      </c>
      <c r="E3033">
        <v>3.6059519800840738E-3</v>
      </c>
      <c r="G3033">
        <v>3031</v>
      </c>
      <c r="H3033">
        <f t="shared" ca="1" si="98"/>
        <v>-2.9040668662462438E-2</v>
      </c>
    </row>
    <row r="3034" spans="2:8" x14ac:dyDescent="0.2">
      <c r="B3034" s="176">
        <v>43313</v>
      </c>
      <c r="C3034" s="146">
        <v>264.226471</v>
      </c>
      <c r="D3034">
        <f t="shared" si="97"/>
        <v>1.1230731224978852</v>
      </c>
      <c r="E3034">
        <v>3.5970221131843981E-3</v>
      </c>
      <c r="G3034">
        <v>3032</v>
      </c>
      <c r="H3034">
        <f t="shared" ca="1" si="98"/>
        <v>6.6144544845718684E-3</v>
      </c>
    </row>
    <row r="3035" spans="2:8" x14ac:dyDescent="0.2">
      <c r="B3035" s="176">
        <v>38758</v>
      </c>
      <c r="C3035" s="146">
        <v>124.45471999999999</v>
      </c>
      <c r="D3035">
        <f t="shared" si="97"/>
        <v>0.91873144609265955</v>
      </c>
      <c r="E3035">
        <v>3.5930008554609354E-3</v>
      </c>
      <c r="G3035">
        <v>3033</v>
      </c>
      <c r="H3035">
        <f t="shared" ca="1" si="98"/>
        <v>2.708751836479598E-2</v>
      </c>
    </row>
    <row r="3036" spans="2:8" x14ac:dyDescent="0.2">
      <c r="B3036" s="176">
        <v>35612</v>
      </c>
      <c r="C3036" s="146">
        <v>64.863022000000001</v>
      </c>
      <c r="D3036">
        <f t="shared" si="97"/>
        <v>-0.82502420513860331</v>
      </c>
      <c r="E3036">
        <v>3.590244127657528E-3</v>
      </c>
      <c r="G3036">
        <v>3034</v>
      </c>
      <c r="H3036">
        <f t="shared" ca="1" si="98"/>
        <v>7.7922150726107498E-3</v>
      </c>
    </row>
    <row r="3037" spans="2:8" x14ac:dyDescent="0.2">
      <c r="B3037" s="176">
        <v>41575</v>
      </c>
      <c r="C3037" s="146">
        <v>370.697113</v>
      </c>
      <c r="D3037">
        <f t="shared" si="97"/>
        <v>1.044830542078373</v>
      </c>
      <c r="E3037">
        <v>3.587948258944912E-3</v>
      </c>
      <c r="G3037">
        <v>3035</v>
      </c>
      <c r="H3037">
        <f t="shared" ca="1" si="98"/>
        <v>2.581443838441707E-2</v>
      </c>
    </row>
    <row r="3038" spans="2:8" x14ac:dyDescent="0.2">
      <c r="B3038" s="176">
        <v>43535</v>
      </c>
      <c r="C3038" s="146">
        <v>181.28500399999999</v>
      </c>
      <c r="D3038">
        <f t="shared" si="97"/>
        <v>0.51372877275898476</v>
      </c>
      <c r="E3038">
        <v>3.5872770679012977E-3</v>
      </c>
      <c r="G3038">
        <v>3036</v>
      </c>
      <c r="H3038">
        <f t="shared" ca="1" si="98"/>
        <v>-2.3783219028702687E-2</v>
      </c>
    </row>
    <row r="3039" spans="2:8" x14ac:dyDescent="0.2">
      <c r="B3039" s="176">
        <v>39478</v>
      </c>
      <c r="C3039" s="146">
        <v>119.760559</v>
      </c>
      <c r="D3039">
        <f t="shared" si="97"/>
        <v>-0.59131209951839725</v>
      </c>
      <c r="E3039">
        <v>3.5870107217721731E-3</v>
      </c>
      <c r="G3039">
        <v>3037</v>
      </c>
      <c r="H3039">
        <f t="shared" ca="1" si="98"/>
        <v>-6.7818226951367466E-3</v>
      </c>
    </row>
    <row r="3040" spans="2:8" x14ac:dyDescent="0.2">
      <c r="B3040" s="176">
        <v>44407</v>
      </c>
      <c r="C3040" s="146">
        <v>293.03671300000002</v>
      </c>
      <c r="D3040">
        <f t="shared" si="97"/>
        <v>-0.40083568942047282</v>
      </c>
      <c r="E3040">
        <v>3.5848938093625679E-3</v>
      </c>
      <c r="G3040">
        <v>3038</v>
      </c>
      <c r="H3040">
        <f t="shared" ca="1" si="98"/>
        <v>-1.0198119402142596E-2</v>
      </c>
    </row>
    <row r="3041" spans="2:8" x14ac:dyDescent="0.2">
      <c r="B3041" s="176">
        <v>44568</v>
      </c>
      <c r="C3041" s="146">
        <v>489.075714</v>
      </c>
      <c r="D3041">
        <f t="shared" si="97"/>
        <v>0.93606960436279929</v>
      </c>
      <c r="E3041">
        <v>3.5798409650591371E-3</v>
      </c>
      <c r="G3041">
        <v>3039</v>
      </c>
      <c r="H3041">
        <f t="shared" ca="1" si="98"/>
        <v>-1.2720696318328726E-2</v>
      </c>
    </row>
    <row r="3042" spans="2:8" x14ac:dyDescent="0.2">
      <c r="B3042" s="176">
        <v>43301</v>
      </c>
      <c r="C3042" s="146">
        <v>252.61267100000001</v>
      </c>
      <c r="D3042">
        <f t="shared" si="97"/>
        <v>-1.5717156517704597E-2</v>
      </c>
      <c r="E3042">
        <v>3.5642860827573039E-3</v>
      </c>
      <c r="G3042">
        <v>3040</v>
      </c>
      <c r="H3042">
        <f t="shared" ca="1" si="98"/>
        <v>1.986520480474728E-2</v>
      </c>
    </row>
    <row r="3043" spans="2:8" x14ac:dyDescent="0.2">
      <c r="B3043" s="176">
        <v>40975</v>
      </c>
      <c r="C3043" s="146">
        <v>256.64642300000003</v>
      </c>
      <c r="D3043">
        <f t="shared" si="97"/>
        <v>-0.4116857800238472</v>
      </c>
      <c r="E3043">
        <v>3.5580647042260205E-3</v>
      </c>
      <c r="G3043">
        <v>3041</v>
      </c>
      <c r="H3043">
        <f t="shared" ca="1" si="98"/>
        <v>-1.9094618459611256E-2</v>
      </c>
    </row>
    <row r="3044" spans="2:8" x14ac:dyDescent="0.2">
      <c r="B3044" s="176">
        <v>44680</v>
      </c>
      <c r="C3044" s="146">
        <v>436.240387</v>
      </c>
      <c r="D3044">
        <f t="shared" si="97"/>
        <v>-0.14027499682224842</v>
      </c>
      <c r="E3044">
        <v>3.5546678121742576E-3</v>
      </c>
      <c r="G3044">
        <v>3042</v>
      </c>
      <c r="H3044">
        <f t="shared" ca="1" si="98"/>
        <v>-3.739656744096647E-2</v>
      </c>
    </row>
    <row r="3045" spans="2:8" x14ac:dyDescent="0.2">
      <c r="B3045" s="176">
        <v>42576</v>
      </c>
      <c r="C3045" s="146">
        <v>507.41851800000001</v>
      </c>
      <c r="D3045">
        <f t="shared" si="97"/>
        <v>5.446966185460683</v>
      </c>
      <c r="E3045">
        <v>3.5488257714654512E-3</v>
      </c>
      <c r="G3045">
        <v>3043</v>
      </c>
      <c r="H3045">
        <f t="shared" ca="1" si="98"/>
        <v>-2.3859395949868956E-2</v>
      </c>
    </row>
    <row r="3046" spans="2:8" x14ac:dyDescent="0.2">
      <c r="B3046" s="176">
        <v>38079</v>
      </c>
      <c r="C3046" s="146">
        <v>78.706558000000001</v>
      </c>
      <c r="D3046">
        <f t="shared" si="97"/>
        <v>-0.87121565097083276</v>
      </c>
      <c r="E3046">
        <v>3.537205776761265E-3</v>
      </c>
      <c r="G3046">
        <v>3044</v>
      </c>
      <c r="H3046">
        <f t="shared" ca="1" si="98"/>
        <v>-1.5179644829202674E-2</v>
      </c>
    </row>
    <row r="3047" spans="2:8" x14ac:dyDescent="0.2">
      <c r="B3047" s="176">
        <v>45174</v>
      </c>
      <c r="C3047" s="146">
        <v>611.15002400000003</v>
      </c>
      <c r="D3047">
        <f t="shared" si="97"/>
        <v>38.615353760590132</v>
      </c>
      <c r="E3047">
        <v>3.5304170771757477E-3</v>
      </c>
      <c r="G3047">
        <v>3045</v>
      </c>
      <c r="H3047">
        <f t="shared" ca="1" si="98"/>
        <v>3.6001441891001046E-2</v>
      </c>
    </row>
    <row r="3048" spans="2:8" x14ac:dyDescent="0.2">
      <c r="B3048" s="176">
        <v>36871</v>
      </c>
      <c r="C3048" s="146">
        <v>15.427099999999999</v>
      </c>
      <c r="D3048">
        <f t="shared" si="97"/>
        <v>-0.95528696386679701</v>
      </c>
      <c r="E3048">
        <v>3.5123680943028625E-3</v>
      </c>
      <c r="G3048">
        <v>3046</v>
      </c>
      <c r="H3048">
        <f t="shared" ca="1" si="98"/>
        <v>4.0102055136935824E-4</v>
      </c>
    </row>
    <row r="3049" spans="2:8" x14ac:dyDescent="0.2">
      <c r="B3049" s="176">
        <v>44382</v>
      </c>
      <c r="C3049" s="146">
        <v>345.02465799999999</v>
      </c>
      <c r="D3049">
        <f t="shared" si="97"/>
        <v>1.398442102822373</v>
      </c>
      <c r="E3049">
        <v>3.4792297553081723E-3</v>
      </c>
      <c r="G3049">
        <v>3047</v>
      </c>
      <c r="H3049">
        <f t="shared" ca="1" si="98"/>
        <v>2.0690942205438448E-2</v>
      </c>
    </row>
    <row r="3050" spans="2:8" x14ac:dyDescent="0.2">
      <c r="B3050" s="176">
        <v>40247</v>
      </c>
      <c r="C3050" s="146">
        <v>143.85365300000001</v>
      </c>
      <c r="D3050">
        <f t="shared" si="97"/>
        <v>4.873850493987061</v>
      </c>
      <c r="E3050">
        <v>3.47912060266877E-3</v>
      </c>
      <c r="G3050">
        <v>3048</v>
      </c>
      <c r="H3050">
        <f t="shared" ca="1" si="98"/>
        <v>6.0912967490703435E-2</v>
      </c>
    </row>
    <row r="3051" spans="2:8" x14ac:dyDescent="0.2">
      <c r="B3051" s="176">
        <v>37609</v>
      </c>
      <c r="C3051" s="146">
        <v>24.49052</v>
      </c>
      <c r="D3051">
        <f t="shared" si="97"/>
        <v>-2.5135391962108301E-3</v>
      </c>
      <c r="E3051">
        <v>3.476404423298923E-3</v>
      </c>
      <c r="G3051">
        <v>3049</v>
      </c>
      <c r="H3051">
        <f t="shared" ca="1" si="98"/>
        <v>-6.6315327988716063E-4</v>
      </c>
    </row>
    <row r="3052" spans="2:8" x14ac:dyDescent="0.2">
      <c r="B3052" s="176">
        <v>37440</v>
      </c>
      <c r="C3052" s="146">
        <v>24.552233000000001</v>
      </c>
      <c r="D3052">
        <f t="shared" si="97"/>
        <v>-0.66545220282958639</v>
      </c>
      <c r="E3052">
        <v>3.4679641437717216E-3</v>
      </c>
      <c r="G3052">
        <v>3050</v>
      </c>
      <c r="H3052">
        <f t="shared" ca="1" si="98"/>
        <v>-1.6098943893942879E-2</v>
      </c>
    </row>
    <row r="3053" spans="2:8" x14ac:dyDescent="0.2">
      <c r="B3053" s="176">
        <v>37995</v>
      </c>
      <c r="C3053" s="146">
        <v>73.389313000000001</v>
      </c>
      <c r="D3053">
        <f t="shared" si="97"/>
        <v>8.7313112142529847E-2</v>
      </c>
      <c r="E3053">
        <v>3.4427336338449322E-3</v>
      </c>
      <c r="G3053">
        <v>3051</v>
      </c>
      <c r="H3053">
        <f t="shared" ca="1" si="98"/>
        <v>-7.5865730593706248E-3</v>
      </c>
    </row>
    <row r="3054" spans="2:8" x14ac:dyDescent="0.2">
      <c r="B3054" s="176">
        <v>35207</v>
      </c>
      <c r="C3054" s="146">
        <v>67.496025000000003</v>
      </c>
      <c r="D3054">
        <f t="shared" si="97"/>
        <v>-0.54477181624923765</v>
      </c>
      <c r="E3054">
        <v>3.4409347018516953E-3</v>
      </c>
      <c r="G3054">
        <v>3052</v>
      </c>
      <c r="H3054">
        <f t="shared" ca="1" si="98"/>
        <v>-3.8979507986408556E-2</v>
      </c>
    </row>
    <row r="3055" spans="2:8" x14ac:dyDescent="0.2">
      <c r="B3055" s="176">
        <v>40310</v>
      </c>
      <c r="C3055" s="146">
        <v>148.26855499999999</v>
      </c>
      <c r="D3055">
        <f t="shared" si="97"/>
        <v>8.3765026613287041</v>
      </c>
      <c r="E3055">
        <v>3.4380693671510979E-3</v>
      </c>
      <c r="G3055">
        <v>3053</v>
      </c>
      <c r="H3055">
        <f t="shared" ca="1" si="98"/>
        <v>-3.7973829590481505E-2</v>
      </c>
    </row>
    <row r="3056" spans="2:8" x14ac:dyDescent="0.2">
      <c r="B3056" s="176">
        <v>37235</v>
      </c>
      <c r="C3056" s="146">
        <v>15.812778</v>
      </c>
      <c r="D3056">
        <f t="shared" si="97"/>
        <v>-0.91802405387294472</v>
      </c>
      <c r="E3056">
        <v>3.4261522429455639E-3</v>
      </c>
      <c r="G3056">
        <v>3054</v>
      </c>
      <c r="H3056">
        <f t="shared" ca="1" si="98"/>
        <v>8.1722264279128643E-3</v>
      </c>
    </row>
    <row r="3057" spans="2:8" x14ac:dyDescent="0.2">
      <c r="B3057" s="176">
        <v>40701</v>
      </c>
      <c r="C3057" s="146">
        <v>192.89534</v>
      </c>
      <c r="D3057">
        <f t="shared" si="97"/>
        <v>0.78327937635004163</v>
      </c>
      <c r="E3057">
        <v>3.4188956655199351E-3</v>
      </c>
      <c r="G3057">
        <v>3055</v>
      </c>
      <c r="H3057">
        <f t="shared" ca="1" si="98"/>
        <v>-3.5663278078180228E-3</v>
      </c>
    </row>
    <row r="3058" spans="2:8" x14ac:dyDescent="0.2">
      <c r="B3058" s="176">
        <v>39547</v>
      </c>
      <c r="C3058" s="146">
        <v>108.16888400000001</v>
      </c>
      <c r="D3058">
        <f t="shared" si="97"/>
        <v>-0.72360936573009771</v>
      </c>
      <c r="E3058">
        <v>3.4147250185791937E-3</v>
      </c>
      <c r="G3058">
        <v>3056</v>
      </c>
      <c r="H3058">
        <f t="shared" ca="1" si="98"/>
        <v>-2.6842712978003558E-2</v>
      </c>
    </row>
    <row r="3059" spans="2:8" x14ac:dyDescent="0.2">
      <c r="B3059" s="176">
        <v>41729</v>
      </c>
      <c r="C3059" s="146">
        <v>391.36233499999997</v>
      </c>
      <c r="D3059">
        <f t="shared" si="97"/>
        <v>-0.40089960199004981</v>
      </c>
      <c r="E3059">
        <v>3.3979261937644701E-3</v>
      </c>
      <c r="G3059">
        <v>3057</v>
      </c>
      <c r="H3059">
        <f t="shared" ca="1" si="98"/>
        <v>-2.3199958428601283E-2</v>
      </c>
    </row>
    <row r="3060" spans="2:8" x14ac:dyDescent="0.2">
      <c r="B3060" s="176">
        <v>45243</v>
      </c>
      <c r="C3060" s="146">
        <v>653.25</v>
      </c>
      <c r="D3060">
        <f t="shared" si="97"/>
        <v>0.72342493523958751</v>
      </c>
      <c r="E3060">
        <v>3.3791752408418988E-3</v>
      </c>
      <c r="G3060">
        <v>3058</v>
      </c>
      <c r="H3060">
        <f t="shared" ca="1" si="98"/>
        <v>2.898532424020903E-2</v>
      </c>
    </row>
    <row r="3061" spans="2:8" x14ac:dyDescent="0.2">
      <c r="B3061" s="176">
        <v>41661</v>
      </c>
      <c r="C3061" s="146">
        <v>379.04174799999998</v>
      </c>
      <c r="D3061">
        <f t="shared" si="97"/>
        <v>-1.7257438779042802E-2</v>
      </c>
      <c r="E3061">
        <v>3.3784053595808622E-3</v>
      </c>
      <c r="G3061">
        <v>3059</v>
      </c>
      <c r="H3061">
        <f t="shared" ca="1" si="98"/>
        <v>-5.1482742685639016E-2</v>
      </c>
    </row>
    <row r="3062" spans="2:8" x14ac:dyDescent="0.2">
      <c r="B3062" s="176">
        <v>44931</v>
      </c>
      <c r="C3062" s="146">
        <v>385.69790599999999</v>
      </c>
      <c r="D3062">
        <f t="shared" si="97"/>
        <v>0.83188164276210419</v>
      </c>
      <c r="E3062">
        <v>3.3713642974861988E-3</v>
      </c>
      <c r="G3062">
        <v>3060</v>
      </c>
      <c r="H3062">
        <f t="shared" ca="1" si="98"/>
        <v>-1.5468806429594566E-2</v>
      </c>
    </row>
    <row r="3063" spans="2:8" x14ac:dyDescent="0.2">
      <c r="B3063" s="176">
        <v>40623</v>
      </c>
      <c r="C3063" s="146">
        <v>210.547394</v>
      </c>
      <c r="D3063">
        <f t="shared" si="97"/>
        <v>2.090759019659878</v>
      </c>
      <c r="E3063">
        <v>3.3558056522403298E-3</v>
      </c>
      <c r="G3063">
        <v>3061</v>
      </c>
      <c r="H3063">
        <f t="shared" ca="1" si="98"/>
        <v>-1.0176768660196883E-2</v>
      </c>
    </row>
    <row r="3064" spans="2:8" x14ac:dyDescent="0.2">
      <c r="B3064" s="176">
        <v>40021</v>
      </c>
      <c r="C3064" s="146">
        <v>68.121582000000004</v>
      </c>
      <c r="D3064">
        <f t="shared" si="97"/>
        <v>-0.84282025179689346</v>
      </c>
      <c r="E3064">
        <v>3.3524035579358424E-3</v>
      </c>
      <c r="G3064">
        <v>3062</v>
      </c>
      <c r="H3064">
        <f t="shared" ca="1" si="98"/>
        <v>1.7112489340454888E-2</v>
      </c>
    </row>
    <row r="3065" spans="2:8" x14ac:dyDescent="0.2">
      <c r="B3065" s="176">
        <v>43111</v>
      </c>
      <c r="C3065" s="146">
        <v>433.39923099999999</v>
      </c>
      <c r="D3065">
        <f t="shared" si="97"/>
        <v>-0.29620130002340955</v>
      </c>
      <c r="E3065">
        <v>3.3464836237484582E-3</v>
      </c>
      <c r="G3065">
        <v>3063</v>
      </c>
      <c r="H3065">
        <f t="shared" ca="1" si="98"/>
        <v>-2.1852547348694237E-2</v>
      </c>
    </row>
    <row r="3066" spans="2:8" x14ac:dyDescent="0.2">
      <c r="B3066" s="176">
        <v>45156</v>
      </c>
      <c r="C3066" s="146">
        <v>615.79998799999998</v>
      </c>
      <c r="D3066">
        <f t="shared" si="97"/>
        <v>3.2724039581193947</v>
      </c>
      <c r="E3066">
        <v>3.3401026476578164E-3</v>
      </c>
      <c r="G3066">
        <v>3064</v>
      </c>
      <c r="H3066">
        <f t="shared" ca="1" si="98"/>
        <v>-6.3778486853114921E-2</v>
      </c>
    </row>
    <row r="3067" spans="2:8" x14ac:dyDescent="0.2">
      <c r="B3067" s="176">
        <v>39134</v>
      </c>
      <c r="C3067" s="146">
        <v>144.134308</v>
      </c>
      <c r="D3067">
        <f t="shared" si="97"/>
        <v>5.1832754198575062</v>
      </c>
      <c r="E3067">
        <v>3.3292857948551777E-3</v>
      </c>
      <c r="G3067">
        <v>3065</v>
      </c>
      <c r="H3067">
        <f t="shared" ca="1" si="98"/>
        <v>7.8521454092745635E-3</v>
      </c>
    </row>
    <row r="3068" spans="2:8" x14ac:dyDescent="0.2">
      <c r="B3068" s="176">
        <v>37453</v>
      </c>
      <c r="C3068" s="146">
        <v>23.310348999999999</v>
      </c>
      <c r="D3068">
        <f t="shared" si="97"/>
        <v>-0.82039266998864624</v>
      </c>
      <c r="E3068">
        <v>3.320074584604352E-3</v>
      </c>
      <c r="G3068">
        <v>3066</v>
      </c>
      <c r="H3068">
        <f t="shared" ca="1" si="98"/>
        <v>-3.7915366860924976E-2</v>
      </c>
    </row>
    <row r="3069" spans="2:8" x14ac:dyDescent="0.2">
      <c r="B3069" s="176">
        <v>38775</v>
      </c>
      <c r="C3069" s="146">
        <v>129.785065</v>
      </c>
      <c r="D3069">
        <f t="shared" si="97"/>
        <v>5.9469841293461041</v>
      </c>
      <c r="E3069">
        <v>3.3167919562891697E-3</v>
      </c>
      <c r="G3069">
        <v>3067</v>
      </c>
      <c r="H3069">
        <f t="shared" ca="1" si="98"/>
        <v>-4.6519185550894959E-2</v>
      </c>
    </row>
    <row r="3070" spans="2:8" x14ac:dyDescent="0.2">
      <c r="B3070" s="176">
        <v>37407</v>
      </c>
      <c r="C3070" s="146">
        <v>18.682217000000001</v>
      </c>
      <c r="D3070">
        <f t="shared" si="97"/>
        <v>-0.86402673784667561</v>
      </c>
      <c r="E3070">
        <v>3.3139264176975797E-3</v>
      </c>
      <c r="G3070">
        <v>3068</v>
      </c>
      <c r="H3070">
        <f t="shared" ca="1" si="98"/>
        <v>-1.6066461023156665E-2</v>
      </c>
    </row>
    <row r="3071" spans="2:8" x14ac:dyDescent="0.2">
      <c r="B3071" s="176">
        <v>39028</v>
      </c>
      <c r="C3071" s="146">
        <v>137.396255</v>
      </c>
      <c r="D3071">
        <f t="shared" si="97"/>
        <v>-0.24624297978124446</v>
      </c>
      <c r="E3071">
        <v>3.3088552890532005E-3</v>
      </c>
      <c r="G3071">
        <v>3069</v>
      </c>
      <c r="H3071">
        <f t="shared" ca="1" si="98"/>
        <v>-1.9154022511253747E-2</v>
      </c>
    </row>
    <row r="3072" spans="2:8" x14ac:dyDescent="0.2">
      <c r="B3072" s="176">
        <v>43543</v>
      </c>
      <c r="C3072" s="146">
        <v>182.281891</v>
      </c>
      <c r="D3072">
        <f t="shared" si="97"/>
        <v>-0.67588408069949613</v>
      </c>
      <c r="E3072">
        <v>3.292231766291235E-3</v>
      </c>
      <c r="G3072">
        <v>3070</v>
      </c>
      <c r="H3072">
        <f t="shared" ca="1" si="98"/>
        <v>-2.4641643077647289E-2</v>
      </c>
    </row>
    <row r="3073" spans="2:8" x14ac:dyDescent="0.2">
      <c r="B3073" s="176">
        <v>45089</v>
      </c>
      <c r="C3073" s="146">
        <v>562.39721699999996</v>
      </c>
      <c r="D3073">
        <f t="shared" si="97"/>
        <v>3.2902650634839166</v>
      </c>
      <c r="E3073">
        <v>3.2901443272660299E-3</v>
      </c>
      <c r="G3073">
        <v>3071</v>
      </c>
      <c r="H3073">
        <f t="shared" ca="1" si="98"/>
        <v>1.0439952923949758E-2</v>
      </c>
    </row>
    <row r="3074" spans="2:8" x14ac:dyDescent="0.2">
      <c r="B3074" s="176">
        <v>39461</v>
      </c>
      <c r="C3074" s="146">
        <v>131.08682300000001</v>
      </c>
      <c r="D3074">
        <f t="shared" si="97"/>
        <v>5.3795379815818682</v>
      </c>
      <c r="E3074">
        <v>3.275898803232672E-3</v>
      </c>
      <c r="G3074">
        <v>3072</v>
      </c>
      <c r="H3074">
        <f t="shared" ca="1" si="98"/>
        <v>7.3653864048858582E-3</v>
      </c>
    </row>
    <row r="3075" spans="2:8" x14ac:dyDescent="0.2">
      <c r="B3075" s="176">
        <v>36032</v>
      </c>
      <c r="C3075" s="146">
        <v>20.548012</v>
      </c>
      <c r="D3075">
        <f t="shared" ref="D3075:D3138" si="99">(C3075-C3076)/C3076</f>
        <v>-0.94831480830209292</v>
      </c>
      <c r="E3075">
        <v>3.275339547569334E-3</v>
      </c>
      <c r="G3075">
        <v>3073</v>
      </c>
      <c r="H3075">
        <f t="shared" ca="1" si="98"/>
        <v>-4.5313310153183878E-2</v>
      </c>
    </row>
    <row r="3076" spans="2:8" x14ac:dyDescent="0.2">
      <c r="B3076" s="176">
        <v>44831</v>
      </c>
      <c r="C3076" s="146">
        <v>397.56091300000003</v>
      </c>
      <c r="D3076">
        <f t="shared" si="99"/>
        <v>1.1632763226772469</v>
      </c>
      <c r="E3076">
        <v>3.2704355682184275E-3</v>
      </c>
      <c r="G3076">
        <v>3074</v>
      </c>
      <c r="H3076">
        <f t="shared" ref="H3076:H3139" ca="1" si="100">_xlfn.NORM.INV(RAND(),N$5,N$6)</f>
        <v>9.237762620215955E-3</v>
      </c>
    </row>
    <row r="3077" spans="2:8" x14ac:dyDescent="0.2">
      <c r="B3077" s="176">
        <v>43388</v>
      </c>
      <c r="C3077" s="146">
        <v>183.77722199999999</v>
      </c>
      <c r="D3077">
        <f t="shared" si="99"/>
        <v>-0.4014610199749527</v>
      </c>
      <c r="E3077">
        <v>3.2652744015130154E-3</v>
      </c>
      <c r="G3077">
        <v>3075</v>
      </c>
      <c r="H3077">
        <f t="shared" ca="1" si="100"/>
        <v>1.0510957153976076E-3</v>
      </c>
    </row>
    <row r="3078" spans="2:8" x14ac:dyDescent="0.2">
      <c r="B3078" s="176">
        <v>43273</v>
      </c>
      <c r="C3078" s="146">
        <v>307.04302999999999</v>
      </c>
      <c r="D3078">
        <f t="shared" si="99"/>
        <v>1.515966857740817</v>
      </c>
      <c r="E3078">
        <v>3.2573094704873157E-3</v>
      </c>
      <c r="G3078">
        <v>3076</v>
      </c>
      <c r="H3078">
        <f t="shared" ca="1" si="100"/>
        <v>3.2911915162511197E-3</v>
      </c>
    </row>
    <row r="3079" spans="2:8" x14ac:dyDescent="0.2">
      <c r="B3079" s="176">
        <v>39475</v>
      </c>
      <c r="C3079" s="146">
        <v>122.03778800000001</v>
      </c>
      <c r="D3079">
        <f t="shared" si="99"/>
        <v>-0.76092540783560803</v>
      </c>
      <c r="E3079">
        <v>3.2373652483689008E-3</v>
      </c>
      <c r="G3079">
        <v>3077</v>
      </c>
      <c r="H3079">
        <f t="shared" ca="1" si="100"/>
        <v>3.202001103322942E-2</v>
      </c>
    </row>
    <row r="3080" spans="2:8" x14ac:dyDescent="0.2">
      <c r="B3080" s="176">
        <v>42600</v>
      </c>
      <c r="C3080" s="146">
        <v>510.459045</v>
      </c>
      <c r="D3080">
        <f t="shared" si="99"/>
        <v>5.2224240388905283</v>
      </c>
      <c r="E3080">
        <v>3.2327460026083952E-3</v>
      </c>
      <c r="G3080">
        <v>3078</v>
      </c>
      <c r="H3080">
        <f t="shared" ca="1" si="100"/>
        <v>-2.3850786702465498E-2</v>
      </c>
    </row>
    <row r="3081" spans="2:8" x14ac:dyDescent="0.2">
      <c r="B3081" s="176">
        <v>38345</v>
      </c>
      <c r="C3081" s="146">
        <v>82.035399999999996</v>
      </c>
      <c r="D3081">
        <f t="shared" si="99"/>
        <v>-0.73561097760428518</v>
      </c>
      <c r="E3081">
        <v>3.2320583243633668E-3</v>
      </c>
      <c r="G3081">
        <v>3079</v>
      </c>
      <c r="H3081">
        <f t="shared" ca="1" si="100"/>
        <v>-3.5676571494342647E-2</v>
      </c>
    </row>
    <row r="3082" spans="2:8" x14ac:dyDescent="0.2">
      <c r="B3082" s="176">
        <v>44393</v>
      </c>
      <c r="C3082" s="146">
        <v>310.28292800000003</v>
      </c>
      <c r="D3082">
        <f t="shared" si="99"/>
        <v>5.0574684105066297</v>
      </c>
      <c r="E3082">
        <v>3.2231878192007222E-3</v>
      </c>
      <c r="G3082">
        <v>3080</v>
      </c>
      <c r="H3082">
        <f t="shared" ca="1" si="100"/>
        <v>-4.4649067687693396E-2</v>
      </c>
    </row>
    <row r="3083" spans="2:8" x14ac:dyDescent="0.2">
      <c r="B3083" s="176">
        <v>40002</v>
      </c>
      <c r="C3083" s="146">
        <v>51.223202000000001</v>
      </c>
      <c r="D3083">
        <f t="shared" si="99"/>
        <v>-0.89046504511906899</v>
      </c>
      <c r="E3083">
        <v>3.2096000021308332E-3</v>
      </c>
      <c r="G3083">
        <v>3081</v>
      </c>
      <c r="H3083">
        <f t="shared" ca="1" si="100"/>
        <v>4.8686792010117851E-2</v>
      </c>
    </row>
    <row r="3084" spans="2:8" x14ac:dyDescent="0.2">
      <c r="B3084" s="176">
        <v>42804</v>
      </c>
      <c r="C3084" s="146">
        <v>467.642517</v>
      </c>
      <c r="D3084">
        <f t="shared" si="99"/>
        <v>2.7067264428969708</v>
      </c>
      <c r="E3084">
        <v>3.2079161714332173E-3</v>
      </c>
      <c r="G3084">
        <v>3082</v>
      </c>
      <c r="H3084">
        <f t="shared" ca="1" si="100"/>
        <v>2.4867039831512398E-2</v>
      </c>
    </row>
    <row r="3085" spans="2:8" x14ac:dyDescent="0.2">
      <c r="B3085" s="176">
        <v>39202</v>
      </c>
      <c r="C3085" s="146">
        <v>126.160515</v>
      </c>
      <c r="D3085">
        <f t="shared" si="99"/>
        <v>7.6813687137575322</v>
      </c>
      <c r="E3085">
        <v>3.2023861106338126E-3</v>
      </c>
      <c r="G3085">
        <v>3083</v>
      </c>
      <c r="H3085">
        <f t="shared" ca="1" si="100"/>
        <v>-2.2561036941237012E-2</v>
      </c>
    </row>
    <row r="3086" spans="2:8" x14ac:dyDescent="0.2">
      <c r="B3086" s="176">
        <v>37210</v>
      </c>
      <c r="C3086" s="146">
        <v>14.53233</v>
      </c>
      <c r="D3086">
        <f t="shared" si="99"/>
        <v>-0.95012140453150551</v>
      </c>
      <c r="E3086">
        <v>3.1948670061795635E-3</v>
      </c>
      <c r="G3086">
        <v>3084</v>
      </c>
      <c r="H3086">
        <f t="shared" ca="1" si="100"/>
        <v>3.2046211600842173E-2</v>
      </c>
    </row>
    <row r="3087" spans="2:8" x14ac:dyDescent="0.2">
      <c r="B3087" s="176">
        <v>41478</v>
      </c>
      <c r="C3087" s="146">
        <v>291.35403400000001</v>
      </c>
      <c r="D3087">
        <f t="shared" si="99"/>
        <v>8.0400377370971885</v>
      </c>
      <c r="E3087">
        <v>3.1896443972816105E-3</v>
      </c>
      <c r="G3087">
        <v>3085</v>
      </c>
      <c r="H3087">
        <f t="shared" ca="1" si="100"/>
        <v>1.2033990090588068E-2</v>
      </c>
    </row>
    <row r="3088" spans="2:8" x14ac:dyDescent="0.2">
      <c r="B3088" s="176">
        <v>37806</v>
      </c>
      <c r="C3088" s="146">
        <v>32.229294000000003</v>
      </c>
      <c r="D3088">
        <f t="shared" si="99"/>
        <v>-0.9257840064452304</v>
      </c>
      <c r="E3088">
        <v>3.1838322194160202E-3</v>
      </c>
      <c r="G3088">
        <v>3086</v>
      </c>
      <c r="H3088">
        <f t="shared" ca="1" si="100"/>
        <v>1.9095849626807167E-2</v>
      </c>
    </row>
    <row r="3089" spans="2:8" x14ac:dyDescent="0.2">
      <c r="B3089" s="176">
        <v>41773</v>
      </c>
      <c r="C3089" s="146">
        <v>434.26345800000001</v>
      </c>
      <c r="D3089">
        <f t="shared" si="99"/>
        <v>1.1525880732184219</v>
      </c>
      <c r="E3089">
        <v>3.1749219336374783E-3</v>
      </c>
      <c r="G3089">
        <v>3087</v>
      </c>
      <c r="H3089">
        <f t="shared" ca="1" si="100"/>
        <v>-8.9967803387186306E-3</v>
      </c>
    </row>
    <row r="3090" spans="2:8" x14ac:dyDescent="0.2">
      <c r="B3090" s="176">
        <v>40444</v>
      </c>
      <c r="C3090" s="146">
        <v>201.74015800000001</v>
      </c>
      <c r="D3090">
        <f t="shared" si="99"/>
        <v>2.4948208991442669</v>
      </c>
      <c r="E3090">
        <v>3.1748016053569621E-3</v>
      </c>
      <c r="G3090">
        <v>3088</v>
      </c>
      <c r="H3090">
        <f t="shared" ca="1" si="100"/>
        <v>3.8832423657798522E-2</v>
      </c>
    </row>
    <row r="3091" spans="2:8" x14ac:dyDescent="0.2">
      <c r="B3091" s="176">
        <v>35115</v>
      </c>
      <c r="C3091" s="146">
        <v>57.725464000000002</v>
      </c>
      <c r="D3091">
        <f t="shared" si="99"/>
        <v>-0.81822200525971389</v>
      </c>
      <c r="E3091">
        <v>3.1688585244894546E-3</v>
      </c>
      <c r="G3091">
        <v>3089</v>
      </c>
      <c r="H3091">
        <f t="shared" ca="1" si="100"/>
        <v>-1.1797538417185317E-2</v>
      </c>
    </row>
    <row r="3092" spans="2:8" x14ac:dyDescent="0.2">
      <c r="B3092" s="176">
        <v>44270</v>
      </c>
      <c r="C3092" s="146">
        <v>317.56024200000002</v>
      </c>
      <c r="D3092">
        <f t="shared" si="99"/>
        <v>1.0357732057037763</v>
      </c>
      <c r="E3092">
        <v>3.149094762244693E-3</v>
      </c>
      <c r="G3092">
        <v>3090</v>
      </c>
      <c r="H3092">
        <f t="shared" ca="1" si="100"/>
        <v>4.7724348977166179E-3</v>
      </c>
    </row>
    <row r="3093" spans="2:8" x14ac:dyDescent="0.2">
      <c r="B3093" s="176">
        <v>40394</v>
      </c>
      <c r="C3093" s="146">
        <v>155.98999000000001</v>
      </c>
      <c r="D3093">
        <f t="shared" si="99"/>
        <v>2.2825651357427788</v>
      </c>
      <c r="E3093">
        <v>3.1479129506012606E-3</v>
      </c>
      <c r="G3093">
        <v>3091</v>
      </c>
      <c r="H3093">
        <f t="shared" ca="1" si="100"/>
        <v>-1.1331776031133143E-2</v>
      </c>
    </row>
    <row r="3094" spans="2:8" x14ac:dyDescent="0.2">
      <c r="B3094" s="176">
        <v>35454</v>
      </c>
      <c r="C3094" s="146">
        <v>47.520760000000003</v>
      </c>
      <c r="D3094">
        <f t="shared" si="99"/>
        <v>-0.84112396099340014</v>
      </c>
      <c r="E3094">
        <v>3.1452279643791889E-3</v>
      </c>
      <c r="G3094">
        <v>3092</v>
      </c>
      <c r="H3094">
        <f t="shared" ca="1" si="100"/>
        <v>2.8661788917214586E-2</v>
      </c>
    </row>
    <row r="3095" spans="2:8" x14ac:dyDescent="0.2">
      <c r="B3095" s="176">
        <v>41324</v>
      </c>
      <c r="C3095" s="146">
        <v>299.10589599999997</v>
      </c>
      <c r="D3095">
        <f t="shared" si="99"/>
        <v>16.70274172836314</v>
      </c>
      <c r="E3095">
        <v>3.1065170535678412E-3</v>
      </c>
      <c r="G3095">
        <v>3093</v>
      </c>
      <c r="H3095">
        <f t="shared" ca="1" si="100"/>
        <v>-9.6562042814517784E-3</v>
      </c>
    </row>
    <row r="3096" spans="2:8" x14ac:dyDescent="0.2">
      <c r="B3096" s="176">
        <v>36101</v>
      </c>
      <c r="C3096" s="146">
        <v>16.896021000000001</v>
      </c>
      <c r="D3096">
        <f t="shared" si="99"/>
        <v>-0.96273786734471423</v>
      </c>
      <c r="E3096">
        <v>3.0973918134746003E-3</v>
      </c>
      <c r="G3096">
        <v>3094</v>
      </c>
      <c r="H3096">
        <f t="shared" ca="1" si="100"/>
        <v>3.3091204963498905E-2</v>
      </c>
    </row>
    <row r="3097" spans="2:8" x14ac:dyDescent="0.2">
      <c r="B3097" s="176">
        <v>44763</v>
      </c>
      <c r="C3097" s="146">
        <v>453.43676799999997</v>
      </c>
      <c r="D3097">
        <f t="shared" si="99"/>
        <v>34.953790676464799</v>
      </c>
      <c r="E3097">
        <v>3.0873959971315329E-3</v>
      </c>
      <c r="G3097">
        <v>3095</v>
      </c>
      <c r="H3097">
        <f t="shared" ca="1" si="100"/>
        <v>5.8396979089806985E-3</v>
      </c>
    </row>
    <row r="3098" spans="2:8" x14ac:dyDescent="0.2">
      <c r="B3098" s="176">
        <v>36802</v>
      </c>
      <c r="C3098" s="146">
        <v>12.611654</v>
      </c>
      <c r="D3098">
        <f t="shared" si="99"/>
        <v>-0.89542534961557441</v>
      </c>
      <c r="E3098">
        <v>3.0673451104453763E-3</v>
      </c>
      <c r="G3098">
        <v>3096</v>
      </c>
      <c r="H3098">
        <f t="shared" ca="1" si="100"/>
        <v>-5.7816005048973183E-2</v>
      </c>
    </row>
    <row r="3099" spans="2:8" x14ac:dyDescent="0.2">
      <c r="B3099" s="176">
        <v>39512</v>
      </c>
      <c r="C3099" s="146">
        <v>120.59953299999999</v>
      </c>
      <c r="D3099">
        <f t="shared" si="99"/>
        <v>-0.49733128561589401</v>
      </c>
      <c r="E3099">
        <v>3.0616871519659728E-3</v>
      </c>
      <c r="G3099">
        <v>3097</v>
      </c>
      <c r="H3099">
        <f t="shared" ca="1" si="100"/>
        <v>-1.5616293468712972E-4</v>
      </c>
    </row>
    <row r="3100" spans="2:8" x14ac:dyDescent="0.2">
      <c r="B3100" s="176">
        <v>41145</v>
      </c>
      <c r="C3100" s="146">
        <v>239.91851800000001</v>
      </c>
      <c r="D3100">
        <f t="shared" si="99"/>
        <v>0.70714068300123611</v>
      </c>
      <c r="E3100">
        <v>3.0574711749847025E-3</v>
      </c>
      <c r="G3100">
        <v>3098</v>
      </c>
      <c r="H3100">
        <f t="shared" ca="1" si="100"/>
        <v>1.0208347594662616E-2</v>
      </c>
    </row>
    <row r="3101" spans="2:8" x14ac:dyDescent="0.2">
      <c r="B3101" s="176">
        <v>39371</v>
      </c>
      <c r="C3101" s="146">
        <v>140.53822299999999</v>
      </c>
      <c r="D3101">
        <f t="shared" si="99"/>
        <v>-0.69356321659381193</v>
      </c>
      <c r="E3101">
        <v>3.0550170428723729E-3</v>
      </c>
      <c r="G3101">
        <v>3099</v>
      </c>
      <c r="H3101">
        <f t="shared" ca="1" si="100"/>
        <v>1.7471948648949812E-2</v>
      </c>
    </row>
    <row r="3102" spans="2:8" x14ac:dyDescent="0.2">
      <c r="B3102" s="176">
        <v>42788</v>
      </c>
      <c r="C3102" s="146">
        <v>458.62060500000001</v>
      </c>
      <c r="D3102">
        <f t="shared" si="99"/>
        <v>2.3180916461896817</v>
      </c>
      <c r="E3102">
        <v>3.0523901214005102E-3</v>
      </c>
      <c r="G3102">
        <v>3100</v>
      </c>
      <c r="H3102">
        <f t="shared" ca="1" si="100"/>
        <v>-4.2535964416788752E-2</v>
      </c>
    </row>
    <row r="3103" spans="2:8" x14ac:dyDescent="0.2">
      <c r="B3103" s="176">
        <v>39384</v>
      </c>
      <c r="C3103" s="146">
        <v>138.21818500000001</v>
      </c>
      <c r="D3103">
        <f t="shared" si="99"/>
        <v>0.69424810170809581</v>
      </c>
      <c r="E3103">
        <v>3.0443616163627362E-3</v>
      </c>
      <c r="G3103">
        <v>3101</v>
      </c>
      <c r="H3103">
        <f t="shared" ca="1" si="100"/>
        <v>-2.8305885625238912E-2</v>
      </c>
    </row>
    <row r="3104" spans="2:8" x14ac:dyDescent="0.2">
      <c r="B3104" s="176">
        <v>38581</v>
      </c>
      <c r="C3104" s="146">
        <v>81.580841000000007</v>
      </c>
      <c r="D3104">
        <f t="shared" si="99"/>
        <v>-0.79219809604780078</v>
      </c>
      <c r="E3104">
        <v>3.043476470063658E-3</v>
      </c>
      <c r="G3104">
        <v>3102</v>
      </c>
      <c r="H3104">
        <f t="shared" ca="1" si="100"/>
        <v>-4.4804094676442363E-2</v>
      </c>
    </row>
    <row r="3105" spans="2:8" x14ac:dyDescent="0.2">
      <c r="B3105" s="176">
        <v>41610</v>
      </c>
      <c r="C3105" s="146">
        <v>392.58947799999999</v>
      </c>
      <c r="D3105">
        <f t="shared" si="99"/>
        <v>-0.21229513759970631</v>
      </c>
      <c r="E3105">
        <v>3.0098024199892276E-3</v>
      </c>
      <c r="G3105">
        <v>3103</v>
      </c>
      <c r="H3105">
        <f t="shared" ca="1" si="100"/>
        <v>4.5809738098533878E-3</v>
      </c>
    </row>
    <row r="3106" spans="2:8" x14ac:dyDescent="0.2">
      <c r="B3106" s="176">
        <v>44609</v>
      </c>
      <c r="C3106" s="146">
        <v>498.39666699999998</v>
      </c>
      <c r="D3106">
        <f t="shared" si="99"/>
        <v>2.7337568933280769</v>
      </c>
      <c r="E3106">
        <v>3.009309673078958E-3</v>
      </c>
      <c r="G3106">
        <v>3104</v>
      </c>
      <c r="H3106">
        <f t="shared" ca="1" si="100"/>
        <v>2.405800702251485E-2</v>
      </c>
    </row>
    <row r="3107" spans="2:8" x14ac:dyDescent="0.2">
      <c r="B3107" s="176">
        <v>44109</v>
      </c>
      <c r="C3107" s="146">
        <v>133.48396299999999</v>
      </c>
      <c r="D3107">
        <f t="shared" si="99"/>
        <v>-0.51949689132033872</v>
      </c>
      <c r="E3107">
        <v>2.9961478817857917E-3</v>
      </c>
      <c r="G3107">
        <v>3105</v>
      </c>
      <c r="H3107">
        <f t="shared" ca="1" si="100"/>
        <v>2.7512602632720602E-2</v>
      </c>
    </row>
    <row r="3108" spans="2:8" x14ac:dyDescent="0.2">
      <c r="B3108" s="176">
        <v>41466</v>
      </c>
      <c r="C3108" s="146">
        <v>277.80041499999999</v>
      </c>
      <c r="D3108">
        <f t="shared" si="99"/>
        <v>0.32375941412878417</v>
      </c>
      <c r="E3108">
        <v>2.992462172690398E-3</v>
      </c>
      <c r="G3108">
        <v>3106</v>
      </c>
      <c r="H3108">
        <f t="shared" ca="1" si="100"/>
        <v>1.6649806747905168E-2</v>
      </c>
    </row>
    <row r="3109" spans="2:8" x14ac:dyDescent="0.2">
      <c r="B3109" s="176">
        <v>40928</v>
      </c>
      <c r="C3109" s="146">
        <v>209.857178</v>
      </c>
      <c r="D3109">
        <f t="shared" si="99"/>
        <v>-0.17281682174385343</v>
      </c>
      <c r="E3109">
        <v>2.9754829655233052E-3</v>
      </c>
      <c r="G3109">
        <v>3107</v>
      </c>
      <c r="H3109">
        <f t="shared" ca="1" si="100"/>
        <v>2.2282689208181199E-2</v>
      </c>
    </row>
    <row r="3110" spans="2:8" x14ac:dyDescent="0.2">
      <c r="B3110" s="176">
        <v>40532</v>
      </c>
      <c r="C3110" s="146">
        <v>253.700974</v>
      </c>
      <c r="D3110">
        <f t="shared" si="99"/>
        <v>0.64879329818074449</v>
      </c>
      <c r="E3110">
        <v>2.9696603949465454E-3</v>
      </c>
      <c r="G3110">
        <v>3108</v>
      </c>
      <c r="H3110">
        <f t="shared" ca="1" si="100"/>
        <v>-2.1918585268078706E-2</v>
      </c>
    </row>
    <row r="3111" spans="2:8" x14ac:dyDescent="0.2">
      <c r="B3111" s="176">
        <v>38825</v>
      </c>
      <c r="C3111" s="146">
        <v>153.87069700000001</v>
      </c>
      <c r="D3111">
        <f t="shared" si="99"/>
        <v>-0.45283252652840772</v>
      </c>
      <c r="E3111">
        <v>2.9582277644787385E-3</v>
      </c>
      <c r="G3111">
        <v>3109</v>
      </c>
      <c r="H3111">
        <f t="shared" ca="1" si="100"/>
        <v>3.4732086639137913E-3</v>
      </c>
    </row>
    <row r="3112" spans="2:8" x14ac:dyDescent="0.2">
      <c r="B3112" s="176">
        <v>41334</v>
      </c>
      <c r="C3112" s="146">
        <v>281.213165</v>
      </c>
      <c r="D3112">
        <f t="shared" si="99"/>
        <v>-0.33508634466676984</v>
      </c>
      <c r="E3112">
        <v>2.956038864053775E-3</v>
      </c>
      <c r="G3112">
        <v>3110</v>
      </c>
      <c r="H3112">
        <f t="shared" ca="1" si="100"/>
        <v>1.8520824494460041E-2</v>
      </c>
    </row>
    <row r="3113" spans="2:8" x14ac:dyDescent="0.2">
      <c r="B3113" s="176">
        <v>43060</v>
      </c>
      <c r="C3113" s="146">
        <v>422.93185399999999</v>
      </c>
      <c r="D3113">
        <f t="shared" si="99"/>
        <v>0.62367802435080977</v>
      </c>
      <c r="E3113">
        <v>2.9551011840026195E-3</v>
      </c>
      <c r="G3113">
        <v>3111</v>
      </c>
      <c r="H3113">
        <f t="shared" ca="1" si="100"/>
        <v>9.5575613037907972E-3</v>
      </c>
    </row>
    <row r="3114" spans="2:8" x14ac:dyDescent="0.2">
      <c r="B3114" s="176">
        <v>40997</v>
      </c>
      <c r="C3114" s="146">
        <v>260.47766100000001</v>
      </c>
      <c r="D3114">
        <f t="shared" si="99"/>
        <v>15.504810250005006</v>
      </c>
      <c r="E3114">
        <v>2.950096697109262E-3</v>
      </c>
      <c r="G3114">
        <v>3112</v>
      </c>
      <c r="H3114">
        <f t="shared" ca="1" si="100"/>
        <v>2.7519303699107416E-2</v>
      </c>
    </row>
    <row r="3115" spans="2:8" x14ac:dyDescent="0.2">
      <c r="B3115" s="176">
        <v>36776</v>
      </c>
      <c r="C3115" s="146">
        <v>15.781924</v>
      </c>
      <c r="D3115">
        <f t="shared" si="99"/>
        <v>-0.940994324375928</v>
      </c>
      <c r="E3115">
        <v>2.9412846925016109E-3</v>
      </c>
      <c r="G3115">
        <v>3113</v>
      </c>
      <c r="H3115">
        <f t="shared" ca="1" si="100"/>
        <v>1.7864497587371856E-2</v>
      </c>
    </row>
    <row r="3116" spans="2:8" x14ac:dyDescent="0.2">
      <c r="B3116" s="176">
        <v>41186</v>
      </c>
      <c r="C3116" s="146">
        <v>267.46450800000002</v>
      </c>
      <c r="D3116">
        <f t="shared" si="99"/>
        <v>0.6878277869158701</v>
      </c>
      <c r="E3116">
        <v>2.9250299590025163E-3</v>
      </c>
      <c r="G3116">
        <v>3114</v>
      </c>
      <c r="H3116">
        <f t="shared" ca="1" si="100"/>
        <v>-5.7207844238288908E-3</v>
      </c>
    </row>
    <row r="3117" spans="2:8" x14ac:dyDescent="0.2">
      <c r="B3117" s="176">
        <v>38840</v>
      </c>
      <c r="C3117" s="146">
        <v>158.46670499999999</v>
      </c>
      <c r="D3117">
        <f t="shared" si="99"/>
        <v>1.2248943490172948</v>
      </c>
      <c r="E3117">
        <v>2.9245792629035224E-3</v>
      </c>
      <c r="G3117">
        <v>3115</v>
      </c>
      <c r="H3117">
        <f t="shared" ca="1" si="100"/>
        <v>-1.2883458711994138E-2</v>
      </c>
    </row>
    <row r="3118" spans="2:8" x14ac:dyDescent="0.2">
      <c r="B3118" s="176">
        <v>35305</v>
      </c>
      <c r="C3118" s="146">
        <v>71.224373</v>
      </c>
      <c r="D3118">
        <f t="shared" si="99"/>
        <v>-0.78359424349482742</v>
      </c>
      <c r="E3118">
        <v>2.8972262709259997E-3</v>
      </c>
      <c r="G3118">
        <v>3116</v>
      </c>
      <c r="H3118">
        <f t="shared" ca="1" si="100"/>
        <v>2.9314200417168441E-2</v>
      </c>
    </row>
    <row r="3119" spans="2:8" x14ac:dyDescent="0.2">
      <c r="B3119" s="176">
        <v>44244</v>
      </c>
      <c r="C3119" s="146">
        <v>329.12420700000001</v>
      </c>
      <c r="D3119">
        <f t="shared" si="99"/>
        <v>-3.0283341482848132E-4</v>
      </c>
      <c r="E3119">
        <v>2.885703343454555E-3</v>
      </c>
      <c r="G3119">
        <v>3117</v>
      </c>
      <c r="H3119">
        <f t="shared" ca="1" si="100"/>
        <v>3.1084480757433228E-2</v>
      </c>
    </row>
    <row r="3120" spans="2:8" x14ac:dyDescent="0.2">
      <c r="B3120" s="176">
        <v>44468</v>
      </c>
      <c r="C3120" s="146">
        <v>329.223907</v>
      </c>
      <c r="D3120">
        <f t="shared" si="99"/>
        <v>7.4765903717833315E-2</v>
      </c>
      <c r="E3120">
        <v>2.8849185849547177E-3</v>
      </c>
      <c r="G3120">
        <v>3118</v>
      </c>
      <c r="H3120">
        <f t="shared" ca="1" si="100"/>
        <v>2.7697493230617314E-2</v>
      </c>
    </row>
    <row r="3121" spans="2:8" x14ac:dyDescent="0.2">
      <c r="B3121" s="176">
        <v>41282</v>
      </c>
      <c r="C3121" s="146">
        <v>306.32150300000001</v>
      </c>
      <c r="D3121">
        <f t="shared" si="99"/>
        <v>13.177838571529604</v>
      </c>
      <c r="E3121">
        <v>2.8731756441736337E-3</v>
      </c>
      <c r="G3121">
        <v>3119</v>
      </c>
      <c r="H3121">
        <f t="shared" ca="1" si="100"/>
        <v>7.0786992505557408E-2</v>
      </c>
    </row>
    <row r="3122" spans="2:8" x14ac:dyDescent="0.2">
      <c r="B3122" s="176">
        <v>37503</v>
      </c>
      <c r="C3122" s="146">
        <v>21.605656</v>
      </c>
      <c r="D3122">
        <f t="shared" si="99"/>
        <v>-0.95419424072513104</v>
      </c>
      <c r="E3122">
        <v>2.8643312202727041E-3</v>
      </c>
      <c r="G3122">
        <v>3120</v>
      </c>
      <c r="H3122">
        <f t="shared" ca="1" si="100"/>
        <v>2.8847912158740614E-2</v>
      </c>
    </row>
    <row r="3123" spans="2:8" x14ac:dyDescent="0.2">
      <c r="B3123" s="176">
        <v>42724</v>
      </c>
      <c r="C3123" s="146">
        <v>471.67990099999997</v>
      </c>
      <c r="D3123">
        <f t="shared" si="99"/>
        <v>18.326647661798017</v>
      </c>
      <c r="E3123">
        <v>2.8613595799917447E-3</v>
      </c>
      <c r="G3123">
        <v>3121</v>
      </c>
      <c r="H3123">
        <f t="shared" ca="1" si="100"/>
        <v>-1.2841629790027112E-2</v>
      </c>
    </row>
    <row r="3124" spans="2:8" x14ac:dyDescent="0.2">
      <c r="B3124" s="176">
        <v>37608</v>
      </c>
      <c r="C3124" s="146">
        <v>24.405676</v>
      </c>
      <c r="D3124">
        <f t="shared" si="99"/>
        <v>-0.9419863958693101</v>
      </c>
      <c r="E3124">
        <v>2.8526165119742517E-3</v>
      </c>
      <c r="G3124">
        <v>3122</v>
      </c>
      <c r="H3124">
        <f t="shared" ca="1" si="100"/>
        <v>-1.2019741287826432E-2</v>
      </c>
    </row>
    <row r="3125" spans="2:8" x14ac:dyDescent="0.2">
      <c r="B3125" s="176">
        <v>43091</v>
      </c>
      <c r="C3125" s="146">
        <v>420.68884300000002</v>
      </c>
      <c r="D3125">
        <f t="shared" si="99"/>
        <v>0.15957948921757084</v>
      </c>
      <c r="E3125">
        <v>2.851752643981461E-3</v>
      </c>
      <c r="G3125">
        <v>3123</v>
      </c>
      <c r="H3125">
        <f t="shared" ca="1" si="100"/>
        <v>-1.0991803457358644E-3</v>
      </c>
    </row>
    <row r="3126" spans="2:8" x14ac:dyDescent="0.2">
      <c r="B3126" s="176">
        <v>41627</v>
      </c>
      <c r="C3126" s="146">
        <v>362.79431199999999</v>
      </c>
      <c r="D3126">
        <f t="shared" si="99"/>
        <v>1.296056989382367</v>
      </c>
      <c r="E3126">
        <v>2.8493558522688328E-3</v>
      </c>
      <c r="G3126">
        <v>3124</v>
      </c>
      <c r="H3126">
        <f t="shared" ca="1" si="100"/>
        <v>-3.2910641766699198E-3</v>
      </c>
    </row>
    <row r="3127" spans="2:8" x14ac:dyDescent="0.2">
      <c r="B3127" s="176">
        <v>43881</v>
      </c>
      <c r="C3127" s="146">
        <v>158.00753800000001</v>
      </c>
      <c r="D3127">
        <f t="shared" si="99"/>
        <v>-0.62529550620553365</v>
      </c>
      <c r="E3127">
        <v>2.8471439688810855E-3</v>
      </c>
      <c r="G3127">
        <v>3125</v>
      </c>
      <c r="H3127">
        <f t="shared" ca="1" si="100"/>
        <v>3.8023239494454622E-3</v>
      </c>
    </row>
    <row r="3128" spans="2:8" x14ac:dyDescent="0.2">
      <c r="B3128" s="176">
        <v>43059</v>
      </c>
      <c r="C3128" s="146">
        <v>421.68572999999998</v>
      </c>
      <c r="D3128">
        <f t="shared" si="99"/>
        <v>6.0930050074239386</v>
      </c>
      <c r="E3128">
        <v>2.8449917723379382E-3</v>
      </c>
      <c r="G3128">
        <v>3126</v>
      </c>
      <c r="H3128">
        <f t="shared" ca="1" si="100"/>
        <v>9.1679554027729732E-3</v>
      </c>
    </row>
    <row r="3129" spans="2:8" x14ac:dyDescent="0.2">
      <c r="B3129" s="176">
        <v>35125</v>
      </c>
      <c r="C3129" s="146">
        <v>59.450927999999998</v>
      </c>
      <c r="D3129">
        <f t="shared" si="99"/>
        <v>-0.12453273676631499</v>
      </c>
      <c r="E3129">
        <v>2.8396027035863095E-3</v>
      </c>
      <c r="G3129">
        <v>3127</v>
      </c>
      <c r="H3129">
        <f t="shared" ca="1" si="100"/>
        <v>3.2110210820203856E-2</v>
      </c>
    </row>
    <row r="3130" spans="2:8" x14ac:dyDescent="0.2">
      <c r="B3130" s="176">
        <v>38516</v>
      </c>
      <c r="C3130" s="146">
        <v>67.907653999999994</v>
      </c>
      <c r="D3130">
        <f t="shared" si="99"/>
        <v>-0.76508108471362546</v>
      </c>
      <c r="E3130">
        <v>2.8384661307553631E-3</v>
      </c>
      <c r="G3130">
        <v>3128</v>
      </c>
      <c r="H3130">
        <f t="shared" ca="1" si="100"/>
        <v>1.7107980742042009E-2</v>
      </c>
    </row>
    <row r="3131" spans="2:8" x14ac:dyDescent="0.2">
      <c r="B3131" s="176">
        <v>41033</v>
      </c>
      <c r="C3131" s="146">
        <v>289.06848100000002</v>
      </c>
      <c r="D3131">
        <f t="shared" si="99"/>
        <v>2.410963105662415</v>
      </c>
      <c r="E3131">
        <v>2.824512909352915E-3</v>
      </c>
      <c r="G3131">
        <v>3129</v>
      </c>
      <c r="H3131">
        <f t="shared" ca="1" si="100"/>
        <v>-3.9479416812144161E-2</v>
      </c>
    </row>
    <row r="3132" spans="2:8" x14ac:dyDescent="0.2">
      <c r="B3132" s="176">
        <v>38054</v>
      </c>
      <c r="C3132" s="146">
        <v>84.746880000000004</v>
      </c>
      <c r="D3132">
        <f t="shared" si="99"/>
        <v>-0.40634765283916435</v>
      </c>
      <c r="E3132">
        <v>2.8138157497786076E-3</v>
      </c>
      <c r="G3132">
        <v>3130</v>
      </c>
      <c r="H3132">
        <f t="shared" ca="1" si="100"/>
        <v>-1.4914970380750559E-2</v>
      </c>
    </row>
    <row r="3133" spans="2:8" x14ac:dyDescent="0.2">
      <c r="B3133" s="176">
        <v>44074</v>
      </c>
      <c r="C3133" s="146">
        <v>142.755066</v>
      </c>
      <c r="D3133">
        <f t="shared" si="99"/>
        <v>1.5502128195426079</v>
      </c>
      <c r="E3133">
        <v>2.8010206473230983E-3</v>
      </c>
      <c r="G3133">
        <v>3131</v>
      </c>
      <c r="H3133">
        <f t="shared" ca="1" si="100"/>
        <v>7.0604316128620292E-3</v>
      </c>
    </row>
    <row r="3134" spans="2:8" x14ac:dyDescent="0.2">
      <c r="B3134" s="176">
        <v>35375</v>
      </c>
      <c r="C3134" s="146">
        <v>55.977707000000002</v>
      </c>
      <c r="D3134">
        <f t="shared" si="99"/>
        <v>-0.23937023580556513</v>
      </c>
      <c r="E3134">
        <v>2.795959100586692E-3</v>
      </c>
      <c r="G3134">
        <v>3132</v>
      </c>
      <c r="H3134">
        <f t="shared" ca="1" si="100"/>
        <v>6.5265353307480728E-4</v>
      </c>
    </row>
    <row r="3135" spans="2:8" x14ac:dyDescent="0.2">
      <c r="B3135" s="176">
        <v>37998</v>
      </c>
      <c r="C3135" s="146">
        <v>73.593895000000003</v>
      </c>
      <c r="D3135">
        <f t="shared" si="99"/>
        <v>-0.39445190471371078</v>
      </c>
      <c r="E3135">
        <v>2.7876265853585798E-3</v>
      </c>
      <c r="G3135">
        <v>3133</v>
      </c>
      <c r="H3135">
        <f t="shared" ca="1" si="100"/>
        <v>1.3482872672358986E-2</v>
      </c>
    </row>
    <row r="3136" spans="2:8" x14ac:dyDescent="0.2">
      <c r="B3136" s="176">
        <v>39506</v>
      </c>
      <c r="C3136" s="146">
        <v>121.53270000000001</v>
      </c>
      <c r="D3136">
        <f t="shared" si="99"/>
        <v>-0.59800472142938177</v>
      </c>
      <c r="E3136">
        <v>2.7547957520577099E-3</v>
      </c>
      <c r="G3136">
        <v>3134</v>
      </c>
      <c r="H3136">
        <f t="shared" ca="1" si="100"/>
        <v>-2.2431483254626975E-4</v>
      </c>
    </row>
    <row r="3137" spans="2:8" x14ac:dyDescent="0.2">
      <c r="B3137" s="176">
        <v>41271</v>
      </c>
      <c r="C3137" s="146">
        <v>302.32369999999997</v>
      </c>
      <c r="D3137">
        <f t="shared" si="99"/>
        <v>-0.27033917450343348</v>
      </c>
      <c r="E3137">
        <v>2.7491581340247694E-3</v>
      </c>
      <c r="G3137">
        <v>3135</v>
      </c>
      <c r="H3137">
        <f t="shared" ca="1" si="100"/>
        <v>-5.8753483621399538E-2</v>
      </c>
    </row>
    <row r="3138" spans="2:8" x14ac:dyDescent="0.2">
      <c r="B3138" s="176">
        <v>41794</v>
      </c>
      <c r="C3138" s="146">
        <v>414.334564</v>
      </c>
      <c r="D3138">
        <f t="shared" si="99"/>
        <v>19.884581760525698</v>
      </c>
      <c r="E3138">
        <v>2.7322161369464429E-3</v>
      </c>
      <c r="G3138">
        <v>3136</v>
      </c>
      <c r="H3138">
        <f t="shared" ca="1" si="100"/>
        <v>1.0228896301274718E-2</v>
      </c>
    </row>
    <row r="3139" spans="2:8" x14ac:dyDescent="0.2">
      <c r="B3139" s="176">
        <v>37364</v>
      </c>
      <c r="C3139" s="146">
        <v>19.839255999999999</v>
      </c>
      <c r="D3139">
        <f t="shared" ref="D3139:D3202" si="101">(C3139-C3140)/C3140</f>
        <v>-0.69582049350744057</v>
      </c>
      <c r="E3139">
        <v>2.7292544140314914E-3</v>
      </c>
      <c r="G3139">
        <v>3137</v>
      </c>
      <c r="H3139">
        <f t="shared" ca="1" si="100"/>
        <v>-3.5379115046311152E-2</v>
      </c>
    </row>
    <row r="3140" spans="2:8" x14ac:dyDescent="0.2">
      <c r="B3140" s="176">
        <v>35331</v>
      </c>
      <c r="C3140" s="146">
        <v>65.222198000000006</v>
      </c>
      <c r="D3140">
        <f t="shared" si="101"/>
        <v>-0.38601426991437537</v>
      </c>
      <c r="E3140">
        <v>2.7266111138152136E-3</v>
      </c>
      <c r="G3140">
        <v>3138</v>
      </c>
      <c r="H3140">
        <f t="shared" ref="H3140:H3203" ca="1" si="102">_xlfn.NORM.INV(RAND(),N$5,N$6)</f>
        <v>1.947070965980828E-2</v>
      </c>
    </row>
    <row r="3141" spans="2:8" x14ac:dyDescent="0.2">
      <c r="B3141" s="176">
        <v>38730</v>
      </c>
      <c r="C3141" s="146">
        <v>106.227547</v>
      </c>
      <c r="D3141">
        <f t="shared" si="101"/>
        <v>-0.76907873063696852</v>
      </c>
      <c r="E3141">
        <v>2.7259900222164836E-3</v>
      </c>
      <c r="G3141">
        <v>3139</v>
      </c>
      <c r="H3141">
        <f t="shared" ca="1" si="102"/>
        <v>-1.7307708605295381E-2</v>
      </c>
    </row>
    <row r="3142" spans="2:8" x14ac:dyDescent="0.2">
      <c r="B3142" s="176">
        <v>44529</v>
      </c>
      <c r="C3142" s="146">
        <v>460.01629600000001</v>
      </c>
      <c r="D3142">
        <f t="shared" si="101"/>
        <v>0.995748953688668</v>
      </c>
      <c r="E3142">
        <v>2.7162271569826663E-3</v>
      </c>
      <c r="G3142">
        <v>3140</v>
      </c>
      <c r="H3142">
        <f t="shared" ca="1" si="102"/>
        <v>9.7911487921100888E-3</v>
      </c>
    </row>
    <row r="3143" spans="2:8" x14ac:dyDescent="0.2">
      <c r="B3143" s="176">
        <v>41096</v>
      </c>
      <c r="C3143" s="146">
        <v>230.49807699999999</v>
      </c>
      <c r="D3143">
        <f t="shared" si="101"/>
        <v>-0.30856320596304387</v>
      </c>
      <c r="E3143">
        <v>2.7081742418051651E-3</v>
      </c>
      <c r="G3143">
        <v>3141</v>
      </c>
      <c r="H3143">
        <f t="shared" ca="1" si="102"/>
        <v>-3.4548166214655132E-2</v>
      </c>
    </row>
    <row r="3144" spans="2:8" x14ac:dyDescent="0.2">
      <c r="B3144" s="176">
        <v>43224</v>
      </c>
      <c r="C3144" s="146">
        <v>333.36102299999999</v>
      </c>
      <c r="D3144">
        <f t="shared" si="101"/>
        <v>4.5945832161575284</v>
      </c>
      <c r="E3144">
        <v>2.6986907561300432E-3</v>
      </c>
      <c r="G3144">
        <v>3142</v>
      </c>
      <c r="H3144">
        <f t="shared" ca="1" si="102"/>
        <v>-9.7579444703921551E-3</v>
      </c>
    </row>
    <row r="3145" spans="2:8" x14ac:dyDescent="0.2">
      <c r="B3145" s="176">
        <v>38162</v>
      </c>
      <c r="C3145" s="146">
        <v>59.586390999999999</v>
      </c>
      <c r="D3145">
        <f t="shared" si="101"/>
        <v>-0.13347291483672197</v>
      </c>
      <c r="E3145">
        <v>2.6954942169622603E-3</v>
      </c>
      <c r="G3145">
        <v>3143</v>
      </c>
      <c r="H3145">
        <f t="shared" ca="1" si="102"/>
        <v>8.1774393434277583E-3</v>
      </c>
    </row>
    <row r="3146" spans="2:8" x14ac:dyDescent="0.2">
      <c r="B3146" s="176">
        <v>38483</v>
      </c>
      <c r="C3146" s="146">
        <v>68.764602999999994</v>
      </c>
      <c r="D3146">
        <f t="shared" si="101"/>
        <v>4.9590781032404427</v>
      </c>
      <c r="E3146">
        <v>2.6856353069047612E-3</v>
      </c>
      <c r="G3146">
        <v>3144</v>
      </c>
      <c r="H3146">
        <f t="shared" ca="1" si="102"/>
        <v>-2.695047997454094E-2</v>
      </c>
    </row>
    <row r="3147" spans="2:8" x14ac:dyDescent="0.2">
      <c r="B3147" s="176">
        <v>37144</v>
      </c>
      <c r="C3147" s="146">
        <v>11.53947</v>
      </c>
      <c r="D3147">
        <f t="shared" si="101"/>
        <v>-0.80482516673499782</v>
      </c>
      <c r="E3147">
        <v>2.6808607845756329E-3</v>
      </c>
      <c r="G3147">
        <v>3145</v>
      </c>
      <c r="H3147">
        <f t="shared" ca="1" si="102"/>
        <v>-2.2130447114579597E-2</v>
      </c>
    </row>
    <row r="3148" spans="2:8" x14ac:dyDescent="0.2">
      <c r="B3148" s="176">
        <v>37938</v>
      </c>
      <c r="C3148" s="146">
        <v>59.123759999999997</v>
      </c>
      <c r="D3148">
        <f t="shared" si="101"/>
        <v>-0.84280818986055051</v>
      </c>
      <c r="E3148">
        <v>2.6688934721027023E-3</v>
      </c>
      <c r="G3148">
        <v>3146</v>
      </c>
      <c r="H3148">
        <f t="shared" ca="1" si="102"/>
        <v>4.6525868202247252E-2</v>
      </c>
    </row>
    <row r="3149" spans="2:8" x14ac:dyDescent="0.2">
      <c r="B3149" s="176">
        <v>42215</v>
      </c>
      <c r="C3149" s="146">
        <v>376.12493899999998</v>
      </c>
      <c r="D3149">
        <f t="shared" si="101"/>
        <v>0.99311772430108036</v>
      </c>
      <c r="E3149">
        <v>2.6563994421451922E-3</v>
      </c>
      <c r="G3149">
        <v>3147</v>
      </c>
      <c r="H3149">
        <f t="shared" ca="1" si="102"/>
        <v>-4.9176937299892427E-2</v>
      </c>
    </row>
    <row r="3150" spans="2:8" x14ac:dyDescent="0.2">
      <c r="B3150" s="176">
        <v>43531</v>
      </c>
      <c r="C3150" s="146">
        <v>188.71185299999999</v>
      </c>
      <c r="D3150">
        <f t="shared" si="101"/>
        <v>-0.65575558110611742</v>
      </c>
      <c r="E3150">
        <v>2.6483715606339733E-3</v>
      </c>
      <c r="G3150">
        <v>3148</v>
      </c>
      <c r="H3150">
        <f t="shared" ca="1" si="102"/>
        <v>-3.0971470221709894E-2</v>
      </c>
    </row>
    <row r="3151" spans="2:8" x14ac:dyDescent="0.2">
      <c r="B3151" s="176">
        <v>42634</v>
      </c>
      <c r="C3151" s="146">
        <v>548.19146699999999</v>
      </c>
      <c r="D3151">
        <f t="shared" si="101"/>
        <v>0.11214479047295087</v>
      </c>
      <c r="E3151">
        <v>2.6438146306086313E-3</v>
      </c>
      <c r="G3151">
        <v>3149</v>
      </c>
      <c r="H3151">
        <f t="shared" ca="1" si="102"/>
        <v>-1.880264851892198E-2</v>
      </c>
    </row>
    <row r="3152" spans="2:8" x14ac:dyDescent="0.2">
      <c r="B3152" s="176">
        <v>44613</v>
      </c>
      <c r="C3152" s="146">
        <v>492.91375699999998</v>
      </c>
      <c r="D3152">
        <f t="shared" si="101"/>
        <v>23.816514811355443</v>
      </c>
      <c r="E3152">
        <v>2.6361740502351713E-3</v>
      </c>
      <c r="G3152">
        <v>3150</v>
      </c>
      <c r="H3152">
        <f t="shared" ca="1" si="102"/>
        <v>-3.0949370255995888E-2</v>
      </c>
    </row>
    <row r="3153" spans="2:8" x14ac:dyDescent="0.2">
      <c r="B3153" s="176">
        <v>36138</v>
      </c>
      <c r="C3153" s="146">
        <v>19.862328000000002</v>
      </c>
      <c r="D3153">
        <f t="shared" si="101"/>
        <v>-0.95643071634225874</v>
      </c>
      <c r="E3153">
        <v>2.633396196699157E-3</v>
      </c>
      <c r="G3153">
        <v>3151</v>
      </c>
      <c r="H3153">
        <f t="shared" ca="1" si="102"/>
        <v>4.9902281975377084E-2</v>
      </c>
    </row>
    <row r="3154" spans="2:8" x14ac:dyDescent="0.2">
      <c r="B3154" s="176">
        <v>42942</v>
      </c>
      <c r="C3154" s="146">
        <v>455.87914999999998</v>
      </c>
      <c r="D3154">
        <f t="shared" si="101"/>
        <v>13.353263799362734</v>
      </c>
      <c r="E3154">
        <v>2.630972092963639E-3</v>
      </c>
      <c r="G3154">
        <v>3152</v>
      </c>
      <c r="H3154">
        <f t="shared" ca="1" si="102"/>
        <v>-3.7059072307218728E-2</v>
      </c>
    </row>
    <row r="3155" spans="2:8" x14ac:dyDescent="0.2">
      <c r="B3155" s="176">
        <v>36336</v>
      </c>
      <c r="C3155" s="146">
        <v>31.761358000000001</v>
      </c>
      <c r="D3155">
        <f t="shared" si="101"/>
        <v>-0.95121517765852415</v>
      </c>
      <c r="E3155">
        <v>2.6293904829538259E-3</v>
      </c>
      <c r="G3155">
        <v>3153</v>
      </c>
      <c r="H3155">
        <f t="shared" ca="1" si="102"/>
        <v>3.4808116322601654E-2</v>
      </c>
    </row>
    <row r="3156" spans="2:8" x14ac:dyDescent="0.2">
      <c r="B3156" s="176">
        <v>45240</v>
      </c>
      <c r="C3156" s="146">
        <v>651.04998799999998</v>
      </c>
      <c r="D3156">
        <f t="shared" si="101"/>
        <v>21.689279159444524</v>
      </c>
      <c r="E3156">
        <v>2.6180211947832818E-3</v>
      </c>
      <c r="G3156">
        <v>3154</v>
      </c>
      <c r="H3156">
        <f t="shared" ca="1" si="102"/>
        <v>1.1585278121441462E-2</v>
      </c>
    </row>
    <row r="3157" spans="2:8" x14ac:dyDescent="0.2">
      <c r="B3157" s="176">
        <v>36214</v>
      </c>
      <c r="C3157" s="146">
        <v>28.694168000000001</v>
      </c>
      <c r="D3157">
        <f t="shared" si="101"/>
        <v>-0.93510630227216507</v>
      </c>
      <c r="E3157">
        <v>2.6040158014555988E-3</v>
      </c>
      <c r="G3157">
        <v>3155</v>
      </c>
      <c r="H3157">
        <f t="shared" ca="1" si="102"/>
        <v>9.0205029651450851E-3</v>
      </c>
    </row>
    <row r="3158" spans="2:8" x14ac:dyDescent="0.2">
      <c r="B3158" s="176">
        <v>44712</v>
      </c>
      <c r="C3158" s="146">
        <v>442.171875</v>
      </c>
      <c r="D3158">
        <f t="shared" si="101"/>
        <v>9.4239512776957218E-2</v>
      </c>
      <c r="E3158">
        <v>2.599448614135828E-3</v>
      </c>
      <c r="G3158">
        <v>3156</v>
      </c>
      <c r="H3158">
        <f t="shared" ca="1" si="102"/>
        <v>-3.1724864522670197E-2</v>
      </c>
    </row>
    <row r="3159" spans="2:8" x14ac:dyDescent="0.2">
      <c r="B3159" s="176">
        <v>44697</v>
      </c>
      <c r="C3159" s="146">
        <v>404.090576</v>
      </c>
      <c r="D3159">
        <f t="shared" si="101"/>
        <v>0.60534651255166128</v>
      </c>
      <c r="E3159">
        <v>2.5971195693030727E-3</v>
      </c>
      <c r="G3159">
        <v>3157</v>
      </c>
      <c r="H3159">
        <f t="shared" ca="1" si="102"/>
        <v>-5.6631226211597274E-3</v>
      </c>
    </row>
    <row r="3160" spans="2:8" x14ac:dyDescent="0.2">
      <c r="B3160" s="176">
        <v>43300</v>
      </c>
      <c r="C3160" s="146">
        <v>251.715485</v>
      </c>
      <c r="D3160">
        <f t="shared" si="101"/>
        <v>-0.60614567745741255</v>
      </c>
      <c r="E3160">
        <v>2.5808995074850078E-3</v>
      </c>
      <c r="G3160">
        <v>3158</v>
      </c>
      <c r="H3160">
        <f t="shared" ca="1" si="102"/>
        <v>-2.3913322750284252E-2</v>
      </c>
    </row>
    <row r="3161" spans="2:8" x14ac:dyDescent="0.2">
      <c r="B3161" s="176">
        <v>45133</v>
      </c>
      <c r="C3161" s="146">
        <v>639.10809300000005</v>
      </c>
      <c r="D3161">
        <f t="shared" si="101"/>
        <v>12.487290347147612</v>
      </c>
      <c r="E3161">
        <v>2.5802836193899326E-3</v>
      </c>
      <c r="G3161">
        <v>3159</v>
      </c>
      <c r="H3161">
        <f t="shared" ca="1" si="102"/>
        <v>-1.2475512263101717E-2</v>
      </c>
    </row>
    <row r="3162" spans="2:8" x14ac:dyDescent="0.2">
      <c r="B3162" s="176">
        <v>35474</v>
      </c>
      <c r="C3162" s="146">
        <v>47.385952000000003</v>
      </c>
      <c r="D3162">
        <f t="shared" si="101"/>
        <v>-2.1625997876009859E-2</v>
      </c>
      <c r="E3162">
        <v>2.5515943497721951E-3</v>
      </c>
      <c r="G3162">
        <v>3160</v>
      </c>
      <c r="H3162">
        <f t="shared" ca="1" si="102"/>
        <v>8.9427298325134748E-3</v>
      </c>
    </row>
    <row r="3163" spans="2:8" x14ac:dyDescent="0.2">
      <c r="B3163" s="176">
        <v>35692</v>
      </c>
      <c r="C3163" s="146">
        <v>48.433371999999999</v>
      </c>
      <c r="D3163">
        <f t="shared" si="101"/>
        <v>-0.86277552422722958</v>
      </c>
      <c r="E3163">
        <v>2.551515720064193E-3</v>
      </c>
      <c r="G3163">
        <v>3161</v>
      </c>
      <c r="H3163">
        <f t="shared" ca="1" si="102"/>
        <v>3.3899273504765983E-3</v>
      </c>
    </row>
    <row r="3164" spans="2:8" x14ac:dyDescent="0.2">
      <c r="B3164" s="176">
        <v>43173</v>
      </c>
      <c r="C3164" s="146">
        <v>352.949951</v>
      </c>
      <c r="D3164">
        <f t="shared" si="101"/>
        <v>5.6897843368273424</v>
      </c>
      <c r="E3164">
        <v>2.5484418507548904E-3</v>
      </c>
      <c r="G3164">
        <v>3162</v>
      </c>
      <c r="H3164">
        <f t="shared" ca="1" si="102"/>
        <v>-1.5466880320318031E-2</v>
      </c>
    </row>
    <row r="3165" spans="2:8" x14ac:dyDescent="0.2">
      <c r="B3165" s="176">
        <v>35082</v>
      </c>
      <c r="C3165" s="146">
        <v>52.759540999999999</v>
      </c>
      <c r="D3165">
        <f t="shared" si="101"/>
        <v>1.9235208385236067</v>
      </c>
      <c r="E3165">
        <v>2.5324044436362408E-3</v>
      </c>
      <c r="G3165">
        <v>3163</v>
      </c>
      <c r="H3165">
        <f t="shared" ca="1" si="102"/>
        <v>-2.2364679352706293E-2</v>
      </c>
    </row>
    <row r="3166" spans="2:8" x14ac:dyDescent="0.2">
      <c r="B3166" s="176">
        <v>36682</v>
      </c>
      <c r="C3166" s="146">
        <v>18.046576000000002</v>
      </c>
      <c r="D3166">
        <f t="shared" si="101"/>
        <v>-0.88636019103019237</v>
      </c>
      <c r="E3166">
        <v>2.5242294417292519E-3</v>
      </c>
      <c r="G3166">
        <v>3164</v>
      </c>
      <c r="H3166">
        <f t="shared" ca="1" si="102"/>
        <v>-8.2780912014897221E-3</v>
      </c>
    </row>
    <row r="3167" spans="2:8" x14ac:dyDescent="0.2">
      <c r="B3167" s="176">
        <v>43640</v>
      </c>
      <c r="C3167" s="146">
        <v>158.80505400000001</v>
      </c>
      <c r="D3167">
        <f t="shared" si="101"/>
        <v>1.7474440846314565</v>
      </c>
      <c r="E3167">
        <v>2.5173115593840729E-3</v>
      </c>
      <c r="G3167">
        <v>3165</v>
      </c>
      <c r="H3167">
        <f t="shared" ca="1" si="102"/>
        <v>-1.6297686041324273E-2</v>
      </c>
    </row>
    <row r="3168" spans="2:8" x14ac:dyDescent="0.2">
      <c r="B3168" s="176">
        <v>35591</v>
      </c>
      <c r="C3168" s="146">
        <v>57.801014000000002</v>
      </c>
      <c r="D3168">
        <f t="shared" si="101"/>
        <v>1.6848576360633409</v>
      </c>
      <c r="E3168">
        <v>2.5149849946258878E-3</v>
      </c>
      <c r="G3168">
        <v>3166</v>
      </c>
      <c r="H3168">
        <f t="shared" ca="1" si="102"/>
        <v>7.0763232412223232E-3</v>
      </c>
    </row>
    <row r="3169" spans="2:8" x14ac:dyDescent="0.2">
      <c r="B3169" s="176">
        <v>37385</v>
      </c>
      <c r="C3169" s="146">
        <v>21.528521000000001</v>
      </c>
      <c r="D3169">
        <f t="shared" si="101"/>
        <v>-0.88002433784056888</v>
      </c>
      <c r="E3169">
        <v>2.5145612088595505E-3</v>
      </c>
      <c r="G3169">
        <v>3167</v>
      </c>
      <c r="H3169">
        <f t="shared" ca="1" si="102"/>
        <v>5.5461134486090698E-2</v>
      </c>
    </row>
    <row r="3170" spans="2:8" x14ac:dyDescent="0.2">
      <c r="B3170" s="176">
        <v>43539</v>
      </c>
      <c r="C3170" s="146">
        <v>179.44073499999999</v>
      </c>
      <c r="D3170">
        <f t="shared" si="101"/>
        <v>-0.52668447764884485</v>
      </c>
      <c r="E3170">
        <v>2.50621616674093E-3</v>
      </c>
      <c r="G3170">
        <v>3168</v>
      </c>
      <c r="H3170">
        <f t="shared" ca="1" si="102"/>
        <v>3.0710123715098982E-2</v>
      </c>
    </row>
    <row r="3171" spans="2:8" x14ac:dyDescent="0.2">
      <c r="B3171" s="176">
        <v>42354</v>
      </c>
      <c r="C3171" s="146">
        <v>379.11441000000002</v>
      </c>
      <c r="D3171">
        <f t="shared" si="101"/>
        <v>0.57930228518895632</v>
      </c>
      <c r="E3171">
        <v>2.5033468945558539E-3</v>
      </c>
      <c r="G3171">
        <v>3169</v>
      </c>
      <c r="H3171">
        <f t="shared" ca="1" si="102"/>
        <v>7.5849901111672471E-3</v>
      </c>
    </row>
    <row r="3172" spans="2:8" x14ac:dyDescent="0.2">
      <c r="B3172" s="176">
        <v>43368</v>
      </c>
      <c r="C3172" s="146">
        <v>240.05183400000001</v>
      </c>
      <c r="D3172">
        <f t="shared" si="101"/>
        <v>-0.43066556513173526</v>
      </c>
      <c r="E3172">
        <v>2.4979527356626626E-3</v>
      </c>
      <c r="G3172">
        <v>3170</v>
      </c>
      <c r="H3172">
        <f t="shared" ca="1" si="102"/>
        <v>-3.5032089850884032E-2</v>
      </c>
    </row>
    <row r="3173" spans="2:8" x14ac:dyDescent="0.2">
      <c r="B3173" s="176">
        <v>43117</v>
      </c>
      <c r="C3173" s="146">
        <v>421.635895</v>
      </c>
      <c r="D3173">
        <f t="shared" si="101"/>
        <v>-3.1049458776770573E-2</v>
      </c>
      <c r="E3173">
        <v>2.4887779913253774E-3</v>
      </c>
      <c r="G3173">
        <v>3171</v>
      </c>
      <c r="H3173">
        <f t="shared" ca="1" si="102"/>
        <v>-1.3585656362732751E-3</v>
      </c>
    </row>
    <row r="3174" spans="2:8" x14ac:dyDescent="0.2">
      <c r="B3174" s="176">
        <v>41815</v>
      </c>
      <c r="C3174" s="146">
        <v>435.146973</v>
      </c>
      <c r="D3174">
        <f t="shared" si="101"/>
        <v>1.4029904542051885</v>
      </c>
      <c r="E3174">
        <v>2.4877835249382308E-3</v>
      </c>
      <c r="G3174">
        <v>3172</v>
      </c>
      <c r="H3174">
        <f t="shared" ca="1" si="102"/>
        <v>-5.5927774741305322E-2</v>
      </c>
    </row>
    <row r="3175" spans="2:8" x14ac:dyDescent="0.2">
      <c r="B3175" s="176">
        <v>43497</v>
      </c>
      <c r="C3175" s="146">
        <v>181.08560199999999</v>
      </c>
      <c r="D3175">
        <f t="shared" si="101"/>
        <v>0.49876236334138013</v>
      </c>
      <c r="E3175">
        <v>2.483394751072236E-3</v>
      </c>
      <c r="G3175">
        <v>3173</v>
      </c>
      <c r="H3175">
        <f t="shared" ca="1" si="102"/>
        <v>-1.0580638923966651E-2</v>
      </c>
    </row>
    <row r="3176" spans="2:8" x14ac:dyDescent="0.2">
      <c r="B3176" s="176">
        <v>44067</v>
      </c>
      <c r="C3176" s="146">
        <v>120.823425</v>
      </c>
      <c r="D3176">
        <f t="shared" si="101"/>
        <v>-0.74739853476821783</v>
      </c>
      <c r="E3176">
        <v>2.4813572751487254E-3</v>
      </c>
      <c r="G3176">
        <v>3174</v>
      </c>
      <c r="H3176">
        <f t="shared" ca="1" si="102"/>
        <v>9.5463916692941353E-3</v>
      </c>
    </row>
    <row r="3177" spans="2:8" x14ac:dyDescent="0.2">
      <c r="B3177" s="176">
        <v>41999</v>
      </c>
      <c r="C3177" s="146">
        <v>478.31640599999997</v>
      </c>
      <c r="D3177">
        <f t="shared" si="101"/>
        <v>24.476538526683132</v>
      </c>
      <c r="E3177">
        <v>2.4795480070956811E-3</v>
      </c>
      <c r="G3177">
        <v>3175</v>
      </c>
      <c r="H3177">
        <f t="shared" ca="1" si="102"/>
        <v>-5.0864247134754473E-2</v>
      </c>
    </row>
    <row r="3178" spans="2:8" x14ac:dyDescent="0.2">
      <c r="B3178" s="176">
        <v>37281</v>
      </c>
      <c r="C3178" s="146">
        <v>18.77478</v>
      </c>
      <c r="D3178">
        <f t="shared" si="101"/>
        <v>-0.72501668593403223</v>
      </c>
      <c r="E3178">
        <v>2.4709931418968227E-3</v>
      </c>
      <c r="G3178">
        <v>3176</v>
      </c>
      <c r="H3178">
        <f t="shared" ca="1" si="102"/>
        <v>-4.6479712058679363E-3</v>
      </c>
    </row>
    <row r="3179" spans="2:8" x14ac:dyDescent="0.2">
      <c r="B3179" s="176">
        <v>38208</v>
      </c>
      <c r="C3179" s="146">
        <v>68.276070000000004</v>
      </c>
      <c r="D3179">
        <f t="shared" si="101"/>
        <v>-9.7915184190082716E-2</v>
      </c>
      <c r="E3179">
        <v>2.4694646199530782E-3</v>
      </c>
      <c r="G3179">
        <v>3177</v>
      </c>
      <c r="H3179">
        <f t="shared" ca="1" si="102"/>
        <v>-1.3062953266324055E-2</v>
      </c>
    </row>
    <row r="3180" spans="2:8" x14ac:dyDescent="0.2">
      <c r="B3180" s="176">
        <v>35258</v>
      </c>
      <c r="C3180" s="146">
        <v>75.686974000000006</v>
      </c>
      <c r="D3180">
        <f t="shared" si="101"/>
        <v>-0.82421192774052598</v>
      </c>
      <c r="E3180">
        <v>2.4430443498587888E-3</v>
      </c>
      <c r="G3180">
        <v>3178</v>
      </c>
      <c r="H3180">
        <f t="shared" ca="1" si="102"/>
        <v>-4.8737126522586195E-2</v>
      </c>
    </row>
    <row r="3181" spans="2:8" x14ac:dyDescent="0.2">
      <c r="B3181" s="176">
        <v>42870</v>
      </c>
      <c r="C3181" s="146">
        <v>430.55807499999997</v>
      </c>
      <c r="D3181">
        <f t="shared" si="101"/>
        <v>1.618369137210186</v>
      </c>
      <c r="E3181">
        <v>2.4370065952598659E-3</v>
      </c>
      <c r="G3181">
        <v>3179</v>
      </c>
      <c r="H3181">
        <f t="shared" ca="1" si="102"/>
        <v>-3.3969436085742141E-2</v>
      </c>
    </row>
    <row r="3182" spans="2:8" x14ac:dyDescent="0.2">
      <c r="B3182" s="176">
        <v>44187</v>
      </c>
      <c r="C3182" s="146">
        <v>164.4375</v>
      </c>
      <c r="D3182">
        <f t="shared" si="101"/>
        <v>6.4951712978525808</v>
      </c>
      <c r="E3182">
        <v>2.430876969295379E-3</v>
      </c>
      <c r="G3182">
        <v>3180</v>
      </c>
      <c r="H3182">
        <f t="shared" ca="1" si="102"/>
        <v>3.1514292294532877E-2</v>
      </c>
    </row>
    <row r="3183" spans="2:8" x14ac:dyDescent="0.2">
      <c r="B3183" s="176">
        <v>36655</v>
      </c>
      <c r="C3183" s="146">
        <v>21.939125000000001</v>
      </c>
      <c r="D3183">
        <f t="shared" si="101"/>
        <v>-0.94429749197681156</v>
      </c>
      <c r="E3183">
        <v>2.4224042027024876E-3</v>
      </c>
      <c r="G3183">
        <v>3181</v>
      </c>
      <c r="H3183">
        <f t="shared" ca="1" si="102"/>
        <v>3.5307105379392594E-3</v>
      </c>
    </row>
    <row r="3184" spans="2:8" x14ac:dyDescent="0.2">
      <c r="B3184" s="176">
        <v>42201</v>
      </c>
      <c r="C3184" s="146">
        <v>393.86242700000003</v>
      </c>
      <c r="D3184">
        <f t="shared" si="101"/>
        <v>6.4039062968927079</v>
      </c>
      <c r="E3184">
        <v>2.4093102641075167E-3</v>
      </c>
      <c r="G3184">
        <v>3182</v>
      </c>
      <c r="H3184">
        <f t="shared" ca="1" si="102"/>
        <v>1.6850721080042149E-2</v>
      </c>
    </row>
    <row r="3185" spans="2:8" x14ac:dyDescent="0.2">
      <c r="B3185" s="176">
        <v>35558</v>
      </c>
      <c r="C3185" s="146">
        <v>53.196570999999999</v>
      </c>
      <c r="D3185">
        <f t="shared" si="101"/>
        <v>-0.85785196921328377</v>
      </c>
      <c r="E3185">
        <v>2.4064581899936009E-3</v>
      </c>
      <c r="G3185">
        <v>3183</v>
      </c>
      <c r="H3185">
        <f t="shared" ca="1" si="102"/>
        <v>-5.0471283325600337E-2</v>
      </c>
    </row>
    <row r="3186" spans="2:8" x14ac:dyDescent="0.2">
      <c r="B3186" s="176">
        <v>42961</v>
      </c>
      <c r="C3186" s="146">
        <v>374.23361199999999</v>
      </c>
      <c r="D3186">
        <f t="shared" si="101"/>
        <v>0.22209106151735677</v>
      </c>
      <c r="E3186">
        <v>2.4031568781342984E-3</v>
      </c>
      <c r="G3186">
        <v>3184</v>
      </c>
      <c r="H3186">
        <f t="shared" ca="1" si="102"/>
        <v>-2.6185369809585525E-3</v>
      </c>
    </row>
    <row r="3187" spans="2:8" x14ac:dyDescent="0.2">
      <c r="B3187" s="176">
        <v>41428</v>
      </c>
      <c r="C3187" s="146">
        <v>306.22399899999999</v>
      </c>
      <c r="D3187">
        <f t="shared" si="101"/>
        <v>-0.13703226967942306</v>
      </c>
      <c r="E3187">
        <v>2.3940150834073611E-3</v>
      </c>
      <c r="G3187">
        <v>3185</v>
      </c>
      <c r="H3187">
        <f t="shared" ca="1" si="102"/>
        <v>5.0077725606063724E-2</v>
      </c>
    </row>
    <row r="3188" spans="2:8" x14ac:dyDescent="0.2">
      <c r="B3188" s="176">
        <v>42233</v>
      </c>
      <c r="C3188" s="146">
        <v>354.84988399999997</v>
      </c>
      <c r="D3188">
        <f t="shared" si="101"/>
        <v>8.7028948296090718</v>
      </c>
      <c r="E3188">
        <v>2.3926783486040025E-3</v>
      </c>
      <c r="G3188">
        <v>3186</v>
      </c>
      <c r="H3188">
        <f t="shared" ca="1" si="102"/>
        <v>2.97124944201205E-2</v>
      </c>
    </row>
    <row r="3189" spans="2:8" x14ac:dyDescent="0.2">
      <c r="B3189" s="176">
        <v>35816</v>
      </c>
      <c r="C3189" s="146">
        <v>36.571548</v>
      </c>
      <c r="D3189">
        <f t="shared" si="101"/>
        <v>-0.93561682723711292</v>
      </c>
      <c r="E3189">
        <v>2.3851206188004554E-3</v>
      </c>
      <c r="G3189">
        <v>3187</v>
      </c>
      <c r="H3189">
        <f t="shared" ca="1" si="102"/>
        <v>-4.2722533168396745E-3</v>
      </c>
    </row>
    <row r="3190" spans="2:8" x14ac:dyDescent="0.2">
      <c r="B3190" s="176">
        <v>45093</v>
      </c>
      <c r="C3190" s="146">
        <v>568.02960199999995</v>
      </c>
      <c r="D3190">
        <f t="shared" si="101"/>
        <v>0.28160137258490842</v>
      </c>
      <c r="E3190">
        <v>2.3748056848586483E-3</v>
      </c>
      <c r="G3190">
        <v>3188</v>
      </c>
      <c r="H3190">
        <f t="shared" ca="1" si="102"/>
        <v>-4.792879364837032E-4</v>
      </c>
    </row>
    <row r="3191" spans="2:8" x14ac:dyDescent="0.2">
      <c r="B3191" s="176">
        <v>44713</v>
      </c>
      <c r="C3191" s="146">
        <v>443.21862800000002</v>
      </c>
      <c r="D3191">
        <f t="shared" si="101"/>
        <v>-5.1823390317771507E-2</v>
      </c>
      <c r="E3191">
        <v>2.3672989151560663E-3</v>
      </c>
      <c r="G3191">
        <v>3189</v>
      </c>
      <c r="H3191">
        <f t="shared" ca="1" si="102"/>
        <v>-3.4303239690816993E-2</v>
      </c>
    </row>
    <row r="3192" spans="2:8" x14ac:dyDescent="0.2">
      <c r="B3192" s="176">
        <v>44777</v>
      </c>
      <c r="C3192" s="146">
        <v>467.44311499999998</v>
      </c>
      <c r="D3192">
        <f t="shared" si="101"/>
        <v>-1.4906749422425073E-3</v>
      </c>
      <c r="E3192">
        <v>2.3514445514461759E-3</v>
      </c>
      <c r="G3192">
        <v>3190</v>
      </c>
      <c r="H3192">
        <f t="shared" ca="1" si="102"/>
        <v>-4.9058058407324183E-2</v>
      </c>
    </row>
    <row r="3193" spans="2:8" x14ac:dyDescent="0.2">
      <c r="B3193" s="176">
        <v>42726</v>
      </c>
      <c r="C3193" s="146">
        <v>468.140961</v>
      </c>
      <c r="D3193">
        <f t="shared" si="101"/>
        <v>15.323320933669445</v>
      </c>
      <c r="E3193">
        <v>2.3479310819145595E-3</v>
      </c>
      <c r="G3193">
        <v>3191</v>
      </c>
      <c r="H3193">
        <f t="shared" ca="1" si="102"/>
        <v>1.4416034601234837E-2</v>
      </c>
    </row>
    <row r="3194" spans="2:8" x14ac:dyDescent="0.2">
      <c r="B3194" s="176">
        <v>36298</v>
      </c>
      <c r="C3194" s="146">
        <v>28.679272000000001</v>
      </c>
      <c r="D3194">
        <f t="shared" si="101"/>
        <v>-0.56663026349065282</v>
      </c>
      <c r="E3194">
        <v>2.3445952473121335E-3</v>
      </c>
      <c r="G3194">
        <v>3192</v>
      </c>
      <c r="H3194">
        <f t="shared" ca="1" si="102"/>
        <v>3.5069984543817788E-2</v>
      </c>
    </row>
    <row r="3195" spans="2:8" x14ac:dyDescent="0.2">
      <c r="B3195" s="176">
        <v>35192</v>
      </c>
      <c r="C3195" s="146">
        <v>66.177375999999995</v>
      </c>
      <c r="D3195">
        <f t="shared" si="101"/>
        <v>2.3330875138386791</v>
      </c>
      <c r="E3195">
        <v>2.3371375742275561E-3</v>
      </c>
      <c r="G3195">
        <v>3193</v>
      </c>
      <c r="H3195">
        <f t="shared" ca="1" si="102"/>
        <v>-7.7472344657136512E-3</v>
      </c>
    </row>
    <row r="3196" spans="2:8" x14ac:dyDescent="0.2">
      <c r="B3196" s="176">
        <v>37523</v>
      </c>
      <c r="C3196" s="146">
        <v>19.854676999999999</v>
      </c>
      <c r="D3196">
        <f t="shared" si="101"/>
        <v>-0.95780390146862204</v>
      </c>
      <c r="E3196">
        <v>2.3364841018163225E-3</v>
      </c>
      <c r="G3196">
        <v>3194</v>
      </c>
      <c r="H3196">
        <f t="shared" ca="1" si="102"/>
        <v>4.1031381451954646E-2</v>
      </c>
    </row>
    <row r="3197" spans="2:8" x14ac:dyDescent="0.2">
      <c r="B3197" s="176">
        <v>42734</v>
      </c>
      <c r="C3197" s="146">
        <v>470.533478</v>
      </c>
      <c r="D3197">
        <f t="shared" si="101"/>
        <v>23.508219513644637</v>
      </c>
      <c r="E3197">
        <v>2.3359646916542862E-3</v>
      </c>
      <c r="G3197">
        <v>3195</v>
      </c>
      <c r="H3197">
        <f t="shared" ca="1" si="102"/>
        <v>-1.4168876026489543E-3</v>
      </c>
    </row>
    <row r="3198" spans="2:8" x14ac:dyDescent="0.2">
      <c r="B3198" s="176">
        <v>36038</v>
      </c>
      <c r="C3198" s="146">
        <v>19.199007000000002</v>
      </c>
      <c r="D3198">
        <f t="shared" si="101"/>
        <v>0.9279611198498684</v>
      </c>
      <c r="E3198">
        <v>2.3345160622233988E-3</v>
      </c>
      <c r="G3198">
        <v>3196</v>
      </c>
      <c r="H3198">
        <f t="shared" ca="1" si="102"/>
        <v>5.7010130924339909E-2</v>
      </c>
    </row>
    <row r="3199" spans="2:8" x14ac:dyDescent="0.2">
      <c r="B3199" s="176">
        <v>37078</v>
      </c>
      <c r="C3199" s="146">
        <v>9.9581920000000004</v>
      </c>
      <c r="D3199">
        <f t="shared" si="101"/>
        <v>-0.91822292966938834</v>
      </c>
      <c r="E3199">
        <v>2.3291272154388034E-3</v>
      </c>
      <c r="G3199">
        <v>3197</v>
      </c>
      <c r="H3199">
        <f t="shared" ca="1" si="102"/>
        <v>4.5040816293852402E-3</v>
      </c>
    </row>
    <row r="3200" spans="2:8" x14ac:dyDescent="0.2">
      <c r="B3200" s="176">
        <v>39269</v>
      </c>
      <c r="C3200" s="146">
        <v>121.772423</v>
      </c>
      <c r="D3200">
        <f t="shared" si="101"/>
        <v>-0.12998077879495917</v>
      </c>
      <c r="E3200">
        <v>2.3254359913653941E-3</v>
      </c>
      <c r="G3200">
        <v>3198</v>
      </c>
      <c r="H3200">
        <f t="shared" ca="1" si="102"/>
        <v>-3.0044980822213135E-3</v>
      </c>
    </row>
    <row r="3201" spans="2:8" x14ac:dyDescent="0.2">
      <c r="B3201" s="176">
        <v>40268</v>
      </c>
      <c r="C3201" s="146">
        <v>139.96521000000001</v>
      </c>
      <c r="D3201">
        <f t="shared" si="101"/>
        <v>-0.70544122385651153</v>
      </c>
      <c r="E3201">
        <v>2.3148988756982818E-3</v>
      </c>
      <c r="G3201">
        <v>3199</v>
      </c>
      <c r="H3201">
        <f t="shared" ca="1" si="102"/>
        <v>1.7214068340299257E-2</v>
      </c>
    </row>
    <row r="3202" spans="2:8" x14ac:dyDescent="0.2">
      <c r="B3202" s="176">
        <v>44784</v>
      </c>
      <c r="C3202" s="146">
        <v>475.169037</v>
      </c>
      <c r="D3202">
        <f t="shared" si="101"/>
        <v>9.9031524297225726E-2</v>
      </c>
      <c r="E3202">
        <v>2.3131232416334683E-3</v>
      </c>
      <c r="G3202">
        <v>3200</v>
      </c>
      <c r="H3202">
        <f t="shared" ca="1" si="102"/>
        <v>3.5671865488750537E-2</v>
      </c>
    </row>
    <row r="3203" spans="2:8" x14ac:dyDescent="0.2">
      <c r="B3203" s="176">
        <v>44649</v>
      </c>
      <c r="C3203" s="146">
        <v>432.352509</v>
      </c>
      <c r="D3203">
        <f t="shared" ref="D3203:D3266" si="103">(C3203-C3204)/C3204</f>
        <v>2.040540183306061</v>
      </c>
      <c r="E3203">
        <v>2.3110583274397918E-3</v>
      </c>
      <c r="G3203">
        <v>3201</v>
      </c>
      <c r="H3203">
        <f t="shared" ca="1" si="102"/>
        <v>2.5020595119722472E-3</v>
      </c>
    </row>
    <row r="3204" spans="2:8" x14ac:dyDescent="0.2">
      <c r="B3204" s="176">
        <v>38952</v>
      </c>
      <c r="C3204" s="146">
        <v>142.195953</v>
      </c>
      <c r="D3204">
        <f t="shared" si="103"/>
        <v>-0.59053972115306952</v>
      </c>
      <c r="E3204">
        <v>2.3066396605711725E-3</v>
      </c>
      <c r="G3204">
        <v>3202</v>
      </c>
      <c r="H3204">
        <f t="shared" ref="H3204:H3267" ca="1" si="104">_xlfn.NORM.INV(RAND(),N$5,N$6)</f>
        <v>7.5044476659199043E-3</v>
      </c>
    </row>
    <row r="3205" spans="2:8" x14ac:dyDescent="0.2">
      <c r="B3205" s="176">
        <v>42439</v>
      </c>
      <c r="C3205" s="146">
        <v>347.27654999999999</v>
      </c>
      <c r="D3205">
        <f t="shared" si="103"/>
        <v>13.751514288059054</v>
      </c>
      <c r="E3205">
        <v>2.3008007662908441E-3</v>
      </c>
      <c r="G3205">
        <v>3203</v>
      </c>
      <c r="H3205">
        <f t="shared" ca="1" si="104"/>
        <v>-3.0305396140048724E-2</v>
      </c>
    </row>
    <row r="3206" spans="2:8" x14ac:dyDescent="0.2">
      <c r="B3206" s="176">
        <v>37456</v>
      </c>
      <c r="C3206" s="146">
        <v>23.541755999999999</v>
      </c>
      <c r="D3206">
        <f t="shared" si="103"/>
        <v>-0.93630444235826837</v>
      </c>
      <c r="E3206">
        <v>2.2988568386744256E-3</v>
      </c>
      <c r="G3206">
        <v>3204</v>
      </c>
      <c r="H3206">
        <f t="shared" ca="1" si="104"/>
        <v>1.7434828510576424E-2</v>
      </c>
    </row>
    <row r="3207" spans="2:8" x14ac:dyDescent="0.2">
      <c r="B3207" s="176">
        <v>43160</v>
      </c>
      <c r="C3207" s="146">
        <v>369.59808299999997</v>
      </c>
      <c r="D3207">
        <f t="shared" si="103"/>
        <v>-0.19129676813467986</v>
      </c>
      <c r="E3207">
        <v>2.2979779981543856E-3</v>
      </c>
      <c r="G3207">
        <v>3205</v>
      </c>
      <c r="H3207">
        <f t="shared" ca="1" si="104"/>
        <v>7.8257916578937103E-3</v>
      </c>
    </row>
    <row r="3208" spans="2:8" x14ac:dyDescent="0.2">
      <c r="B3208" s="176">
        <v>42690</v>
      </c>
      <c r="C3208" s="146">
        <v>457.02560399999999</v>
      </c>
      <c r="D3208">
        <f t="shared" si="103"/>
        <v>18.118977592767759</v>
      </c>
      <c r="E3208">
        <v>2.2956174342392186E-3</v>
      </c>
      <c r="G3208">
        <v>3206</v>
      </c>
      <c r="H3208">
        <f t="shared" ca="1" si="104"/>
        <v>1.7738416116413174E-2</v>
      </c>
    </row>
    <row r="3209" spans="2:8" x14ac:dyDescent="0.2">
      <c r="B3209" s="176">
        <v>37690</v>
      </c>
      <c r="C3209" s="146">
        <v>23.904291000000001</v>
      </c>
      <c r="D3209">
        <f t="shared" si="103"/>
        <v>-0.92271138095107241</v>
      </c>
      <c r="E3209">
        <v>2.2640812951053605E-3</v>
      </c>
      <c r="G3209">
        <v>3207</v>
      </c>
      <c r="H3209">
        <f t="shared" ca="1" si="104"/>
        <v>-9.324802201518777E-4</v>
      </c>
    </row>
    <row r="3210" spans="2:8" x14ac:dyDescent="0.2">
      <c r="B3210" s="176">
        <v>44392</v>
      </c>
      <c r="C3210" s="146">
        <v>309.28604100000001</v>
      </c>
      <c r="D3210">
        <f t="shared" si="103"/>
        <v>5.9610297306326769</v>
      </c>
      <c r="E3210">
        <v>2.2613144028378819E-3</v>
      </c>
      <c r="G3210">
        <v>3208</v>
      </c>
      <c r="H3210">
        <f t="shared" ca="1" si="104"/>
        <v>3.8132897842858275E-2</v>
      </c>
    </row>
    <row r="3211" spans="2:8" x14ac:dyDescent="0.2">
      <c r="B3211" s="176">
        <v>39741</v>
      </c>
      <c r="C3211" s="146">
        <v>44.431075999999997</v>
      </c>
      <c r="D3211">
        <f t="shared" si="103"/>
        <v>0.83045743972294706</v>
      </c>
      <c r="E3211">
        <v>2.2590774039497291E-3</v>
      </c>
      <c r="G3211">
        <v>3209</v>
      </c>
      <c r="H3211">
        <f t="shared" ca="1" si="104"/>
        <v>-6.5812678791218769E-3</v>
      </c>
    </row>
    <row r="3212" spans="2:8" x14ac:dyDescent="0.2">
      <c r="B3212" s="176">
        <v>39776</v>
      </c>
      <c r="C3212" s="146">
        <v>24.273209000000001</v>
      </c>
      <c r="D3212">
        <f t="shared" si="103"/>
        <v>-0.92734935976953825</v>
      </c>
      <c r="E3212">
        <v>2.2555820980765919E-3</v>
      </c>
      <c r="G3212">
        <v>3210</v>
      </c>
      <c r="H3212">
        <f t="shared" ca="1" si="104"/>
        <v>3.4457815197117984E-2</v>
      </c>
    </row>
    <row r="3213" spans="2:8" x14ac:dyDescent="0.2">
      <c r="B3213" s="176">
        <v>43227</v>
      </c>
      <c r="C3213" s="146">
        <v>334.10867300000001</v>
      </c>
      <c r="D3213">
        <f t="shared" si="103"/>
        <v>-0.21703072753800318</v>
      </c>
      <c r="E3213">
        <v>2.2427636958626128E-3</v>
      </c>
      <c r="G3213">
        <v>3211</v>
      </c>
      <c r="H3213">
        <f t="shared" ca="1" si="104"/>
        <v>4.3083789436761458E-2</v>
      </c>
    </row>
    <row r="3214" spans="2:8" x14ac:dyDescent="0.2">
      <c r="B3214" s="176">
        <v>44756</v>
      </c>
      <c r="C3214" s="146">
        <v>426.720032</v>
      </c>
      <c r="D3214">
        <f t="shared" si="103"/>
        <v>0.3565203348651832</v>
      </c>
      <c r="E3214">
        <v>2.2242415037064091E-3</v>
      </c>
      <c r="G3214">
        <v>3212</v>
      </c>
      <c r="H3214">
        <f t="shared" ca="1" si="104"/>
        <v>-2.1553712177815192E-2</v>
      </c>
    </row>
    <row r="3215" spans="2:8" x14ac:dyDescent="0.2">
      <c r="B3215" s="176">
        <v>44327</v>
      </c>
      <c r="C3215" s="146">
        <v>314.56957999999997</v>
      </c>
      <c r="D3215">
        <f t="shared" si="103"/>
        <v>5.9725186820505725</v>
      </c>
      <c r="E3215">
        <v>2.2232487206996507E-3</v>
      </c>
      <c r="G3215">
        <v>3213</v>
      </c>
      <c r="H3215">
        <f t="shared" ca="1" si="104"/>
        <v>3.3708188247523821E-2</v>
      </c>
    </row>
    <row r="3216" spans="2:8" x14ac:dyDescent="0.2">
      <c r="B3216" s="176">
        <v>35398</v>
      </c>
      <c r="C3216" s="146">
        <v>45.115631</v>
      </c>
      <c r="D3216">
        <f t="shared" si="103"/>
        <v>-0.84671890044733811</v>
      </c>
      <c r="E3216">
        <v>2.2063781863230158E-3</v>
      </c>
      <c r="G3216">
        <v>3214</v>
      </c>
      <c r="H3216">
        <f t="shared" ca="1" si="104"/>
        <v>-5.738933097501743E-2</v>
      </c>
    </row>
    <row r="3217" spans="2:8" x14ac:dyDescent="0.2">
      <c r="B3217" s="176">
        <v>44447</v>
      </c>
      <c r="C3217" s="146">
        <v>294.33264200000002</v>
      </c>
      <c r="D3217">
        <f t="shared" si="103"/>
        <v>3.2432271880110632</v>
      </c>
      <c r="E3217">
        <v>2.2062777449770418E-3</v>
      </c>
      <c r="G3217">
        <v>3215</v>
      </c>
      <c r="H3217">
        <f t="shared" ca="1" si="104"/>
        <v>2.7979848666129726E-2</v>
      </c>
    </row>
    <row r="3218" spans="2:8" x14ac:dyDescent="0.2">
      <c r="B3218" s="176">
        <v>38503</v>
      </c>
      <c r="C3218" s="146">
        <v>69.365279999999998</v>
      </c>
      <c r="D3218">
        <f t="shared" si="103"/>
        <v>-0.53524998552121783</v>
      </c>
      <c r="E3218">
        <v>2.1985429581609221E-3</v>
      </c>
      <c r="G3218">
        <v>3216</v>
      </c>
      <c r="H3218">
        <f t="shared" ca="1" si="104"/>
        <v>-4.6116013855928683E-5</v>
      </c>
    </row>
    <row r="3219" spans="2:8" x14ac:dyDescent="0.2">
      <c r="B3219" s="176">
        <v>39009</v>
      </c>
      <c r="C3219" s="146">
        <v>149.25288399999999</v>
      </c>
      <c r="D3219">
        <f t="shared" si="103"/>
        <v>6.0592627491014337</v>
      </c>
      <c r="E3219">
        <v>2.1972372135012582E-3</v>
      </c>
      <c r="G3219">
        <v>3217</v>
      </c>
      <c r="H3219">
        <f t="shared" ca="1" si="104"/>
        <v>-4.0761927590969556E-3</v>
      </c>
    </row>
    <row r="3220" spans="2:8" x14ac:dyDescent="0.2">
      <c r="B3220" s="176">
        <v>37307</v>
      </c>
      <c r="C3220" s="146">
        <v>21.142842999999999</v>
      </c>
      <c r="D3220">
        <f t="shared" si="103"/>
        <v>-0.92860212075529935</v>
      </c>
      <c r="E3220">
        <v>2.1939597919242307E-3</v>
      </c>
      <c r="G3220">
        <v>3218</v>
      </c>
      <c r="H3220">
        <f t="shared" ca="1" si="104"/>
        <v>5.5871718588628223E-2</v>
      </c>
    </row>
    <row r="3221" spans="2:8" x14ac:dyDescent="0.2">
      <c r="B3221" s="176">
        <v>44285</v>
      </c>
      <c r="C3221" s="146">
        <v>296.12704500000001</v>
      </c>
      <c r="D3221">
        <f t="shared" si="103"/>
        <v>2.5692117108821195</v>
      </c>
      <c r="E3221">
        <v>2.19298108310996E-3</v>
      </c>
      <c r="G3221">
        <v>3219</v>
      </c>
      <c r="H3221">
        <f t="shared" ca="1" si="104"/>
        <v>6.2763634035146109E-4</v>
      </c>
    </row>
    <row r="3222" spans="2:8" x14ac:dyDescent="0.2">
      <c r="B3222" s="176">
        <v>38569</v>
      </c>
      <c r="C3222" s="146">
        <v>82.967072000000002</v>
      </c>
      <c r="D3222">
        <f t="shared" si="103"/>
        <v>-0.79833862055856109</v>
      </c>
      <c r="E3222">
        <v>2.1927378747099227E-3</v>
      </c>
      <c r="G3222">
        <v>3220</v>
      </c>
      <c r="H3222">
        <f t="shared" ca="1" si="104"/>
        <v>-2.1687000831617752E-2</v>
      </c>
    </row>
    <row r="3223" spans="2:8" x14ac:dyDescent="0.2">
      <c r="B3223" s="176">
        <v>44743</v>
      </c>
      <c r="C3223" s="146">
        <v>411.417755</v>
      </c>
      <c r="D3223">
        <f t="shared" si="103"/>
        <v>1.2411080019545933</v>
      </c>
      <c r="E3223">
        <v>2.185632587203154E-3</v>
      </c>
      <c r="G3223">
        <v>3221</v>
      </c>
      <c r="H3223">
        <f t="shared" ca="1" si="104"/>
        <v>-4.7524317765010794E-2</v>
      </c>
    </row>
    <row r="3224" spans="2:8" x14ac:dyDescent="0.2">
      <c r="B3224" s="176">
        <v>43425</v>
      </c>
      <c r="C3224" s="146">
        <v>183.57783499999999</v>
      </c>
      <c r="D3224">
        <f t="shared" si="103"/>
        <v>11.906398332089525</v>
      </c>
      <c r="E3224">
        <v>2.1767931899127225E-3</v>
      </c>
      <c r="G3224">
        <v>3222</v>
      </c>
      <c r="H3224">
        <f t="shared" ca="1" si="104"/>
        <v>-4.7630253407135456E-3</v>
      </c>
    </row>
    <row r="3225" spans="2:8" x14ac:dyDescent="0.2">
      <c r="B3225" s="176">
        <v>36957</v>
      </c>
      <c r="C3225" s="146">
        <v>14.223784999999999</v>
      </c>
      <c r="D3225">
        <f t="shared" si="103"/>
        <v>-0.78249409097976641</v>
      </c>
      <c r="E3225">
        <v>2.1738991051249187E-3</v>
      </c>
      <c r="G3225">
        <v>3223</v>
      </c>
      <c r="H3225">
        <f t="shared" ca="1" si="104"/>
        <v>4.3940252470855458E-2</v>
      </c>
    </row>
    <row r="3226" spans="2:8" x14ac:dyDescent="0.2">
      <c r="B3226" s="176">
        <v>37963</v>
      </c>
      <c r="C3226" s="146">
        <v>65.394936000000001</v>
      </c>
      <c r="D3226">
        <f t="shared" si="103"/>
        <v>-0.77343567304291383</v>
      </c>
      <c r="E3226">
        <v>2.1708486964816388E-3</v>
      </c>
      <c r="G3226">
        <v>3224</v>
      </c>
      <c r="H3226">
        <f t="shared" ca="1" si="104"/>
        <v>1.3446160635993425E-3</v>
      </c>
    </row>
    <row r="3227" spans="2:8" x14ac:dyDescent="0.2">
      <c r="B3227" s="176">
        <v>41016</v>
      </c>
      <c r="C3227" s="146">
        <v>288.63738999999998</v>
      </c>
      <c r="D3227">
        <f t="shared" si="103"/>
        <v>-0.43311406907452049</v>
      </c>
      <c r="E3227">
        <v>2.1615484024793885E-3</v>
      </c>
      <c r="G3227">
        <v>3225</v>
      </c>
      <c r="H3227">
        <f t="shared" ca="1" si="104"/>
        <v>5.9422939588957793E-2</v>
      </c>
    </row>
    <row r="3228" spans="2:8" x14ac:dyDescent="0.2">
      <c r="B3228" s="176">
        <v>44510</v>
      </c>
      <c r="C3228" s="146">
        <v>509.16308600000002</v>
      </c>
      <c r="D3228">
        <f t="shared" si="103"/>
        <v>7.0331640056669791</v>
      </c>
      <c r="E3228">
        <v>2.1583552631726506E-3</v>
      </c>
      <c r="G3228">
        <v>3226</v>
      </c>
      <c r="H3228">
        <f t="shared" ca="1" si="104"/>
        <v>-4.3052704364048143E-2</v>
      </c>
    </row>
    <row r="3229" spans="2:8" x14ac:dyDescent="0.2">
      <c r="B3229" s="176">
        <v>38240</v>
      </c>
      <c r="C3229" s="146">
        <v>63.382632999999998</v>
      </c>
      <c r="D3229">
        <f t="shared" si="103"/>
        <v>-0.79051011368578217</v>
      </c>
      <c r="E3229">
        <v>2.1529899284171098E-3</v>
      </c>
      <c r="G3229">
        <v>3227</v>
      </c>
      <c r="H3229">
        <f t="shared" ca="1" si="104"/>
        <v>-6.2449930357112424E-2</v>
      </c>
    </row>
    <row r="3230" spans="2:8" x14ac:dyDescent="0.2">
      <c r="B3230" s="176">
        <v>44301</v>
      </c>
      <c r="C3230" s="146">
        <v>302.557007</v>
      </c>
      <c r="D3230">
        <f t="shared" si="103"/>
        <v>-0.35005262937310416</v>
      </c>
      <c r="E3230">
        <v>2.1461727723319345E-3</v>
      </c>
      <c r="G3230">
        <v>3228</v>
      </c>
      <c r="H3230">
        <f t="shared" ca="1" si="104"/>
        <v>1.4740576225569449E-2</v>
      </c>
    </row>
    <row r="3231" spans="2:8" x14ac:dyDescent="0.2">
      <c r="B3231" s="176">
        <v>42530</v>
      </c>
      <c r="C3231" s="146">
        <v>465.51001000000002</v>
      </c>
      <c r="D3231">
        <f t="shared" si="103"/>
        <v>1.9243415606495244</v>
      </c>
      <c r="E3231">
        <v>2.1452357342479169E-3</v>
      </c>
      <c r="G3231">
        <v>3229</v>
      </c>
      <c r="H3231">
        <f t="shared" ca="1" si="104"/>
        <v>1.9947491691572783E-2</v>
      </c>
    </row>
    <row r="3232" spans="2:8" x14ac:dyDescent="0.2">
      <c r="B3232" s="176">
        <v>38812</v>
      </c>
      <c r="C3232" s="146">
        <v>159.18455499999999</v>
      </c>
      <c r="D3232">
        <f t="shared" si="103"/>
        <v>1.969414414395088</v>
      </c>
      <c r="E3232">
        <v>2.1296502855199582E-3</v>
      </c>
      <c r="G3232">
        <v>3230</v>
      </c>
      <c r="H3232">
        <f t="shared" ca="1" si="104"/>
        <v>3.057438255403799E-2</v>
      </c>
    </row>
    <row r="3233" spans="2:8" x14ac:dyDescent="0.2">
      <c r="B3233" s="176">
        <v>35535</v>
      </c>
      <c r="C3233" s="146">
        <v>53.608063000000001</v>
      </c>
      <c r="D3233">
        <f t="shared" si="103"/>
        <v>3.8942653497960422</v>
      </c>
      <c r="E3233">
        <v>2.1218982799986758E-3</v>
      </c>
      <c r="G3233">
        <v>3231</v>
      </c>
      <c r="H3233">
        <f t="shared" ca="1" si="104"/>
        <v>1.7906853593488363E-2</v>
      </c>
    </row>
    <row r="3234" spans="2:8" x14ac:dyDescent="0.2">
      <c r="B3234" s="176">
        <v>37154</v>
      </c>
      <c r="C3234" s="146">
        <v>10.953239999999999</v>
      </c>
      <c r="D3234">
        <f t="shared" si="103"/>
        <v>-0.89695338390080226</v>
      </c>
      <c r="E3234">
        <v>2.1171811893011187E-3</v>
      </c>
      <c r="G3234">
        <v>3232</v>
      </c>
      <c r="H3234">
        <f t="shared" ca="1" si="104"/>
        <v>1.3289403193341456E-2</v>
      </c>
    </row>
    <row r="3235" spans="2:8" x14ac:dyDescent="0.2">
      <c r="B3235" s="176">
        <v>39317</v>
      </c>
      <c r="C3235" s="146">
        <v>106.29402899999999</v>
      </c>
      <c r="D3235">
        <f t="shared" si="103"/>
        <v>-0.77791020176065173</v>
      </c>
      <c r="E3235">
        <v>2.0986141922895649E-3</v>
      </c>
      <c r="G3235">
        <v>3233</v>
      </c>
      <c r="H3235">
        <f t="shared" ca="1" si="104"/>
        <v>2.5698832904823013E-2</v>
      </c>
    </row>
    <row r="3236" spans="2:8" x14ac:dyDescent="0.2">
      <c r="B3236" s="176">
        <v>44533</v>
      </c>
      <c r="C3236" s="146">
        <v>478.60833700000001</v>
      </c>
      <c r="D3236">
        <f t="shared" si="103"/>
        <v>2.8755856720943682</v>
      </c>
      <c r="E3236">
        <v>2.0872342989264919E-3</v>
      </c>
      <c r="G3236">
        <v>3234</v>
      </c>
      <c r="H3236">
        <f t="shared" ca="1" si="104"/>
        <v>6.6753381188660926E-3</v>
      </c>
    </row>
    <row r="3237" spans="2:8" x14ac:dyDescent="0.2">
      <c r="B3237" s="176">
        <v>39414</v>
      </c>
      <c r="C3237" s="146">
        <v>123.49316399999999</v>
      </c>
      <c r="D3237">
        <f t="shared" si="103"/>
        <v>-0.71403959344460499</v>
      </c>
      <c r="E3237">
        <v>2.0839712843474102E-3</v>
      </c>
      <c r="G3237">
        <v>3235</v>
      </c>
      <c r="H3237">
        <f t="shared" ca="1" si="104"/>
        <v>2.4671757585887598E-3</v>
      </c>
    </row>
    <row r="3238" spans="2:8" x14ac:dyDescent="0.2">
      <c r="B3238" s="176">
        <v>43026</v>
      </c>
      <c r="C3238" s="146">
        <v>431.85406499999999</v>
      </c>
      <c r="D3238">
        <f t="shared" si="103"/>
        <v>-7.4836151230362803E-4</v>
      </c>
      <c r="E3238">
        <v>2.081988177293422E-3</v>
      </c>
      <c r="G3238">
        <v>3236</v>
      </c>
      <c r="H3238">
        <f t="shared" ca="1" si="104"/>
        <v>-5.2638671549302657E-2</v>
      </c>
    </row>
    <row r="3239" spans="2:8" x14ac:dyDescent="0.2">
      <c r="B3239" s="176">
        <v>42172</v>
      </c>
      <c r="C3239" s="146">
        <v>432.17748999999998</v>
      </c>
      <c r="D3239">
        <f t="shared" si="103"/>
        <v>2.5424805458753403</v>
      </c>
      <c r="E3239">
        <v>2.0796461600001439E-3</v>
      </c>
      <c r="G3239">
        <v>3237</v>
      </c>
      <c r="H3239">
        <f t="shared" ca="1" si="104"/>
        <v>-2.0380872227591905E-2</v>
      </c>
    </row>
    <row r="3240" spans="2:8" x14ac:dyDescent="0.2">
      <c r="B3240" s="176">
        <v>39224</v>
      </c>
      <c r="C3240" s="146">
        <v>121.99854999999999</v>
      </c>
      <c r="D3240">
        <f t="shared" si="103"/>
        <v>-0.74533541672869408</v>
      </c>
      <c r="E3240">
        <v>2.0677256178808709E-3</v>
      </c>
      <c r="G3240">
        <v>3238</v>
      </c>
      <c r="H3240">
        <f t="shared" ca="1" si="104"/>
        <v>6.2003256954028703E-2</v>
      </c>
    </row>
    <row r="3241" spans="2:8" x14ac:dyDescent="0.2">
      <c r="B3241" s="176">
        <v>41992</v>
      </c>
      <c r="C3241" s="146">
        <v>479.05581699999999</v>
      </c>
      <c r="D3241">
        <f t="shared" si="103"/>
        <v>2.1734735163320344</v>
      </c>
      <c r="E3241">
        <v>2.0621898704336764E-3</v>
      </c>
      <c r="G3241">
        <v>3239</v>
      </c>
      <c r="H3241">
        <f t="shared" ca="1" si="104"/>
        <v>-1.5250622787912622E-2</v>
      </c>
    </row>
    <row r="3242" spans="2:8" x14ac:dyDescent="0.2">
      <c r="B3242" s="176">
        <v>38968</v>
      </c>
      <c r="C3242" s="146">
        <v>150.956299</v>
      </c>
      <c r="D3242">
        <f t="shared" si="103"/>
        <v>2.09616976811856</v>
      </c>
      <c r="E3242">
        <v>2.061132830269769E-3</v>
      </c>
      <c r="G3242">
        <v>3240</v>
      </c>
      <c r="H3242">
        <f t="shared" ca="1" si="104"/>
        <v>4.4132407202262483E-2</v>
      </c>
    </row>
    <row r="3243" spans="2:8" x14ac:dyDescent="0.2">
      <c r="B3243" s="176">
        <v>39946</v>
      </c>
      <c r="C3243" s="146">
        <v>48.755820999999997</v>
      </c>
      <c r="D3243">
        <f t="shared" si="103"/>
        <v>-0.88190805419770735</v>
      </c>
      <c r="E3243">
        <v>2.0582799860094378E-3</v>
      </c>
      <c r="G3243">
        <v>3241</v>
      </c>
      <c r="H3243">
        <f t="shared" ca="1" si="104"/>
        <v>-2.6576686784960567E-2</v>
      </c>
    </row>
    <row r="3244" spans="2:8" x14ac:dyDescent="0.2">
      <c r="B3244" s="176">
        <v>44907</v>
      </c>
      <c r="C3244" s="146">
        <v>412.86322000000001</v>
      </c>
      <c r="D3244">
        <f t="shared" si="103"/>
        <v>2.6029863275388707</v>
      </c>
      <c r="E3244">
        <v>2.0565979705019647E-3</v>
      </c>
      <c r="G3244">
        <v>3242</v>
      </c>
      <c r="H3244">
        <f t="shared" ca="1" si="104"/>
        <v>4.2687781723744801E-2</v>
      </c>
    </row>
    <row r="3245" spans="2:8" x14ac:dyDescent="0.2">
      <c r="B3245" s="176">
        <v>39176</v>
      </c>
      <c r="C3245" s="146">
        <v>114.589172</v>
      </c>
      <c r="D3245">
        <f t="shared" si="103"/>
        <v>-0.41128649672480988</v>
      </c>
      <c r="E3245">
        <v>2.0545546087169524E-3</v>
      </c>
      <c r="G3245">
        <v>3243</v>
      </c>
      <c r="H3245">
        <f t="shared" ca="1" si="104"/>
        <v>-1.7442810497385774E-2</v>
      </c>
    </row>
    <row r="3246" spans="2:8" x14ac:dyDescent="0.2">
      <c r="B3246" s="176">
        <v>43413</v>
      </c>
      <c r="C3246" s="146">
        <v>194.64335600000001</v>
      </c>
      <c r="D3246">
        <f t="shared" si="103"/>
        <v>-0.65212987630097163</v>
      </c>
      <c r="E3246">
        <v>2.052865326015476E-3</v>
      </c>
      <c r="G3246">
        <v>3244</v>
      </c>
      <c r="H3246">
        <f t="shared" ca="1" si="104"/>
        <v>-1.2371828407186645E-2</v>
      </c>
    </row>
    <row r="3247" spans="2:8" x14ac:dyDescent="0.2">
      <c r="B3247" s="176">
        <v>42102</v>
      </c>
      <c r="C3247" s="146">
        <v>559.52880900000002</v>
      </c>
      <c r="D3247">
        <f t="shared" si="103"/>
        <v>0.76101614835700515</v>
      </c>
      <c r="E3247">
        <v>2.0523482695373866E-3</v>
      </c>
      <c r="G3247">
        <v>3245</v>
      </c>
      <c r="H3247">
        <f t="shared" ca="1" si="104"/>
        <v>-4.7005595735522099E-2</v>
      </c>
    </row>
    <row r="3248" spans="2:8" x14ac:dyDescent="0.2">
      <c r="B3248" s="176">
        <v>42422</v>
      </c>
      <c r="C3248" s="146">
        <v>317.73065200000002</v>
      </c>
      <c r="D3248">
        <f t="shared" si="103"/>
        <v>5.5168506896027294</v>
      </c>
      <c r="E3248">
        <v>2.0426989408548371E-3</v>
      </c>
      <c r="G3248">
        <v>3246</v>
      </c>
      <c r="H3248">
        <f t="shared" ca="1" si="104"/>
        <v>-1.7048365654255382E-2</v>
      </c>
    </row>
    <row r="3249" spans="2:8" x14ac:dyDescent="0.2">
      <c r="B3249" s="176">
        <v>35482</v>
      </c>
      <c r="C3249" s="146">
        <v>48.755245000000002</v>
      </c>
      <c r="D3249">
        <f t="shared" si="103"/>
        <v>-0.22843908749877731</v>
      </c>
      <c r="E3249">
        <v>2.0414166268531279E-3</v>
      </c>
      <c r="G3249">
        <v>3247</v>
      </c>
      <c r="H3249">
        <f t="shared" ca="1" si="104"/>
        <v>-4.7222496219889505E-2</v>
      </c>
    </row>
    <row r="3250" spans="2:8" x14ac:dyDescent="0.2">
      <c r="B3250" s="176">
        <v>38216</v>
      </c>
      <c r="C3250" s="146">
        <v>63.190403000000003</v>
      </c>
      <c r="D3250">
        <f t="shared" si="103"/>
        <v>-0.85721962519303807</v>
      </c>
      <c r="E3250">
        <v>2.0319600646110957E-3</v>
      </c>
      <c r="G3250">
        <v>3248</v>
      </c>
      <c r="H3250">
        <f t="shared" ca="1" si="104"/>
        <v>-2.589111662181889E-2</v>
      </c>
    </row>
    <row r="3251" spans="2:8" x14ac:dyDescent="0.2">
      <c r="B3251" s="176">
        <v>42845</v>
      </c>
      <c r="C3251" s="146">
        <v>442.57064800000001</v>
      </c>
      <c r="D3251">
        <f t="shared" si="103"/>
        <v>0.87297510493567076</v>
      </c>
      <c r="E3251">
        <v>2.031403605076738E-3</v>
      </c>
      <c r="G3251">
        <v>3249</v>
      </c>
      <c r="H3251">
        <f t="shared" ca="1" si="104"/>
        <v>7.9571029968717091E-3</v>
      </c>
    </row>
    <row r="3252" spans="2:8" x14ac:dyDescent="0.2">
      <c r="B3252" s="176">
        <v>41086</v>
      </c>
      <c r="C3252" s="146">
        <v>236.29286200000001</v>
      </c>
      <c r="D3252">
        <f t="shared" si="103"/>
        <v>2.3645041634682977</v>
      </c>
      <c r="E3252">
        <v>2.0308891819165414E-3</v>
      </c>
      <c r="G3252">
        <v>3250</v>
      </c>
      <c r="H3252">
        <f t="shared" ca="1" si="104"/>
        <v>9.9411782880467862E-4</v>
      </c>
    </row>
    <row r="3253" spans="2:8" x14ac:dyDescent="0.2">
      <c r="B3253" s="176">
        <v>35303</v>
      </c>
      <c r="C3253" s="146">
        <v>70.231110000000001</v>
      </c>
      <c r="D3253">
        <f t="shared" si="103"/>
        <v>-0.82056958804984448</v>
      </c>
      <c r="E3253">
        <v>2.024548400180951E-3</v>
      </c>
      <c r="G3253">
        <v>3251</v>
      </c>
      <c r="H3253">
        <f t="shared" ca="1" si="104"/>
        <v>3.3314461184223286E-2</v>
      </c>
    </row>
    <row r="3254" spans="2:8" x14ac:dyDescent="0.2">
      <c r="B3254" s="176">
        <v>41607</v>
      </c>
      <c r="C3254" s="146">
        <v>391.411407</v>
      </c>
      <c r="D3254">
        <f t="shared" si="103"/>
        <v>19.224534725247832</v>
      </c>
      <c r="E3254">
        <v>2.0105392974341433E-3</v>
      </c>
      <c r="G3254">
        <v>3252</v>
      </c>
      <c r="H3254">
        <f t="shared" ca="1" si="104"/>
        <v>1.2933910749171237E-2</v>
      </c>
    </row>
    <row r="3255" spans="2:8" x14ac:dyDescent="0.2">
      <c r="B3255" s="176">
        <v>37411</v>
      </c>
      <c r="C3255" s="146">
        <v>19.353296</v>
      </c>
      <c r="D3255">
        <f t="shared" si="103"/>
        <v>-0.61279966727649837</v>
      </c>
      <c r="E3255">
        <v>1.9969219340724787E-3</v>
      </c>
      <c r="G3255">
        <v>3253</v>
      </c>
      <c r="H3255">
        <f t="shared" ca="1" si="104"/>
        <v>-5.4075676030356942E-2</v>
      </c>
    </row>
    <row r="3256" spans="2:8" x14ac:dyDescent="0.2">
      <c r="B3256" s="176">
        <v>35394</v>
      </c>
      <c r="C3256" s="146">
        <v>49.982643000000003</v>
      </c>
      <c r="D3256">
        <f t="shared" si="103"/>
        <v>-0.18337785387853681</v>
      </c>
      <c r="E3256">
        <v>1.9912671395998427E-3</v>
      </c>
      <c r="G3256">
        <v>3254</v>
      </c>
      <c r="H3256">
        <f t="shared" ca="1" si="104"/>
        <v>3.8319945822460844E-2</v>
      </c>
    </row>
    <row r="3257" spans="2:8" x14ac:dyDescent="0.2">
      <c r="B3257" s="176">
        <v>35366</v>
      </c>
      <c r="C3257" s="146">
        <v>61.206572999999999</v>
      </c>
      <c r="D3257">
        <f t="shared" si="103"/>
        <v>-0.11741560378338881</v>
      </c>
      <c r="E3257">
        <v>1.9745947157441463E-3</v>
      </c>
      <c r="G3257">
        <v>3255</v>
      </c>
      <c r="H3257">
        <f t="shared" ca="1" si="104"/>
        <v>-1.7702969509120687E-3</v>
      </c>
    </row>
    <row r="3258" spans="2:8" x14ac:dyDescent="0.2">
      <c r="B3258" s="176">
        <v>38495</v>
      </c>
      <c r="C3258" s="146">
        <v>69.349258000000006</v>
      </c>
      <c r="D3258">
        <f t="shared" si="103"/>
        <v>-0.61234103793127848</v>
      </c>
      <c r="E3258">
        <v>1.9670550285328997E-3</v>
      </c>
      <c r="G3258">
        <v>3256</v>
      </c>
      <c r="H3258">
        <f t="shared" ca="1" si="104"/>
        <v>4.1513568880273922E-3</v>
      </c>
    </row>
    <row r="3259" spans="2:8" x14ac:dyDescent="0.2">
      <c r="B3259" s="176">
        <v>43405</v>
      </c>
      <c r="C3259" s="146">
        <v>178.89244099999999</v>
      </c>
      <c r="D3259">
        <f t="shared" si="103"/>
        <v>-0.41812583957556354</v>
      </c>
      <c r="E3259">
        <v>1.9541900741932472E-3</v>
      </c>
      <c r="G3259">
        <v>3257</v>
      </c>
      <c r="H3259">
        <f t="shared" ca="1" si="104"/>
        <v>9.8073112147343874E-3</v>
      </c>
    </row>
    <row r="3260" spans="2:8" x14ac:dyDescent="0.2">
      <c r="B3260" s="176">
        <v>43264</v>
      </c>
      <c r="C3260" s="146">
        <v>307.44180299999999</v>
      </c>
      <c r="D3260">
        <f t="shared" si="103"/>
        <v>0.22351165141672971</v>
      </c>
      <c r="E3260">
        <v>1.9493477684977545E-3</v>
      </c>
      <c r="G3260">
        <v>3258</v>
      </c>
      <c r="H3260">
        <f t="shared" ca="1" si="104"/>
        <v>-1.2732604513103568E-2</v>
      </c>
    </row>
    <row r="3261" spans="2:8" x14ac:dyDescent="0.2">
      <c r="B3261" s="176">
        <v>41368</v>
      </c>
      <c r="C3261" s="146">
        <v>251.278198</v>
      </c>
      <c r="D3261">
        <f t="shared" si="103"/>
        <v>1.1082691038548627</v>
      </c>
      <c r="E3261">
        <v>1.9440477623230736E-3</v>
      </c>
      <c r="G3261">
        <v>3259</v>
      </c>
      <c r="H3261">
        <f t="shared" ca="1" si="104"/>
        <v>1.3491270650587354E-2</v>
      </c>
    </row>
    <row r="3262" spans="2:8" x14ac:dyDescent="0.2">
      <c r="B3262" s="176">
        <v>39343</v>
      </c>
      <c r="C3262" s="146">
        <v>119.186966</v>
      </c>
      <c r="D3262">
        <f t="shared" si="103"/>
        <v>-0.22377672720880379</v>
      </c>
      <c r="E3262">
        <v>1.9430742299246138E-3</v>
      </c>
      <c r="G3262">
        <v>3260</v>
      </c>
      <c r="H3262">
        <f t="shared" ca="1" si="104"/>
        <v>-1.5703759084037924E-2</v>
      </c>
    </row>
    <row r="3263" spans="2:8" x14ac:dyDescent="0.2">
      <c r="B3263" s="176">
        <v>40771</v>
      </c>
      <c r="C3263" s="146">
        <v>153.54727199999999</v>
      </c>
      <c r="D3263">
        <f t="shared" si="103"/>
        <v>2.7298952584711256E-2</v>
      </c>
      <c r="E3263">
        <v>1.9374898527964714E-3</v>
      </c>
      <c r="G3263">
        <v>3261</v>
      </c>
      <c r="H3263">
        <f t="shared" ca="1" si="104"/>
        <v>5.6216877220909088E-4</v>
      </c>
    </row>
    <row r="3264" spans="2:8" x14ac:dyDescent="0.2">
      <c r="B3264" s="176">
        <v>40814</v>
      </c>
      <c r="C3264" s="146">
        <v>149.46698000000001</v>
      </c>
      <c r="D3264">
        <f t="shared" si="103"/>
        <v>-0.34896227708335059</v>
      </c>
      <c r="E3264">
        <v>1.9262281834651698E-3</v>
      </c>
      <c r="G3264">
        <v>3262</v>
      </c>
      <c r="H3264">
        <f t="shared" ca="1" si="104"/>
        <v>-1.1481297765531582E-2</v>
      </c>
    </row>
    <row r="3265" spans="2:8" x14ac:dyDescent="0.2">
      <c r="B3265" s="176">
        <v>41137</v>
      </c>
      <c r="C3265" s="146">
        <v>229.582672</v>
      </c>
      <c r="D3265">
        <f t="shared" si="103"/>
        <v>17.945609782746111</v>
      </c>
      <c r="E3265">
        <v>1.9150065814550427E-3</v>
      </c>
      <c r="G3265">
        <v>3263</v>
      </c>
      <c r="H3265">
        <f t="shared" ca="1" si="104"/>
        <v>-2.2381145345698142E-2</v>
      </c>
    </row>
    <row r="3266" spans="2:8" x14ac:dyDescent="0.2">
      <c r="B3266" s="176">
        <v>36846</v>
      </c>
      <c r="C3266" s="146">
        <v>12.117988</v>
      </c>
      <c r="D3266">
        <f t="shared" si="103"/>
        <v>-0.89259589698902875</v>
      </c>
      <c r="E3266">
        <v>1.9132941491530025E-3</v>
      </c>
      <c r="G3266">
        <v>3264</v>
      </c>
      <c r="H3266">
        <f t="shared" ca="1" si="104"/>
        <v>5.7384428990384789E-3</v>
      </c>
    </row>
    <row r="3267" spans="2:8" x14ac:dyDescent="0.2">
      <c r="B3267" s="176">
        <v>39302</v>
      </c>
      <c r="C3267" s="146">
        <v>112.82611799999999</v>
      </c>
      <c r="D3267">
        <f t="shared" ref="D3267:D3330" si="105">(C3267-C3268)/C3268</f>
        <v>0.96702553434484084</v>
      </c>
      <c r="E3267">
        <v>1.9007020170731252E-3</v>
      </c>
      <c r="G3267">
        <v>3265</v>
      </c>
      <c r="H3267">
        <f t="shared" ca="1" si="104"/>
        <v>2.4382656945608202E-2</v>
      </c>
    </row>
    <row r="3268" spans="2:8" x14ac:dyDescent="0.2">
      <c r="B3268" s="176">
        <v>35580</v>
      </c>
      <c r="C3268" s="146">
        <v>57.358745999999996</v>
      </c>
      <c r="D3268">
        <f t="shared" si="105"/>
        <v>-0.86370362385603616</v>
      </c>
      <c r="E3268">
        <v>1.8998259580208111E-3</v>
      </c>
      <c r="G3268">
        <v>3266</v>
      </c>
      <c r="H3268">
        <f t="shared" ref="H3268:H3331" ca="1" si="106">_xlfn.NORM.INV(RAND(),N$5,N$6)</f>
        <v>1.9004596510428524E-2</v>
      </c>
    </row>
    <row r="3269" spans="2:8" x14ac:dyDescent="0.2">
      <c r="B3269" s="176">
        <v>44867</v>
      </c>
      <c r="C3269" s="146">
        <v>420.83837899999997</v>
      </c>
      <c r="D3269">
        <f t="shared" si="105"/>
        <v>-6.2930047465278749E-2</v>
      </c>
      <c r="E3269">
        <v>1.8986628927099725E-3</v>
      </c>
      <c r="G3269">
        <v>3267</v>
      </c>
      <c r="H3269">
        <f t="shared" ca="1" si="106"/>
        <v>-3.8118480236567436E-2</v>
      </c>
    </row>
    <row r="3270" spans="2:8" x14ac:dyDescent="0.2">
      <c r="B3270" s="176">
        <v>42878</v>
      </c>
      <c r="C3270" s="146">
        <v>449.100281</v>
      </c>
      <c r="D3270">
        <f t="shared" si="105"/>
        <v>0.30617564168637612</v>
      </c>
      <c r="E3270">
        <v>1.8903412410488946E-3</v>
      </c>
      <c r="G3270">
        <v>3268</v>
      </c>
      <c r="H3270">
        <f t="shared" ca="1" si="106"/>
        <v>2.8339531454440268E-2</v>
      </c>
    </row>
    <row r="3271" spans="2:8" x14ac:dyDescent="0.2">
      <c r="B3271" s="176">
        <v>44379</v>
      </c>
      <c r="C3271" s="146">
        <v>343.82839999999999</v>
      </c>
      <c r="D3271">
        <f t="shared" si="105"/>
        <v>-0.27777190779611349</v>
      </c>
      <c r="E3271">
        <v>1.8881613350783862E-3</v>
      </c>
      <c r="G3271">
        <v>3269</v>
      </c>
      <c r="H3271">
        <f t="shared" ca="1" si="106"/>
        <v>-6.3173903096394712E-3</v>
      </c>
    </row>
    <row r="3272" spans="2:8" x14ac:dyDescent="0.2">
      <c r="B3272" s="176">
        <v>44785</v>
      </c>
      <c r="C3272" s="146">
        <v>476.06622299999998</v>
      </c>
      <c r="D3272">
        <f t="shared" si="105"/>
        <v>18.125557446508317</v>
      </c>
      <c r="E3272">
        <v>1.8881407039153869E-3</v>
      </c>
      <c r="G3272">
        <v>3270</v>
      </c>
      <c r="H3272">
        <f t="shared" ca="1" si="106"/>
        <v>3.0564207260150168E-2</v>
      </c>
    </row>
    <row r="3273" spans="2:8" x14ac:dyDescent="0.2">
      <c r="B3273" s="176">
        <v>37663</v>
      </c>
      <c r="C3273" s="146">
        <v>24.891625999999999</v>
      </c>
      <c r="D3273">
        <f t="shared" si="105"/>
        <v>-0.57736189856533171</v>
      </c>
      <c r="E3273">
        <v>1.8627231031517707E-3</v>
      </c>
      <c r="G3273">
        <v>3271</v>
      </c>
      <c r="H3273">
        <f t="shared" ca="1" si="106"/>
        <v>3.9877536227054269E-2</v>
      </c>
    </row>
    <row r="3274" spans="2:8" x14ac:dyDescent="0.2">
      <c r="B3274" s="176">
        <v>35628</v>
      </c>
      <c r="C3274" s="146">
        <v>58.89584</v>
      </c>
      <c r="D3274">
        <f t="shared" si="105"/>
        <v>3.6842780389352243</v>
      </c>
      <c r="E3274">
        <v>1.8498959550472828E-3</v>
      </c>
      <c r="G3274">
        <v>3272</v>
      </c>
      <c r="H3274">
        <f t="shared" ca="1" si="106"/>
        <v>4.3010070533879147E-2</v>
      </c>
    </row>
    <row r="3275" spans="2:8" x14ac:dyDescent="0.2">
      <c r="B3275" s="176">
        <v>36798</v>
      </c>
      <c r="C3275" s="146">
        <v>12.573088</v>
      </c>
      <c r="D3275">
        <f t="shared" si="105"/>
        <v>-0.696315829326971</v>
      </c>
      <c r="E3275">
        <v>1.8438323409786014E-3</v>
      </c>
      <c r="G3275">
        <v>3273</v>
      </c>
      <c r="H3275">
        <f t="shared" ca="1" si="106"/>
        <v>5.1878476820970437E-2</v>
      </c>
    </row>
    <row r="3276" spans="2:8" x14ac:dyDescent="0.2">
      <c r="B3276" s="176">
        <v>36363</v>
      </c>
      <c r="C3276" s="146">
        <v>41.401854999999998</v>
      </c>
      <c r="D3276">
        <f t="shared" si="105"/>
        <v>-0.91615849040397124</v>
      </c>
      <c r="E3276">
        <v>1.8326666927679152E-3</v>
      </c>
      <c r="G3276">
        <v>3274</v>
      </c>
      <c r="H3276">
        <f t="shared" ca="1" si="106"/>
        <v>5.0023658653124033E-2</v>
      </c>
    </row>
    <row r="3277" spans="2:8" x14ac:dyDescent="0.2">
      <c r="B3277" s="176">
        <v>44543</v>
      </c>
      <c r="C3277" s="146">
        <v>493.81094400000001</v>
      </c>
      <c r="D3277">
        <f t="shared" si="105"/>
        <v>0.62090960930041184</v>
      </c>
      <c r="E3277">
        <v>1.8201703386420819E-3</v>
      </c>
      <c r="G3277">
        <v>3275</v>
      </c>
      <c r="H3277">
        <f t="shared" ca="1" si="106"/>
        <v>2.1256874087679452E-2</v>
      </c>
    </row>
    <row r="3278" spans="2:8" x14ac:dyDescent="0.2">
      <c r="B3278" s="176">
        <v>43271</v>
      </c>
      <c r="C3278" s="146">
        <v>304.65051299999999</v>
      </c>
      <c r="D3278">
        <f t="shared" si="105"/>
        <v>-0.35391118879216432</v>
      </c>
      <c r="E3278">
        <v>1.8030451426884764E-3</v>
      </c>
      <c r="G3278">
        <v>3276</v>
      </c>
      <c r="H3278">
        <f t="shared" ca="1" si="106"/>
        <v>3.360466212693531E-2</v>
      </c>
    </row>
    <row r="3279" spans="2:8" x14ac:dyDescent="0.2">
      <c r="B3279" s="176">
        <v>45034</v>
      </c>
      <c r="C3279" s="146">
        <v>471.530396</v>
      </c>
      <c r="D3279">
        <f t="shared" si="105"/>
        <v>0.43784136468384527</v>
      </c>
      <c r="E3279">
        <v>1.8003241561633703E-3</v>
      </c>
      <c r="G3279">
        <v>3277</v>
      </c>
      <c r="H3279">
        <f t="shared" ca="1" si="106"/>
        <v>-4.575528941759005E-2</v>
      </c>
    </row>
    <row r="3280" spans="2:8" x14ac:dyDescent="0.2">
      <c r="B3280" s="176">
        <v>41530</v>
      </c>
      <c r="C3280" s="146">
        <v>327.94326799999999</v>
      </c>
      <c r="D3280">
        <f t="shared" si="105"/>
        <v>4.7596331996393069</v>
      </c>
      <c r="E3280">
        <v>1.7993351349453238E-3</v>
      </c>
      <c r="G3280">
        <v>3278</v>
      </c>
      <c r="H3280">
        <f t="shared" ca="1" si="106"/>
        <v>4.7373141817329276E-3</v>
      </c>
    </row>
    <row r="3281" spans="2:8" x14ac:dyDescent="0.2">
      <c r="B3281" s="176">
        <v>35573</v>
      </c>
      <c r="C3281" s="146">
        <v>56.938220999999999</v>
      </c>
      <c r="D3281">
        <f t="shared" si="105"/>
        <v>1.2649287694640192</v>
      </c>
      <c r="E3281">
        <v>1.786116943023318E-3</v>
      </c>
      <c r="G3281">
        <v>3279</v>
      </c>
      <c r="H3281">
        <f t="shared" ca="1" si="106"/>
        <v>2.2847348399854479E-2</v>
      </c>
    </row>
    <row r="3282" spans="2:8" x14ac:dyDescent="0.2">
      <c r="B3282" s="176">
        <v>35991</v>
      </c>
      <c r="C3282" s="146">
        <v>25.139078000000001</v>
      </c>
      <c r="D3282">
        <f t="shared" si="105"/>
        <v>-0.6812104171727722</v>
      </c>
      <c r="E3282">
        <v>1.7819940416890325E-3</v>
      </c>
      <c r="G3282">
        <v>3280</v>
      </c>
      <c r="H3282">
        <f t="shared" ca="1" si="106"/>
        <v>-1.016025359461298E-3</v>
      </c>
    </row>
    <row r="3283" spans="2:8" x14ac:dyDescent="0.2">
      <c r="B3283" s="176">
        <v>38587</v>
      </c>
      <c r="C3283" s="146">
        <v>78.857902999999993</v>
      </c>
      <c r="D3283">
        <f t="shared" si="105"/>
        <v>-0.8727687890823258</v>
      </c>
      <c r="E3283">
        <v>1.7819005641886193E-3</v>
      </c>
      <c r="G3283">
        <v>3281</v>
      </c>
      <c r="H3283">
        <f t="shared" ca="1" si="106"/>
        <v>2.3370903486791481E-3</v>
      </c>
    </row>
    <row r="3284" spans="2:8" x14ac:dyDescent="0.2">
      <c r="B3284" s="176">
        <v>45195</v>
      </c>
      <c r="C3284" s="146">
        <v>619.79998799999998</v>
      </c>
      <c r="D3284">
        <f t="shared" si="105"/>
        <v>4.805280219982472</v>
      </c>
      <c r="E3284">
        <v>1.7778826227014355E-3</v>
      </c>
      <c r="G3284">
        <v>3282</v>
      </c>
      <c r="H3284">
        <f t="shared" ca="1" si="106"/>
        <v>-1.8499224811685568E-2</v>
      </c>
    </row>
    <row r="3285" spans="2:8" x14ac:dyDescent="0.2">
      <c r="B3285" s="176">
        <v>39553</v>
      </c>
      <c r="C3285" s="146">
        <v>106.76487</v>
      </c>
      <c r="D3285">
        <f t="shared" si="105"/>
        <v>-0.74836084283101145</v>
      </c>
      <c r="E3285">
        <v>1.7671808230198206E-3</v>
      </c>
      <c r="G3285">
        <v>3283</v>
      </c>
      <c r="H3285">
        <f t="shared" ca="1" si="106"/>
        <v>-1.81074126808391E-2</v>
      </c>
    </row>
    <row r="3286" spans="2:8" x14ac:dyDescent="0.2">
      <c r="B3286" s="176">
        <v>43017</v>
      </c>
      <c r="C3286" s="146">
        <v>424.277649</v>
      </c>
      <c r="D3286">
        <f t="shared" si="105"/>
        <v>0.41680566096540911</v>
      </c>
      <c r="E3286">
        <v>1.7652822746093636E-3</v>
      </c>
      <c r="G3286">
        <v>3284</v>
      </c>
      <c r="H3286">
        <f t="shared" ca="1" si="106"/>
        <v>-4.7160413708565045E-2</v>
      </c>
    </row>
    <row r="3287" spans="2:8" x14ac:dyDescent="0.2">
      <c r="B3287" s="176">
        <v>41026</v>
      </c>
      <c r="C3287" s="146">
        <v>299.46072400000003</v>
      </c>
      <c r="D3287">
        <f t="shared" si="105"/>
        <v>2.5431461000208588</v>
      </c>
      <c r="E3287">
        <v>1.762141711834996E-3</v>
      </c>
      <c r="G3287">
        <v>3285</v>
      </c>
      <c r="H3287">
        <f t="shared" ca="1" si="106"/>
        <v>-1.5880476689846334E-2</v>
      </c>
    </row>
    <row r="3288" spans="2:8" x14ac:dyDescent="0.2">
      <c r="B3288" s="176">
        <v>38604</v>
      </c>
      <c r="C3288" s="146">
        <v>84.518310999999997</v>
      </c>
      <c r="D3288">
        <f t="shared" si="105"/>
        <v>0.41033376135337613</v>
      </c>
      <c r="E3288">
        <v>1.7602744735772161E-3</v>
      </c>
      <c r="G3288">
        <v>3286</v>
      </c>
      <c r="H3288">
        <f t="shared" ca="1" si="106"/>
        <v>2.9423499739603273E-2</v>
      </c>
    </row>
    <row r="3289" spans="2:8" x14ac:dyDescent="0.2">
      <c r="B3289" s="176">
        <v>35150</v>
      </c>
      <c r="C3289" s="146">
        <v>59.927878999999997</v>
      </c>
      <c r="D3289">
        <f t="shared" si="105"/>
        <v>-0.1510579470134881</v>
      </c>
      <c r="E3289">
        <v>1.7587480972512846E-3</v>
      </c>
      <c r="G3289">
        <v>3287</v>
      </c>
      <c r="H3289">
        <f t="shared" ca="1" si="106"/>
        <v>1.6550171624323204E-3</v>
      </c>
    </row>
    <row r="3290" spans="2:8" x14ac:dyDescent="0.2">
      <c r="B3290" s="176">
        <v>39640</v>
      </c>
      <c r="C3290" s="146">
        <v>70.591247999999993</v>
      </c>
      <c r="D3290">
        <f t="shared" si="105"/>
        <v>-0.41260926135809634</v>
      </c>
      <c r="E3290">
        <v>1.7517787272041585E-3</v>
      </c>
      <c r="G3290">
        <v>3288</v>
      </c>
      <c r="H3290">
        <f t="shared" ca="1" si="106"/>
        <v>-1.1143732858245433E-2</v>
      </c>
    </row>
    <row r="3291" spans="2:8" x14ac:dyDescent="0.2">
      <c r="B3291" s="176">
        <v>39213</v>
      </c>
      <c r="C3291" s="146">
        <v>120.177666</v>
      </c>
      <c r="D3291">
        <f t="shared" si="105"/>
        <v>-0.76574496429120209</v>
      </c>
      <c r="E3291">
        <v>1.7486847312798081E-3</v>
      </c>
      <c r="G3291">
        <v>3289</v>
      </c>
      <c r="H3291">
        <f t="shared" ca="1" si="106"/>
        <v>-1.5563251118319993E-2</v>
      </c>
    </row>
    <row r="3292" spans="2:8" x14ac:dyDescent="0.2">
      <c r="B3292" s="176">
        <v>42018</v>
      </c>
      <c r="C3292" s="146">
        <v>513.02062999999998</v>
      </c>
      <c r="D3292">
        <f t="shared" si="105"/>
        <v>3.2292819867375213</v>
      </c>
      <c r="E3292">
        <v>1.7326133611452509E-3</v>
      </c>
      <c r="G3292">
        <v>3290</v>
      </c>
      <c r="H3292">
        <f t="shared" ca="1" si="106"/>
        <v>1.0744075065231345E-2</v>
      </c>
    </row>
    <row r="3293" spans="2:8" x14ac:dyDescent="0.2">
      <c r="B3293" s="176">
        <v>39183</v>
      </c>
      <c r="C3293" s="146">
        <v>121.302063</v>
      </c>
      <c r="D3293">
        <f t="shared" si="105"/>
        <v>1.2951829640302319</v>
      </c>
      <c r="E3293">
        <v>1.7323150367629591E-3</v>
      </c>
      <c r="G3293">
        <v>3291</v>
      </c>
      <c r="H3293">
        <f t="shared" ca="1" si="106"/>
        <v>-1.9020993122750917E-2</v>
      </c>
    </row>
    <row r="3294" spans="2:8" x14ac:dyDescent="0.2">
      <c r="B3294" s="176">
        <v>35083</v>
      </c>
      <c r="C3294" s="146">
        <v>52.850715999999998</v>
      </c>
      <c r="D3294">
        <f t="shared" si="105"/>
        <v>-0.86935574597063603</v>
      </c>
      <c r="E3294">
        <v>1.728123449747218E-3</v>
      </c>
      <c r="G3294">
        <v>3292</v>
      </c>
      <c r="H3294">
        <f t="shared" ca="1" si="106"/>
        <v>2.4041157141008483E-2</v>
      </c>
    </row>
    <row r="3295" spans="2:8" x14ac:dyDescent="0.2">
      <c r="B3295" s="176">
        <v>43087</v>
      </c>
      <c r="C3295" s="146">
        <v>404.539154</v>
      </c>
      <c r="D3295">
        <f t="shared" si="105"/>
        <v>-2.4220869528447041E-3</v>
      </c>
      <c r="E3295">
        <v>1.7278665630517569E-3</v>
      </c>
      <c r="G3295">
        <v>3293</v>
      </c>
      <c r="H3295">
        <f t="shared" ca="1" si="106"/>
        <v>7.9901135122392546E-3</v>
      </c>
    </row>
    <row r="3296" spans="2:8" x14ac:dyDescent="0.2">
      <c r="B3296" s="176">
        <v>42327</v>
      </c>
      <c r="C3296" s="146">
        <v>405.52136200000001</v>
      </c>
      <c r="D3296">
        <f t="shared" si="105"/>
        <v>1.3145674758735033</v>
      </c>
      <c r="E3296">
        <v>1.7230705361010192E-3</v>
      </c>
      <c r="G3296">
        <v>3294</v>
      </c>
      <c r="H3296">
        <f t="shared" ca="1" si="106"/>
        <v>-1.316799477315821E-2</v>
      </c>
    </row>
    <row r="3297" spans="2:8" x14ac:dyDescent="0.2">
      <c r="B3297" s="176">
        <v>43438</v>
      </c>
      <c r="C3297" s="146">
        <v>175.20394899999999</v>
      </c>
      <c r="D3297">
        <f t="shared" si="105"/>
        <v>0.18830305467033942</v>
      </c>
      <c r="E3297">
        <v>1.7099122970710265E-3</v>
      </c>
      <c r="G3297">
        <v>3295</v>
      </c>
      <c r="H3297">
        <f t="shared" ca="1" si="106"/>
        <v>-1.8213395519126145E-2</v>
      </c>
    </row>
    <row r="3298" spans="2:8" x14ac:dyDescent="0.2">
      <c r="B3298" s="176">
        <v>44092</v>
      </c>
      <c r="C3298" s="146">
        <v>147.44046</v>
      </c>
      <c r="D3298">
        <f t="shared" si="105"/>
        <v>-0.7620848109913092</v>
      </c>
      <c r="E3298">
        <v>1.693185025048863E-3</v>
      </c>
      <c r="G3298">
        <v>3296</v>
      </c>
      <c r="H3298">
        <f t="shared" ca="1" si="106"/>
        <v>4.2720106561718596E-2</v>
      </c>
    </row>
    <row r="3299" spans="2:8" x14ac:dyDescent="0.2">
      <c r="B3299" s="176">
        <v>45127</v>
      </c>
      <c r="C3299" s="146">
        <v>619.71856700000001</v>
      </c>
      <c r="D3299">
        <f t="shared" si="105"/>
        <v>3.4536015848051256</v>
      </c>
      <c r="E3299">
        <v>1.692034580411885E-3</v>
      </c>
      <c r="G3299">
        <v>3297</v>
      </c>
      <c r="H3299">
        <f t="shared" ca="1" si="106"/>
        <v>-3.0780109735377616E-3</v>
      </c>
    </row>
    <row r="3300" spans="2:8" x14ac:dyDescent="0.2">
      <c r="B3300" s="176">
        <v>39022</v>
      </c>
      <c r="C3300" s="146">
        <v>139.149979</v>
      </c>
      <c r="D3300">
        <f t="shared" si="105"/>
        <v>-0.79583305487491252</v>
      </c>
      <c r="E3300">
        <v>1.6913577324797755E-3</v>
      </c>
      <c r="G3300">
        <v>3298</v>
      </c>
      <c r="H3300">
        <f t="shared" ca="1" si="106"/>
        <v>-2.7823037455458232E-2</v>
      </c>
    </row>
    <row r="3301" spans="2:8" x14ac:dyDescent="0.2">
      <c r="B3301" s="176">
        <v>45247</v>
      </c>
      <c r="C3301" s="146">
        <v>681.54998799999998</v>
      </c>
      <c r="D3301">
        <f t="shared" si="105"/>
        <v>4.472493191581612</v>
      </c>
      <c r="E3301">
        <v>1.6901292760682714E-3</v>
      </c>
      <c r="G3301">
        <v>3299</v>
      </c>
      <c r="H3301">
        <f t="shared" ca="1" si="106"/>
        <v>-1.6848979151070823E-2</v>
      </c>
    </row>
    <row r="3302" spans="2:8" x14ac:dyDescent="0.2">
      <c r="B3302" s="176">
        <v>39232</v>
      </c>
      <c r="C3302" s="146">
        <v>124.541039</v>
      </c>
      <c r="D3302">
        <f t="shared" si="105"/>
        <v>-0.51419296769956291</v>
      </c>
      <c r="E3302">
        <v>1.6871297934720403E-3</v>
      </c>
      <c r="G3302">
        <v>3300</v>
      </c>
      <c r="H3302">
        <f t="shared" ca="1" si="106"/>
        <v>2.7024023996406559E-2</v>
      </c>
    </row>
    <row r="3303" spans="2:8" x14ac:dyDescent="0.2">
      <c r="B3303" s="176">
        <v>40970</v>
      </c>
      <c r="C3303" s="146">
        <v>256.35906999999997</v>
      </c>
      <c r="D3303">
        <f t="shared" si="105"/>
        <v>0.65529209896823037</v>
      </c>
      <c r="E3303">
        <v>1.6841256422629155E-3</v>
      </c>
      <c r="G3303">
        <v>3301</v>
      </c>
      <c r="H3303">
        <f t="shared" ca="1" si="106"/>
        <v>3.6236577812546161E-2</v>
      </c>
    </row>
    <row r="3304" spans="2:8" x14ac:dyDescent="0.2">
      <c r="B3304" s="176">
        <v>40382</v>
      </c>
      <c r="C3304" s="146">
        <v>154.87240600000001</v>
      </c>
      <c r="D3304">
        <f t="shared" si="105"/>
        <v>2.7480868151652401E-2</v>
      </c>
      <c r="E3304">
        <v>1.6725932614036687E-3</v>
      </c>
      <c r="G3304">
        <v>3302</v>
      </c>
      <c r="H3304">
        <f t="shared" ca="1" si="106"/>
        <v>-3.4407251987008114E-2</v>
      </c>
    </row>
    <row r="3305" spans="2:8" x14ac:dyDescent="0.2">
      <c r="B3305" s="176">
        <v>44147</v>
      </c>
      <c r="C3305" s="146">
        <v>150.730209</v>
      </c>
      <c r="D3305">
        <f t="shared" si="105"/>
        <v>1.6412050796437967</v>
      </c>
      <c r="E3305">
        <v>1.6561627040886102E-3</v>
      </c>
      <c r="G3305">
        <v>3303</v>
      </c>
      <c r="H3305">
        <f t="shared" ca="1" si="106"/>
        <v>-1.2860374280919353E-2</v>
      </c>
    </row>
    <row r="3306" spans="2:8" x14ac:dyDescent="0.2">
      <c r="B3306" s="176">
        <v>35643</v>
      </c>
      <c r="C3306" s="146">
        <v>57.068725999999998</v>
      </c>
      <c r="D3306">
        <f t="shared" si="105"/>
        <v>-0.48998621841754947</v>
      </c>
      <c r="E3306">
        <v>1.6547242080392592E-3</v>
      </c>
      <c r="G3306">
        <v>3304</v>
      </c>
      <c r="H3306">
        <f t="shared" ca="1" si="106"/>
        <v>-1.3116630270846136E-2</v>
      </c>
    </row>
    <row r="3307" spans="2:8" x14ac:dyDescent="0.2">
      <c r="B3307" s="176">
        <v>40073</v>
      </c>
      <c r="C3307" s="146">
        <v>111.896439</v>
      </c>
      <c r="D3307">
        <f t="shared" si="105"/>
        <v>-0.50124110673226385</v>
      </c>
      <c r="E3307">
        <v>1.6534342306449494E-3</v>
      </c>
      <c r="G3307">
        <v>3305</v>
      </c>
      <c r="H3307">
        <f t="shared" ca="1" si="106"/>
        <v>2.7360079872654621E-2</v>
      </c>
    </row>
    <row r="3308" spans="2:8" x14ac:dyDescent="0.2">
      <c r="B3308" s="176">
        <v>40563</v>
      </c>
      <c r="C3308" s="146">
        <v>224.349762</v>
      </c>
      <c r="D3308">
        <f t="shared" si="105"/>
        <v>0.90588091676409865</v>
      </c>
      <c r="E3308">
        <v>1.6347848900738707E-3</v>
      </c>
      <c r="G3308">
        <v>3306</v>
      </c>
      <c r="H3308">
        <f t="shared" ca="1" si="106"/>
        <v>5.0332628518891365E-2</v>
      </c>
    </row>
    <row r="3309" spans="2:8" x14ac:dyDescent="0.2">
      <c r="B3309" s="176">
        <v>39254</v>
      </c>
      <c r="C3309" s="146">
        <v>117.71447000000001</v>
      </c>
      <c r="D3309">
        <f t="shared" si="105"/>
        <v>-0.70690180839198913</v>
      </c>
      <c r="E3309">
        <v>1.6025287176347116E-3</v>
      </c>
      <c r="G3309">
        <v>3307</v>
      </c>
      <c r="H3309">
        <f t="shared" ca="1" si="106"/>
        <v>1.0450477211125977E-2</v>
      </c>
    </row>
    <row r="3310" spans="2:8" x14ac:dyDescent="0.2">
      <c r="B3310" s="176">
        <v>41705</v>
      </c>
      <c r="C3310" s="146">
        <v>401.62127700000002</v>
      </c>
      <c r="D3310">
        <f t="shared" si="105"/>
        <v>12.981388228169461</v>
      </c>
      <c r="E3310">
        <v>1.5913185985592607E-3</v>
      </c>
      <c r="G3310">
        <v>3308</v>
      </c>
      <c r="H3310">
        <f t="shared" ca="1" si="106"/>
        <v>4.6132734094580859E-2</v>
      </c>
    </row>
    <row r="3311" spans="2:8" x14ac:dyDescent="0.2">
      <c r="B3311" s="176">
        <v>39759</v>
      </c>
      <c r="C3311" s="146">
        <v>28.725421999999998</v>
      </c>
      <c r="D3311">
        <f t="shared" si="105"/>
        <v>0.46730519172710483</v>
      </c>
      <c r="E3311">
        <v>1.5873487969638739E-3</v>
      </c>
      <c r="G3311">
        <v>3309</v>
      </c>
      <c r="H3311">
        <f t="shared" ca="1" si="106"/>
        <v>-7.7801922290154568E-3</v>
      </c>
    </row>
    <row r="3312" spans="2:8" x14ac:dyDescent="0.2">
      <c r="B3312" s="176">
        <v>36705</v>
      </c>
      <c r="C3312" s="146">
        <v>19.576992000000001</v>
      </c>
      <c r="D3312">
        <f t="shared" si="105"/>
        <v>-0.83732298521958592</v>
      </c>
      <c r="E3312">
        <v>1.5786752726306772E-3</v>
      </c>
      <c r="G3312">
        <v>3310</v>
      </c>
      <c r="H3312">
        <f t="shared" ca="1" si="106"/>
        <v>1.3291509289685947E-2</v>
      </c>
    </row>
    <row r="3313" spans="2:8" x14ac:dyDescent="0.2">
      <c r="B3313" s="176">
        <v>39328</v>
      </c>
      <c r="C3313" s="146">
        <v>120.342705</v>
      </c>
      <c r="D3313">
        <f t="shared" si="105"/>
        <v>-3.2344956042600209E-2</v>
      </c>
      <c r="E3313">
        <v>1.5674169428688907E-3</v>
      </c>
      <c r="G3313">
        <v>3311</v>
      </c>
      <c r="H3313">
        <f t="shared" ca="1" si="106"/>
        <v>-3.8636621015912608E-2</v>
      </c>
    </row>
    <row r="3314" spans="2:8" x14ac:dyDescent="0.2">
      <c r="B3314" s="176">
        <v>40217</v>
      </c>
      <c r="C3314" s="146">
        <v>124.365295</v>
      </c>
      <c r="D3314">
        <f t="shared" si="105"/>
        <v>-0.64674245634741712</v>
      </c>
      <c r="E3314">
        <v>1.5620513633368104E-3</v>
      </c>
      <c r="G3314">
        <v>3312</v>
      </c>
      <c r="H3314">
        <f t="shared" ca="1" si="106"/>
        <v>-9.4767066562091926E-3</v>
      </c>
    </row>
    <row r="3315" spans="2:8" x14ac:dyDescent="0.2">
      <c r="B3315" s="176">
        <v>43172</v>
      </c>
      <c r="C3315" s="146">
        <v>352.05276500000002</v>
      </c>
      <c r="D3315">
        <f t="shared" si="105"/>
        <v>9.3076714003993963</v>
      </c>
      <c r="E3315">
        <v>1.559806551089184E-3</v>
      </c>
      <c r="G3315">
        <v>3313</v>
      </c>
      <c r="H3315">
        <f t="shared" ca="1" si="106"/>
        <v>3.6299552233265732E-2</v>
      </c>
    </row>
    <row r="3316" spans="2:8" x14ac:dyDescent="0.2">
      <c r="B3316" s="176">
        <v>36481</v>
      </c>
      <c r="C3316" s="146">
        <v>34.154442000000003</v>
      </c>
      <c r="D3316">
        <f t="shared" si="105"/>
        <v>-0.87722941173692193</v>
      </c>
      <c r="E3316">
        <v>1.5543333261881594E-3</v>
      </c>
      <c r="G3316">
        <v>3314</v>
      </c>
      <c r="H3316">
        <f t="shared" ca="1" si="106"/>
        <v>2.1804937257518135E-2</v>
      </c>
    </row>
    <row r="3317" spans="2:8" x14ac:dyDescent="0.2">
      <c r="B3317" s="176">
        <v>40983</v>
      </c>
      <c r="C3317" s="146">
        <v>278.19726600000001</v>
      </c>
      <c r="D3317">
        <f t="shared" si="105"/>
        <v>8.0597624213247149E-2</v>
      </c>
      <c r="E3317">
        <v>1.5517760825033992E-3</v>
      </c>
      <c r="G3317">
        <v>3315</v>
      </c>
      <c r="H3317">
        <f t="shared" ca="1" si="106"/>
        <v>2.3094166246192538E-2</v>
      </c>
    </row>
    <row r="3318" spans="2:8" x14ac:dyDescent="0.2">
      <c r="B3318" s="176">
        <v>43307</v>
      </c>
      <c r="C3318" s="146">
        <v>257.44760100000002</v>
      </c>
      <c r="D3318">
        <f t="shared" si="105"/>
        <v>2.7855468811228983</v>
      </c>
      <c r="E3318">
        <v>1.5512303830145654E-3</v>
      </c>
      <c r="G3318">
        <v>3316</v>
      </c>
      <c r="H3318">
        <f t="shared" ca="1" si="106"/>
        <v>1.9221634494216627E-2</v>
      </c>
    </row>
    <row r="3319" spans="2:8" x14ac:dyDescent="0.2">
      <c r="B3319" s="176">
        <v>35216</v>
      </c>
      <c r="C3319" s="146">
        <v>68.008033999999995</v>
      </c>
      <c r="D3319">
        <f t="shared" si="105"/>
        <v>4.439660069242523E-3</v>
      </c>
      <c r="E3319">
        <v>1.5495233430447535E-3</v>
      </c>
      <c r="G3319">
        <v>3317</v>
      </c>
      <c r="H3319">
        <f t="shared" ca="1" si="106"/>
        <v>-2.707657812348105E-3</v>
      </c>
    </row>
    <row r="3320" spans="2:8" x14ac:dyDescent="0.2">
      <c r="B3320" s="176">
        <v>38450</v>
      </c>
      <c r="C3320" s="146">
        <v>67.707436000000001</v>
      </c>
      <c r="D3320">
        <f t="shared" si="105"/>
        <v>-0.54932571855100765</v>
      </c>
      <c r="E3320">
        <v>1.5400278018870104E-3</v>
      </c>
      <c r="G3320">
        <v>3318</v>
      </c>
      <c r="H3320">
        <f t="shared" ca="1" si="106"/>
        <v>-5.3953210943378127E-2</v>
      </c>
    </row>
    <row r="3321" spans="2:8" x14ac:dyDescent="0.2">
      <c r="B3321" s="176">
        <v>40184</v>
      </c>
      <c r="C3321" s="146">
        <v>150.23585499999999</v>
      </c>
      <c r="D3321">
        <f t="shared" si="105"/>
        <v>-0.71045684729185743</v>
      </c>
      <c r="E3321">
        <v>1.5391556282659156E-3</v>
      </c>
      <c r="G3321">
        <v>3319</v>
      </c>
      <c r="H3321">
        <f t="shared" ca="1" si="106"/>
        <v>-1.2341810974948113E-2</v>
      </c>
    </row>
    <row r="3322" spans="2:8" x14ac:dyDescent="0.2">
      <c r="B3322" s="176">
        <v>42142</v>
      </c>
      <c r="C3322" s="146">
        <v>518.87207000000001</v>
      </c>
      <c r="D3322">
        <f t="shared" si="105"/>
        <v>0.35209543650705344</v>
      </c>
      <c r="E3322">
        <v>1.5388529906747996E-3</v>
      </c>
      <c r="G3322">
        <v>3320</v>
      </c>
      <c r="H3322">
        <f t="shared" ca="1" si="106"/>
        <v>2.3966757889031518E-4</v>
      </c>
    </row>
    <row r="3323" spans="2:8" x14ac:dyDescent="0.2">
      <c r="B3323" s="176">
        <v>41614</v>
      </c>
      <c r="C3323" s="146">
        <v>383.75402800000001</v>
      </c>
      <c r="D3323">
        <f t="shared" si="105"/>
        <v>-9.167042330478592E-2</v>
      </c>
      <c r="E3323">
        <v>1.5373273493695606E-3</v>
      </c>
      <c r="G3323">
        <v>3321</v>
      </c>
      <c r="H3323">
        <f t="shared" ca="1" si="106"/>
        <v>1.2922667224639434E-2</v>
      </c>
    </row>
    <row r="3324" spans="2:8" x14ac:dyDescent="0.2">
      <c r="B3324" s="176">
        <v>44883</v>
      </c>
      <c r="C3324" s="146">
        <v>422.48324600000001</v>
      </c>
      <c r="D3324">
        <f t="shared" si="105"/>
        <v>2.7775148980142741</v>
      </c>
      <c r="E3324">
        <v>1.5360972688329435E-3</v>
      </c>
      <c r="G3324">
        <v>3322</v>
      </c>
      <c r="H3324">
        <f t="shared" ca="1" si="106"/>
        <v>-1.7759033334234616E-2</v>
      </c>
    </row>
    <row r="3325" spans="2:8" x14ac:dyDescent="0.2">
      <c r="B3325" s="176">
        <v>39244</v>
      </c>
      <c r="C3325" s="146">
        <v>111.841583</v>
      </c>
      <c r="D3325">
        <f t="shared" si="105"/>
        <v>3.4299917525051242</v>
      </c>
      <c r="E3325">
        <v>1.5331819616397405E-3</v>
      </c>
      <c r="G3325">
        <v>3323</v>
      </c>
      <c r="H3325">
        <f t="shared" ca="1" si="106"/>
        <v>8.5452907594053447E-3</v>
      </c>
    </row>
    <row r="3326" spans="2:8" x14ac:dyDescent="0.2">
      <c r="B3326" s="176">
        <v>37594</v>
      </c>
      <c r="C3326" s="146">
        <v>25.246454</v>
      </c>
      <c r="D3326">
        <f t="shared" si="105"/>
        <v>-0.93527164644664584</v>
      </c>
      <c r="E3326">
        <v>1.5302357834137798E-3</v>
      </c>
      <c r="G3326">
        <v>3324</v>
      </c>
      <c r="H3326">
        <f t="shared" ca="1" si="106"/>
        <v>-1.7247728803353634E-2</v>
      </c>
    </row>
    <row r="3327" spans="2:8" x14ac:dyDescent="0.2">
      <c r="B3327" s="176">
        <v>41726</v>
      </c>
      <c r="C3327" s="146">
        <v>390.03701799999999</v>
      </c>
      <c r="D3327">
        <f t="shared" si="105"/>
        <v>1.9450705485475948</v>
      </c>
      <c r="E3327">
        <v>1.5125255448758333E-3</v>
      </c>
      <c r="G3327">
        <v>3325</v>
      </c>
      <c r="H3327">
        <f t="shared" ca="1" si="106"/>
        <v>2.1341816589155398E-2</v>
      </c>
    </row>
    <row r="3328" spans="2:8" x14ac:dyDescent="0.2">
      <c r="B3328" s="176">
        <v>44137</v>
      </c>
      <c r="C3328" s="146">
        <v>132.437241</v>
      </c>
      <c r="D3328">
        <f t="shared" si="105"/>
        <v>-0.54987189537265946</v>
      </c>
      <c r="E3328">
        <v>1.5077906512306343E-3</v>
      </c>
      <c r="G3328">
        <v>3326</v>
      </c>
      <c r="H3328">
        <f t="shared" ca="1" si="106"/>
        <v>2.4104794730704707E-2</v>
      </c>
    </row>
    <row r="3329" spans="2:8" x14ac:dyDescent="0.2">
      <c r="B3329" s="176">
        <v>41519</v>
      </c>
      <c r="C3329" s="146">
        <v>294.22122200000001</v>
      </c>
      <c r="D3329">
        <f t="shared" si="105"/>
        <v>1.2107730820898071</v>
      </c>
      <c r="E3329">
        <v>1.5036516505510644E-3</v>
      </c>
      <c r="G3329">
        <v>3327</v>
      </c>
      <c r="H3329">
        <f t="shared" ca="1" si="106"/>
        <v>2.8148024867179471E-3</v>
      </c>
    </row>
    <row r="3330" spans="2:8" x14ac:dyDescent="0.2">
      <c r="B3330" s="176">
        <v>44105</v>
      </c>
      <c r="C3330" s="146">
        <v>133.08521999999999</v>
      </c>
      <c r="D3330">
        <f t="shared" si="105"/>
        <v>-0.63850524064131386</v>
      </c>
      <c r="E3330">
        <v>1.500430813415402E-3</v>
      </c>
      <c r="G3330">
        <v>3328</v>
      </c>
      <c r="H3330">
        <f t="shared" ca="1" si="106"/>
        <v>4.9830412123074187E-2</v>
      </c>
    </row>
    <row r="3331" spans="2:8" x14ac:dyDescent="0.2">
      <c r="B3331" s="176">
        <v>43151</v>
      </c>
      <c r="C3331" s="146">
        <v>368.152557</v>
      </c>
      <c r="D3331">
        <f t="shared" ref="D3331:D3394" si="107">(C3331-C3332)/C3332</f>
        <v>-0.31741426713676224</v>
      </c>
      <c r="E3331">
        <v>1.4914897114132397E-3</v>
      </c>
      <c r="G3331">
        <v>3329</v>
      </c>
      <c r="H3331">
        <f t="shared" ca="1" si="106"/>
        <v>-3.7280484183891419E-2</v>
      </c>
    </row>
    <row r="3332" spans="2:8" x14ac:dyDescent="0.2">
      <c r="B3332" s="176">
        <v>42110</v>
      </c>
      <c r="C3332" s="146">
        <v>539.34991500000001</v>
      </c>
      <c r="D3332">
        <f t="shared" si="107"/>
        <v>1.0429691962544665</v>
      </c>
      <c r="E3332">
        <v>1.4803417380865602E-3</v>
      </c>
      <c r="G3332">
        <v>3330</v>
      </c>
      <c r="H3332">
        <f t="shared" ref="H3332:H3395" ca="1" si="108">_xlfn.NORM.INV(RAND(),N$5,N$6)</f>
        <v>3.8058996120368366E-2</v>
      </c>
    </row>
    <row r="3333" spans="2:8" x14ac:dyDescent="0.2">
      <c r="B3333" s="176">
        <v>41358</v>
      </c>
      <c r="C3333" s="146">
        <v>264.00295999999997</v>
      </c>
      <c r="D3333">
        <f t="shared" si="107"/>
        <v>0.22158387725403689</v>
      </c>
      <c r="E3333">
        <v>1.4793808936020279E-3</v>
      </c>
      <c r="G3333">
        <v>3331</v>
      </c>
      <c r="H3333">
        <f t="shared" ca="1" si="108"/>
        <v>-5.3904695980298888E-4</v>
      </c>
    </row>
    <row r="3334" spans="2:8" x14ac:dyDescent="0.2">
      <c r="B3334" s="176">
        <v>40682</v>
      </c>
      <c r="C3334" s="146">
        <v>216.115295</v>
      </c>
      <c r="D3334">
        <f t="shared" si="107"/>
        <v>7.7074833125096456</v>
      </c>
      <c r="E3334">
        <v>1.4792344561658476E-3</v>
      </c>
      <c r="G3334">
        <v>3332</v>
      </c>
      <c r="H3334">
        <f t="shared" ca="1" si="108"/>
        <v>-2.2260380373753216E-2</v>
      </c>
    </row>
    <row r="3335" spans="2:8" x14ac:dyDescent="0.2">
      <c r="B3335" s="176">
        <v>39856</v>
      </c>
      <c r="C3335" s="146">
        <v>24.819489999999998</v>
      </c>
      <c r="D3335">
        <f t="shared" si="107"/>
        <v>-0.75745890275553651</v>
      </c>
      <c r="E3335">
        <v>1.4694707742445173E-3</v>
      </c>
      <c r="G3335">
        <v>3333</v>
      </c>
      <c r="H3335">
        <f t="shared" ca="1" si="108"/>
        <v>-1.2347033109369224E-3</v>
      </c>
    </row>
    <row r="3336" spans="2:8" x14ac:dyDescent="0.2">
      <c r="B3336" s="176">
        <v>44004</v>
      </c>
      <c r="C3336" s="146">
        <v>102.33107</v>
      </c>
      <c r="D3336">
        <f t="shared" si="107"/>
        <v>0.63853113056505106</v>
      </c>
      <c r="E3336">
        <v>1.463434674997125E-3</v>
      </c>
      <c r="G3336">
        <v>3334</v>
      </c>
      <c r="H3336">
        <f t="shared" ca="1" si="108"/>
        <v>3.1168079480885933E-2</v>
      </c>
    </row>
    <row r="3337" spans="2:8" x14ac:dyDescent="0.2">
      <c r="B3337" s="176">
        <v>35166</v>
      </c>
      <c r="C3337" s="146">
        <v>62.452930000000002</v>
      </c>
      <c r="D3337">
        <f t="shared" si="107"/>
        <v>-0.71453026316510593</v>
      </c>
      <c r="E3337">
        <v>1.4618411951027889E-3</v>
      </c>
      <c r="G3337">
        <v>3335</v>
      </c>
      <c r="H3337">
        <f t="shared" ca="1" si="108"/>
        <v>-3.8516194631910694E-2</v>
      </c>
    </row>
    <row r="3338" spans="2:8" x14ac:dyDescent="0.2">
      <c r="B3338" s="176">
        <v>40612</v>
      </c>
      <c r="C3338" s="146">
        <v>218.77250699999999</v>
      </c>
      <c r="D3338">
        <f t="shared" si="107"/>
        <v>-0.50734233797270933</v>
      </c>
      <c r="E3338">
        <v>1.4614568763996704E-3</v>
      </c>
      <c r="G3338">
        <v>3336</v>
      </c>
      <c r="H3338">
        <f t="shared" ca="1" si="108"/>
        <v>-3.5171109316251767E-2</v>
      </c>
    </row>
    <row r="3339" spans="2:8" x14ac:dyDescent="0.2">
      <c r="B3339" s="176">
        <v>44960</v>
      </c>
      <c r="C3339" s="146">
        <v>444.06597900000003</v>
      </c>
      <c r="D3339">
        <f t="shared" si="107"/>
        <v>2.7330326217061449</v>
      </c>
      <c r="E3339">
        <v>1.4613299447955386E-3</v>
      </c>
      <c r="G3339">
        <v>3337</v>
      </c>
      <c r="H3339">
        <f t="shared" ca="1" si="108"/>
        <v>6.1864740006689144E-2</v>
      </c>
    </row>
    <row r="3340" spans="2:8" x14ac:dyDescent="0.2">
      <c r="B3340" s="176">
        <v>39342</v>
      </c>
      <c r="C3340" s="146">
        <v>118.955826</v>
      </c>
      <c r="D3340">
        <f t="shared" si="107"/>
        <v>-0.7710308080253877</v>
      </c>
      <c r="E3340">
        <v>1.4414241400824586E-3</v>
      </c>
      <c r="G3340">
        <v>3338</v>
      </c>
      <c r="H3340">
        <f t="shared" ca="1" si="108"/>
        <v>-5.4256670689968776E-2</v>
      </c>
    </row>
    <row r="3341" spans="2:8" x14ac:dyDescent="0.2">
      <c r="B3341" s="176">
        <v>41942</v>
      </c>
      <c r="C3341" s="146">
        <v>519.527649</v>
      </c>
      <c r="D3341">
        <f t="shared" si="107"/>
        <v>0.20440681356045204</v>
      </c>
      <c r="E3341">
        <v>1.4253234529955669E-3</v>
      </c>
      <c r="G3341">
        <v>3339</v>
      </c>
      <c r="H3341">
        <f t="shared" ca="1" si="108"/>
        <v>1.0109674046497716E-2</v>
      </c>
    </row>
    <row r="3342" spans="2:8" x14ac:dyDescent="0.2">
      <c r="B3342" s="176">
        <v>44648</v>
      </c>
      <c r="C3342" s="146">
        <v>431.35562099999999</v>
      </c>
      <c r="D3342">
        <f t="shared" si="107"/>
        <v>-7.8871656977103605E-2</v>
      </c>
      <c r="E3342">
        <v>1.3885864597539899E-3</v>
      </c>
      <c r="G3342">
        <v>3340</v>
      </c>
      <c r="H3342">
        <f t="shared" ca="1" si="108"/>
        <v>5.6001641910808996E-2</v>
      </c>
    </row>
    <row r="3343" spans="2:8" x14ac:dyDescent="0.2">
      <c r="B3343" s="176">
        <v>42808</v>
      </c>
      <c r="C3343" s="146">
        <v>468.29046599999998</v>
      </c>
      <c r="D3343">
        <f t="shared" si="107"/>
        <v>10.016083644899442</v>
      </c>
      <c r="E3343">
        <v>1.3855647774643699E-3</v>
      </c>
      <c r="G3343">
        <v>3341</v>
      </c>
      <c r="H3343">
        <f t="shared" ca="1" si="108"/>
        <v>-1.5692640715555185E-2</v>
      </c>
    </row>
    <row r="3344" spans="2:8" x14ac:dyDescent="0.2">
      <c r="B3344" s="176">
        <v>35802</v>
      </c>
      <c r="C3344" s="146">
        <v>42.509704999999997</v>
      </c>
      <c r="D3344">
        <f t="shared" si="107"/>
        <v>-0.85148661134474857</v>
      </c>
      <c r="E3344">
        <v>1.3665179062110776E-3</v>
      </c>
      <c r="G3344">
        <v>3342</v>
      </c>
      <c r="H3344">
        <f t="shared" ca="1" si="108"/>
        <v>-3.5465175374888649E-2</v>
      </c>
    </row>
    <row r="3345" spans="2:8" x14ac:dyDescent="0.2">
      <c r="B3345" s="176">
        <v>41437</v>
      </c>
      <c r="C3345" s="146">
        <v>286.23483299999998</v>
      </c>
      <c r="D3345">
        <f t="shared" si="107"/>
        <v>2.6067335114748773</v>
      </c>
      <c r="E3345">
        <v>1.364642836530897E-3</v>
      </c>
      <c r="G3345">
        <v>3343</v>
      </c>
      <c r="H3345">
        <f t="shared" ca="1" si="108"/>
        <v>-9.309972489622495E-3</v>
      </c>
    </row>
    <row r="3346" spans="2:8" x14ac:dyDescent="0.2">
      <c r="B3346" s="176">
        <v>38562</v>
      </c>
      <c r="C3346" s="146">
        <v>79.361237000000003</v>
      </c>
      <c r="D3346">
        <f t="shared" si="107"/>
        <v>-0.7863143536765862</v>
      </c>
      <c r="E3346">
        <v>1.3534969170691451E-3</v>
      </c>
      <c r="G3346">
        <v>3344</v>
      </c>
      <c r="H3346">
        <f t="shared" ca="1" si="108"/>
        <v>3.8507927830602286E-2</v>
      </c>
    </row>
    <row r="3347" spans="2:8" x14ac:dyDescent="0.2">
      <c r="B3347" s="176">
        <v>43158</v>
      </c>
      <c r="C3347" s="146">
        <v>371.39245599999998</v>
      </c>
      <c r="D3347">
        <f t="shared" si="107"/>
        <v>3.9623072241771298</v>
      </c>
      <c r="E3347">
        <v>1.3438987524015524E-3</v>
      </c>
      <c r="G3347">
        <v>3345</v>
      </c>
      <c r="H3347">
        <f t="shared" ca="1" si="108"/>
        <v>-4.0543490756234498E-3</v>
      </c>
    </row>
    <row r="3348" spans="2:8" x14ac:dyDescent="0.2">
      <c r="B3348" s="176">
        <v>35236</v>
      </c>
      <c r="C3348" s="146">
        <v>74.842697000000001</v>
      </c>
      <c r="D3348">
        <f t="shared" si="107"/>
        <v>-0.7518560121797041</v>
      </c>
      <c r="E3348">
        <v>1.3287999908164995E-3</v>
      </c>
      <c r="G3348">
        <v>3346</v>
      </c>
      <c r="H3348">
        <f t="shared" ca="1" si="108"/>
        <v>-1.9026639341809124E-2</v>
      </c>
    </row>
    <row r="3349" spans="2:8" x14ac:dyDescent="0.2">
      <c r="B3349" s="176">
        <v>44399</v>
      </c>
      <c r="C3349" s="146">
        <v>301.60995500000001</v>
      </c>
      <c r="D3349">
        <f t="shared" si="107"/>
        <v>0.56154143075083573</v>
      </c>
      <c r="E3349">
        <v>1.3237986639090464E-3</v>
      </c>
      <c r="G3349">
        <v>3347</v>
      </c>
      <c r="H3349">
        <f t="shared" ca="1" si="108"/>
        <v>-1.7740552873282113E-2</v>
      </c>
    </row>
    <row r="3350" spans="2:8" x14ac:dyDescent="0.2">
      <c r="B3350" s="176">
        <v>40702</v>
      </c>
      <c r="C3350" s="146">
        <v>193.148865</v>
      </c>
      <c r="D3350">
        <f t="shared" si="107"/>
        <v>0.43272984528362785</v>
      </c>
      <c r="E3350">
        <v>1.3143137620639058E-3</v>
      </c>
      <c r="G3350">
        <v>3348</v>
      </c>
      <c r="H3350">
        <f t="shared" ca="1" si="108"/>
        <v>3.3284338606324432E-2</v>
      </c>
    </row>
    <row r="3351" spans="2:8" x14ac:dyDescent="0.2">
      <c r="B3351" s="176">
        <v>39030</v>
      </c>
      <c r="C3351" s="146">
        <v>134.81178299999999</v>
      </c>
      <c r="D3351">
        <f t="shared" si="107"/>
        <v>-0.74765452135262167</v>
      </c>
      <c r="E3351">
        <v>1.308896411237024E-3</v>
      </c>
      <c r="G3351">
        <v>3349</v>
      </c>
      <c r="H3351">
        <f t="shared" ca="1" si="108"/>
        <v>-5.0276128098633292E-2</v>
      </c>
    </row>
    <row r="3352" spans="2:8" x14ac:dyDescent="0.2">
      <c r="B3352" s="176">
        <v>45079</v>
      </c>
      <c r="C3352" s="146">
        <v>534.23498500000005</v>
      </c>
      <c r="D3352">
        <f t="shared" si="107"/>
        <v>6.5277262368648419</v>
      </c>
      <c r="E3352">
        <v>1.3080177334020542E-3</v>
      </c>
      <c r="G3352">
        <v>3350</v>
      </c>
      <c r="H3352">
        <f t="shared" ca="1" si="108"/>
        <v>-2.0125563574813508E-2</v>
      </c>
    </row>
    <row r="3353" spans="2:8" x14ac:dyDescent="0.2">
      <c r="B3353" s="176">
        <v>35286</v>
      </c>
      <c r="C3353" s="146">
        <v>70.968970999999996</v>
      </c>
      <c r="D3353">
        <f t="shared" si="107"/>
        <v>-0.38028928623833863</v>
      </c>
      <c r="E3353">
        <v>1.301612206445693E-3</v>
      </c>
      <c r="G3353">
        <v>3351</v>
      </c>
      <c r="H3353">
        <f t="shared" ca="1" si="108"/>
        <v>2.1879875731351705E-2</v>
      </c>
    </row>
    <row r="3354" spans="2:8" x14ac:dyDescent="0.2">
      <c r="B3354" s="176">
        <v>40130</v>
      </c>
      <c r="C3354" s="146">
        <v>114.519516</v>
      </c>
      <c r="D3354">
        <f t="shared" si="107"/>
        <v>-0.77764734448743522</v>
      </c>
      <c r="E3354">
        <v>1.2920499191137467E-3</v>
      </c>
      <c r="G3354">
        <v>3352</v>
      </c>
      <c r="H3354">
        <f t="shared" ca="1" si="108"/>
        <v>-4.08290494333808E-4</v>
      </c>
    </row>
    <row r="3355" spans="2:8" x14ac:dyDescent="0.2">
      <c r="B3355" s="176">
        <v>42121</v>
      </c>
      <c r="C3355" s="146">
        <v>515.03552200000001</v>
      </c>
      <c r="D3355">
        <f t="shared" si="107"/>
        <v>11.71423795718851</v>
      </c>
      <c r="E3355">
        <v>1.2590576638744466E-3</v>
      </c>
      <c r="G3355">
        <v>3353</v>
      </c>
      <c r="H3355">
        <f t="shared" ca="1" si="108"/>
        <v>3.5397047289133718E-2</v>
      </c>
    </row>
    <row r="3356" spans="2:8" x14ac:dyDescent="0.2">
      <c r="B3356" s="176">
        <v>35935</v>
      </c>
      <c r="C3356" s="146">
        <v>40.508564</v>
      </c>
      <c r="D3356">
        <f t="shared" si="107"/>
        <v>0.62941691314264459</v>
      </c>
      <c r="E3356">
        <v>1.2542197959696617E-3</v>
      </c>
      <c r="G3356">
        <v>3354</v>
      </c>
      <c r="H3356">
        <f t="shared" ca="1" si="108"/>
        <v>2.062313486772813E-2</v>
      </c>
    </row>
    <row r="3357" spans="2:8" x14ac:dyDescent="0.2">
      <c r="B3357" s="176">
        <v>37624</v>
      </c>
      <c r="C3357" s="146">
        <v>24.860772999999998</v>
      </c>
      <c r="D3357">
        <f t="shared" si="107"/>
        <v>-5.5538450849067968E-3</v>
      </c>
      <c r="E3357">
        <v>1.2427347720385953E-3</v>
      </c>
      <c r="G3357">
        <v>3355</v>
      </c>
      <c r="H3357">
        <f t="shared" ca="1" si="108"/>
        <v>-1.5876801539849747E-5</v>
      </c>
    </row>
    <row r="3358" spans="2:8" x14ac:dyDescent="0.2">
      <c r="B3358" s="176">
        <v>37442</v>
      </c>
      <c r="C3358" s="146">
        <v>24.999617000000001</v>
      </c>
      <c r="D3358">
        <f t="shared" si="107"/>
        <v>-0.92293321052028221</v>
      </c>
      <c r="E3358">
        <v>1.2357841864880678E-3</v>
      </c>
      <c r="G3358">
        <v>3356</v>
      </c>
      <c r="H3358">
        <f t="shared" ca="1" si="108"/>
        <v>1.4656437920735445E-3</v>
      </c>
    </row>
    <row r="3359" spans="2:8" x14ac:dyDescent="0.2">
      <c r="B3359" s="176">
        <v>44239</v>
      </c>
      <c r="C3359" s="146">
        <v>324.38897700000001</v>
      </c>
      <c r="D3359">
        <f t="shared" si="107"/>
        <v>24.257919607943904</v>
      </c>
      <c r="E3359">
        <v>1.2307253680986709E-3</v>
      </c>
      <c r="G3359">
        <v>3357</v>
      </c>
      <c r="H3359">
        <f t="shared" ca="1" si="108"/>
        <v>2.9532847505411419E-3</v>
      </c>
    </row>
    <row r="3360" spans="2:8" x14ac:dyDescent="0.2">
      <c r="B3360" s="176">
        <v>37202</v>
      </c>
      <c r="C3360" s="146">
        <v>12.843059999999999</v>
      </c>
      <c r="D3360">
        <f t="shared" si="107"/>
        <v>-0.97408941755707801</v>
      </c>
      <c r="E3360">
        <v>1.2025600356230712E-3</v>
      </c>
      <c r="G3360">
        <v>3358</v>
      </c>
      <c r="H3360">
        <f t="shared" ca="1" si="108"/>
        <v>-6.0146157768879941E-3</v>
      </c>
    </row>
    <row r="3361" spans="2:8" x14ac:dyDescent="0.2">
      <c r="B3361" s="176">
        <v>41913</v>
      </c>
      <c r="C3361" s="146">
        <v>495.66851800000001</v>
      </c>
      <c r="D3361">
        <f t="shared" si="107"/>
        <v>3.0190255743750565</v>
      </c>
      <c r="E3361">
        <v>1.1948707813542348E-3</v>
      </c>
      <c r="G3361">
        <v>3359</v>
      </c>
      <c r="H3361">
        <f t="shared" ca="1" si="108"/>
        <v>-5.9194997116255428E-2</v>
      </c>
    </row>
    <row r="3362" spans="2:8" x14ac:dyDescent="0.2">
      <c r="B3362" s="176">
        <v>39393</v>
      </c>
      <c r="C3362" s="146">
        <v>123.330521</v>
      </c>
      <c r="D3362">
        <f t="shared" si="107"/>
        <v>-0.21207492346815698</v>
      </c>
      <c r="E3362">
        <v>1.1815239642660167E-3</v>
      </c>
      <c r="G3362">
        <v>3360</v>
      </c>
      <c r="H3362">
        <f t="shared" ca="1" si="108"/>
        <v>-1.1942699381042135E-2</v>
      </c>
    </row>
    <row r="3363" spans="2:8" x14ac:dyDescent="0.2">
      <c r="B3363" s="176">
        <v>40392</v>
      </c>
      <c r="C3363" s="146">
        <v>156.52569600000001</v>
      </c>
      <c r="D3363">
        <f t="shared" si="107"/>
        <v>1.5474334557273173</v>
      </c>
      <c r="E3363">
        <v>1.1814432182045602E-3</v>
      </c>
      <c r="G3363">
        <v>3361</v>
      </c>
      <c r="H3363">
        <f t="shared" ca="1" si="108"/>
        <v>-1.5319508557695689E-3</v>
      </c>
    </row>
    <row r="3364" spans="2:8" x14ac:dyDescent="0.2">
      <c r="B3364" s="176">
        <v>38225</v>
      </c>
      <c r="C3364" s="146">
        <v>61.444468999999998</v>
      </c>
      <c r="D3364">
        <f t="shared" si="107"/>
        <v>-0.79458099136394578</v>
      </c>
      <c r="E3364">
        <v>1.1746326470413631E-3</v>
      </c>
      <c r="G3364">
        <v>3362</v>
      </c>
      <c r="H3364">
        <f t="shared" ca="1" si="108"/>
        <v>-1.912689284893802E-2</v>
      </c>
    </row>
    <row r="3365" spans="2:8" x14ac:dyDescent="0.2">
      <c r="B3365" s="176">
        <v>44414</v>
      </c>
      <c r="C3365" s="146">
        <v>299.11773699999998</v>
      </c>
      <c r="D3365">
        <f t="shared" si="107"/>
        <v>2.4808584444650674</v>
      </c>
      <c r="E3365">
        <v>1.1678192841194771E-3</v>
      </c>
      <c r="G3365">
        <v>3363</v>
      </c>
      <c r="H3365">
        <f t="shared" ca="1" si="108"/>
        <v>-2.2416978598723328E-2</v>
      </c>
    </row>
    <row r="3366" spans="2:8" x14ac:dyDescent="0.2">
      <c r="B3366" s="176">
        <v>43963</v>
      </c>
      <c r="C3366" s="146">
        <v>85.932175000000001</v>
      </c>
      <c r="D3366">
        <f t="shared" si="107"/>
        <v>-0.79704998541550687</v>
      </c>
      <c r="E3366">
        <v>1.1614950289040287E-3</v>
      </c>
      <c r="G3366">
        <v>3364</v>
      </c>
      <c r="H3366">
        <f t="shared" ca="1" si="108"/>
        <v>8.4048530071350741E-3</v>
      </c>
    </row>
    <row r="3367" spans="2:8" x14ac:dyDescent="0.2">
      <c r="B3367" s="176">
        <v>41782</v>
      </c>
      <c r="C3367" s="146">
        <v>423.41546599999998</v>
      </c>
      <c r="D3367">
        <f t="shared" si="107"/>
        <v>9.076410706415422E-2</v>
      </c>
      <c r="E3367">
        <v>1.1607389243113689E-3</v>
      </c>
      <c r="G3367">
        <v>3365</v>
      </c>
      <c r="H3367">
        <f t="shared" ca="1" si="108"/>
        <v>-5.3158313238033852E-3</v>
      </c>
    </row>
    <row r="3368" spans="2:8" x14ac:dyDescent="0.2">
      <c r="B3368" s="176">
        <v>42207</v>
      </c>
      <c r="C3368" s="146">
        <v>388.182434</v>
      </c>
      <c r="D3368">
        <f t="shared" si="107"/>
        <v>-3.2325299971106308E-2</v>
      </c>
      <c r="E3368">
        <v>1.1564499241708437E-3</v>
      </c>
      <c r="G3368">
        <v>3366</v>
      </c>
      <c r="H3368">
        <f t="shared" ca="1" si="108"/>
        <v>-4.869717783972044E-2</v>
      </c>
    </row>
    <row r="3369" spans="2:8" x14ac:dyDescent="0.2">
      <c r="B3369" s="176">
        <v>43083</v>
      </c>
      <c r="C3369" s="146">
        <v>401.149719</v>
      </c>
      <c r="D3369">
        <f t="shared" si="107"/>
        <v>-0.11319982830174889</v>
      </c>
      <c r="E3369">
        <v>1.1194827119296814E-3</v>
      </c>
      <c r="G3369">
        <v>3367</v>
      </c>
      <c r="H3369">
        <f t="shared" ca="1" si="108"/>
        <v>2.2933217660016204E-2</v>
      </c>
    </row>
    <row r="3370" spans="2:8" x14ac:dyDescent="0.2">
      <c r="B3370" s="176">
        <v>42524</v>
      </c>
      <c r="C3370" s="146">
        <v>452.35638399999999</v>
      </c>
      <c r="D3370">
        <f t="shared" si="107"/>
        <v>-0.23279020236831324</v>
      </c>
      <c r="E3370">
        <v>1.1026912509379077E-3</v>
      </c>
      <c r="G3370">
        <v>3368</v>
      </c>
      <c r="H3370">
        <f t="shared" ca="1" si="108"/>
        <v>2.603183077000075E-2</v>
      </c>
    </row>
    <row r="3371" spans="2:8" x14ac:dyDescent="0.2">
      <c r="B3371" s="176">
        <v>45111</v>
      </c>
      <c r="C3371" s="146">
        <v>589.61236599999995</v>
      </c>
      <c r="D3371">
        <f t="shared" si="107"/>
        <v>1.6251279483723671</v>
      </c>
      <c r="E3371">
        <v>1.100255040052461E-3</v>
      </c>
      <c r="G3371">
        <v>3369</v>
      </c>
      <c r="H3371">
        <f t="shared" ca="1" si="108"/>
        <v>-1.8150437841938157E-2</v>
      </c>
    </row>
    <row r="3372" spans="2:8" x14ac:dyDescent="0.2">
      <c r="B3372" s="176">
        <v>40478</v>
      </c>
      <c r="C3372" s="146">
        <v>224.60328699999999</v>
      </c>
      <c r="D3372">
        <f t="shared" si="107"/>
        <v>0.45463712195539935</v>
      </c>
      <c r="E3372">
        <v>1.0881704818041375E-3</v>
      </c>
      <c r="G3372">
        <v>3370</v>
      </c>
      <c r="H3372">
        <f t="shared" ca="1" si="108"/>
        <v>-2.1434840127474226E-2</v>
      </c>
    </row>
    <row r="3373" spans="2:8" x14ac:dyDescent="0.2">
      <c r="B3373" s="176">
        <v>39119</v>
      </c>
      <c r="C3373" s="146">
        <v>154.40502900000001</v>
      </c>
      <c r="D3373">
        <f t="shared" si="107"/>
        <v>9.8436490836958477</v>
      </c>
      <c r="E3373">
        <v>1.0880383322280089E-3</v>
      </c>
      <c r="G3373">
        <v>3371</v>
      </c>
      <c r="H3373">
        <f t="shared" ca="1" si="108"/>
        <v>2.9565448685033972E-2</v>
      </c>
    </row>
    <row r="3374" spans="2:8" x14ac:dyDescent="0.2">
      <c r="B3374" s="176">
        <v>36958</v>
      </c>
      <c r="C3374" s="146">
        <v>14.239212999999999</v>
      </c>
      <c r="D3374">
        <f t="shared" si="107"/>
        <v>-1.5466874610080195E-2</v>
      </c>
      <c r="E3374">
        <v>1.0846620642817645E-3</v>
      </c>
      <c r="G3374">
        <v>3372</v>
      </c>
      <c r="H3374">
        <f t="shared" ca="1" si="108"/>
        <v>3.4040623100338495E-3</v>
      </c>
    </row>
    <row r="3375" spans="2:8" x14ac:dyDescent="0.2">
      <c r="B3375" s="176">
        <v>36902</v>
      </c>
      <c r="C3375" s="146">
        <v>14.462909</v>
      </c>
      <c r="D3375">
        <f t="shared" si="107"/>
        <v>-0.78375506966949238</v>
      </c>
      <c r="E3375">
        <v>1.067937107370922E-3</v>
      </c>
      <c r="G3375">
        <v>3373</v>
      </c>
      <c r="H3375">
        <f t="shared" ca="1" si="108"/>
        <v>1.4539191270733415E-2</v>
      </c>
    </row>
    <row r="3376" spans="2:8" x14ac:dyDescent="0.2">
      <c r="B3376" s="176">
        <v>37957</v>
      </c>
      <c r="C3376" s="146">
        <v>66.882071999999994</v>
      </c>
      <c r="D3376">
        <f t="shared" si="107"/>
        <v>-0.82074068704085057</v>
      </c>
      <c r="E3376">
        <v>1.0598212900148026E-3</v>
      </c>
      <c r="G3376">
        <v>3374</v>
      </c>
      <c r="H3376">
        <f t="shared" ca="1" si="108"/>
        <v>-2.8166340819231448E-2</v>
      </c>
    </row>
    <row r="3377" spans="2:8" x14ac:dyDescent="0.2">
      <c r="B3377" s="176">
        <v>41568</v>
      </c>
      <c r="C3377" s="146">
        <v>373.10235599999999</v>
      </c>
      <c r="D3377">
        <f t="shared" si="107"/>
        <v>-0.21480078256866728</v>
      </c>
      <c r="E3377">
        <v>1.0535545888657415E-3</v>
      </c>
      <c r="G3377">
        <v>3375</v>
      </c>
      <c r="H3377">
        <f t="shared" ca="1" si="108"/>
        <v>-2.8822843964016236E-2</v>
      </c>
    </row>
    <row r="3378" spans="2:8" x14ac:dyDescent="0.2">
      <c r="B3378" s="176">
        <v>42887</v>
      </c>
      <c r="C3378" s="146">
        <v>475.169037</v>
      </c>
      <c r="D3378">
        <f t="shared" si="107"/>
        <v>0.1049543236717539</v>
      </c>
      <c r="E3378">
        <v>1.0500840105761647E-3</v>
      </c>
      <c r="G3378">
        <v>3376</v>
      </c>
      <c r="H3378">
        <f t="shared" ca="1" si="108"/>
        <v>-1.5281891581803729E-2</v>
      </c>
    </row>
    <row r="3379" spans="2:8" x14ac:dyDescent="0.2">
      <c r="B3379" s="176">
        <v>42192</v>
      </c>
      <c r="C3379" s="146">
        <v>430.03500400000001</v>
      </c>
      <c r="D3379">
        <f t="shared" si="107"/>
        <v>-2.2544406811436718E-3</v>
      </c>
      <c r="E3379">
        <v>1.0438547733212476E-3</v>
      </c>
      <c r="G3379">
        <v>3377</v>
      </c>
      <c r="H3379">
        <f t="shared" ca="1" si="108"/>
        <v>4.779697805832455E-2</v>
      </c>
    </row>
    <row r="3380" spans="2:8" x14ac:dyDescent="0.2">
      <c r="B3380" s="176">
        <v>44718</v>
      </c>
      <c r="C3380" s="146">
        <v>431.00668300000001</v>
      </c>
      <c r="D3380">
        <f t="shared" si="107"/>
        <v>19.05191005438822</v>
      </c>
      <c r="E3380">
        <v>1.0419221611394367E-3</v>
      </c>
      <c r="G3380">
        <v>3378</v>
      </c>
      <c r="H3380">
        <f t="shared" ca="1" si="108"/>
        <v>-4.1315323490483322E-3</v>
      </c>
    </row>
    <row r="3381" spans="2:8" x14ac:dyDescent="0.2">
      <c r="B3381" s="176">
        <v>36271</v>
      </c>
      <c r="C3381" s="146">
        <v>21.494544999999999</v>
      </c>
      <c r="D3381">
        <f t="shared" si="107"/>
        <v>-0.7513239316325443</v>
      </c>
      <c r="E3381">
        <v>1.0413472126846453E-3</v>
      </c>
      <c r="G3381">
        <v>3379</v>
      </c>
      <c r="H3381">
        <f t="shared" ca="1" si="108"/>
        <v>-3.2262441430691111E-2</v>
      </c>
    </row>
    <row r="3382" spans="2:8" x14ac:dyDescent="0.2">
      <c r="B3382" s="176">
        <v>39622</v>
      </c>
      <c r="C3382" s="146">
        <v>86.435920999999993</v>
      </c>
      <c r="D3382">
        <f t="shared" si="107"/>
        <v>-0.82464291212712082</v>
      </c>
      <c r="E3382">
        <v>1.0208717489649946E-3</v>
      </c>
      <c r="G3382">
        <v>3380</v>
      </c>
      <c r="H3382">
        <f t="shared" ca="1" si="108"/>
        <v>1.7136628810369987E-2</v>
      </c>
    </row>
    <row r="3383" spans="2:8" x14ac:dyDescent="0.2">
      <c r="B3383" s="176">
        <v>44540</v>
      </c>
      <c r="C3383" s="146">
        <v>492.91375699999998</v>
      </c>
      <c r="D3383">
        <f t="shared" si="107"/>
        <v>0.1090052805807197</v>
      </c>
      <c r="E3383">
        <v>1.0122410612110897E-3</v>
      </c>
      <c r="G3383">
        <v>3381</v>
      </c>
      <c r="H3383">
        <f t="shared" ca="1" si="108"/>
        <v>4.8352727679121264E-2</v>
      </c>
    </row>
    <row r="3384" spans="2:8" x14ac:dyDescent="0.2">
      <c r="B3384" s="176">
        <v>42944</v>
      </c>
      <c r="C3384" s="146">
        <v>444.46475199999998</v>
      </c>
      <c r="D3384">
        <f t="shared" si="107"/>
        <v>0.85171784051362998</v>
      </c>
      <c r="E3384">
        <v>1.0103416419921408E-3</v>
      </c>
      <c r="G3384">
        <v>3382</v>
      </c>
      <c r="H3384">
        <f t="shared" ca="1" si="108"/>
        <v>1.5988339038920055E-2</v>
      </c>
    </row>
    <row r="3385" spans="2:8" x14ac:dyDescent="0.2">
      <c r="B3385" s="176">
        <v>40947</v>
      </c>
      <c r="C3385" s="146">
        <v>240.028336</v>
      </c>
      <c r="D3385">
        <f t="shared" si="107"/>
        <v>9.8762958648080851E-2</v>
      </c>
      <c r="E3385">
        <v>9.9861595332779128E-4</v>
      </c>
      <c r="G3385">
        <v>3383</v>
      </c>
      <c r="H3385">
        <f t="shared" ca="1" si="108"/>
        <v>2.9670936096916813E-3</v>
      </c>
    </row>
    <row r="3386" spans="2:8" x14ac:dyDescent="0.2">
      <c r="B3386" s="176">
        <v>40611</v>
      </c>
      <c r="C3386" s="146">
        <v>218.453247</v>
      </c>
      <c r="D3386">
        <f t="shared" si="107"/>
        <v>1.9852501046222708</v>
      </c>
      <c r="E3386">
        <v>9.8955591406746498E-4</v>
      </c>
      <c r="G3386">
        <v>3384</v>
      </c>
      <c r="H3386">
        <f t="shared" ca="1" si="108"/>
        <v>1.2885466663542549E-2</v>
      </c>
    </row>
    <row r="3387" spans="2:8" x14ac:dyDescent="0.2">
      <c r="B3387" s="176">
        <v>38427</v>
      </c>
      <c r="C3387" s="146">
        <v>73.177536000000003</v>
      </c>
      <c r="D3387">
        <f t="shared" si="107"/>
        <v>-0.91037107609228618</v>
      </c>
      <c r="E3387">
        <v>9.8631523012302109E-4</v>
      </c>
      <c r="G3387">
        <v>3385</v>
      </c>
      <c r="H3387">
        <f t="shared" ca="1" si="108"/>
        <v>1.2320872032516401E-3</v>
      </c>
    </row>
    <row r="3388" spans="2:8" x14ac:dyDescent="0.2">
      <c r="B3388" s="176">
        <v>45303</v>
      </c>
      <c r="C3388" s="146">
        <v>816.45001200000002</v>
      </c>
      <c r="D3388">
        <f t="shared" si="107"/>
        <v>0.61504521783337718</v>
      </c>
      <c r="E3388">
        <v>9.8079810759618734E-4</v>
      </c>
      <c r="G3388">
        <v>3386</v>
      </c>
      <c r="H3388">
        <f t="shared" ca="1" si="108"/>
        <v>-4.3026932183869687E-2</v>
      </c>
    </row>
    <row r="3389" spans="2:8" x14ac:dyDescent="0.2">
      <c r="B3389" s="176">
        <v>41872</v>
      </c>
      <c r="C3389" s="146">
        <v>505.527649</v>
      </c>
      <c r="D3389">
        <f t="shared" si="107"/>
        <v>3.7196132974381011</v>
      </c>
      <c r="E3389">
        <v>9.7607352911028113E-4</v>
      </c>
      <c r="G3389">
        <v>3387</v>
      </c>
      <c r="H3389">
        <f t="shared" ca="1" si="108"/>
        <v>-1.3553266902539687E-2</v>
      </c>
    </row>
    <row r="3390" spans="2:8" x14ac:dyDescent="0.2">
      <c r="B3390" s="176">
        <v>40106</v>
      </c>
      <c r="C3390" s="146">
        <v>107.11209100000001</v>
      </c>
      <c r="D3390">
        <f t="shared" si="107"/>
        <v>-0.71597453031500891</v>
      </c>
      <c r="E3390">
        <v>9.4951445084135377E-4</v>
      </c>
      <c r="G3390">
        <v>3388</v>
      </c>
      <c r="H3390">
        <f t="shared" ca="1" si="108"/>
        <v>9.4312725235864217E-3</v>
      </c>
    </row>
    <row r="3391" spans="2:8" x14ac:dyDescent="0.2">
      <c r="B3391" s="176">
        <v>42361</v>
      </c>
      <c r="C3391" s="146">
        <v>377.12142899999998</v>
      </c>
      <c r="D3391">
        <f t="shared" si="107"/>
        <v>0.42610368225329331</v>
      </c>
      <c r="E3391">
        <v>9.2571742018500664E-4</v>
      </c>
      <c r="G3391">
        <v>3389</v>
      </c>
      <c r="H3391">
        <f t="shared" ca="1" si="108"/>
        <v>-1.2935650393793558E-2</v>
      </c>
    </row>
    <row r="3392" spans="2:8" x14ac:dyDescent="0.2">
      <c r="B3392" s="176">
        <v>41381</v>
      </c>
      <c r="C3392" s="146">
        <v>264.44180299999999</v>
      </c>
      <c r="D3392">
        <f t="shared" si="107"/>
        <v>2.3412665719702948</v>
      </c>
      <c r="E3392">
        <v>9.2281168610524049E-4</v>
      </c>
      <c r="G3392">
        <v>3390</v>
      </c>
      <c r="H3392">
        <f t="shared" ca="1" si="108"/>
        <v>3.1094130821079889E-3</v>
      </c>
    </row>
    <row r="3393" spans="2:8" x14ac:dyDescent="0.2">
      <c r="B3393" s="176">
        <v>38341</v>
      </c>
      <c r="C3393" s="146">
        <v>79.144180000000006</v>
      </c>
      <c r="D3393">
        <f t="shared" si="107"/>
        <v>-1.2590034799933864E-2</v>
      </c>
      <c r="E3393">
        <v>9.116996907505906E-4</v>
      </c>
      <c r="G3393">
        <v>3391</v>
      </c>
      <c r="H3393">
        <f t="shared" ca="1" si="108"/>
        <v>-3.6399292915075827E-2</v>
      </c>
    </row>
    <row r="3394" spans="2:8" x14ac:dyDescent="0.2">
      <c r="B3394" s="176">
        <v>38393</v>
      </c>
      <c r="C3394" s="146">
        <v>80.153312999999997</v>
      </c>
      <c r="D3394">
        <f t="shared" si="107"/>
        <v>1.4595854946612358E-2</v>
      </c>
      <c r="E3394">
        <v>9.0031101551090213E-4</v>
      </c>
      <c r="G3394">
        <v>3392</v>
      </c>
      <c r="H3394">
        <f t="shared" ca="1" si="108"/>
        <v>-9.7364778928878907E-3</v>
      </c>
    </row>
    <row r="3395" spans="2:8" x14ac:dyDescent="0.2">
      <c r="B3395" s="176">
        <v>35265</v>
      </c>
      <c r="C3395" s="146">
        <v>79.000236999999998</v>
      </c>
      <c r="D3395">
        <f t="shared" ref="D3395:D3458" si="109">(C3395-C3396)/C3396</f>
        <v>-0.79463743329421432</v>
      </c>
      <c r="E3395">
        <v>8.988551537855848E-4</v>
      </c>
      <c r="G3395">
        <v>3393</v>
      </c>
      <c r="H3395">
        <f t="shared" ca="1" si="108"/>
        <v>1.8548556752314828E-3</v>
      </c>
    </row>
    <row r="3396" spans="2:8" x14ac:dyDescent="0.2">
      <c r="B3396" s="176">
        <v>41690</v>
      </c>
      <c r="C3396" s="146">
        <v>384.686646</v>
      </c>
      <c r="D3396">
        <f t="shared" si="109"/>
        <v>0.65410051002414538</v>
      </c>
      <c r="E3396">
        <v>8.9398781059774979E-4</v>
      </c>
      <c r="G3396">
        <v>3394</v>
      </c>
      <c r="H3396">
        <f t="shared" ref="H3396:H3459" ca="1" si="110">_xlfn.NORM.INV(RAND(),N$5,N$6)</f>
        <v>8.1998423359936415E-3</v>
      </c>
    </row>
    <row r="3397" spans="2:8" x14ac:dyDescent="0.2">
      <c r="B3397" s="176">
        <v>40590</v>
      </c>
      <c r="C3397" s="146">
        <v>232.56546</v>
      </c>
      <c r="D3397">
        <f t="shared" si="109"/>
        <v>5.803196420952113</v>
      </c>
      <c r="E3397">
        <v>8.888963792166865E-4</v>
      </c>
      <c r="G3397">
        <v>3395</v>
      </c>
      <c r="H3397">
        <f t="shared" ca="1" si="110"/>
        <v>-3.3593860815958054E-2</v>
      </c>
    </row>
    <row r="3398" spans="2:8" x14ac:dyDescent="0.2">
      <c r="B3398" s="176">
        <v>36482</v>
      </c>
      <c r="C3398" s="146">
        <v>34.184733999999999</v>
      </c>
      <c r="D3398">
        <f t="shared" si="109"/>
        <v>-0.91218938922075465</v>
      </c>
      <c r="E3398">
        <v>8.8691245490105694E-4</v>
      </c>
      <c r="G3398">
        <v>3396</v>
      </c>
      <c r="H3398">
        <f t="shared" ca="1" si="110"/>
        <v>5.0666381765100056E-2</v>
      </c>
    </row>
    <row r="3399" spans="2:8" x14ac:dyDescent="0.2">
      <c r="B3399" s="176">
        <v>41694</v>
      </c>
      <c r="C3399" s="146">
        <v>389.30072000000001</v>
      </c>
      <c r="D3399">
        <f t="shared" si="109"/>
        <v>0.70668397716533837</v>
      </c>
      <c r="E3399">
        <v>8.8338014573392549E-4</v>
      </c>
      <c r="G3399">
        <v>3397</v>
      </c>
      <c r="H3399">
        <f t="shared" ca="1" si="110"/>
        <v>-3.2491189532848352E-2</v>
      </c>
    </row>
    <row r="3400" spans="2:8" x14ac:dyDescent="0.2">
      <c r="B3400" s="176">
        <v>41079</v>
      </c>
      <c r="C3400" s="146">
        <v>228.103577</v>
      </c>
      <c r="D3400">
        <f t="shared" si="109"/>
        <v>11.6291171051262</v>
      </c>
      <c r="E3400">
        <v>8.4069738995549471E-4</v>
      </c>
      <c r="G3400">
        <v>3398</v>
      </c>
      <c r="H3400">
        <f t="shared" ca="1" si="110"/>
        <v>-5.3474182642871343E-3</v>
      </c>
    </row>
    <row r="3401" spans="2:8" x14ac:dyDescent="0.2">
      <c r="B3401" s="176">
        <v>36683</v>
      </c>
      <c r="C3401" s="146">
        <v>18.061720000000001</v>
      </c>
      <c r="D3401">
        <f t="shared" si="109"/>
        <v>-0.87389318908702407</v>
      </c>
      <c r="E3401">
        <v>8.3916195515422866E-4</v>
      </c>
      <c r="G3401">
        <v>3399</v>
      </c>
      <c r="H3401">
        <f t="shared" ca="1" si="110"/>
        <v>-8.7381484725585726E-2</v>
      </c>
    </row>
    <row r="3402" spans="2:8" x14ac:dyDescent="0.2">
      <c r="B3402" s="176">
        <v>40283</v>
      </c>
      <c r="C3402" s="146">
        <v>143.225571</v>
      </c>
      <c r="D3402">
        <f t="shared" si="109"/>
        <v>1.4075719782566483</v>
      </c>
      <c r="E3402">
        <v>8.3904532557475863E-4</v>
      </c>
      <c r="G3402">
        <v>3400</v>
      </c>
      <c r="H3402">
        <f t="shared" ca="1" si="110"/>
        <v>1.9532122173575132E-2</v>
      </c>
    </row>
    <row r="3403" spans="2:8" x14ac:dyDescent="0.2">
      <c r="B3403" s="176">
        <v>35356</v>
      </c>
      <c r="C3403" s="146">
        <v>59.489632</v>
      </c>
      <c r="D3403">
        <f t="shared" si="109"/>
        <v>-0.87606429094366212</v>
      </c>
      <c r="E3403">
        <v>8.3578464471527401E-4</v>
      </c>
      <c r="G3403">
        <v>3401</v>
      </c>
      <c r="H3403">
        <f t="shared" ca="1" si="110"/>
        <v>-1.3705451785516279E-2</v>
      </c>
    </row>
    <row r="3404" spans="2:8" x14ac:dyDescent="0.2">
      <c r="B3404" s="176">
        <v>42884</v>
      </c>
      <c r="C3404" s="146">
        <v>480.00396699999999</v>
      </c>
      <c r="D3404">
        <f t="shared" si="109"/>
        <v>1.0807348579803557</v>
      </c>
      <c r="E3404">
        <v>8.313962801384621E-4</v>
      </c>
      <c r="G3404">
        <v>3402</v>
      </c>
      <c r="H3404">
        <f t="shared" ca="1" si="110"/>
        <v>5.3720448418739276E-3</v>
      </c>
    </row>
    <row r="3405" spans="2:8" x14ac:dyDescent="0.2">
      <c r="B3405" s="176">
        <v>41099</v>
      </c>
      <c r="C3405" s="146">
        <v>230.68963600000001</v>
      </c>
      <c r="D3405">
        <f t="shared" si="109"/>
        <v>-0.51780435049018292</v>
      </c>
      <c r="E3405">
        <v>8.310655016875141E-4</v>
      </c>
      <c r="G3405">
        <v>3403</v>
      </c>
      <c r="H3405">
        <f t="shared" ca="1" si="110"/>
        <v>5.4601342459696292E-2</v>
      </c>
    </row>
    <row r="3406" spans="2:8" x14ac:dyDescent="0.2">
      <c r="B3406" s="176">
        <v>41844</v>
      </c>
      <c r="C3406" s="146">
        <v>478.415009</v>
      </c>
      <c r="D3406">
        <f t="shared" si="109"/>
        <v>3.1744034882538728</v>
      </c>
      <c r="E3406">
        <v>8.2502506220289058E-4</v>
      </c>
      <c r="G3406">
        <v>3404</v>
      </c>
      <c r="H3406">
        <f t="shared" ca="1" si="110"/>
        <v>1.1690529280009693E-3</v>
      </c>
    </row>
    <row r="3407" spans="2:8" x14ac:dyDescent="0.2">
      <c r="B3407" s="176">
        <v>39577</v>
      </c>
      <c r="C3407" s="146">
        <v>114.606796</v>
      </c>
      <c r="D3407">
        <f t="shared" si="109"/>
        <v>0.61359571734852847</v>
      </c>
      <c r="E3407">
        <v>8.2234599333755526E-4</v>
      </c>
      <c r="G3407">
        <v>3405</v>
      </c>
      <c r="H3407">
        <f t="shared" ca="1" si="110"/>
        <v>4.0008738555051895E-3</v>
      </c>
    </row>
    <row r="3408" spans="2:8" x14ac:dyDescent="0.2">
      <c r="B3408" s="176">
        <v>35289</v>
      </c>
      <c r="C3408" s="146">
        <v>71.025718999999995</v>
      </c>
      <c r="D3408">
        <f t="shared" si="109"/>
        <v>-0.77417723329261889</v>
      </c>
      <c r="E3408">
        <v>7.9961706081378735E-4</v>
      </c>
      <c r="G3408">
        <v>3406</v>
      </c>
      <c r="H3408">
        <f t="shared" ca="1" si="110"/>
        <v>-1.0785072023435576E-2</v>
      </c>
    </row>
    <row r="3409" spans="2:8" x14ac:dyDescent="0.2">
      <c r="B3409" s="176">
        <v>44342</v>
      </c>
      <c r="C3409" s="146">
        <v>314.519745</v>
      </c>
      <c r="D3409">
        <f t="shared" si="109"/>
        <v>15.078457589429721</v>
      </c>
      <c r="E3409">
        <v>7.9306518955954246E-4</v>
      </c>
      <c r="G3409">
        <v>3407</v>
      </c>
      <c r="H3409">
        <f t="shared" ca="1" si="110"/>
        <v>-1.4226060237690656E-2</v>
      </c>
    </row>
    <row r="3410" spans="2:8" x14ac:dyDescent="0.2">
      <c r="B3410" s="176">
        <v>37477</v>
      </c>
      <c r="C3410" s="146">
        <v>19.561561999999999</v>
      </c>
      <c r="D3410">
        <f t="shared" si="109"/>
        <v>-0.68857952467530004</v>
      </c>
      <c r="E3410">
        <v>7.8926089480088873E-4</v>
      </c>
      <c r="G3410">
        <v>3408</v>
      </c>
      <c r="H3410">
        <f t="shared" ca="1" si="110"/>
        <v>6.8449145885684549E-3</v>
      </c>
    </row>
    <row r="3411" spans="2:8" x14ac:dyDescent="0.2">
      <c r="B3411" s="176">
        <v>38237</v>
      </c>
      <c r="C3411" s="146">
        <v>62.813988000000002</v>
      </c>
      <c r="D3411">
        <f t="shared" si="109"/>
        <v>-0.71850967807909361</v>
      </c>
      <c r="E3411">
        <v>7.6590933152177027E-4</v>
      </c>
      <c r="G3411">
        <v>3409</v>
      </c>
      <c r="H3411">
        <f t="shared" ca="1" si="110"/>
        <v>-1.5426705289645574E-2</v>
      </c>
    </row>
    <row r="3412" spans="2:8" x14ac:dyDescent="0.2">
      <c r="B3412" s="176">
        <v>40567</v>
      </c>
      <c r="C3412" s="146">
        <v>223.14794900000001</v>
      </c>
      <c r="D3412">
        <f t="shared" si="109"/>
        <v>-0.43912944901960921</v>
      </c>
      <c r="E3412">
        <v>7.5794600927866281E-4</v>
      </c>
      <c r="G3412">
        <v>3410</v>
      </c>
      <c r="H3412">
        <f t="shared" ca="1" si="110"/>
        <v>-1.5935321618711945E-2</v>
      </c>
    </row>
    <row r="3413" spans="2:8" x14ac:dyDescent="0.2">
      <c r="B3413" s="176">
        <v>44832</v>
      </c>
      <c r="C3413" s="146">
        <v>397.85998499999999</v>
      </c>
      <c r="D3413">
        <f t="shared" si="109"/>
        <v>18.407575042284865</v>
      </c>
      <c r="E3413">
        <v>7.5226711233547972E-4</v>
      </c>
      <c r="G3413">
        <v>3411</v>
      </c>
      <c r="H3413">
        <f t="shared" ca="1" si="110"/>
        <v>-9.2639481165325711E-3</v>
      </c>
    </row>
    <row r="3414" spans="2:8" x14ac:dyDescent="0.2">
      <c r="B3414" s="176">
        <v>36612</v>
      </c>
      <c r="C3414" s="146">
        <v>20.500242</v>
      </c>
      <c r="D3414">
        <f t="shared" si="109"/>
        <v>-0.86165985630677677</v>
      </c>
      <c r="E3414">
        <v>7.3956221431655965E-4</v>
      </c>
      <c r="G3414">
        <v>3412</v>
      </c>
      <c r="H3414">
        <f t="shared" ca="1" si="110"/>
        <v>5.4149923140688E-3</v>
      </c>
    </row>
    <row r="3415" spans="2:8" x14ac:dyDescent="0.2">
      <c r="B3415" s="176">
        <v>39056</v>
      </c>
      <c r="C3415" s="146">
        <v>148.18722500000001</v>
      </c>
      <c r="D3415">
        <f t="shared" si="109"/>
        <v>8.2107769845774781E-2</v>
      </c>
      <c r="E3415">
        <v>7.364623648681793E-4</v>
      </c>
      <c r="G3415">
        <v>3413</v>
      </c>
      <c r="H3415">
        <f t="shared" ca="1" si="110"/>
        <v>-1.2879981294124225E-2</v>
      </c>
    </row>
    <row r="3416" spans="2:8" x14ac:dyDescent="0.2">
      <c r="B3416" s="176">
        <v>39027</v>
      </c>
      <c r="C3416" s="146">
        <v>136.94313</v>
      </c>
      <c r="D3416">
        <f t="shared" si="109"/>
        <v>-0.77795208805263538</v>
      </c>
      <c r="E3416">
        <v>7.3594137350183227E-4</v>
      </c>
      <c r="G3416">
        <v>3414</v>
      </c>
      <c r="H3416">
        <f t="shared" ca="1" si="110"/>
        <v>-2.5269913752682845E-2</v>
      </c>
    </row>
    <row r="3417" spans="2:8" x14ac:dyDescent="0.2">
      <c r="B3417" s="176">
        <v>45117</v>
      </c>
      <c r="C3417" s="146">
        <v>616.727844</v>
      </c>
      <c r="D3417">
        <f t="shared" si="109"/>
        <v>11.015819484754061</v>
      </c>
      <c r="E3417">
        <v>7.279297659154554E-4</v>
      </c>
      <c r="G3417">
        <v>3415</v>
      </c>
      <c r="H3417">
        <f t="shared" ca="1" si="110"/>
        <v>-3.1907510893987211E-2</v>
      </c>
    </row>
    <row r="3418" spans="2:8" x14ac:dyDescent="0.2">
      <c r="B3418" s="176">
        <v>35681</v>
      </c>
      <c r="C3418" s="146">
        <v>51.326324</v>
      </c>
      <c r="D3418">
        <f t="shared" si="109"/>
        <v>-0.75959077498960392</v>
      </c>
      <c r="E3418">
        <v>7.0707660342278586E-4</v>
      </c>
      <c r="G3418">
        <v>3416</v>
      </c>
      <c r="H3418">
        <f t="shared" ca="1" si="110"/>
        <v>5.4120873781118385E-2</v>
      </c>
    </row>
    <row r="3419" spans="2:8" x14ac:dyDescent="0.2">
      <c r="B3419" s="176">
        <v>40625</v>
      </c>
      <c r="C3419" s="146">
        <v>213.49565100000001</v>
      </c>
      <c r="D3419">
        <f t="shared" si="109"/>
        <v>17.488978136229736</v>
      </c>
      <c r="E3419">
        <v>7.0413039270760046E-4</v>
      </c>
      <c r="G3419">
        <v>3417</v>
      </c>
      <c r="H3419">
        <f t="shared" ca="1" si="110"/>
        <v>2.5630266208388139E-3</v>
      </c>
    </row>
    <row r="3420" spans="2:8" x14ac:dyDescent="0.2">
      <c r="B3420" s="176">
        <v>37145</v>
      </c>
      <c r="C3420" s="146">
        <v>11.547185000000001</v>
      </c>
      <c r="D3420">
        <f t="shared" si="109"/>
        <v>-0.96913622715364323</v>
      </c>
      <c r="E3420">
        <v>6.6857489988717217E-4</v>
      </c>
      <c r="G3420">
        <v>3418</v>
      </c>
      <c r="H3420">
        <f t="shared" ca="1" si="110"/>
        <v>-3.5217577750568239E-2</v>
      </c>
    </row>
    <row r="3421" spans="2:8" x14ac:dyDescent="0.2">
      <c r="B3421" s="176">
        <v>42989</v>
      </c>
      <c r="C3421" s="146">
        <v>374.13394199999999</v>
      </c>
      <c r="D3421">
        <f t="shared" si="109"/>
        <v>15.076720811496084</v>
      </c>
      <c r="E3421">
        <v>6.6661459178971689E-4</v>
      </c>
      <c r="G3421">
        <v>3419</v>
      </c>
      <c r="H3421">
        <f t="shared" ca="1" si="110"/>
        <v>4.9464093863258425E-3</v>
      </c>
    </row>
    <row r="3422" spans="2:8" x14ac:dyDescent="0.2">
      <c r="B3422" s="176">
        <v>37743</v>
      </c>
      <c r="C3422" s="146">
        <v>23.271782000000002</v>
      </c>
      <c r="D3422">
        <f t="shared" si="109"/>
        <v>0.93645711733290982</v>
      </c>
      <c r="E3422">
        <v>6.6334556726548608E-4</v>
      </c>
      <c r="G3422">
        <v>3420</v>
      </c>
      <c r="H3422">
        <f t="shared" ca="1" si="110"/>
        <v>-1.6530604223838452E-2</v>
      </c>
    </row>
    <row r="3423" spans="2:8" x14ac:dyDescent="0.2">
      <c r="B3423" s="176">
        <v>36811</v>
      </c>
      <c r="C3423" s="146">
        <v>12.017711</v>
      </c>
      <c r="D3423">
        <f t="shared" si="109"/>
        <v>-0.90004517288334152</v>
      </c>
      <c r="E3423">
        <v>6.4213161050219231E-4</v>
      </c>
      <c r="G3423">
        <v>3421</v>
      </c>
      <c r="H3423">
        <f t="shared" ca="1" si="110"/>
        <v>-5.6858684653667772E-2</v>
      </c>
    </row>
    <row r="3424" spans="2:8" x14ac:dyDescent="0.2">
      <c r="B3424" s="176">
        <v>39434</v>
      </c>
      <c r="C3424" s="146">
        <v>120.23142199999999</v>
      </c>
      <c r="D3424">
        <f t="shared" si="109"/>
        <v>-0.61965896330116832</v>
      </c>
      <c r="E3424">
        <v>6.4125006919213965E-4</v>
      </c>
      <c r="G3424">
        <v>3422</v>
      </c>
      <c r="H3424">
        <f t="shared" ca="1" si="110"/>
        <v>3.5251629458124635E-2</v>
      </c>
    </row>
    <row r="3425" spans="2:8" x14ac:dyDescent="0.2">
      <c r="B3425" s="176">
        <v>44384</v>
      </c>
      <c r="C3425" s="146">
        <v>316.114777</v>
      </c>
      <c r="D3425">
        <f t="shared" si="109"/>
        <v>-0.35542228226372513</v>
      </c>
      <c r="E3425">
        <v>6.3118801989305051E-4</v>
      </c>
      <c r="G3425">
        <v>3423</v>
      </c>
      <c r="H3425">
        <f t="shared" ca="1" si="110"/>
        <v>5.6210880758985636E-2</v>
      </c>
    </row>
    <row r="3426" spans="2:8" x14ac:dyDescent="0.2">
      <c r="B3426" s="176">
        <v>44546</v>
      </c>
      <c r="C3426" s="146">
        <v>490.42150900000001</v>
      </c>
      <c r="D3426">
        <f t="shared" si="109"/>
        <v>2.5222851759192961</v>
      </c>
      <c r="E3426">
        <v>6.1019854922500472E-4</v>
      </c>
      <c r="G3426">
        <v>3424</v>
      </c>
      <c r="H3426">
        <f t="shared" ca="1" si="110"/>
        <v>-4.665772663060707E-2</v>
      </c>
    </row>
    <row r="3427" spans="2:8" x14ac:dyDescent="0.2">
      <c r="B3427" s="176">
        <v>39023</v>
      </c>
      <c r="C3427" s="146">
        <v>139.233902</v>
      </c>
      <c r="D3427">
        <f t="shared" si="109"/>
        <v>-0.16341503220121958</v>
      </c>
      <c r="E3427">
        <v>6.0311184092955302E-4</v>
      </c>
      <c r="G3427">
        <v>3425</v>
      </c>
      <c r="H3427">
        <f t="shared" ca="1" si="110"/>
        <v>8.0396975797572458E-4</v>
      </c>
    </row>
    <row r="3428" spans="2:8" x14ac:dyDescent="0.2">
      <c r="B3428" s="176">
        <v>43448</v>
      </c>
      <c r="C3428" s="146">
        <v>166.431274</v>
      </c>
      <c r="D3428">
        <f t="shared" si="109"/>
        <v>2.3721817257110711</v>
      </c>
      <c r="E3428">
        <v>5.9922466688894108E-4</v>
      </c>
      <c r="G3428">
        <v>3426</v>
      </c>
      <c r="H3428">
        <f t="shared" ca="1" si="110"/>
        <v>-1.7668516005489642E-2</v>
      </c>
    </row>
    <row r="3429" spans="2:8" x14ac:dyDescent="0.2">
      <c r="B3429" s="176">
        <v>35745</v>
      </c>
      <c r="C3429" s="146">
        <v>49.354182999999999</v>
      </c>
      <c r="D3429">
        <f t="shared" si="109"/>
        <v>-0.66189273872237253</v>
      </c>
      <c r="E3429">
        <v>5.8807696905126109E-4</v>
      </c>
      <c r="G3429">
        <v>3427</v>
      </c>
      <c r="H3429">
        <f t="shared" ca="1" si="110"/>
        <v>7.6280434332322618E-3</v>
      </c>
    </row>
    <row r="3430" spans="2:8" x14ac:dyDescent="0.2">
      <c r="B3430" s="176">
        <v>39132</v>
      </c>
      <c r="C3430" s="146">
        <v>145.97197</v>
      </c>
      <c r="D3430">
        <f t="shared" si="109"/>
        <v>0.10115215230247272</v>
      </c>
      <c r="E3430">
        <v>5.7526303423103024E-4</v>
      </c>
      <c r="G3430">
        <v>3428</v>
      </c>
      <c r="H3430">
        <f t="shared" ca="1" si="110"/>
        <v>-2.8302903585483711E-2</v>
      </c>
    </row>
    <row r="3431" spans="2:8" x14ac:dyDescent="0.2">
      <c r="B3431" s="176">
        <v>38940</v>
      </c>
      <c r="C3431" s="146">
        <v>132.56294299999999</v>
      </c>
      <c r="D3431">
        <f t="shared" si="109"/>
        <v>-0.24466859747103728</v>
      </c>
      <c r="E3431">
        <v>5.6987287897069302E-4</v>
      </c>
      <c r="G3431">
        <v>3429</v>
      </c>
      <c r="H3431">
        <f t="shared" ca="1" si="110"/>
        <v>3.19066733297525E-2</v>
      </c>
    </row>
    <row r="3432" spans="2:8" x14ac:dyDescent="0.2">
      <c r="B3432" s="176">
        <v>43822</v>
      </c>
      <c r="C3432" s="146">
        <v>175.50302099999999</v>
      </c>
      <c r="D3432">
        <f t="shared" si="109"/>
        <v>-0.71699909020724317</v>
      </c>
      <c r="E3432">
        <v>5.6840999360777112E-4</v>
      </c>
      <c r="G3432">
        <v>3430</v>
      </c>
      <c r="H3432">
        <f t="shared" ca="1" si="110"/>
        <v>1.2586213894957828E-3</v>
      </c>
    </row>
    <row r="3433" spans="2:8" x14ac:dyDescent="0.2">
      <c r="B3433" s="176">
        <v>45196</v>
      </c>
      <c r="C3433" s="146">
        <v>620.15002400000003</v>
      </c>
      <c r="D3433">
        <f t="shared" si="109"/>
        <v>2.5056797804523678</v>
      </c>
      <c r="E3433">
        <v>5.6475638395792538E-4</v>
      </c>
      <c r="G3433">
        <v>3431</v>
      </c>
      <c r="H3433">
        <f t="shared" ca="1" si="110"/>
        <v>4.3447813880945152E-2</v>
      </c>
    </row>
    <row r="3434" spans="2:8" x14ac:dyDescent="0.2">
      <c r="B3434" s="176">
        <v>43524</v>
      </c>
      <c r="C3434" s="146">
        <v>176.898651</v>
      </c>
      <c r="D3434">
        <f t="shared" si="109"/>
        <v>-4.3138314978604729E-2</v>
      </c>
      <c r="E3434">
        <v>5.6374759309276367E-4</v>
      </c>
      <c r="G3434">
        <v>3432</v>
      </c>
      <c r="H3434">
        <f t="shared" ca="1" si="110"/>
        <v>1.8014710606314249E-2</v>
      </c>
    </row>
    <row r="3435" spans="2:8" x14ac:dyDescent="0.2">
      <c r="B3435" s="176">
        <v>43481</v>
      </c>
      <c r="C3435" s="146">
        <v>184.873795</v>
      </c>
      <c r="D3435">
        <f t="shared" si="109"/>
        <v>0.79260618023468232</v>
      </c>
      <c r="E3435">
        <v>5.3942076867863125E-4</v>
      </c>
      <c r="G3435">
        <v>3433</v>
      </c>
      <c r="H3435">
        <f t="shared" ca="1" si="110"/>
        <v>4.9246144475247281E-3</v>
      </c>
    </row>
    <row r="3436" spans="2:8" x14ac:dyDescent="0.2">
      <c r="B3436" s="176">
        <v>40093</v>
      </c>
      <c r="C3436" s="146">
        <v>103.131294</v>
      </c>
      <c r="D3436">
        <f t="shared" si="109"/>
        <v>-0.62326988692875929</v>
      </c>
      <c r="E3436">
        <v>5.3773013619176798E-4</v>
      </c>
      <c r="G3436">
        <v>3434</v>
      </c>
      <c r="H3436">
        <f t="shared" ca="1" si="110"/>
        <v>6.9447237727925659E-2</v>
      </c>
    </row>
    <row r="3437" spans="2:8" x14ac:dyDescent="0.2">
      <c r="B3437" s="176">
        <v>41225</v>
      </c>
      <c r="C3437" s="146">
        <v>273.753784</v>
      </c>
      <c r="D3437">
        <f t="shared" si="109"/>
        <v>4.0074960310540586</v>
      </c>
      <c r="E3437">
        <v>5.3460154802113542E-4</v>
      </c>
      <c r="G3437">
        <v>3435</v>
      </c>
      <c r="H3437">
        <f t="shared" ca="1" si="110"/>
        <v>8.1010621594784626E-3</v>
      </c>
    </row>
    <row r="3438" spans="2:8" x14ac:dyDescent="0.2">
      <c r="B3438" s="176">
        <v>35653</v>
      </c>
      <c r="C3438" s="146">
        <v>54.668796999999998</v>
      </c>
      <c r="D3438">
        <f t="shared" si="109"/>
        <v>-0.78211175809174704</v>
      </c>
      <c r="E3438">
        <v>5.3074867756182115E-4</v>
      </c>
      <c r="G3438">
        <v>3436</v>
      </c>
      <c r="H3438">
        <f t="shared" ca="1" si="110"/>
        <v>7.2196442113512491E-2</v>
      </c>
    </row>
    <row r="3439" spans="2:8" x14ac:dyDescent="0.2">
      <c r="B3439" s="176">
        <v>40520</v>
      </c>
      <c r="C3439" s="146">
        <v>250.90292400000001</v>
      </c>
      <c r="D3439">
        <f t="shared" si="109"/>
        <v>5.2130085709652628E-2</v>
      </c>
      <c r="E3439">
        <v>5.242023764673834E-4</v>
      </c>
      <c r="G3439">
        <v>3437</v>
      </c>
      <c r="H3439">
        <f t="shared" ca="1" si="110"/>
        <v>-2.6007938634650649E-2</v>
      </c>
    </row>
    <row r="3440" spans="2:8" x14ac:dyDescent="0.2">
      <c r="B3440" s="176">
        <v>40491</v>
      </c>
      <c r="C3440" s="146">
        <v>238.47139000000001</v>
      </c>
      <c r="D3440">
        <f t="shared" si="109"/>
        <v>0.27666628726123871</v>
      </c>
      <c r="E3440">
        <v>5.1208449983725503E-4</v>
      </c>
      <c r="G3440">
        <v>3438</v>
      </c>
      <c r="H3440">
        <f t="shared" ca="1" si="110"/>
        <v>-2.2709990785513426E-3</v>
      </c>
    </row>
    <row r="3441" spans="2:8" x14ac:dyDescent="0.2">
      <c r="B3441" s="176">
        <v>40725</v>
      </c>
      <c r="C3441" s="146">
        <v>186.79226700000001</v>
      </c>
      <c r="D3441">
        <f t="shared" si="109"/>
        <v>2.4256072098886192</v>
      </c>
      <c r="E3441">
        <v>5.0296637843067339E-4</v>
      </c>
      <c r="G3441">
        <v>3439</v>
      </c>
      <c r="H3441">
        <f t="shared" ca="1" si="110"/>
        <v>-3.2854310406068128E-2</v>
      </c>
    </row>
    <row r="3442" spans="2:8" x14ac:dyDescent="0.2">
      <c r="B3442" s="176">
        <v>39735</v>
      </c>
      <c r="C3442" s="146">
        <v>54.528221000000002</v>
      </c>
      <c r="D3442">
        <f t="shared" si="109"/>
        <v>-3.8807462587669359E-2</v>
      </c>
      <c r="E3442">
        <v>5.0122104396660265E-4</v>
      </c>
      <c r="G3442">
        <v>3440</v>
      </c>
      <c r="H3442">
        <f t="shared" ca="1" si="110"/>
        <v>-1.5863940993940204E-2</v>
      </c>
    </row>
    <row r="3443" spans="2:8" x14ac:dyDescent="0.2">
      <c r="B3443" s="176">
        <v>35545</v>
      </c>
      <c r="C3443" s="146">
        <v>56.729759000000001</v>
      </c>
      <c r="D3443">
        <f t="shared" si="109"/>
        <v>-0.8584192576483094</v>
      </c>
      <c r="E3443">
        <v>5.0053457254606933E-4</v>
      </c>
      <c r="G3443">
        <v>3441</v>
      </c>
      <c r="H3443">
        <f t="shared" ca="1" si="110"/>
        <v>-2.3288078929540417E-2</v>
      </c>
    </row>
    <row r="3444" spans="2:8" x14ac:dyDescent="0.2">
      <c r="B3444" s="176">
        <v>42198</v>
      </c>
      <c r="C3444" s="146">
        <v>400.68838499999998</v>
      </c>
      <c r="D3444">
        <f t="shared" si="109"/>
        <v>0.29552689705773033</v>
      </c>
      <c r="E3444">
        <v>4.9766650937973415E-4</v>
      </c>
      <c r="G3444">
        <v>3442</v>
      </c>
      <c r="H3444">
        <f t="shared" ca="1" si="110"/>
        <v>1.8841750006479394E-2</v>
      </c>
    </row>
    <row r="3445" spans="2:8" x14ac:dyDescent="0.2">
      <c r="B3445" s="176">
        <v>43236</v>
      </c>
      <c r="C3445" s="146">
        <v>309.28604100000001</v>
      </c>
      <c r="D3445">
        <f t="shared" si="109"/>
        <v>-2.6666705983595478E-2</v>
      </c>
      <c r="E3445">
        <v>4.8362125659593119E-4</v>
      </c>
      <c r="G3445">
        <v>3443</v>
      </c>
      <c r="H3445">
        <f t="shared" ca="1" si="110"/>
        <v>-1.8845481150964058E-2</v>
      </c>
    </row>
    <row r="3446" spans="2:8" x14ac:dyDescent="0.2">
      <c r="B3446" s="176">
        <v>44344</v>
      </c>
      <c r="C3446" s="146">
        <v>317.75964399999998</v>
      </c>
      <c r="D3446">
        <f t="shared" si="109"/>
        <v>3.7516029911625552</v>
      </c>
      <c r="E3446">
        <v>4.7081939996308905E-4</v>
      </c>
      <c r="G3446">
        <v>3444</v>
      </c>
      <c r="H3446">
        <f t="shared" ca="1" si="110"/>
        <v>-3.530966465262371E-2</v>
      </c>
    </row>
    <row r="3447" spans="2:8" x14ac:dyDescent="0.2">
      <c r="B3447" s="176">
        <v>37959</v>
      </c>
      <c r="C3447" s="146">
        <v>66.874199000000004</v>
      </c>
      <c r="D3447">
        <f t="shared" si="109"/>
        <v>3.0193333602594334</v>
      </c>
      <c r="E3447">
        <v>4.7071682509699391E-4</v>
      </c>
      <c r="G3447">
        <v>3445</v>
      </c>
      <c r="H3447">
        <f t="shared" ca="1" si="110"/>
        <v>1.8289069939321796E-2</v>
      </c>
    </row>
    <row r="3448" spans="2:8" x14ac:dyDescent="0.2">
      <c r="B3448" s="176">
        <v>37231</v>
      </c>
      <c r="C3448" s="146">
        <v>16.638131999999999</v>
      </c>
      <c r="D3448">
        <f t="shared" si="109"/>
        <v>-0.84695105237656232</v>
      </c>
      <c r="E3448">
        <v>4.6426994498212278E-4</v>
      </c>
      <c r="G3448">
        <v>3446</v>
      </c>
      <c r="H3448">
        <f t="shared" ca="1" si="110"/>
        <v>8.1740443653587434E-3</v>
      </c>
    </row>
    <row r="3449" spans="2:8" x14ac:dyDescent="0.2">
      <c r="B3449" s="176">
        <v>44019</v>
      </c>
      <c r="C3449" s="146">
        <v>108.71118199999999</v>
      </c>
      <c r="D3449">
        <f t="shared" si="109"/>
        <v>-0.75355932151980465</v>
      </c>
      <c r="E3449">
        <v>4.5870040309364899E-4</v>
      </c>
      <c r="G3449">
        <v>3447</v>
      </c>
      <c r="H3449">
        <f t="shared" ca="1" si="110"/>
        <v>-6.4742262072100557E-2</v>
      </c>
    </row>
    <row r="3450" spans="2:8" x14ac:dyDescent="0.2">
      <c r="B3450" s="176">
        <v>42914</v>
      </c>
      <c r="C3450" s="146">
        <v>441.12515300000001</v>
      </c>
      <c r="D3450">
        <f t="shared" si="109"/>
        <v>8.1024274630928037</v>
      </c>
      <c r="E3450">
        <v>4.5223487071867688E-4</v>
      </c>
      <c r="G3450">
        <v>3448</v>
      </c>
      <c r="H3450">
        <f t="shared" ca="1" si="110"/>
        <v>2.7060533939196833E-2</v>
      </c>
    </row>
    <row r="3451" spans="2:8" x14ac:dyDescent="0.2">
      <c r="B3451" s="176">
        <v>35740</v>
      </c>
      <c r="C3451" s="146">
        <v>48.462364000000001</v>
      </c>
      <c r="D3451">
        <f t="shared" si="109"/>
        <v>-0.92753833003956332</v>
      </c>
      <c r="E3451">
        <v>4.4887947346665272E-4</v>
      </c>
      <c r="G3451">
        <v>3449</v>
      </c>
      <c r="H3451">
        <f t="shared" ca="1" si="110"/>
        <v>-1.0283995395992944E-2</v>
      </c>
    </row>
    <row r="3452" spans="2:8" x14ac:dyDescent="0.2">
      <c r="B3452" s="176">
        <v>45218</v>
      </c>
      <c r="C3452" s="146">
        <v>668.79998799999998</v>
      </c>
      <c r="D3452">
        <f t="shared" si="109"/>
        <v>13.073848734742457</v>
      </c>
      <c r="E3452">
        <v>4.4874794315629741E-4</v>
      </c>
      <c r="G3452">
        <v>3450</v>
      </c>
      <c r="H3452">
        <f t="shared" ca="1" si="110"/>
        <v>3.4254152487518431E-2</v>
      </c>
    </row>
    <row r="3453" spans="2:8" x14ac:dyDescent="0.2">
      <c r="B3453" s="176">
        <v>35451</v>
      </c>
      <c r="C3453" s="146">
        <v>47.520760000000003</v>
      </c>
      <c r="D3453">
        <f t="shared" si="109"/>
        <v>-0.67442496863495804</v>
      </c>
      <c r="E3453">
        <v>4.4806809136033096E-4</v>
      </c>
      <c r="G3453">
        <v>3451</v>
      </c>
      <c r="H3453">
        <f t="shared" ca="1" si="110"/>
        <v>-3.4353308305183954E-2</v>
      </c>
    </row>
    <row r="3454" spans="2:8" x14ac:dyDescent="0.2">
      <c r="B3454" s="176">
        <v>40189</v>
      </c>
      <c r="C3454" s="146">
        <v>145.959473</v>
      </c>
      <c r="D3454">
        <f t="shared" si="109"/>
        <v>1.1493122257034549</v>
      </c>
      <c r="E3454">
        <v>4.428257232654917E-4</v>
      </c>
      <c r="G3454">
        <v>3452</v>
      </c>
      <c r="H3454">
        <f t="shared" ca="1" si="110"/>
        <v>5.9383932187536837E-3</v>
      </c>
    </row>
    <row r="3455" spans="2:8" x14ac:dyDescent="0.2">
      <c r="B3455" s="176">
        <v>35174</v>
      </c>
      <c r="C3455" s="146">
        <v>67.909851000000003</v>
      </c>
      <c r="D3455">
        <f t="shared" si="109"/>
        <v>0.29959734401601773</v>
      </c>
      <c r="E3455">
        <v>4.1338037785992545E-4</v>
      </c>
      <c r="G3455">
        <v>3453</v>
      </c>
      <c r="H3455">
        <f t="shared" ca="1" si="110"/>
        <v>2.1207285312366118E-2</v>
      </c>
    </row>
    <row r="3456" spans="2:8" x14ac:dyDescent="0.2">
      <c r="B3456" s="176">
        <v>35072</v>
      </c>
      <c r="C3456" s="146">
        <v>52.254531999999998</v>
      </c>
      <c r="D3456">
        <f t="shared" si="109"/>
        <v>-0.78931916027296023</v>
      </c>
      <c r="E3456">
        <v>4.0292160473452498E-4</v>
      </c>
      <c r="G3456">
        <v>3454</v>
      </c>
      <c r="H3456">
        <f t="shared" ca="1" si="110"/>
        <v>4.0782830583627624E-2</v>
      </c>
    </row>
    <row r="3457" spans="2:8" x14ac:dyDescent="0.2">
      <c r="B3457" s="176">
        <v>43326</v>
      </c>
      <c r="C3457" s="146">
        <v>248.02697800000001</v>
      </c>
      <c r="D3457">
        <f t="shared" si="109"/>
        <v>11.851602879129885</v>
      </c>
      <c r="E3457">
        <v>4.0213808341875288E-4</v>
      </c>
      <c r="G3457">
        <v>3455</v>
      </c>
      <c r="H3457">
        <f t="shared" ca="1" si="110"/>
        <v>2.4602530371268923E-2</v>
      </c>
    </row>
    <row r="3458" spans="2:8" x14ac:dyDescent="0.2">
      <c r="B3458" s="176">
        <v>37350</v>
      </c>
      <c r="C3458" s="146">
        <v>19.299302999999998</v>
      </c>
      <c r="D3458">
        <f t="shared" si="109"/>
        <v>-0.89832104008751357</v>
      </c>
      <c r="E3458">
        <v>3.9955224023712833E-4</v>
      </c>
      <c r="G3458">
        <v>3456</v>
      </c>
      <c r="H3458">
        <f t="shared" ca="1" si="110"/>
        <v>6.3487128333730583E-3</v>
      </c>
    </row>
    <row r="3459" spans="2:8" x14ac:dyDescent="0.2">
      <c r="B3459" s="176">
        <v>40422</v>
      </c>
      <c r="C3459" s="146">
        <v>189.80625900000001</v>
      </c>
      <c r="D3459">
        <f t="shared" ref="D3459:D3522" si="111">(C3459-C3460)/C3460</f>
        <v>8.5808075092478511</v>
      </c>
      <c r="E3459">
        <v>3.9584431982196217E-4</v>
      </c>
      <c r="G3459">
        <v>3457</v>
      </c>
      <c r="H3459">
        <f t="shared" ca="1" si="110"/>
        <v>4.441932972079795E-2</v>
      </c>
    </row>
    <row r="3460" spans="2:8" x14ac:dyDescent="0.2">
      <c r="B3460" s="176">
        <v>36665</v>
      </c>
      <c r="C3460" s="146">
        <v>19.811091999999999</v>
      </c>
      <c r="D3460">
        <f t="shared" si="111"/>
        <v>-0.96276403157632295</v>
      </c>
      <c r="E3460">
        <v>3.8205317578279114E-4</v>
      </c>
      <c r="G3460">
        <v>3458</v>
      </c>
      <c r="H3460">
        <f t="shared" ref="H3460:H3523" ca="1" si="112">_xlfn.NORM.INV(RAND(),N$5,N$6)</f>
        <v>-1.4256912284313148E-2</v>
      </c>
    </row>
    <row r="3461" spans="2:8" x14ac:dyDescent="0.2">
      <c r="B3461" s="176">
        <v>42684</v>
      </c>
      <c r="C3461" s="146">
        <v>532.04180899999994</v>
      </c>
      <c r="D3461">
        <f t="shared" si="111"/>
        <v>24.284074622838293</v>
      </c>
      <c r="E3461">
        <v>3.7492685309684917E-4</v>
      </c>
      <c r="G3461">
        <v>3459</v>
      </c>
      <c r="H3461">
        <f t="shared" ca="1" si="112"/>
        <v>-3.6383231210703547E-2</v>
      </c>
    </row>
    <row r="3462" spans="2:8" x14ac:dyDescent="0.2">
      <c r="B3462" s="176">
        <v>37516</v>
      </c>
      <c r="C3462" s="146">
        <v>21.042566000000001</v>
      </c>
      <c r="D3462">
        <f t="shared" si="111"/>
        <v>-0.47308989582775146</v>
      </c>
      <c r="E3462">
        <v>3.6667715243850403E-4</v>
      </c>
      <c r="G3462">
        <v>3460</v>
      </c>
      <c r="H3462">
        <f t="shared" ca="1" si="112"/>
        <v>4.2252774323440568E-3</v>
      </c>
    </row>
    <row r="3463" spans="2:8" x14ac:dyDescent="0.2">
      <c r="B3463" s="176">
        <v>35914</v>
      </c>
      <c r="C3463" s="146">
        <v>39.935780000000001</v>
      </c>
      <c r="D3463">
        <f t="shared" si="111"/>
        <v>0.91505612800716929</v>
      </c>
      <c r="E3463">
        <v>3.6321480673961808E-4</v>
      </c>
      <c r="G3463">
        <v>3461</v>
      </c>
      <c r="H3463">
        <f t="shared" ca="1" si="112"/>
        <v>-1.007905864806921E-2</v>
      </c>
    </row>
    <row r="3464" spans="2:8" x14ac:dyDescent="0.2">
      <c r="B3464" s="176">
        <v>36273</v>
      </c>
      <c r="C3464" s="146">
        <v>20.853581999999999</v>
      </c>
      <c r="D3464">
        <f t="shared" si="111"/>
        <v>-0.94953218893595959</v>
      </c>
      <c r="E3464">
        <v>3.5747642368155053E-4</v>
      </c>
      <c r="G3464">
        <v>3462</v>
      </c>
      <c r="H3464">
        <f t="shared" ca="1" si="112"/>
        <v>-5.6357091818578293E-2</v>
      </c>
    </row>
    <row r="3465" spans="2:8" x14ac:dyDescent="0.2">
      <c r="B3465" s="176">
        <v>41793</v>
      </c>
      <c r="C3465" s="146">
        <v>413.20559700000001</v>
      </c>
      <c r="D3465">
        <f t="shared" si="111"/>
        <v>0.33217768914051465</v>
      </c>
      <c r="E3465">
        <v>3.5655497837831573E-4</v>
      </c>
      <c r="G3465">
        <v>3463</v>
      </c>
      <c r="H3465">
        <f t="shared" ca="1" si="112"/>
        <v>-2.0000787095956141E-2</v>
      </c>
    </row>
    <row r="3466" spans="2:8" x14ac:dyDescent="0.2">
      <c r="B3466" s="176">
        <v>41277</v>
      </c>
      <c r="C3466" s="146">
        <v>310.17303500000003</v>
      </c>
      <c r="D3466">
        <f t="shared" si="111"/>
        <v>11.45707758060434</v>
      </c>
      <c r="E3466">
        <v>3.1445241643402979E-4</v>
      </c>
      <c r="G3466">
        <v>3464</v>
      </c>
      <c r="H3466">
        <f t="shared" ca="1" si="112"/>
        <v>8.8972606671372956E-3</v>
      </c>
    </row>
    <row r="3467" spans="2:8" x14ac:dyDescent="0.2">
      <c r="B3467" s="176">
        <v>37621</v>
      </c>
      <c r="C3467" s="146">
        <v>24.899342000000001</v>
      </c>
      <c r="D3467">
        <f t="shared" si="111"/>
        <v>-0.94900062057643841</v>
      </c>
      <c r="E3467">
        <v>3.0998376723168086E-4</v>
      </c>
      <c r="G3467">
        <v>3465</v>
      </c>
      <c r="H3467">
        <f t="shared" ca="1" si="112"/>
        <v>4.2855761278718763E-2</v>
      </c>
    </row>
    <row r="3468" spans="2:8" x14ac:dyDescent="0.2">
      <c r="B3468" s="176">
        <v>44566</v>
      </c>
      <c r="C3468" s="146">
        <v>488.22833300000002</v>
      </c>
      <c r="D3468">
        <f t="shared" si="111"/>
        <v>0.44038906928864185</v>
      </c>
      <c r="E3468">
        <v>3.0631527476612048E-4</v>
      </c>
      <c r="G3468">
        <v>3466</v>
      </c>
      <c r="H3468">
        <f t="shared" ca="1" si="112"/>
        <v>-1.1759093153579763E-2</v>
      </c>
    </row>
    <row r="3469" spans="2:8" x14ac:dyDescent="0.2">
      <c r="B3469" s="176">
        <v>42247</v>
      </c>
      <c r="C3469" s="146">
        <v>338.955872</v>
      </c>
      <c r="D3469">
        <f t="shared" si="111"/>
        <v>3.2894120377811498</v>
      </c>
      <c r="E3469">
        <v>2.9413951908172613E-4</v>
      </c>
      <c r="G3469">
        <v>3467</v>
      </c>
      <c r="H3469">
        <f t="shared" ca="1" si="112"/>
        <v>2.3879677187140663E-2</v>
      </c>
    </row>
    <row r="3470" spans="2:8" x14ac:dyDescent="0.2">
      <c r="B3470" s="176">
        <v>35268</v>
      </c>
      <c r="C3470" s="146">
        <v>79.021523000000002</v>
      </c>
      <c r="D3470">
        <f t="shared" si="111"/>
        <v>-0.79439845884762827</v>
      </c>
      <c r="E3470">
        <v>2.6944222964803854E-4</v>
      </c>
      <c r="G3470">
        <v>3468</v>
      </c>
      <c r="H3470">
        <f t="shared" ca="1" si="112"/>
        <v>3.0769678841659275E-2</v>
      </c>
    </row>
    <row r="3471" spans="2:8" x14ac:dyDescent="0.2">
      <c r="B3471" s="176">
        <v>41689</v>
      </c>
      <c r="C3471" s="146">
        <v>384.34304800000001</v>
      </c>
      <c r="D3471">
        <f t="shared" si="111"/>
        <v>-3.9748617905686102E-2</v>
      </c>
      <c r="E3471">
        <v>2.5550113195661587E-4</v>
      </c>
      <c r="G3471">
        <v>3469</v>
      </c>
      <c r="H3471">
        <f t="shared" ca="1" si="112"/>
        <v>9.7324263964606392E-3</v>
      </c>
    </row>
    <row r="3472" spans="2:8" x14ac:dyDescent="0.2">
      <c r="B3472" s="176">
        <v>43007</v>
      </c>
      <c r="C3472" s="146">
        <v>400.25253300000003</v>
      </c>
      <c r="D3472">
        <f t="shared" si="111"/>
        <v>-0.36331421662365193</v>
      </c>
      <c r="E3472">
        <v>2.491573019781569E-4</v>
      </c>
      <c r="G3472">
        <v>3470</v>
      </c>
      <c r="H3472">
        <f t="shared" ca="1" si="112"/>
        <v>-8.080502206390644E-3</v>
      </c>
    </row>
    <row r="3473" spans="2:8" x14ac:dyDescent="0.2">
      <c r="B3473" s="176">
        <v>45230</v>
      </c>
      <c r="C3473" s="146">
        <v>628.65002400000003</v>
      </c>
      <c r="D3473">
        <f t="shared" si="111"/>
        <v>8.3556273616484482</v>
      </c>
      <c r="E3473">
        <v>2.3870167064443971E-4</v>
      </c>
      <c r="G3473">
        <v>3471</v>
      </c>
      <c r="H3473">
        <f t="shared" ca="1" si="112"/>
        <v>6.3723484269405217E-2</v>
      </c>
    </row>
    <row r="3474" spans="2:8" x14ac:dyDescent="0.2">
      <c r="B3474" s="176">
        <v>38294</v>
      </c>
      <c r="C3474" s="146">
        <v>67.194855000000004</v>
      </c>
      <c r="D3474">
        <f t="shared" si="111"/>
        <v>0.13480982044363421</v>
      </c>
      <c r="E3474">
        <v>2.383786287709015E-4</v>
      </c>
      <c r="G3474">
        <v>3472</v>
      </c>
      <c r="H3474">
        <f t="shared" ca="1" si="112"/>
        <v>-5.5658866687087472E-3</v>
      </c>
    </row>
    <row r="3475" spans="2:8" x14ac:dyDescent="0.2">
      <c r="B3475" s="176">
        <v>35146</v>
      </c>
      <c r="C3475" s="146">
        <v>59.212437000000001</v>
      </c>
      <c r="D3475">
        <f t="shared" si="111"/>
        <v>-0.21253654851672388</v>
      </c>
      <c r="E3475">
        <v>2.3656031570970645E-4</v>
      </c>
      <c r="G3475">
        <v>3473</v>
      </c>
      <c r="H3475">
        <f t="shared" ca="1" si="112"/>
        <v>5.5056016515262814E-3</v>
      </c>
    </row>
    <row r="3476" spans="2:8" x14ac:dyDescent="0.2">
      <c r="B3476" s="176">
        <v>39657</v>
      </c>
      <c r="C3476" s="146">
        <v>75.193886000000006</v>
      </c>
      <c r="D3476">
        <f t="shared" si="111"/>
        <v>1.199145866524272</v>
      </c>
      <c r="E3476">
        <v>2.3463528313674164E-4</v>
      </c>
      <c r="G3476">
        <v>3474</v>
      </c>
      <c r="H3476">
        <f t="shared" ca="1" si="112"/>
        <v>-2.6239142899328577E-2</v>
      </c>
    </row>
    <row r="3477" spans="2:8" x14ac:dyDescent="0.2">
      <c r="B3477" s="176">
        <v>36483</v>
      </c>
      <c r="C3477" s="146">
        <v>34.192314000000003</v>
      </c>
      <c r="D3477">
        <f t="shared" si="111"/>
        <v>-0.95154150345379263</v>
      </c>
      <c r="E3477">
        <v>2.2173640432610536E-4</v>
      </c>
      <c r="G3477">
        <v>3475</v>
      </c>
      <c r="H3477">
        <f t="shared" ca="1" si="112"/>
        <v>3.9043722491862713E-2</v>
      </c>
    </row>
    <row r="3478" spans="2:8" x14ac:dyDescent="0.2">
      <c r="B3478" s="176">
        <v>45264</v>
      </c>
      <c r="C3478" s="146">
        <v>705.59997599999997</v>
      </c>
      <c r="D3478">
        <f t="shared" si="111"/>
        <v>1.8625487881314504</v>
      </c>
      <c r="E3478">
        <v>2.1257920114679148E-4</v>
      </c>
      <c r="G3478">
        <v>3476</v>
      </c>
      <c r="H3478">
        <f t="shared" ca="1" si="112"/>
        <v>-8.2019337414259447E-3</v>
      </c>
    </row>
    <row r="3479" spans="2:8" x14ac:dyDescent="0.2">
      <c r="B3479" s="176">
        <v>40949</v>
      </c>
      <c r="C3479" s="146">
        <v>246.493607</v>
      </c>
      <c r="D3479">
        <f t="shared" si="111"/>
        <v>-4.4583165436595351E-2</v>
      </c>
      <c r="E3479">
        <v>1.9435517946065579E-4</v>
      </c>
      <c r="G3479">
        <v>3477</v>
      </c>
      <c r="H3479">
        <f t="shared" ca="1" si="112"/>
        <v>-2.5324380979527994E-2</v>
      </c>
    </row>
    <row r="3480" spans="2:8" x14ac:dyDescent="0.2">
      <c r="B3480" s="176">
        <v>43305</v>
      </c>
      <c r="C3480" s="146">
        <v>257.99588</v>
      </c>
      <c r="D3480">
        <f t="shared" si="111"/>
        <v>-0.15919435427927275</v>
      </c>
      <c r="E3480">
        <v>1.9308299224941533E-4</v>
      </c>
      <c r="G3480">
        <v>3478</v>
      </c>
      <c r="H3480">
        <f t="shared" ca="1" si="112"/>
        <v>-2.8791191154942004E-3</v>
      </c>
    </row>
    <row r="3481" spans="2:8" x14ac:dyDescent="0.2">
      <c r="B3481" s="176">
        <v>44293</v>
      </c>
      <c r="C3481" s="146">
        <v>306.843658</v>
      </c>
      <c r="D3481">
        <f t="shared" si="111"/>
        <v>4.6859217928607286</v>
      </c>
      <c r="E3481">
        <v>1.6243808142131353E-4</v>
      </c>
      <c r="G3481">
        <v>3479</v>
      </c>
      <c r="H3481">
        <f t="shared" ca="1" si="112"/>
        <v>6.0152980228965224E-2</v>
      </c>
    </row>
    <row r="3482" spans="2:8" x14ac:dyDescent="0.2">
      <c r="B3482" s="176">
        <v>35656</v>
      </c>
      <c r="C3482" s="146">
        <v>53.965508</v>
      </c>
      <c r="D3482">
        <f t="shared" si="111"/>
        <v>-1.3414177095453841E-4</v>
      </c>
      <c r="E3482">
        <v>1.3447433397208926E-4</v>
      </c>
      <c r="G3482">
        <v>3480</v>
      </c>
      <c r="H3482">
        <f t="shared" ca="1" si="112"/>
        <v>3.3591319954264384E-2</v>
      </c>
    </row>
    <row r="3483" spans="2:8" x14ac:dyDescent="0.2">
      <c r="B3483" s="176">
        <v>35660</v>
      </c>
      <c r="C3483" s="146">
        <v>53.972748000000003</v>
      </c>
      <c r="D3483">
        <f t="shared" si="111"/>
        <v>-0.87503528446953127</v>
      </c>
      <c r="E3483">
        <v>1.3415976738332606E-4</v>
      </c>
      <c r="G3483">
        <v>3481</v>
      </c>
      <c r="H3483">
        <f t="shared" ca="1" si="112"/>
        <v>4.8555584720817113E-2</v>
      </c>
    </row>
    <row r="3484" spans="2:8" x14ac:dyDescent="0.2">
      <c r="B3484" s="176">
        <v>44893</v>
      </c>
      <c r="C3484" s="146">
        <v>431.90390000000002</v>
      </c>
      <c r="D3484">
        <f t="shared" si="111"/>
        <v>-4.7592812791428768E-2</v>
      </c>
      <c r="E3484">
        <v>1.15397779108621E-4</v>
      </c>
      <c r="G3484">
        <v>3482</v>
      </c>
      <c r="H3484">
        <f t="shared" ca="1" si="112"/>
        <v>-5.440488970568156E-2</v>
      </c>
    </row>
    <row r="3485" spans="2:8" x14ac:dyDescent="0.2">
      <c r="B3485" s="176">
        <v>44764</v>
      </c>
      <c r="C3485" s="146">
        <v>453.486603</v>
      </c>
      <c r="D3485">
        <f t="shared" si="111"/>
        <v>-7.9056661913646367E-2</v>
      </c>
      <c r="E3485">
        <v>1.0990507060078122E-4</v>
      </c>
      <c r="G3485">
        <v>3483</v>
      </c>
      <c r="H3485">
        <f t="shared" ca="1" si="112"/>
        <v>2.9781024693528359E-2</v>
      </c>
    </row>
    <row r="3486" spans="2:8" x14ac:dyDescent="0.2">
      <c r="B3486" s="176">
        <v>44539</v>
      </c>
      <c r="C3486" s="146">
        <v>492.41531400000002</v>
      </c>
      <c r="D3486">
        <f t="shared" si="111"/>
        <v>6.0276867260303151</v>
      </c>
      <c r="E3486">
        <v>1.0127843089429911E-4</v>
      </c>
      <c r="G3486">
        <v>3484</v>
      </c>
      <c r="H3486">
        <f t="shared" ca="1" si="112"/>
        <v>3.2361752757607595E-2</v>
      </c>
    </row>
    <row r="3487" spans="2:8" x14ac:dyDescent="0.2">
      <c r="B3487" s="176">
        <v>35279</v>
      </c>
      <c r="C3487" s="146">
        <v>70.067909</v>
      </c>
      <c r="D3487">
        <f t="shared" si="111"/>
        <v>-0.8605430728250083</v>
      </c>
      <c r="E3487">
        <v>1.0094084374118667E-4</v>
      </c>
      <c r="G3487">
        <v>3485</v>
      </c>
      <c r="H3487">
        <f t="shared" ca="1" si="112"/>
        <v>-4.044798158439776E-2</v>
      </c>
    </row>
    <row r="3488" spans="2:8" x14ac:dyDescent="0.2">
      <c r="B3488" s="176">
        <v>42605</v>
      </c>
      <c r="C3488" s="146">
        <v>502.43405200000001</v>
      </c>
      <c r="D3488">
        <f t="shared" si="111"/>
        <v>-3.6649909288348465E-2</v>
      </c>
      <c r="E3488">
        <v>9.9137264548806807E-5</v>
      </c>
      <c r="G3488">
        <v>3486</v>
      </c>
      <c r="H3488">
        <f t="shared" ca="1" si="112"/>
        <v>3.889802089660015E-3</v>
      </c>
    </row>
    <row r="3489" spans="2:8" x14ac:dyDescent="0.2">
      <c r="B3489" s="176">
        <v>41976</v>
      </c>
      <c r="C3489" s="146">
        <v>521.548767</v>
      </c>
      <c r="D3489">
        <f t="shared" si="111"/>
        <v>3.8839351397271815</v>
      </c>
      <c r="E3489">
        <v>9.4565775487223197E-5</v>
      </c>
      <c r="G3489">
        <v>3487</v>
      </c>
      <c r="H3489">
        <f t="shared" ca="1" si="112"/>
        <v>-1.3608905590285719E-2</v>
      </c>
    </row>
    <row r="3490" spans="2:8" x14ac:dyDescent="0.2">
      <c r="B3490" s="176">
        <v>38723</v>
      </c>
      <c r="C3490" s="146">
        <v>106.788635</v>
      </c>
      <c r="D3490">
        <f t="shared" si="111"/>
        <v>-0.56538860101433874</v>
      </c>
      <c r="E3490">
        <v>7.7308209616836474E-5</v>
      </c>
      <c r="G3490">
        <v>3488</v>
      </c>
      <c r="H3490">
        <f t="shared" ca="1" si="112"/>
        <v>1.5333004920970825E-2</v>
      </c>
    </row>
    <row r="3491" spans="2:8" x14ac:dyDescent="0.2">
      <c r="B3491" s="176">
        <v>40546</v>
      </c>
      <c r="C3491" s="146">
        <v>245.71061700000001</v>
      </c>
      <c r="D3491">
        <f t="shared" si="111"/>
        <v>0.69208943804088618</v>
      </c>
      <c r="E3491">
        <v>7.6514554505845787E-5</v>
      </c>
      <c r="G3491">
        <v>3489</v>
      </c>
      <c r="H3491">
        <f t="shared" ca="1" si="112"/>
        <v>8.1290335956272566E-3</v>
      </c>
    </row>
    <row r="3492" spans="2:8" x14ac:dyDescent="0.2">
      <c r="B3492" s="176">
        <v>40177</v>
      </c>
      <c r="C3492" s="146">
        <v>145.211365</v>
      </c>
      <c r="D3492">
        <f t="shared" si="111"/>
        <v>-0.74583152389577101</v>
      </c>
      <c r="E3492">
        <v>6.358033321726232E-5</v>
      </c>
      <c r="G3492">
        <v>3490</v>
      </c>
      <c r="H3492">
        <f t="shared" ca="1" si="112"/>
        <v>-1.7944416869214358E-2</v>
      </c>
    </row>
    <row r="3493" spans="2:8" x14ac:dyDescent="0.2">
      <c r="B3493" s="176">
        <v>45105</v>
      </c>
      <c r="C3493" s="146">
        <v>571.31933600000002</v>
      </c>
      <c r="D3493">
        <f t="shared" si="111"/>
        <v>0.26778002922239469</v>
      </c>
      <c r="E3493">
        <v>0</v>
      </c>
      <c r="G3493">
        <v>3491</v>
      </c>
      <c r="H3493">
        <f t="shared" ca="1" si="112"/>
        <v>3.6228348607542288E-2</v>
      </c>
    </row>
    <row r="3494" spans="2:8" x14ac:dyDescent="0.2">
      <c r="B3494" s="176">
        <v>44662</v>
      </c>
      <c r="C3494" s="146">
        <v>450.64547700000003</v>
      </c>
      <c r="D3494">
        <f t="shared" si="111"/>
        <v>0.41819606582892588</v>
      </c>
      <c r="E3494">
        <v>0</v>
      </c>
      <c r="G3494">
        <v>3492</v>
      </c>
      <c r="H3494">
        <f t="shared" ca="1" si="112"/>
        <v>-1.2564079450868359E-2</v>
      </c>
    </row>
    <row r="3495" spans="2:8" x14ac:dyDescent="0.2">
      <c r="B3495" s="176">
        <v>44347</v>
      </c>
      <c r="C3495" s="146">
        <v>317.75964399999998</v>
      </c>
      <c r="D3495">
        <f t="shared" si="111"/>
        <v>2.6637931063307949</v>
      </c>
      <c r="E3495">
        <v>0</v>
      </c>
      <c r="G3495">
        <v>3493</v>
      </c>
      <c r="H3495">
        <f t="shared" ca="1" si="112"/>
        <v>3.4623858324147147E-2</v>
      </c>
    </row>
    <row r="3496" spans="2:8" x14ac:dyDescent="0.2">
      <c r="B3496" s="176">
        <v>43980</v>
      </c>
      <c r="C3496" s="146">
        <v>86.729691000000003</v>
      </c>
      <c r="D3496">
        <f t="shared" si="111"/>
        <v>-0.48551155819041908</v>
      </c>
      <c r="E3496">
        <v>0</v>
      </c>
      <c r="G3496">
        <v>3494</v>
      </c>
      <c r="H3496">
        <f t="shared" ca="1" si="112"/>
        <v>-1.1882289126817297E-2</v>
      </c>
    </row>
    <row r="3497" spans="2:8" x14ac:dyDescent="0.2">
      <c r="B3497" s="176">
        <v>43878</v>
      </c>
      <c r="C3497" s="146">
        <v>168.57461499999999</v>
      </c>
      <c r="D3497">
        <f t="shared" si="111"/>
        <v>-9.0828120687505166E-3</v>
      </c>
      <c r="E3497">
        <v>0</v>
      </c>
      <c r="G3497">
        <v>3495</v>
      </c>
      <c r="H3497">
        <f t="shared" ca="1" si="112"/>
        <v>-1.3708906093511513E-2</v>
      </c>
    </row>
    <row r="3498" spans="2:8" x14ac:dyDescent="0.2">
      <c r="B3498" s="176">
        <v>43397</v>
      </c>
      <c r="C3498" s="146">
        <v>170.11978099999999</v>
      </c>
      <c r="D3498">
        <f t="shared" si="111"/>
        <v>-0.60313953933861175</v>
      </c>
      <c r="E3498">
        <v>0</v>
      </c>
      <c r="G3498">
        <v>3496</v>
      </c>
      <c r="H3498">
        <f t="shared" ca="1" si="112"/>
        <v>3.715934092647858E-2</v>
      </c>
    </row>
    <row r="3499" spans="2:8" x14ac:dyDescent="0.2">
      <c r="B3499" s="176">
        <v>42955</v>
      </c>
      <c r="C3499" s="146">
        <v>428.663971</v>
      </c>
      <c r="D3499">
        <f t="shared" si="111"/>
        <v>-0.2426612097931822</v>
      </c>
      <c r="E3499">
        <v>0</v>
      </c>
      <c r="G3499">
        <v>3497</v>
      </c>
      <c r="H3499">
        <f t="shared" ca="1" si="112"/>
        <v>1.4844020294772385E-2</v>
      </c>
    </row>
    <row r="3500" spans="2:8" x14ac:dyDescent="0.2">
      <c r="B3500" s="176">
        <v>42067</v>
      </c>
      <c r="C3500" s="146">
        <v>566.01348900000005</v>
      </c>
      <c r="D3500">
        <f t="shared" si="111"/>
        <v>9.9176729452922219E-2</v>
      </c>
      <c r="E3500">
        <v>0</v>
      </c>
      <c r="G3500">
        <v>3498</v>
      </c>
      <c r="H3500">
        <f t="shared" ca="1" si="112"/>
        <v>8.0490848905206233E-2</v>
      </c>
    </row>
    <row r="3501" spans="2:8" x14ac:dyDescent="0.2">
      <c r="B3501" s="176">
        <v>42016</v>
      </c>
      <c r="C3501" s="146">
        <v>514.94311500000003</v>
      </c>
      <c r="D3501">
        <f t="shared" si="111"/>
        <v>4.5196556576454321E-3</v>
      </c>
      <c r="E3501">
        <v>0</v>
      </c>
      <c r="G3501">
        <v>3499</v>
      </c>
      <c r="H3501">
        <f t="shared" ca="1" si="112"/>
        <v>3.025923884973504E-3</v>
      </c>
    </row>
    <row r="3502" spans="2:8" x14ac:dyDescent="0.2">
      <c r="B3502" s="176">
        <v>41970</v>
      </c>
      <c r="C3502" s="146">
        <v>512.62622099999999</v>
      </c>
      <c r="D3502">
        <f t="shared" si="111"/>
        <v>6.54712498121231E-2</v>
      </c>
      <c r="E3502">
        <v>0</v>
      </c>
      <c r="G3502">
        <v>3500</v>
      </c>
      <c r="H3502">
        <f t="shared" ca="1" si="112"/>
        <v>-4.709915808154902E-2</v>
      </c>
    </row>
    <row r="3503" spans="2:8" x14ac:dyDescent="0.2">
      <c r="B3503" s="176">
        <v>41927</v>
      </c>
      <c r="C3503" s="146">
        <v>481.126282</v>
      </c>
      <c r="D3503">
        <f t="shared" si="111"/>
        <v>2.6719974430328731E-2</v>
      </c>
      <c r="E3503">
        <v>0</v>
      </c>
      <c r="G3503">
        <v>3501</v>
      </c>
      <c r="H3503">
        <f t="shared" ca="1" si="112"/>
        <v>-3.6554340712392955E-2</v>
      </c>
    </row>
    <row r="3504" spans="2:8" x14ac:dyDescent="0.2">
      <c r="B3504" s="176">
        <v>41838</v>
      </c>
      <c r="C3504" s="146">
        <v>468.605164</v>
      </c>
      <c r="D3504">
        <f t="shared" si="111"/>
        <v>0.15088898231415282</v>
      </c>
      <c r="E3504">
        <v>0</v>
      </c>
      <c r="G3504">
        <v>3502</v>
      </c>
      <c r="H3504">
        <f t="shared" ca="1" si="112"/>
        <v>2.3517349371928346E-2</v>
      </c>
    </row>
    <row r="3505" spans="2:8" x14ac:dyDescent="0.2">
      <c r="B3505" s="176">
        <v>41761</v>
      </c>
      <c r="C3505" s="146">
        <v>407.16799900000001</v>
      </c>
      <c r="D3505">
        <f t="shared" si="111"/>
        <v>-2.4232558322893026E-2</v>
      </c>
      <c r="E3505">
        <v>0</v>
      </c>
      <c r="G3505">
        <v>3503</v>
      </c>
      <c r="H3505">
        <f t="shared" ca="1" si="112"/>
        <v>-7.114905375999416E-3</v>
      </c>
    </row>
    <row r="3506" spans="2:8" x14ac:dyDescent="0.2">
      <c r="B3506" s="176">
        <v>41753</v>
      </c>
      <c r="C3506" s="146">
        <v>417.27975500000002</v>
      </c>
      <c r="D3506">
        <f t="shared" si="111"/>
        <v>0.4217409511644713</v>
      </c>
      <c r="E3506">
        <v>0</v>
      </c>
      <c r="G3506">
        <v>3504</v>
      </c>
      <c r="H3506">
        <f t="shared" ca="1" si="112"/>
        <v>-8.3882459587953772E-4</v>
      </c>
    </row>
    <row r="3507" spans="2:8" x14ac:dyDescent="0.2">
      <c r="B3507" s="176">
        <v>41347</v>
      </c>
      <c r="C3507" s="146">
        <v>293.499146</v>
      </c>
      <c r="D3507">
        <f t="shared" si="111"/>
        <v>0.14146321137370793</v>
      </c>
      <c r="E3507">
        <v>0</v>
      </c>
      <c r="G3507">
        <v>3505</v>
      </c>
      <c r="H3507">
        <f t="shared" ca="1" si="112"/>
        <v>3.4679649640470423E-3</v>
      </c>
    </row>
    <row r="3508" spans="2:8" x14ac:dyDescent="0.2">
      <c r="B3508" s="176">
        <v>40962</v>
      </c>
      <c r="C3508" s="146">
        <v>257.12536599999999</v>
      </c>
      <c r="D3508">
        <f t="shared" si="111"/>
        <v>0.2252397961817631</v>
      </c>
      <c r="E3508">
        <v>0</v>
      </c>
      <c r="G3508">
        <v>3506</v>
      </c>
      <c r="H3508">
        <f t="shared" ca="1" si="112"/>
        <v>3.2269867725776918E-2</v>
      </c>
    </row>
    <row r="3509" spans="2:8" x14ac:dyDescent="0.2">
      <c r="B3509" s="176">
        <v>40931</v>
      </c>
      <c r="C3509" s="146">
        <v>209.857178</v>
      </c>
      <c r="D3509">
        <f t="shared" si="111"/>
        <v>0.1006297736577353</v>
      </c>
      <c r="E3509">
        <v>0</v>
      </c>
      <c r="G3509">
        <v>3507</v>
      </c>
      <c r="H3509">
        <f t="shared" ca="1" si="112"/>
        <v>-1.1119341616359045E-2</v>
      </c>
    </row>
    <row r="3510" spans="2:8" x14ac:dyDescent="0.2">
      <c r="B3510" s="176">
        <v>40413</v>
      </c>
      <c r="C3510" s="146">
        <v>190.67008999999999</v>
      </c>
      <c r="D3510">
        <f t="shared" si="111"/>
        <v>0.88252814672966584</v>
      </c>
      <c r="E3510">
        <v>0</v>
      </c>
      <c r="G3510">
        <v>3508</v>
      </c>
      <c r="H3510">
        <f t="shared" ca="1" si="112"/>
        <v>-3.0113617485406675E-3</v>
      </c>
    </row>
    <row r="3511" spans="2:8" x14ac:dyDescent="0.2">
      <c r="B3511" s="176">
        <v>40099</v>
      </c>
      <c r="C3511" s="146">
        <v>101.284058</v>
      </c>
      <c r="D3511">
        <f t="shared" si="111"/>
        <v>1.2814466107582971</v>
      </c>
      <c r="E3511">
        <v>0</v>
      </c>
      <c r="G3511">
        <v>3509</v>
      </c>
      <c r="H3511">
        <f t="shared" ca="1" si="112"/>
        <v>2.050287273646411E-2</v>
      </c>
    </row>
    <row r="3512" spans="2:8" x14ac:dyDescent="0.2">
      <c r="B3512" s="176">
        <v>39933</v>
      </c>
      <c r="C3512" s="146">
        <v>44.394665000000003</v>
      </c>
      <c r="D3512">
        <f t="shared" si="111"/>
        <v>0.73646755673670405</v>
      </c>
      <c r="E3512">
        <v>0</v>
      </c>
      <c r="G3512">
        <v>3510</v>
      </c>
      <c r="H3512">
        <f t="shared" ca="1" si="112"/>
        <v>5.4396770155359514E-3</v>
      </c>
    </row>
    <row r="3513" spans="2:8" x14ac:dyDescent="0.2">
      <c r="B3513" s="176">
        <v>39779</v>
      </c>
      <c r="C3513" s="146">
        <v>25.566078000000001</v>
      </c>
      <c r="D3513">
        <f t="shared" si="111"/>
        <v>-0.82121814560216655</v>
      </c>
      <c r="E3513">
        <v>0</v>
      </c>
      <c r="G3513">
        <v>3511</v>
      </c>
      <c r="H3513">
        <f t="shared" ca="1" si="112"/>
        <v>-1.4118673539881174E-2</v>
      </c>
    </row>
    <row r="3514" spans="2:8" x14ac:dyDescent="0.2">
      <c r="B3514" s="176">
        <v>38957</v>
      </c>
      <c r="C3514" s="146">
        <v>143.00152600000001</v>
      </c>
      <c r="D3514">
        <f t="shared" si="111"/>
        <v>0.68701805328357812</v>
      </c>
      <c r="E3514">
        <v>0</v>
      </c>
      <c r="G3514">
        <v>3512</v>
      </c>
      <c r="H3514">
        <f t="shared" ca="1" si="112"/>
        <v>-6.725903027638651E-3</v>
      </c>
    </row>
    <row r="3515" spans="2:8" x14ac:dyDescent="0.2">
      <c r="B3515" s="176">
        <v>38670</v>
      </c>
      <c r="C3515" s="146">
        <v>84.765854000000004</v>
      </c>
      <c r="D3515">
        <f t="shared" si="111"/>
        <v>6.8434678737413698E-2</v>
      </c>
      <c r="E3515">
        <v>0</v>
      </c>
      <c r="G3515">
        <v>3513</v>
      </c>
      <c r="H3515">
        <f t="shared" ca="1" si="112"/>
        <v>1.0811832955084144E-2</v>
      </c>
    </row>
    <row r="3516" spans="2:8" x14ac:dyDescent="0.2">
      <c r="B3516" s="176">
        <v>38660</v>
      </c>
      <c r="C3516" s="146">
        <v>79.336487000000005</v>
      </c>
      <c r="D3516">
        <f t="shared" si="111"/>
        <v>1.0412097100452064E-3</v>
      </c>
      <c r="E3516">
        <v>0</v>
      </c>
      <c r="G3516">
        <v>3514</v>
      </c>
      <c r="H3516">
        <f t="shared" ca="1" si="112"/>
        <v>1.6051193384142799E-2</v>
      </c>
    </row>
    <row r="3517" spans="2:8" x14ac:dyDescent="0.2">
      <c r="B3517" s="176">
        <v>38561</v>
      </c>
      <c r="C3517" s="146">
        <v>79.253967000000003</v>
      </c>
      <c r="D3517">
        <f t="shared" si="111"/>
        <v>5.9497633428023979E-2</v>
      </c>
      <c r="E3517">
        <v>0</v>
      </c>
      <c r="G3517">
        <v>3515</v>
      </c>
      <c r="H3517">
        <f t="shared" ca="1" si="112"/>
        <v>-2.7785483584539913E-2</v>
      </c>
    </row>
    <row r="3518" spans="2:8" x14ac:dyDescent="0.2">
      <c r="B3518" s="176">
        <v>38317</v>
      </c>
      <c r="C3518" s="146">
        <v>74.803344999999993</v>
      </c>
      <c r="D3518">
        <f t="shared" si="111"/>
        <v>8.5415696565354124E-2</v>
      </c>
      <c r="E3518">
        <v>0</v>
      </c>
      <c r="G3518">
        <v>3516</v>
      </c>
      <c r="H3518">
        <f t="shared" ca="1" si="112"/>
        <v>2.1837259251969523E-2</v>
      </c>
    </row>
    <row r="3519" spans="2:8" x14ac:dyDescent="0.2">
      <c r="B3519" s="176">
        <v>38306</v>
      </c>
      <c r="C3519" s="146">
        <v>68.916770999999997</v>
      </c>
      <c r="D3519">
        <f t="shared" si="111"/>
        <v>5.0414932576495083E-2</v>
      </c>
      <c r="E3519">
        <v>0</v>
      </c>
      <c r="G3519">
        <v>3517</v>
      </c>
      <c r="H3519">
        <f t="shared" ca="1" si="112"/>
        <v>8.0132305130937061E-3</v>
      </c>
    </row>
    <row r="3520" spans="2:8" x14ac:dyDescent="0.2">
      <c r="B3520" s="176">
        <v>38282</v>
      </c>
      <c r="C3520" s="146">
        <v>65.609093000000001</v>
      </c>
      <c r="D3520">
        <f t="shared" si="111"/>
        <v>6.511796401556324E-3</v>
      </c>
      <c r="E3520">
        <v>0</v>
      </c>
      <c r="G3520">
        <v>3518</v>
      </c>
      <c r="H3520">
        <f t="shared" ca="1" si="112"/>
        <v>-6.9856126033539079E-2</v>
      </c>
    </row>
    <row r="3521" spans="2:8" x14ac:dyDescent="0.2">
      <c r="B3521" s="176">
        <v>38273</v>
      </c>
      <c r="C3521" s="146">
        <v>65.184623999999999</v>
      </c>
      <c r="D3521">
        <f t="shared" si="111"/>
        <v>-0.20748088861084202</v>
      </c>
      <c r="E3521">
        <v>0</v>
      </c>
      <c r="G3521">
        <v>3519</v>
      </c>
      <c r="H3521">
        <f t="shared" ca="1" si="112"/>
        <v>-2.9976477640460325E-2</v>
      </c>
    </row>
    <row r="3522" spans="2:8" x14ac:dyDescent="0.2">
      <c r="B3522" s="176">
        <v>38103</v>
      </c>
      <c r="C3522" s="146">
        <v>82.249908000000005</v>
      </c>
      <c r="D3522">
        <f t="shared" si="111"/>
        <v>1.625847338111518E-2</v>
      </c>
      <c r="E3522">
        <v>0</v>
      </c>
      <c r="G3522">
        <v>3520</v>
      </c>
      <c r="H3522">
        <f t="shared" ca="1" si="112"/>
        <v>1.0501894264468923E-3</v>
      </c>
    </row>
    <row r="3523" spans="2:8" x14ac:dyDescent="0.2">
      <c r="B3523" s="176">
        <v>38091</v>
      </c>
      <c r="C3523" s="146">
        <v>80.934044</v>
      </c>
      <c r="D3523">
        <f t="shared" ref="D3523:D3586" si="113">(C3523-C3524)/C3524</f>
        <v>1.6223748305117521E-2</v>
      </c>
      <c r="E3523">
        <v>0</v>
      </c>
      <c r="G3523">
        <v>3521</v>
      </c>
      <c r="H3523">
        <f t="shared" ca="1" si="112"/>
        <v>8.2263342027971038E-3</v>
      </c>
    </row>
    <row r="3524" spans="2:8" x14ac:dyDescent="0.2">
      <c r="B3524" s="176">
        <v>38086</v>
      </c>
      <c r="C3524" s="146">
        <v>79.641953000000001</v>
      </c>
      <c r="D3524">
        <f t="shared" si="113"/>
        <v>-3.9483577573982132E-2</v>
      </c>
      <c r="E3524">
        <v>0</v>
      </c>
      <c r="G3524">
        <v>3522</v>
      </c>
      <c r="H3524">
        <f t="shared" ref="H3524:H3587" ca="1" si="114">_xlfn.NORM.INV(RAND(),N$5,N$6)</f>
        <v>-3.9729270981184513E-2</v>
      </c>
    </row>
    <row r="3525" spans="2:8" x14ac:dyDescent="0.2">
      <c r="B3525" s="176">
        <v>38048</v>
      </c>
      <c r="C3525" s="146">
        <v>82.915763999999996</v>
      </c>
      <c r="D3525">
        <f t="shared" si="113"/>
        <v>1.2462744119839208E-2</v>
      </c>
      <c r="E3525">
        <v>0</v>
      </c>
      <c r="G3525">
        <v>3523</v>
      </c>
      <c r="H3525">
        <f t="shared" ca="1" si="114"/>
        <v>-3.8374591250358574E-2</v>
      </c>
    </row>
    <row r="3526" spans="2:8" x14ac:dyDescent="0.2">
      <c r="B3526" s="176">
        <v>38019</v>
      </c>
      <c r="C3526" s="146">
        <v>81.895126000000005</v>
      </c>
      <c r="D3526">
        <f t="shared" si="113"/>
        <v>0.11601950285880859</v>
      </c>
      <c r="E3526">
        <v>0</v>
      </c>
      <c r="G3526">
        <v>3524</v>
      </c>
      <c r="H3526">
        <f t="shared" ca="1" si="114"/>
        <v>-3.9206268688866688E-2</v>
      </c>
    </row>
    <row r="3527" spans="2:8" x14ac:dyDescent="0.2">
      <c r="B3527" s="176">
        <v>38012</v>
      </c>
      <c r="C3527" s="146">
        <v>73.381446999999994</v>
      </c>
      <c r="D3527">
        <f t="shared" si="113"/>
        <v>8.2028132530585898E-2</v>
      </c>
      <c r="E3527">
        <v>0</v>
      </c>
      <c r="G3527">
        <v>3525</v>
      </c>
      <c r="H3527">
        <f t="shared" ca="1" si="114"/>
        <v>-2.55864479335739E-2</v>
      </c>
    </row>
    <row r="3528" spans="2:8" x14ac:dyDescent="0.2">
      <c r="B3528" s="176">
        <v>37980</v>
      </c>
      <c r="C3528" s="146">
        <v>67.818427999999997</v>
      </c>
      <c r="D3528">
        <f t="shared" si="113"/>
        <v>5.5344615740227643E-2</v>
      </c>
      <c r="E3528">
        <v>0</v>
      </c>
      <c r="G3528">
        <v>3526</v>
      </c>
      <c r="H3528">
        <f t="shared" ca="1" si="114"/>
        <v>2.3321601390156425E-2</v>
      </c>
    </row>
    <row r="3529" spans="2:8" x14ac:dyDescent="0.2">
      <c r="B3529" s="176">
        <v>37951</v>
      </c>
      <c r="C3529" s="146">
        <v>64.261878999999993</v>
      </c>
      <c r="D3529">
        <f t="shared" si="113"/>
        <v>0.30317542483371712</v>
      </c>
      <c r="E3529">
        <v>0</v>
      </c>
      <c r="G3529">
        <v>3527</v>
      </c>
      <c r="H3529">
        <f t="shared" ca="1" si="114"/>
        <v>1.6090474975860039E-2</v>
      </c>
    </row>
    <row r="3530" spans="2:8" x14ac:dyDescent="0.2">
      <c r="B3530" s="176">
        <v>37896</v>
      </c>
      <c r="C3530" s="146">
        <v>49.311763999999997</v>
      </c>
      <c r="D3530">
        <f t="shared" si="113"/>
        <v>0.2317217630331033</v>
      </c>
      <c r="E3530">
        <v>0</v>
      </c>
      <c r="G3530">
        <v>3528</v>
      </c>
      <c r="H3530">
        <f t="shared" ca="1" si="114"/>
        <v>-3.990955026999389E-2</v>
      </c>
    </row>
    <row r="3531" spans="2:8" x14ac:dyDescent="0.2">
      <c r="B3531" s="176">
        <v>37848</v>
      </c>
      <c r="C3531" s="146">
        <v>40.034824</v>
      </c>
      <c r="D3531">
        <f t="shared" si="113"/>
        <v>0.72145738229400103</v>
      </c>
      <c r="E3531">
        <v>0</v>
      </c>
      <c r="G3531">
        <v>3529</v>
      </c>
      <c r="H3531">
        <f t="shared" ca="1" si="114"/>
        <v>3.85690818443803E-3</v>
      </c>
    </row>
    <row r="3532" spans="2:8" x14ac:dyDescent="0.2">
      <c r="B3532" s="176">
        <v>37742</v>
      </c>
      <c r="C3532" s="146">
        <v>23.256354999999999</v>
      </c>
      <c r="D3532">
        <f t="shared" si="113"/>
        <v>-2.4587600330450824E-2</v>
      </c>
      <c r="E3532">
        <v>0</v>
      </c>
      <c r="G3532">
        <v>3530</v>
      </c>
      <c r="H3532">
        <f t="shared" ca="1" si="114"/>
        <v>-5.3005644901962124E-3</v>
      </c>
    </row>
    <row r="3533" spans="2:8" x14ac:dyDescent="0.2">
      <c r="B3533" s="176">
        <v>37729</v>
      </c>
      <c r="C3533" s="146">
        <v>23.842587000000002</v>
      </c>
      <c r="D3533">
        <f t="shared" si="113"/>
        <v>-3.9465312567139851E-2</v>
      </c>
      <c r="E3533">
        <v>0</v>
      </c>
      <c r="G3533">
        <v>3531</v>
      </c>
      <c r="H3533">
        <f t="shared" ca="1" si="114"/>
        <v>-5.8302386648257036E-2</v>
      </c>
    </row>
    <row r="3534" spans="2:8" x14ac:dyDescent="0.2">
      <c r="B3534" s="176">
        <v>37725</v>
      </c>
      <c r="C3534" s="146">
        <v>24.822202999999998</v>
      </c>
      <c r="D3534">
        <f t="shared" si="113"/>
        <v>7.1594877764842801E-2</v>
      </c>
      <c r="E3534">
        <v>0</v>
      </c>
      <c r="G3534">
        <v>3532</v>
      </c>
      <c r="H3534">
        <f t="shared" ca="1" si="114"/>
        <v>-1.4150521446078746E-2</v>
      </c>
    </row>
    <row r="3535" spans="2:8" x14ac:dyDescent="0.2">
      <c r="B3535" s="176">
        <v>37698</v>
      </c>
      <c r="C3535" s="146">
        <v>23.163793999999999</v>
      </c>
      <c r="D3535">
        <f t="shared" si="113"/>
        <v>-2.6568211663904298E-3</v>
      </c>
      <c r="E3535">
        <v>0</v>
      </c>
      <c r="G3535">
        <v>3533</v>
      </c>
      <c r="H3535">
        <f t="shared" ca="1" si="114"/>
        <v>7.4748479817471408E-3</v>
      </c>
    </row>
    <row r="3536" spans="2:8" x14ac:dyDescent="0.2">
      <c r="B3536" s="176">
        <v>37694</v>
      </c>
      <c r="C3536" s="146">
        <v>23.2255</v>
      </c>
      <c r="D3536">
        <f t="shared" si="113"/>
        <v>-5.847401158418912E-2</v>
      </c>
      <c r="E3536">
        <v>0</v>
      </c>
      <c r="G3536">
        <v>3534</v>
      </c>
      <c r="H3536">
        <f t="shared" ca="1" si="114"/>
        <v>-4.5134516516460617E-3</v>
      </c>
    </row>
    <row r="3537" spans="2:8" x14ac:dyDescent="0.2">
      <c r="B3537" s="176">
        <v>37665</v>
      </c>
      <c r="C3537" s="146">
        <v>24.667933000000001</v>
      </c>
      <c r="D3537">
        <f t="shared" si="113"/>
        <v>-2.806403400589655E-3</v>
      </c>
      <c r="E3537">
        <v>0</v>
      </c>
      <c r="G3537">
        <v>3535</v>
      </c>
      <c r="H3537">
        <f t="shared" ca="1" si="114"/>
        <v>7.1849118419830219E-3</v>
      </c>
    </row>
    <row r="3538" spans="2:8" x14ac:dyDescent="0.2">
      <c r="B3538" s="176">
        <v>37615</v>
      </c>
      <c r="C3538" s="146">
        <v>24.737355999999998</v>
      </c>
      <c r="D3538">
        <f t="shared" si="113"/>
        <v>1.1034078391961884E-2</v>
      </c>
      <c r="E3538">
        <v>0</v>
      </c>
      <c r="G3538">
        <v>3536</v>
      </c>
      <c r="H3538">
        <f t="shared" ca="1" si="114"/>
        <v>-2.4783112661488074E-3</v>
      </c>
    </row>
    <row r="3539" spans="2:8" x14ac:dyDescent="0.2">
      <c r="B3539" s="176">
        <v>37579</v>
      </c>
      <c r="C3539" s="146">
        <v>24.467381</v>
      </c>
      <c r="D3539">
        <f t="shared" si="113"/>
        <v>8.4444450157064005E-2</v>
      </c>
      <c r="E3539">
        <v>0</v>
      </c>
      <c r="G3539">
        <v>3537</v>
      </c>
      <c r="H3539">
        <f t="shared" ca="1" si="114"/>
        <v>-2.6887701350107211E-2</v>
      </c>
    </row>
    <row r="3540" spans="2:8" x14ac:dyDescent="0.2">
      <c r="B3540" s="176">
        <v>37566</v>
      </c>
      <c r="C3540" s="146">
        <v>22.562134</v>
      </c>
      <c r="D3540">
        <f t="shared" si="113"/>
        <v>2.8480939665514564E-2</v>
      </c>
      <c r="E3540">
        <v>0</v>
      </c>
      <c r="G3540">
        <v>3538</v>
      </c>
      <c r="H3540">
        <f t="shared" ca="1" si="114"/>
        <v>1.9852389966012662E-3</v>
      </c>
    </row>
    <row r="3541" spans="2:8" x14ac:dyDescent="0.2">
      <c r="B3541" s="176">
        <v>37544</v>
      </c>
      <c r="C3541" s="146">
        <v>21.937338</v>
      </c>
      <c r="D3541">
        <f t="shared" si="113"/>
        <v>9.9768143350565996E-2</v>
      </c>
      <c r="E3541">
        <v>0</v>
      </c>
      <c r="G3541">
        <v>3539</v>
      </c>
      <c r="H3541">
        <f t="shared" ca="1" si="114"/>
        <v>3.0725222274928198E-2</v>
      </c>
    </row>
    <row r="3542" spans="2:8" x14ac:dyDescent="0.2">
      <c r="B3542" s="176">
        <v>37531</v>
      </c>
      <c r="C3542" s="146">
        <v>19.947239</v>
      </c>
      <c r="D3542">
        <f t="shared" si="113"/>
        <v>-6.0661240037569349E-2</v>
      </c>
      <c r="E3542">
        <v>0</v>
      </c>
      <c r="G3542">
        <v>3540</v>
      </c>
      <c r="H3542">
        <f t="shared" ca="1" si="114"/>
        <v>-1.0587212557748027E-2</v>
      </c>
    </row>
    <row r="3543" spans="2:8" x14ac:dyDescent="0.2">
      <c r="B3543" s="176">
        <v>37509</v>
      </c>
      <c r="C3543" s="146">
        <v>21.235405</v>
      </c>
      <c r="D3543">
        <f t="shared" si="113"/>
        <v>4.3593512181258599E-2</v>
      </c>
      <c r="E3543">
        <v>0</v>
      </c>
      <c r="G3543">
        <v>3541</v>
      </c>
      <c r="H3543">
        <f t="shared" ca="1" si="114"/>
        <v>-3.5279941635885992E-2</v>
      </c>
    </row>
    <row r="3544" spans="2:8" x14ac:dyDescent="0.2">
      <c r="B3544" s="176">
        <v>37483</v>
      </c>
      <c r="C3544" s="146">
        <v>20.348348999999999</v>
      </c>
      <c r="D3544">
        <f t="shared" si="113"/>
        <v>2.1688927066278604E-2</v>
      </c>
      <c r="E3544">
        <v>0</v>
      </c>
      <c r="G3544">
        <v>3542</v>
      </c>
      <c r="H3544">
        <f t="shared" ca="1" si="114"/>
        <v>2.9130079565316104E-3</v>
      </c>
    </row>
    <row r="3545" spans="2:8" x14ac:dyDescent="0.2">
      <c r="B3545" s="176">
        <v>37377</v>
      </c>
      <c r="C3545" s="146">
        <v>19.916384000000001</v>
      </c>
      <c r="D3545">
        <f t="shared" si="113"/>
        <v>2.4602961146298452E-2</v>
      </c>
      <c r="E3545">
        <v>0</v>
      </c>
      <c r="G3545">
        <v>3543</v>
      </c>
      <c r="H3545">
        <f t="shared" ca="1" si="114"/>
        <v>5.7425751470344078E-3</v>
      </c>
    </row>
    <row r="3546" spans="2:8" x14ac:dyDescent="0.2">
      <c r="B3546" s="176">
        <v>37344</v>
      </c>
      <c r="C3546" s="146">
        <v>19.438148000000002</v>
      </c>
      <c r="D3546">
        <f t="shared" si="113"/>
        <v>2.1897931479421366E-2</v>
      </c>
      <c r="E3546">
        <v>0</v>
      </c>
      <c r="G3546">
        <v>3544</v>
      </c>
      <c r="H3546">
        <f t="shared" ca="1" si="114"/>
        <v>-8.9373319818846324E-3</v>
      </c>
    </row>
    <row r="3547" spans="2:8" x14ac:dyDescent="0.2">
      <c r="B3547" s="176">
        <v>37340</v>
      </c>
      <c r="C3547" s="146">
        <v>19.021614</v>
      </c>
      <c r="D3547">
        <f t="shared" si="113"/>
        <v>0.28638489969077985</v>
      </c>
      <c r="E3547">
        <v>0</v>
      </c>
      <c r="G3547">
        <v>3545</v>
      </c>
      <c r="H3547">
        <f t="shared" ca="1" si="114"/>
        <v>-5.5386062600685168E-3</v>
      </c>
    </row>
    <row r="3548" spans="2:8" x14ac:dyDescent="0.2">
      <c r="B3548" s="176">
        <v>37250</v>
      </c>
      <c r="C3548" s="146">
        <v>14.786875999999999</v>
      </c>
      <c r="D3548">
        <f t="shared" si="113"/>
        <v>-7.7478424873691179E-2</v>
      </c>
      <c r="E3548">
        <v>0</v>
      </c>
      <c r="G3548">
        <v>3546</v>
      </c>
      <c r="H3548">
        <f t="shared" ca="1" si="114"/>
        <v>1.0284939152105911E-2</v>
      </c>
    </row>
    <row r="3549" spans="2:8" x14ac:dyDescent="0.2">
      <c r="B3549" s="176">
        <v>37242</v>
      </c>
      <c r="C3549" s="146">
        <v>16.028759000000001</v>
      </c>
      <c r="D3549">
        <f t="shared" si="113"/>
        <v>-4.7892405103372969E-3</v>
      </c>
      <c r="E3549">
        <v>0</v>
      </c>
      <c r="G3549">
        <v>3547</v>
      </c>
      <c r="H3549">
        <f t="shared" ca="1" si="114"/>
        <v>5.2454078276639518E-2</v>
      </c>
    </row>
    <row r="3550" spans="2:8" x14ac:dyDescent="0.2">
      <c r="B3550" s="176">
        <v>37225</v>
      </c>
      <c r="C3550" s="146">
        <v>16.105893999999999</v>
      </c>
      <c r="D3550">
        <f t="shared" si="113"/>
        <v>0.10828022760286886</v>
      </c>
      <c r="E3550">
        <v>0</v>
      </c>
      <c r="G3550">
        <v>3548</v>
      </c>
      <c r="H3550">
        <f t="shared" ca="1" si="114"/>
        <v>-2.1433324736819841E-2</v>
      </c>
    </row>
    <row r="3551" spans="2:8" x14ac:dyDescent="0.2">
      <c r="B3551" s="176">
        <v>37211</v>
      </c>
      <c r="C3551" s="146">
        <v>14.53233</v>
      </c>
      <c r="D3551">
        <f t="shared" si="113"/>
        <v>0.14668318846121406</v>
      </c>
      <c r="E3551">
        <v>0</v>
      </c>
      <c r="G3551">
        <v>3549</v>
      </c>
      <c r="H3551">
        <f t="shared" ca="1" si="114"/>
        <v>1.7498331864425592E-4</v>
      </c>
    </row>
    <row r="3552" spans="2:8" x14ac:dyDescent="0.2">
      <c r="B3552" s="176">
        <v>37190</v>
      </c>
      <c r="C3552" s="146">
        <v>12.673361</v>
      </c>
      <c r="D3552">
        <f t="shared" si="113"/>
        <v>0.17693381303342076</v>
      </c>
      <c r="E3552">
        <v>0</v>
      </c>
      <c r="G3552">
        <v>3550</v>
      </c>
      <c r="H3552">
        <f t="shared" ca="1" si="114"/>
        <v>-2.2972407110561071E-4</v>
      </c>
    </row>
    <row r="3553" spans="2:8" x14ac:dyDescent="0.2">
      <c r="B3553" s="176">
        <v>37173</v>
      </c>
      <c r="C3553" s="146">
        <v>10.768117</v>
      </c>
      <c r="D3553">
        <f t="shared" si="113"/>
        <v>3.6377434397001002E-2</v>
      </c>
      <c r="E3553">
        <v>0</v>
      </c>
      <c r="G3553">
        <v>3551</v>
      </c>
      <c r="H3553">
        <f t="shared" ca="1" si="114"/>
        <v>3.783703230951433E-2</v>
      </c>
    </row>
    <row r="3554" spans="2:8" x14ac:dyDescent="0.2">
      <c r="B3554" s="176">
        <v>37166</v>
      </c>
      <c r="C3554" s="146">
        <v>10.39015</v>
      </c>
      <c r="D3554">
        <f t="shared" si="113"/>
        <v>-8.8016543615044976E-2</v>
      </c>
      <c r="E3554">
        <v>0</v>
      </c>
      <c r="G3554">
        <v>3552</v>
      </c>
      <c r="H3554">
        <f t="shared" ca="1" si="114"/>
        <v>2.8032325279040706E-4</v>
      </c>
    </row>
    <row r="3555" spans="2:8" x14ac:dyDescent="0.2">
      <c r="B3555" s="176">
        <v>37125</v>
      </c>
      <c r="C3555" s="146">
        <v>11.392915</v>
      </c>
      <c r="D3555">
        <f t="shared" si="113"/>
        <v>-7.4561284514946452E-2</v>
      </c>
      <c r="E3555">
        <v>0</v>
      </c>
      <c r="G3555">
        <v>3553</v>
      </c>
      <c r="H3555">
        <f t="shared" ca="1" si="114"/>
        <v>-1.097807455055746E-2</v>
      </c>
    </row>
    <row r="3556" spans="2:8" x14ac:dyDescent="0.2">
      <c r="B3556" s="176">
        <v>37118</v>
      </c>
      <c r="C3556" s="146">
        <v>12.310826</v>
      </c>
      <c r="D3556">
        <f t="shared" si="113"/>
        <v>5.555544599627079E-2</v>
      </c>
      <c r="E3556">
        <v>0</v>
      </c>
      <c r="G3556">
        <v>3554</v>
      </c>
      <c r="H3556">
        <f t="shared" ca="1" si="114"/>
        <v>-6.3585949121998442E-2</v>
      </c>
    </row>
    <row r="3557" spans="2:8" x14ac:dyDescent="0.2">
      <c r="B3557" s="176">
        <v>37012</v>
      </c>
      <c r="C3557" s="146">
        <v>11.662889</v>
      </c>
      <c r="D3557">
        <f t="shared" si="113"/>
        <v>9.4066609150153718E-2</v>
      </c>
      <c r="E3557">
        <v>0</v>
      </c>
      <c r="G3557">
        <v>3555</v>
      </c>
      <c r="H3557">
        <f t="shared" ca="1" si="114"/>
        <v>-6.2363944514117545E-3</v>
      </c>
    </row>
    <row r="3558" spans="2:8" x14ac:dyDescent="0.2">
      <c r="B3558" s="176">
        <v>37000</v>
      </c>
      <c r="C3558" s="146">
        <v>10.660126999999999</v>
      </c>
      <c r="D3558">
        <f t="shared" si="113"/>
        <v>9.5955632625655249E-2</v>
      </c>
      <c r="E3558">
        <v>0</v>
      </c>
      <c r="G3558">
        <v>3556</v>
      </c>
      <c r="H3558">
        <f t="shared" ca="1" si="114"/>
        <v>-1.0705933900355966E-2</v>
      </c>
    </row>
    <row r="3559" spans="2:8" x14ac:dyDescent="0.2">
      <c r="B3559" s="176">
        <v>36994</v>
      </c>
      <c r="C3559" s="146">
        <v>9.7267869999999998</v>
      </c>
      <c r="D3559">
        <f t="shared" si="113"/>
        <v>2.2708903671370902E-2</v>
      </c>
      <c r="E3559">
        <v>0</v>
      </c>
      <c r="G3559">
        <v>3557</v>
      </c>
      <c r="H3559">
        <f t="shared" ca="1" si="114"/>
        <v>2.7505324196339134E-2</v>
      </c>
    </row>
    <row r="3560" spans="2:8" x14ac:dyDescent="0.2">
      <c r="B3560" s="176">
        <v>36986</v>
      </c>
      <c r="C3560" s="146">
        <v>9.5108069999999998</v>
      </c>
      <c r="D3560">
        <f t="shared" si="113"/>
        <v>-0.32989126770221033</v>
      </c>
      <c r="E3560">
        <v>0</v>
      </c>
      <c r="G3560">
        <v>3558</v>
      </c>
      <c r="H3560">
        <f t="shared" ca="1" si="114"/>
        <v>3.2758764318406311E-2</v>
      </c>
    </row>
    <row r="3561" spans="2:8" x14ac:dyDescent="0.2">
      <c r="B3561" s="176">
        <v>36956</v>
      </c>
      <c r="C3561" s="146">
        <v>14.192931</v>
      </c>
      <c r="D3561">
        <f t="shared" si="113"/>
        <v>-1.8666922401295621E-2</v>
      </c>
      <c r="E3561">
        <v>0</v>
      </c>
      <c r="G3561">
        <v>3559</v>
      </c>
      <c r="H3561">
        <f t="shared" ca="1" si="114"/>
        <v>3.8576587088160204E-2</v>
      </c>
    </row>
    <row r="3562" spans="2:8" x14ac:dyDescent="0.2">
      <c r="B3562" s="176">
        <v>36917</v>
      </c>
      <c r="C3562" s="146">
        <v>14.462909</v>
      </c>
      <c r="D3562">
        <f t="shared" si="113"/>
        <v>7.758633150289776E-2</v>
      </c>
      <c r="E3562">
        <v>0</v>
      </c>
      <c r="G3562">
        <v>3560</v>
      </c>
      <c r="H3562">
        <f t="shared" ca="1" si="114"/>
        <v>2.037006420070879E-2</v>
      </c>
    </row>
    <row r="3563" spans="2:8" x14ac:dyDescent="0.2">
      <c r="B3563" s="176">
        <v>36885</v>
      </c>
      <c r="C3563" s="146">
        <v>13.421578</v>
      </c>
      <c r="D3563">
        <f t="shared" si="113"/>
        <v>6.7484614758124645E-2</v>
      </c>
      <c r="E3563">
        <v>0</v>
      </c>
      <c r="G3563">
        <v>3561</v>
      </c>
      <c r="H3563">
        <f t="shared" ca="1" si="114"/>
        <v>-4.2773431325240863E-2</v>
      </c>
    </row>
    <row r="3564" spans="2:8" x14ac:dyDescent="0.2">
      <c r="B3564" s="176">
        <v>36801</v>
      </c>
      <c r="C3564" s="146">
        <v>12.573088</v>
      </c>
      <c r="D3564">
        <f t="shared" si="113"/>
        <v>-0.18581418885468826</v>
      </c>
      <c r="E3564">
        <v>0</v>
      </c>
      <c r="G3564">
        <v>3562</v>
      </c>
      <c r="H3564">
        <f t="shared" ca="1" si="114"/>
        <v>-1.4873775341710558E-2</v>
      </c>
    </row>
    <row r="3565" spans="2:8" x14ac:dyDescent="0.2">
      <c r="B3565" s="176">
        <v>36770</v>
      </c>
      <c r="C3565" s="146">
        <v>15.442529</v>
      </c>
      <c r="D3565">
        <f t="shared" si="113"/>
        <v>0.14925371023872433</v>
      </c>
      <c r="E3565">
        <v>0</v>
      </c>
      <c r="G3565">
        <v>3563</v>
      </c>
      <c r="H3565">
        <f t="shared" ca="1" si="114"/>
        <v>3.3759640771477285E-2</v>
      </c>
    </row>
    <row r="3566" spans="2:8" x14ac:dyDescent="0.2">
      <c r="B3566" s="176">
        <v>36753</v>
      </c>
      <c r="C3566" s="146">
        <v>13.437006</v>
      </c>
      <c r="D3566">
        <f t="shared" si="113"/>
        <v>-0.3001205061006213</v>
      </c>
      <c r="E3566">
        <v>0</v>
      </c>
      <c r="G3566">
        <v>3564</v>
      </c>
      <c r="H3566">
        <f t="shared" ca="1" si="114"/>
        <v>-1.8023093869756163E-2</v>
      </c>
    </row>
    <row r="3567" spans="2:8" x14ac:dyDescent="0.2">
      <c r="B3567" s="176">
        <v>36726</v>
      </c>
      <c r="C3567" s="146">
        <v>19.199027999999998</v>
      </c>
      <c r="D3567">
        <f t="shared" si="113"/>
        <v>-7.3696196709594763E-3</v>
      </c>
      <c r="E3567">
        <v>0</v>
      </c>
      <c r="G3567">
        <v>3565</v>
      </c>
      <c r="H3567">
        <f t="shared" ca="1" si="114"/>
        <v>1.3299883320774262E-2</v>
      </c>
    </row>
    <row r="3568" spans="2:8" x14ac:dyDescent="0.2">
      <c r="B3568" s="176">
        <v>36647</v>
      </c>
      <c r="C3568" s="146">
        <v>19.341567999999999</v>
      </c>
      <c r="D3568">
        <f t="shared" si="113"/>
        <v>4.0749911981972121E-2</v>
      </c>
      <c r="E3568">
        <v>0</v>
      </c>
      <c r="G3568">
        <v>3566</v>
      </c>
      <c r="H3568">
        <f t="shared" ca="1" si="114"/>
        <v>9.778861280285836E-3</v>
      </c>
    </row>
    <row r="3569" spans="2:8" x14ac:dyDescent="0.2">
      <c r="B3569" s="176">
        <v>36637</v>
      </c>
      <c r="C3569" s="146">
        <v>18.584261000000001</v>
      </c>
      <c r="D3569">
        <f t="shared" si="113"/>
        <v>-4.8837155264610341E-2</v>
      </c>
      <c r="E3569">
        <v>0</v>
      </c>
      <c r="G3569">
        <v>3567</v>
      </c>
      <c r="H3569">
        <f t="shared" ca="1" si="114"/>
        <v>-3.6154244086739527E-2</v>
      </c>
    </row>
    <row r="3570" spans="2:8" x14ac:dyDescent="0.2">
      <c r="B3570" s="176">
        <v>36630</v>
      </c>
      <c r="C3570" s="146">
        <v>19.538464000000001</v>
      </c>
      <c r="D3570">
        <f t="shared" si="113"/>
        <v>-0.11279234689186124</v>
      </c>
      <c r="E3570">
        <v>0</v>
      </c>
      <c r="G3570">
        <v>3568</v>
      </c>
      <c r="H3570">
        <f t="shared" ca="1" si="114"/>
        <v>3.5130605220185006E-3</v>
      </c>
    </row>
    <row r="3571" spans="2:8" x14ac:dyDescent="0.2">
      <c r="B3571" s="176">
        <v>36605</v>
      </c>
      <c r="C3571" s="146">
        <v>22.022424999999998</v>
      </c>
      <c r="D3571">
        <f t="shared" si="113"/>
        <v>0</v>
      </c>
      <c r="E3571">
        <v>0</v>
      </c>
      <c r="G3571">
        <v>3569</v>
      </c>
      <c r="H3571">
        <f t="shared" ca="1" si="114"/>
        <v>-7.5870669751057574E-3</v>
      </c>
    </row>
    <row r="3572" spans="2:8" x14ac:dyDescent="0.2">
      <c r="B3572" s="176">
        <v>36602</v>
      </c>
      <c r="C3572" s="146">
        <v>22.022424999999998</v>
      </c>
      <c r="D3572">
        <f t="shared" si="113"/>
        <v>-0.260427272156672</v>
      </c>
      <c r="E3572">
        <v>0</v>
      </c>
      <c r="G3572">
        <v>3570</v>
      </c>
      <c r="H3572">
        <f t="shared" ca="1" si="114"/>
        <v>-2.5012740602599611E-2</v>
      </c>
    </row>
    <row r="3573" spans="2:8" x14ac:dyDescent="0.2">
      <c r="B3573" s="176">
        <v>36551</v>
      </c>
      <c r="C3573" s="146">
        <v>29.777227</v>
      </c>
      <c r="D3573">
        <f t="shared" si="113"/>
        <v>-2.480162378772912E-2</v>
      </c>
      <c r="E3573">
        <v>0</v>
      </c>
      <c r="G3573">
        <v>3571</v>
      </c>
      <c r="H3573">
        <f t="shared" ca="1" si="114"/>
        <v>3.393502182077672E-2</v>
      </c>
    </row>
    <row r="3574" spans="2:8" x14ac:dyDescent="0.2">
      <c r="B3574" s="176">
        <v>36525</v>
      </c>
      <c r="C3574" s="146">
        <v>30.534533</v>
      </c>
      <c r="D3574">
        <f t="shared" si="113"/>
        <v>-9.5152718094940719E-2</v>
      </c>
      <c r="E3574">
        <v>0</v>
      </c>
      <c r="G3574">
        <v>3572</v>
      </c>
      <c r="H3574">
        <f t="shared" ca="1" si="114"/>
        <v>3.1854335361473141E-2</v>
      </c>
    </row>
    <row r="3575" spans="2:8" x14ac:dyDescent="0.2">
      <c r="B3575" s="176">
        <v>36487</v>
      </c>
      <c r="C3575" s="146">
        <v>33.745510000000003</v>
      </c>
      <c r="D3575">
        <f t="shared" si="113"/>
        <v>-4.6437010423307397E-2</v>
      </c>
      <c r="E3575">
        <v>0</v>
      </c>
      <c r="G3575">
        <v>3573</v>
      </c>
      <c r="H3575">
        <f t="shared" ca="1" si="114"/>
        <v>-5.1997358708766143E-3</v>
      </c>
    </row>
    <row r="3576" spans="2:8" x14ac:dyDescent="0.2">
      <c r="B3576" s="176">
        <v>36472</v>
      </c>
      <c r="C3576" s="146">
        <v>35.388863000000001</v>
      </c>
      <c r="D3576">
        <f t="shared" si="113"/>
        <v>-0.14130812358805067</v>
      </c>
      <c r="E3576">
        <v>0</v>
      </c>
      <c r="G3576">
        <v>3574</v>
      </c>
      <c r="H3576">
        <f t="shared" ca="1" si="114"/>
        <v>-1.1804016816305371E-2</v>
      </c>
    </row>
    <row r="3577" spans="2:8" x14ac:dyDescent="0.2">
      <c r="B3577" s="176">
        <v>36452</v>
      </c>
      <c r="C3577" s="146">
        <v>41.212527999999999</v>
      </c>
      <c r="D3577">
        <f t="shared" si="113"/>
        <v>-0.11136525813870274</v>
      </c>
      <c r="E3577">
        <v>0</v>
      </c>
      <c r="G3577">
        <v>3575</v>
      </c>
      <c r="H3577">
        <f t="shared" ca="1" si="114"/>
        <v>-1.4029914957499058E-2</v>
      </c>
    </row>
    <row r="3578" spans="2:8" x14ac:dyDescent="0.2">
      <c r="B3578" s="176">
        <v>36416</v>
      </c>
      <c r="C3578" s="146">
        <v>46.377353999999997</v>
      </c>
      <c r="D3578">
        <f t="shared" si="113"/>
        <v>1.4165498401197985</v>
      </c>
      <c r="E3578">
        <v>0</v>
      </c>
      <c r="G3578">
        <v>3576</v>
      </c>
      <c r="H3578">
        <f t="shared" ca="1" si="114"/>
        <v>1.5716279975625191E-2</v>
      </c>
    </row>
    <row r="3579" spans="2:8" x14ac:dyDescent="0.2">
      <c r="B3579" s="176">
        <v>36277</v>
      </c>
      <c r="C3579" s="146">
        <v>19.191557</v>
      </c>
      <c r="D3579">
        <f t="shared" si="113"/>
        <v>-8.4281669856072633E-2</v>
      </c>
      <c r="E3579">
        <v>0</v>
      </c>
      <c r="G3579">
        <v>3577</v>
      </c>
      <c r="H3579">
        <f t="shared" ca="1" si="114"/>
        <v>2.0443723242359168E-2</v>
      </c>
    </row>
    <row r="3580" spans="2:8" x14ac:dyDescent="0.2">
      <c r="B3580" s="176">
        <v>36264</v>
      </c>
      <c r="C3580" s="146">
        <v>20.957926</v>
      </c>
      <c r="D3580">
        <f t="shared" si="113"/>
        <v>-0.15580914758415879</v>
      </c>
      <c r="E3580">
        <v>0</v>
      </c>
      <c r="G3580">
        <v>3578</v>
      </c>
      <c r="H3580">
        <f t="shared" ca="1" si="114"/>
        <v>3.1275105151876842E-2</v>
      </c>
    </row>
    <row r="3581" spans="2:8" x14ac:dyDescent="0.2">
      <c r="B3581" s="176">
        <v>36252</v>
      </c>
      <c r="C3581" s="146">
        <v>24.826052000000001</v>
      </c>
      <c r="D3581">
        <f t="shared" si="113"/>
        <v>3.3134411550179896E-3</v>
      </c>
      <c r="E3581">
        <v>0</v>
      </c>
      <c r="G3581">
        <v>3579</v>
      </c>
      <c r="H3581">
        <f t="shared" ca="1" si="114"/>
        <v>3.4420603651717264E-2</v>
      </c>
    </row>
    <row r="3582" spans="2:8" x14ac:dyDescent="0.2">
      <c r="B3582" s="176">
        <v>36248</v>
      </c>
      <c r="C3582" s="146">
        <v>24.744064000000002</v>
      </c>
      <c r="D3582">
        <f t="shared" si="113"/>
        <v>-5.8423126139771568E-2</v>
      </c>
      <c r="E3582">
        <v>0</v>
      </c>
      <c r="G3582">
        <v>3580</v>
      </c>
      <c r="H3582">
        <f t="shared" ca="1" si="114"/>
        <v>3.58295901438338E-2</v>
      </c>
    </row>
    <row r="3583" spans="2:8" x14ac:dyDescent="0.2">
      <c r="B3583" s="176">
        <v>36221</v>
      </c>
      <c r="C3583" s="146">
        <v>26.279388000000001</v>
      </c>
      <c r="D3583">
        <f t="shared" si="113"/>
        <v>-0.10621045152728313</v>
      </c>
      <c r="E3583">
        <v>0</v>
      </c>
      <c r="G3583">
        <v>3581</v>
      </c>
      <c r="H3583">
        <f t="shared" ca="1" si="114"/>
        <v>-4.119804709087873E-2</v>
      </c>
    </row>
    <row r="3584" spans="2:8" x14ac:dyDescent="0.2">
      <c r="B3584" s="176">
        <v>36194</v>
      </c>
      <c r="C3584" s="146">
        <v>29.40221</v>
      </c>
      <c r="D3584">
        <f t="shared" si="113"/>
        <v>-6.9575432030268308E-2</v>
      </c>
      <c r="E3584">
        <v>0</v>
      </c>
      <c r="G3584">
        <v>3582</v>
      </c>
      <c r="H3584">
        <f t="shared" ca="1" si="114"/>
        <v>5.0749402222382223E-2</v>
      </c>
    </row>
    <row r="3585" spans="2:8" x14ac:dyDescent="0.2">
      <c r="B3585" s="176">
        <v>36186</v>
      </c>
      <c r="C3585" s="146">
        <v>31.600853000000001</v>
      </c>
      <c r="D3585">
        <f t="shared" si="113"/>
        <v>1.1803470941540435E-3</v>
      </c>
      <c r="E3585">
        <v>0</v>
      </c>
      <c r="G3585">
        <v>3583</v>
      </c>
      <c r="H3585">
        <f t="shared" ca="1" si="114"/>
        <v>-2.4325333818722109E-2</v>
      </c>
    </row>
    <row r="3586" spans="2:8" x14ac:dyDescent="0.2">
      <c r="B3586" s="176">
        <v>36180</v>
      </c>
      <c r="C3586" s="146">
        <v>31.563597000000001</v>
      </c>
      <c r="D3586">
        <f t="shared" si="113"/>
        <v>0.27330164910885901</v>
      </c>
      <c r="E3586">
        <v>0</v>
      </c>
      <c r="G3586">
        <v>3584</v>
      </c>
      <c r="H3586">
        <f t="shared" ca="1" si="114"/>
        <v>1.9600827263210906E-2</v>
      </c>
    </row>
    <row r="3587" spans="2:8" x14ac:dyDescent="0.2">
      <c r="B3587" s="176">
        <v>36154</v>
      </c>
      <c r="C3587" s="146">
        <v>24.788782000000001</v>
      </c>
      <c r="D3587">
        <f t="shared" ref="D3587:D3650" si="115">(C3587-C3588)/C3588</f>
        <v>0.27335373059606888</v>
      </c>
      <c r="E3587">
        <v>0</v>
      </c>
      <c r="G3587">
        <v>3585</v>
      </c>
      <c r="H3587">
        <f t="shared" ca="1" si="114"/>
        <v>-3.2996238793324816E-3</v>
      </c>
    </row>
    <row r="3588" spans="2:8" x14ac:dyDescent="0.2">
      <c r="B3588" s="176">
        <v>36124</v>
      </c>
      <c r="C3588" s="146">
        <v>19.467317999999999</v>
      </c>
      <c r="D3588">
        <f t="shared" si="115"/>
        <v>0.16243891428653304</v>
      </c>
      <c r="E3588">
        <v>0</v>
      </c>
      <c r="G3588">
        <v>3586</v>
      </c>
      <c r="H3588">
        <f t="shared" ref="H3588:H3651" ca="1" si="116">_xlfn.NORM.INV(RAND(),N$5,N$6)</f>
        <v>-2.9753738853269835E-3</v>
      </c>
    </row>
    <row r="3589" spans="2:8" x14ac:dyDescent="0.2">
      <c r="B3589" s="176">
        <v>36103</v>
      </c>
      <c r="C3589" s="146">
        <v>16.746960000000001</v>
      </c>
      <c r="D3589">
        <f t="shared" si="115"/>
        <v>0.20353493867325551</v>
      </c>
      <c r="E3589">
        <v>0</v>
      </c>
      <c r="G3589">
        <v>3587</v>
      </c>
      <c r="H3589">
        <f t="shared" ca="1" si="116"/>
        <v>1.4274673656203744E-2</v>
      </c>
    </row>
    <row r="3590" spans="2:8" x14ac:dyDescent="0.2">
      <c r="B3590" s="176">
        <v>36089</v>
      </c>
      <c r="C3590" s="146">
        <v>13.914809999999999</v>
      </c>
      <c r="D3590">
        <f t="shared" si="115"/>
        <v>-0.32841723856552602</v>
      </c>
      <c r="E3590">
        <v>0</v>
      </c>
      <c r="G3590">
        <v>3588</v>
      </c>
      <c r="H3590">
        <f t="shared" ca="1" si="116"/>
        <v>1.5451896389469885E-2</v>
      </c>
    </row>
    <row r="3591" spans="2:8" x14ac:dyDescent="0.2">
      <c r="B3591" s="176">
        <v>36070</v>
      </c>
      <c r="C3591" s="146">
        <v>20.719427</v>
      </c>
      <c r="D3591">
        <f t="shared" si="115"/>
        <v>0</v>
      </c>
      <c r="E3591">
        <v>0</v>
      </c>
      <c r="G3591">
        <v>3589</v>
      </c>
      <c r="H3591">
        <f t="shared" ca="1" si="116"/>
        <v>1.710251364111447E-2</v>
      </c>
    </row>
    <row r="3592" spans="2:8" x14ac:dyDescent="0.2">
      <c r="B3592" s="176">
        <v>36069</v>
      </c>
      <c r="C3592" s="146">
        <v>20.719427</v>
      </c>
      <c r="D3592">
        <f t="shared" si="115"/>
        <v>8.3421695490541684E-3</v>
      </c>
      <c r="E3592">
        <v>0</v>
      </c>
      <c r="G3592">
        <v>3590</v>
      </c>
      <c r="H3592">
        <f t="shared" ca="1" si="116"/>
        <v>-2.0863015733991741E-2</v>
      </c>
    </row>
    <row r="3593" spans="2:8" x14ac:dyDescent="0.2">
      <c r="B3593" s="176">
        <v>36033</v>
      </c>
      <c r="C3593" s="146">
        <v>20.548012</v>
      </c>
      <c r="D3593">
        <f t="shared" si="115"/>
        <v>-0.29722143035602855</v>
      </c>
      <c r="E3593">
        <v>0</v>
      </c>
      <c r="G3593">
        <v>3591</v>
      </c>
      <c r="H3593">
        <f t="shared" ca="1" si="116"/>
        <v>-9.374595747503987E-3</v>
      </c>
    </row>
    <row r="3594" spans="2:8" x14ac:dyDescent="0.2">
      <c r="B3594" s="176">
        <v>35957</v>
      </c>
      <c r="C3594" s="146">
        <v>29.238244999999999</v>
      </c>
      <c r="D3594">
        <f t="shared" si="115"/>
        <v>-0.27860828474359112</v>
      </c>
      <c r="E3594">
        <v>0</v>
      </c>
      <c r="G3594">
        <v>3592</v>
      </c>
      <c r="H3594">
        <f t="shared" ca="1" si="116"/>
        <v>1.3429480042609085E-2</v>
      </c>
    </row>
    <row r="3595" spans="2:8" x14ac:dyDescent="0.2">
      <c r="B3595" s="176">
        <v>35922</v>
      </c>
      <c r="C3595" s="146">
        <v>40.530330999999997</v>
      </c>
      <c r="D3595">
        <f t="shared" si="115"/>
        <v>5.7576861915734166E-3</v>
      </c>
      <c r="E3595">
        <v>0</v>
      </c>
      <c r="G3595">
        <v>3593</v>
      </c>
      <c r="H3595">
        <f t="shared" ca="1" si="116"/>
        <v>-1.4501701986295317E-2</v>
      </c>
    </row>
    <row r="3596" spans="2:8" x14ac:dyDescent="0.2">
      <c r="B3596" s="176">
        <v>35916</v>
      </c>
      <c r="C3596" s="146">
        <v>40.298305999999997</v>
      </c>
      <c r="D3596">
        <f t="shared" si="115"/>
        <v>-1.3489470650469803E-2</v>
      </c>
      <c r="E3596">
        <v>0</v>
      </c>
      <c r="G3596">
        <v>3594</v>
      </c>
      <c r="H3596">
        <f t="shared" ca="1" si="116"/>
        <v>5.1218928536721366E-2</v>
      </c>
    </row>
    <row r="3597" spans="2:8" x14ac:dyDescent="0.2">
      <c r="B3597" s="176">
        <v>35899</v>
      </c>
      <c r="C3597" s="146">
        <v>40.849342</v>
      </c>
      <c r="D3597">
        <f t="shared" si="115"/>
        <v>-8.3902535796384167E-2</v>
      </c>
      <c r="E3597">
        <v>0</v>
      </c>
      <c r="G3597">
        <v>3595</v>
      </c>
      <c r="H3597">
        <f t="shared" ca="1" si="116"/>
        <v>-1.3404664793117207E-2</v>
      </c>
    </row>
    <row r="3598" spans="2:8" x14ac:dyDescent="0.2">
      <c r="B3598" s="176">
        <v>35893</v>
      </c>
      <c r="C3598" s="146">
        <v>44.590606999999999</v>
      </c>
      <c r="D3598">
        <f t="shared" si="115"/>
        <v>0.27276512379891371</v>
      </c>
      <c r="E3598">
        <v>0</v>
      </c>
      <c r="G3598">
        <v>3596</v>
      </c>
      <c r="H3598">
        <f t="shared" ca="1" si="116"/>
        <v>1.2839884173779275E-2</v>
      </c>
    </row>
    <row r="3599" spans="2:8" x14ac:dyDescent="0.2">
      <c r="B3599" s="176">
        <v>35867</v>
      </c>
      <c r="C3599" s="146">
        <v>35.034435000000002</v>
      </c>
      <c r="D3599">
        <f t="shared" si="115"/>
        <v>2.9618458419274789E-2</v>
      </c>
      <c r="E3599">
        <v>0</v>
      </c>
      <c r="G3599">
        <v>3597</v>
      </c>
      <c r="H3599">
        <f t="shared" ca="1" si="116"/>
        <v>-5.5946533282831218E-3</v>
      </c>
    </row>
    <row r="3600" spans="2:8" x14ac:dyDescent="0.2">
      <c r="B3600" s="176">
        <v>35842</v>
      </c>
      <c r="C3600" s="146">
        <v>34.026618999999997</v>
      </c>
      <c r="D3600">
        <f t="shared" si="115"/>
        <v>-3.950054824196185E-2</v>
      </c>
      <c r="E3600">
        <v>0</v>
      </c>
      <c r="G3600">
        <v>3598</v>
      </c>
      <c r="H3600">
        <f t="shared" ca="1" si="116"/>
        <v>-2.3328146568772586E-2</v>
      </c>
    </row>
    <row r="3601" spans="2:8" x14ac:dyDescent="0.2">
      <c r="B3601" s="176">
        <v>35821</v>
      </c>
      <c r="C3601" s="146">
        <v>35.425964</v>
      </c>
      <c r="D3601">
        <f t="shared" si="115"/>
        <v>-0.1067641792253551</v>
      </c>
      <c r="E3601">
        <v>0</v>
      </c>
      <c r="G3601">
        <v>3599</v>
      </c>
      <c r="H3601">
        <f t="shared" ca="1" si="116"/>
        <v>-3.2551964865398259E-3</v>
      </c>
    </row>
    <row r="3602" spans="2:8" x14ac:dyDescent="0.2">
      <c r="B3602" s="176">
        <v>35789</v>
      </c>
      <c r="C3602" s="146">
        <v>39.660259000000003</v>
      </c>
      <c r="D3602">
        <f t="shared" si="115"/>
        <v>-0.17496227390894725</v>
      </c>
      <c r="E3602">
        <v>0</v>
      </c>
      <c r="G3602">
        <v>3600</v>
      </c>
      <c r="H3602">
        <f t="shared" ca="1" si="116"/>
        <v>2.2025082987335272E-3</v>
      </c>
    </row>
    <row r="3603" spans="2:8" x14ac:dyDescent="0.2">
      <c r="B3603" s="176">
        <v>35748</v>
      </c>
      <c r="C3603" s="146">
        <v>48.070843000000004</v>
      </c>
      <c r="D3603">
        <f t="shared" si="115"/>
        <v>3.9510794515069086E-2</v>
      </c>
      <c r="E3603">
        <v>0</v>
      </c>
      <c r="G3603">
        <v>3601</v>
      </c>
      <c r="H3603">
        <f t="shared" ca="1" si="116"/>
        <v>9.1978187062061387E-3</v>
      </c>
    </row>
    <row r="3604" spans="2:8" x14ac:dyDescent="0.2">
      <c r="B3604" s="176">
        <v>35734</v>
      </c>
      <c r="C3604" s="146">
        <v>46.243716999999997</v>
      </c>
      <c r="D3604">
        <f t="shared" si="115"/>
        <v>-3.6410342761757412E-2</v>
      </c>
      <c r="E3604">
        <v>0</v>
      </c>
      <c r="G3604">
        <v>3602</v>
      </c>
      <c r="H3604">
        <f t="shared" ca="1" si="116"/>
        <v>2.0955109613661274E-3</v>
      </c>
    </row>
    <row r="3605" spans="2:8" x14ac:dyDescent="0.2">
      <c r="B3605" s="176">
        <v>35711</v>
      </c>
      <c r="C3605" s="146">
        <v>47.991089000000002</v>
      </c>
      <c r="D3605">
        <f t="shared" si="115"/>
        <v>0</v>
      </c>
      <c r="E3605">
        <v>0</v>
      </c>
      <c r="G3605">
        <v>3603</v>
      </c>
      <c r="H3605">
        <f t="shared" ca="1" si="116"/>
        <v>3.2454064146481253E-4</v>
      </c>
    </row>
    <row r="3606" spans="2:8" x14ac:dyDescent="0.2">
      <c r="B3606" s="176">
        <v>35710</v>
      </c>
      <c r="C3606" s="146">
        <v>47.991089000000002</v>
      </c>
      <c r="D3606">
        <f t="shared" si="115"/>
        <v>0</v>
      </c>
      <c r="E3606">
        <v>0</v>
      </c>
      <c r="G3606">
        <v>3604</v>
      </c>
      <c r="H3606">
        <f t="shared" ca="1" si="116"/>
        <v>-1.4597516796341787E-2</v>
      </c>
    </row>
    <row r="3607" spans="2:8" x14ac:dyDescent="0.2">
      <c r="B3607" s="176">
        <v>35709</v>
      </c>
      <c r="C3607" s="146">
        <v>47.991089000000002</v>
      </c>
      <c r="D3607">
        <f t="shared" si="115"/>
        <v>0</v>
      </c>
      <c r="E3607">
        <v>0</v>
      </c>
      <c r="G3607">
        <v>3605</v>
      </c>
      <c r="H3607">
        <f t="shared" ca="1" si="116"/>
        <v>1.9658146628351546E-3</v>
      </c>
    </row>
    <row r="3608" spans="2:8" x14ac:dyDescent="0.2">
      <c r="B3608" s="176">
        <v>35706</v>
      </c>
      <c r="C3608" s="146">
        <v>47.991089000000002</v>
      </c>
      <c r="D3608">
        <f t="shared" si="115"/>
        <v>0</v>
      </c>
      <c r="E3608">
        <v>0</v>
      </c>
      <c r="G3608">
        <v>3606</v>
      </c>
      <c r="H3608">
        <f t="shared" ca="1" si="116"/>
        <v>1.3565868461300574E-2</v>
      </c>
    </row>
    <row r="3609" spans="2:8" x14ac:dyDescent="0.2">
      <c r="B3609" s="176">
        <v>35705</v>
      </c>
      <c r="C3609" s="146">
        <v>47.991089000000002</v>
      </c>
      <c r="D3609">
        <f t="shared" si="115"/>
        <v>-0.1107081026643907</v>
      </c>
      <c r="E3609">
        <v>0</v>
      </c>
      <c r="G3609">
        <v>3607</v>
      </c>
      <c r="H3609">
        <f t="shared" ca="1" si="116"/>
        <v>-8.8291575335506158E-3</v>
      </c>
    </row>
    <row r="3610" spans="2:8" x14ac:dyDescent="0.2">
      <c r="B3610" s="176">
        <v>35657</v>
      </c>
      <c r="C3610" s="146">
        <v>53.965508</v>
      </c>
      <c r="D3610">
        <f t="shared" si="115"/>
        <v>-8.3712737605915799E-2</v>
      </c>
      <c r="E3610">
        <v>0</v>
      </c>
      <c r="G3610">
        <v>3608</v>
      </c>
      <c r="H3610">
        <f t="shared" ca="1" si="116"/>
        <v>2.6774569556791264E-2</v>
      </c>
    </row>
    <row r="3611" spans="2:8" x14ac:dyDescent="0.2">
      <c r="B3611" s="176">
        <v>35629</v>
      </c>
      <c r="C3611" s="146">
        <v>58.89584</v>
      </c>
      <c r="D3611">
        <f t="shared" si="115"/>
        <v>2.3084358968230106E-2</v>
      </c>
      <c r="E3611">
        <v>0</v>
      </c>
      <c r="G3611">
        <v>3609</v>
      </c>
      <c r="H3611">
        <f t="shared" ca="1" si="116"/>
        <v>1.4104309740960072E-2</v>
      </c>
    </row>
    <row r="3612" spans="2:8" x14ac:dyDescent="0.2">
      <c r="B3612" s="176">
        <v>35551</v>
      </c>
      <c r="C3612" s="146">
        <v>57.566943999999999</v>
      </c>
      <c r="D3612">
        <f t="shared" si="115"/>
        <v>5.9822155825839746E-2</v>
      </c>
      <c r="E3612">
        <v>0</v>
      </c>
      <c r="G3612">
        <v>3610</v>
      </c>
      <c r="H3612">
        <f t="shared" ca="1" si="116"/>
        <v>3.1708831832360423E-2</v>
      </c>
    </row>
    <row r="3613" spans="2:8" x14ac:dyDescent="0.2">
      <c r="B3613" s="176">
        <v>35538</v>
      </c>
      <c r="C3613" s="146">
        <v>54.317551000000002</v>
      </c>
      <c r="D3613">
        <f t="shared" si="115"/>
        <v>1.3234725530000969E-2</v>
      </c>
      <c r="E3613">
        <v>0</v>
      </c>
      <c r="G3613">
        <v>3611</v>
      </c>
      <c r="H3613">
        <f t="shared" ca="1" si="116"/>
        <v>5.4191100036652007E-2</v>
      </c>
    </row>
    <row r="3614" spans="2:8" x14ac:dyDescent="0.2">
      <c r="B3614" s="176">
        <v>35536</v>
      </c>
      <c r="C3614" s="146">
        <v>53.608063000000001</v>
      </c>
      <c r="D3614">
        <f t="shared" si="115"/>
        <v>2.1218982799986758E-3</v>
      </c>
      <c r="E3614">
        <v>0</v>
      </c>
      <c r="G3614">
        <v>3612</v>
      </c>
      <c r="H3614">
        <f t="shared" ca="1" si="116"/>
        <v>5.8795954815966936E-3</v>
      </c>
    </row>
    <row r="3615" spans="2:8" x14ac:dyDescent="0.2">
      <c r="B3615" s="176">
        <v>35534</v>
      </c>
      <c r="C3615" s="146">
        <v>53.494553000000003</v>
      </c>
      <c r="D3615">
        <f t="shared" si="115"/>
        <v>3.6426245348854365E-2</v>
      </c>
      <c r="E3615">
        <v>0</v>
      </c>
      <c r="G3615">
        <v>3613</v>
      </c>
      <c r="H3615">
        <f t="shared" ca="1" si="116"/>
        <v>-1.7927922618939166E-3</v>
      </c>
    </row>
    <row r="3616" spans="2:8" x14ac:dyDescent="0.2">
      <c r="B3616" s="176">
        <v>35528</v>
      </c>
      <c r="C3616" s="146">
        <v>51.614432999999998</v>
      </c>
      <c r="D3616">
        <f t="shared" si="115"/>
        <v>-5.9956082355854777E-2</v>
      </c>
      <c r="E3616">
        <v>0</v>
      </c>
      <c r="G3616">
        <v>3614</v>
      </c>
      <c r="H3616">
        <f t="shared" ca="1" si="116"/>
        <v>-2.3394669476080432E-2</v>
      </c>
    </row>
    <row r="3617" spans="2:8" x14ac:dyDescent="0.2">
      <c r="B3617" s="176">
        <v>35517</v>
      </c>
      <c r="C3617" s="146">
        <v>54.906405999999997</v>
      </c>
      <c r="D3617">
        <f t="shared" si="115"/>
        <v>9.1274763791554438E-3</v>
      </c>
      <c r="E3617">
        <v>0</v>
      </c>
      <c r="G3617">
        <v>3615</v>
      </c>
      <c r="H3617">
        <f t="shared" ca="1" si="116"/>
        <v>2.2207096595291662E-2</v>
      </c>
    </row>
    <row r="3618" spans="2:8" x14ac:dyDescent="0.2">
      <c r="B3618" s="176">
        <v>35513</v>
      </c>
      <c r="C3618" s="146">
        <v>54.409782</v>
      </c>
      <c r="D3618">
        <f t="shared" si="115"/>
        <v>-6.0171576980374571E-2</v>
      </c>
      <c r="E3618">
        <v>0</v>
      </c>
      <c r="G3618">
        <v>3616</v>
      </c>
      <c r="H3618">
        <f t="shared" ca="1" si="116"/>
        <v>-2.5221929453091325E-2</v>
      </c>
    </row>
    <row r="3619" spans="2:8" x14ac:dyDescent="0.2">
      <c r="B3619" s="176">
        <v>35496</v>
      </c>
      <c r="C3619" s="146">
        <v>57.893313999999997</v>
      </c>
      <c r="D3619">
        <f t="shared" si="115"/>
        <v>0.22210591055663625</v>
      </c>
      <c r="E3619">
        <v>0</v>
      </c>
      <c r="G3619">
        <v>3617</v>
      </c>
      <c r="H3619">
        <f t="shared" ca="1" si="116"/>
        <v>2.2194708106951597E-2</v>
      </c>
    </row>
    <row r="3620" spans="2:8" x14ac:dyDescent="0.2">
      <c r="B3620" s="176">
        <v>35453</v>
      </c>
      <c r="C3620" s="146">
        <v>47.371765000000003</v>
      </c>
      <c r="D3620">
        <f t="shared" si="115"/>
        <v>-4.2449461680374466E-2</v>
      </c>
      <c r="E3620">
        <v>0</v>
      </c>
      <c r="G3620">
        <v>3618</v>
      </c>
      <c r="H3620">
        <f t="shared" ca="1" si="116"/>
        <v>-2.4206594089128848E-2</v>
      </c>
    </row>
    <row r="3621" spans="2:8" x14ac:dyDescent="0.2">
      <c r="B3621" s="176">
        <v>35429</v>
      </c>
      <c r="C3621" s="146">
        <v>49.471817000000001</v>
      </c>
      <c r="D3621">
        <f t="shared" si="115"/>
        <v>0</v>
      </c>
      <c r="E3621">
        <v>0</v>
      </c>
      <c r="G3621">
        <v>3619</v>
      </c>
      <c r="H3621">
        <f t="shared" ca="1" si="116"/>
        <v>-2.1101992328847064E-3</v>
      </c>
    </row>
    <row r="3622" spans="2:8" x14ac:dyDescent="0.2">
      <c r="B3622" s="176">
        <v>35426</v>
      </c>
      <c r="C3622" s="146">
        <v>49.471817000000001</v>
      </c>
      <c r="D3622">
        <f t="shared" si="115"/>
        <v>3.5184193663189652E-2</v>
      </c>
      <c r="E3622">
        <v>0</v>
      </c>
      <c r="G3622">
        <v>3620</v>
      </c>
      <c r="H3622">
        <f t="shared" ca="1" si="116"/>
        <v>-5.355907661542967E-2</v>
      </c>
    </row>
    <row r="3623" spans="2:8" x14ac:dyDescent="0.2">
      <c r="B3623" s="176">
        <v>35424</v>
      </c>
      <c r="C3623" s="146">
        <v>47.790351999999999</v>
      </c>
      <c r="D3623">
        <f t="shared" si="115"/>
        <v>-0.19857244651323816</v>
      </c>
      <c r="E3623">
        <v>0</v>
      </c>
      <c r="G3623">
        <v>3621</v>
      </c>
      <c r="H3623">
        <f t="shared" ca="1" si="116"/>
        <v>-1.0155815824573044E-2</v>
      </c>
    </row>
    <row r="3624" spans="2:8" x14ac:dyDescent="0.2">
      <c r="B3624" s="176">
        <v>35381</v>
      </c>
      <c r="C3624" s="146">
        <v>59.631531000000003</v>
      </c>
      <c r="D3624">
        <f t="shared" si="115"/>
        <v>8.7615363671358359E-3</v>
      </c>
      <c r="E3624">
        <v>0</v>
      </c>
      <c r="G3624">
        <v>3622</v>
      </c>
      <c r="H3624">
        <f t="shared" ca="1" si="116"/>
        <v>-2.1662332591536493E-2</v>
      </c>
    </row>
    <row r="3625" spans="2:8" x14ac:dyDescent="0.2">
      <c r="B3625" s="176">
        <v>35368</v>
      </c>
      <c r="C3625" s="146">
        <v>59.113605</v>
      </c>
      <c r="D3625">
        <f t="shared" si="115"/>
        <v>-6.3208829397364665E-3</v>
      </c>
      <c r="E3625">
        <v>0</v>
      </c>
      <c r="G3625">
        <v>3623</v>
      </c>
      <c r="H3625">
        <f t="shared" ca="1" si="116"/>
        <v>2.8082413023809996E-2</v>
      </c>
    </row>
    <row r="3626" spans="2:8" x14ac:dyDescent="0.2">
      <c r="B3626" s="176">
        <v>35359</v>
      </c>
      <c r="C3626" s="146">
        <v>59.489632</v>
      </c>
      <c r="D3626">
        <f t="shared" si="115"/>
        <v>-4.3572249680859196E-2</v>
      </c>
      <c r="E3626">
        <v>0</v>
      </c>
      <c r="G3626">
        <v>3624</v>
      </c>
      <c r="H3626">
        <f t="shared" ca="1" si="116"/>
        <v>-2.2940787554932753E-2</v>
      </c>
    </row>
    <row r="3627" spans="2:8" x14ac:dyDescent="0.2">
      <c r="B3627" s="176">
        <v>35340</v>
      </c>
      <c r="C3627" s="146">
        <v>62.199818</v>
      </c>
      <c r="D3627">
        <f t="shared" si="115"/>
        <v>-0.10577324545655996</v>
      </c>
      <c r="E3627">
        <v>0</v>
      </c>
      <c r="G3627">
        <v>3625</v>
      </c>
      <c r="H3627">
        <f t="shared" ca="1" si="116"/>
        <v>-9.1871174826043886E-3</v>
      </c>
    </row>
    <row r="3628" spans="2:8" x14ac:dyDescent="0.2">
      <c r="B3628" s="176">
        <v>35292</v>
      </c>
      <c r="C3628" s="146">
        <v>69.557097999999996</v>
      </c>
      <c r="D3628">
        <f t="shared" si="115"/>
        <v>0.12372253822807174</v>
      </c>
      <c r="E3628">
        <v>0</v>
      </c>
      <c r="G3628">
        <v>3626</v>
      </c>
      <c r="H3628">
        <f t="shared" ca="1" si="116"/>
        <v>-1.1348437243293723E-2</v>
      </c>
    </row>
    <row r="3629" spans="2:8" x14ac:dyDescent="0.2">
      <c r="B3629" s="176">
        <v>35160</v>
      </c>
      <c r="C3629" s="146">
        <v>61.898819000000003</v>
      </c>
      <c r="D3629">
        <f t="shared" si="115"/>
        <v>6.2357015645247656E-2</v>
      </c>
      <c r="E3629">
        <v>0</v>
      </c>
      <c r="G3629">
        <v>3627</v>
      </c>
      <c r="H3629">
        <f t="shared" ca="1" si="116"/>
        <v>-6.3539977090525612E-2</v>
      </c>
    </row>
    <row r="3630" spans="2:8" x14ac:dyDescent="0.2">
      <c r="B3630" s="176">
        <v>35144</v>
      </c>
      <c r="C3630" s="146">
        <v>58.265552999999997</v>
      </c>
      <c r="D3630">
        <f t="shared" si="115"/>
        <v>-2.7283499802921048E-2</v>
      </c>
      <c r="E3630">
        <v>0</v>
      </c>
      <c r="G3630">
        <v>3628</v>
      </c>
      <c r="H3630">
        <f t="shared" ca="1" si="116"/>
        <v>4.0792568863687977E-3</v>
      </c>
    </row>
    <row r="3631" spans="2:8" x14ac:dyDescent="0.2">
      <c r="B3631" s="176">
        <v>35129</v>
      </c>
      <c r="C3631" s="146">
        <v>59.899830000000001</v>
      </c>
      <c r="D3631">
        <f t="shared" si="115"/>
        <v>3.7667362881656508E-2</v>
      </c>
      <c r="E3631">
        <v>0</v>
      </c>
      <c r="G3631">
        <v>3629</v>
      </c>
      <c r="H3631">
        <f t="shared" ca="1" si="116"/>
        <v>-3.784905576847148E-3</v>
      </c>
    </row>
    <row r="3632" spans="2:8" x14ac:dyDescent="0.2">
      <c r="B3632" s="176">
        <v>35116</v>
      </c>
      <c r="C3632" s="146">
        <v>57.725464000000002</v>
      </c>
      <c r="D3632">
        <f t="shared" si="115"/>
        <v>0.14226206041444237</v>
      </c>
      <c r="E3632">
        <v>0</v>
      </c>
      <c r="G3632">
        <v>3630</v>
      </c>
      <c r="H3632">
        <f t="shared" ca="1" si="116"/>
        <v>-5.0448226921456001E-2</v>
      </c>
    </row>
    <row r="3633" spans="2:8" x14ac:dyDescent="0.2">
      <c r="B3633" s="176">
        <v>35090</v>
      </c>
      <c r="C3633" s="146">
        <v>50.536095000000003</v>
      </c>
      <c r="D3633">
        <f t="shared" si="115"/>
        <v>-5.1973535974296887E-2</v>
      </c>
      <c r="E3633">
        <v>0</v>
      </c>
      <c r="G3633">
        <v>3631</v>
      </c>
      <c r="H3633">
        <f t="shared" ca="1" si="116"/>
        <v>2.077041012811915E-2</v>
      </c>
    </row>
    <row r="3634" spans="2:8" x14ac:dyDescent="0.2">
      <c r="B3634" s="176">
        <v>35065</v>
      </c>
      <c r="C3634" s="146">
        <v>53.306629000000001</v>
      </c>
      <c r="D3634">
        <f t="shared" si="115"/>
        <v>0</v>
      </c>
      <c r="E3634">
        <v>0</v>
      </c>
      <c r="G3634">
        <v>3632</v>
      </c>
      <c r="H3634">
        <f t="shared" ca="1" si="116"/>
        <v>6.3451747616271722E-3</v>
      </c>
    </row>
    <row r="3635" spans="2:8" x14ac:dyDescent="0.2">
      <c r="B3635" s="176">
        <v>35062</v>
      </c>
      <c r="C3635" s="146">
        <v>53.306629000000001</v>
      </c>
      <c r="D3635">
        <f t="shared" si="115"/>
        <v>0</v>
      </c>
      <c r="E3635">
        <v>0</v>
      </c>
      <c r="G3635">
        <v>3633</v>
      </c>
      <c r="H3635">
        <f t="shared" ca="1" si="116"/>
        <v>8.7511636712873171E-4</v>
      </c>
    </row>
    <row r="3636" spans="2:8" x14ac:dyDescent="0.2">
      <c r="B3636" s="176">
        <v>35061</v>
      </c>
      <c r="C3636" s="146">
        <v>53.306629000000001</v>
      </c>
      <c r="D3636">
        <f t="shared" si="115"/>
        <v>0</v>
      </c>
      <c r="E3636">
        <v>0</v>
      </c>
      <c r="G3636">
        <v>3634</v>
      </c>
      <c r="H3636">
        <f t="shared" ca="1" si="116"/>
        <v>-4.3025593077424457E-2</v>
      </c>
    </row>
    <row r="3637" spans="2:8" x14ac:dyDescent="0.2">
      <c r="B3637" s="176">
        <v>35060</v>
      </c>
      <c r="C3637" s="146">
        <v>53.306629000000001</v>
      </c>
      <c r="D3637">
        <f t="shared" si="115"/>
        <v>0</v>
      </c>
      <c r="E3637">
        <v>0</v>
      </c>
      <c r="G3637">
        <v>3635</v>
      </c>
      <c r="H3637">
        <f t="shared" ca="1" si="116"/>
        <v>8.0261874613195977E-3</v>
      </c>
    </row>
    <row r="3638" spans="2:8" x14ac:dyDescent="0.2">
      <c r="B3638" s="176">
        <v>35059</v>
      </c>
      <c r="C3638" s="146">
        <v>53.306629000000001</v>
      </c>
      <c r="D3638">
        <f t="shared" si="115"/>
        <v>-0.72270517886626195</v>
      </c>
      <c r="E3638">
        <v>0</v>
      </c>
      <c r="G3638">
        <v>3636</v>
      </c>
      <c r="H3638">
        <f t="shared" ca="1" si="116"/>
        <v>7.0164129451878087E-3</v>
      </c>
    </row>
    <row r="3639" spans="2:8" x14ac:dyDescent="0.2">
      <c r="B3639" s="176">
        <v>40700</v>
      </c>
      <c r="C3639" s="146">
        <v>192.23809800000001</v>
      </c>
      <c r="D3639">
        <f t="shared" si="115"/>
        <v>1.3514178612649737</v>
      </c>
      <c r="E3639">
        <v>-9.7619400495139373E-5</v>
      </c>
      <c r="G3639">
        <v>3637</v>
      </c>
      <c r="H3639">
        <f t="shared" ca="1" si="116"/>
        <v>-8.1427412024486466E-3</v>
      </c>
    </row>
    <row r="3640" spans="2:8" x14ac:dyDescent="0.2">
      <c r="B3640" s="176">
        <v>38601</v>
      </c>
      <c r="C3640" s="146">
        <v>81.75412</v>
      </c>
      <c r="D3640">
        <f t="shared" si="115"/>
        <v>0.22531260046026574</v>
      </c>
      <c r="E3640">
        <v>-1.0096330983542799E-4</v>
      </c>
      <c r="G3640">
        <v>3638</v>
      </c>
      <c r="H3640">
        <f t="shared" ca="1" si="116"/>
        <v>-1.6839135991732659E-2</v>
      </c>
    </row>
    <row r="3641" spans="2:8" x14ac:dyDescent="0.2">
      <c r="B3641" s="176">
        <v>38127</v>
      </c>
      <c r="C3641" s="146">
        <v>66.721030999999996</v>
      </c>
      <c r="D3641">
        <f t="shared" si="115"/>
        <v>0.13399957611642069</v>
      </c>
      <c r="E3641">
        <v>-1.1879400244807274E-4</v>
      </c>
      <c r="G3641">
        <v>3639</v>
      </c>
      <c r="H3641">
        <f t="shared" ca="1" si="116"/>
        <v>3.0619834930243336E-2</v>
      </c>
    </row>
    <row r="3642" spans="2:8" x14ac:dyDescent="0.2">
      <c r="B3642" s="176">
        <v>35370</v>
      </c>
      <c r="C3642" s="146">
        <v>58.836910000000003</v>
      </c>
      <c r="D3642">
        <f t="shared" si="115"/>
        <v>-0.85172644142068332</v>
      </c>
      <c r="E3642">
        <v>-1.2059002237198305E-4</v>
      </c>
      <c r="G3642">
        <v>3640</v>
      </c>
      <c r="H3642">
        <f t="shared" ca="1" si="116"/>
        <v>4.8788777484424922E-2</v>
      </c>
    </row>
    <row r="3643" spans="2:8" x14ac:dyDescent="0.2">
      <c r="B3643" s="176">
        <v>44855</v>
      </c>
      <c r="C3643" s="146">
        <v>396.81323200000003</v>
      </c>
      <c r="D3643">
        <f t="shared" si="115"/>
        <v>2.0707561346310488</v>
      </c>
      <c r="E3643">
        <v>-1.2565038233902962E-4</v>
      </c>
      <c r="G3643">
        <v>3641</v>
      </c>
      <c r="H3643">
        <f t="shared" ca="1" si="116"/>
        <v>4.042899975302449E-2</v>
      </c>
    </row>
    <row r="3644" spans="2:8" x14ac:dyDescent="0.2">
      <c r="B3644" s="176">
        <v>38911</v>
      </c>
      <c r="C3644" s="146">
        <v>129.223297</v>
      </c>
      <c r="D3644">
        <f t="shared" si="115"/>
        <v>-0.65360632772234217</v>
      </c>
      <c r="E3644">
        <v>-1.2987456940795439E-4</v>
      </c>
      <c r="G3644">
        <v>3642</v>
      </c>
      <c r="H3644">
        <f t="shared" ca="1" si="116"/>
        <v>2.9430975374532774E-2</v>
      </c>
    </row>
    <row r="3645" spans="2:8" x14ac:dyDescent="0.2">
      <c r="B3645" s="176">
        <v>41569</v>
      </c>
      <c r="C3645" s="146">
        <v>373.05328400000002</v>
      </c>
      <c r="D3645">
        <f t="shared" si="115"/>
        <v>2.7860477118852173E-2</v>
      </c>
      <c r="E3645">
        <v>-1.3152422977454186E-4</v>
      </c>
      <c r="G3645">
        <v>3643</v>
      </c>
      <c r="H3645">
        <f t="shared" ca="1" si="116"/>
        <v>1.719425042119014E-2</v>
      </c>
    </row>
    <row r="3646" spans="2:8" x14ac:dyDescent="0.2">
      <c r="B3646" s="176">
        <v>41656</v>
      </c>
      <c r="C3646" s="146">
        <v>362.94155899999998</v>
      </c>
      <c r="D3646">
        <f t="shared" si="115"/>
        <v>2.1116199662332296</v>
      </c>
      <c r="E3646">
        <v>-1.3518806219553299E-4</v>
      </c>
      <c r="G3646">
        <v>3644</v>
      </c>
      <c r="H3646">
        <f t="shared" ca="1" si="116"/>
        <v>1.8749882225233272E-2</v>
      </c>
    </row>
    <row r="3647" spans="2:8" x14ac:dyDescent="0.2">
      <c r="B3647" s="176">
        <v>38750</v>
      </c>
      <c r="C3647" s="146">
        <v>116.640709</v>
      </c>
      <c r="D3647">
        <f t="shared" si="115"/>
        <v>0.85290776951880087</v>
      </c>
      <c r="E3647">
        <v>-1.4152574646920645E-4</v>
      </c>
      <c r="G3647">
        <v>3645</v>
      </c>
      <c r="H3647">
        <f t="shared" ca="1" si="116"/>
        <v>-1.8510184961812778E-2</v>
      </c>
    </row>
    <row r="3648" spans="2:8" x14ac:dyDescent="0.2">
      <c r="B3648" s="176">
        <v>39958</v>
      </c>
      <c r="C3648" s="146">
        <v>62.950088999999998</v>
      </c>
      <c r="D3648">
        <f t="shared" si="115"/>
        <v>2.642508486093945E-2</v>
      </c>
      <c r="E3648">
        <v>-1.4474452836932814E-4</v>
      </c>
      <c r="G3648">
        <v>3646</v>
      </c>
      <c r="H3648">
        <f t="shared" ca="1" si="116"/>
        <v>2.9982057235452112E-2</v>
      </c>
    </row>
    <row r="3649" spans="2:8" x14ac:dyDescent="0.2">
      <c r="B3649" s="176">
        <v>39965</v>
      </c>
      <c r="C3649" s="146">
        <v>61.329453000000001</v>
      </c>
      <c r="D3649">
        <f t="shared" si="115"/>
        <v>-0.81541974843019238</v>
      </c>
      <c r="E3649">
        <v>-1.4843844226005676E-4</v>
      </c>
      <c r="G3649">
        <v>3647</v>
      </c>
      <c r="H3649">
        <f t="shared" ca="1" si="116"/>
        <v>3.6519160947634235E-3</v>
      </c>
    </row>
    <row r="3650" spans="2:8" x14ac:dyDescent="0.2">
      <c r="B3650" s="176">
        <v>44470</v>
      </c>
      <c r="C3650" s="146">
        <v>332.26443499999999</v>
      </c>
      <c r="D3650">
        <f t="shared" si="115"/>
        <v>3.2786161974124838E-2</v>
      </c>
      <c r="E3650">
        <v>-1.4996346681119064E-4</v>
      </c>
      <c r="G3650">
        <v>3648</v>
      </c>
      <c r="H3650">
        <f t="shared" ca="1" si="116"/>
        <v>-5.6558523118008987E-3</v>
      </c>
    </row>
    <row r="3651" spans="2:8" x14ac:dyDescent="0.2">
      <c r="B3651" s="176">
        <v>42254</v>
      </c>
      <c r="C3651" s="146">
        <v>321.71658300000001</v>
      </c>
      <c r="D3651">
        <f t="shared" ref="D3651:D3714" si="117">(C3651-C3652)/C3652</f>
        <v>5.3605296511609536E-2</v>
      </c>
      <c r="E3651">
        <v>-1.5487943182427823E-4</v>
      </c>
      <c r="G3651">
        <v>3649</v>
      </c>
      <c r="H3651">
        <f t="shared" ca="1" si="116"/>
        <v>-8.4422681996608861E-3</v>
      </c>
    </row>
    <row r="3652" spans="2:8" x14ac:dyDescent="0.2">
      <c r="B3652" s="176">
        <v>44386</v>
      </c>
      <c r="C3652" s="146">
        <v>305.348297</v>
      </c>
      <c r="D3652">
        <f t="shared" si="117"/>
        <v>6.5056278265937868</v>
      </c>
      <c r="E3652">
        <v>-1.6328192517650679E-4</v>
      </c>
      <c r="G3652">
        <v>3650</v>
      </c>
      <c r="H3652">
        <f t="shared" ref="H3652:H3715" ca="1" si="118">_xlfn.NORM.INV(RAND(),N$5,N$6)</f>
        <v>3.3636313992169379E-3</v>
      </c>
    </row>
    <row r="3653" spans="2:8" x14ac:dyDescent="0.2">
      <c r="B3653" s="176">
        <v>35772</v>
      </c>
      <c r="C3653" s="146">
        <v>40.682578999999997</v>
      </c>
      <c r="D3653">
        <f t="shared" si="117"/>
        <v>-0.41747061269701252</v>
      </c>
      <c r="E3653">
        <v>-1.782263484948155E-4</v>
      </c>
      <c r="G3653">
        <v>3651</v>
      </c>
      <c r="H3653">
        <f t="shared" ca="1" si="118"/>
        <v>-2.1918656429562245E-2</v>
      </c>
    </row>
    <row r="3654" spans="2:8" x14ac:dyDescent="0.2">
      <c r="B3654" s="176">
        <v>38510</v>
      </c>
      <c r="C3654" s="146">
        <v>69.837813999999995</v>
      </c>
      <c r="D3654">
        <f t="shared" si="117"/>
        <v>-0.83826508829294644</v>
      </c>
      <c r="E3654">
        <v>-2.2936464076227169E-4</v>
      </c>
      <c r="G3654">
        <v>3652</v>
      </c>
      <c r="H3654">
        <f t="shared" ca="1" si="118"/>
        <v>-1.8876524496505852E-2</v>
      </c>
    </row>
    <row r="3655" spans="2:8" x14ac:dyDescent="0.2">
      <c r="B3655" s="176">
        <v>44894</v>
      </c>
      <c r="C3655" s="146">
        <v>431.80419899999998</v>
      </c>
      <c r="D3655">
        <f t="shared" si="117"/>
        <v>1.9957284020228974</v>
      </c>
      <c r="E3655">
        <v>-2.3084070322133853E-4</v>
      </c>
      <c r="G3655">
        <v>3653</v>
      </c>
      <c r="H3655">
        <f t="shared" ca="1" si="118"/>
        <v>-9.2487009733168545E-3</v>
      </c>
    </row>
    <row r="3656" spans="2:8" x14ac:dyDescent="0.2">
      <c r="B3656" s="176">
        <v>40255</v>
      </c>
      <c r="C3656" s="146">
        <v>144.13996900000001</v>
      </c>
      <c r="D3656">
        <f t="shared" si="117"/>
        <v>0.75756052059261114</v>
      </c>
      <c r="E3656">
        <v>-2.5633089167125824E-4</v>
      </c>
      <c r="G3656">
        <v>3654</v>
      </c>
      <c r="H3656">
        <f t="shared" ca="1" si="118"/>
        <v>4.6539717570790583E-2</v>
      </c>
    </row>
    <row r="3657" spans="2:8" x14ac:dyDescent="0.2">
      <c r="B3657" s="176">
        <v>38348</v>
      </c>
      <c r="C3657" s="146">
        <v>82.011382999999995</v>
      </c>
      <c r="D3657">
        <f t="shared" si="117"/>
        <v>1.66798762986375E-2</v>
      </c>
      <c r="E3657">
        <v>-2.9276385560380788E-4</v>
      </c>
      <c r="G3657">
        <v>3655</v>
      </c>
      <c r="H3657">
        <f t="shared" ca="1" si="118"/>
        <v>1.6105816372049005E-2</v>
      </c>
    </row>
    <row r="3658" spans="2:8" x14ac:dyDescent="0.2">
      <c r="B3658" s="176">
        <v>38343</v>
      </c>
      <c r="C3658" s="146">
        <v>80.665886</v>
      </c>
      <c r="D3658">
        <f t="shared" si="117"/>
        <v>2.2049297328910225</v>
      </c>
      <c r="E3658">
        <v>-2.9755894096088664E-4</v>
      </c>
      <c r="G3658">
        <v>3656</v>
      </c>
      <c r="H3658">
        <f t="shared" ca="1" si="118"/>
        <v>-5.5797219127993881E-2</v>
      </c>
    </row>
    <row r="3659" spans="2:8" x14ac:dyDescent="0.2">
      <c r="B3659" s="176">
        <v>37680</v>
      </c>
      <c r="C3659" s="146">
        <v>25.169315000000001</v>
      </c>
      <c r="D3659">
        <f t="shared" si="117"/>
        <v>9.5914196272560513E-3</v>
      </c>
      <c r="E3659">
        <v>-3.0631098739330672E-4</v>
      </c>
      <c r="G3659">
        <v>3657</v>
      </c>
      <c r="H3659">
        <f t="shared" ca="1" si="118"/>
        <v>3.2601430882616767E-3</v>
      </c>
    </row>
    <row r="3660" spans="2:8" x14ac:dyDescent="0.2">
      <c r="B3660" s="176">
        <v>37637</v>
      </c>
      <c r="C3660" s="146">
        <v>24.930199000000002</v>
      </c>
      <c r="D3660">
        <f t="shared" si="117"/>
        <v>-0.85814993336770073</v>
      </c>
      <c r="E3660">
        <v>-3.0904760006713906E-4</v>
      </c>
      <c r="G3660">
        <v>3658</v>
      </c>
      <c r="H3660">
        <f t="shared" ca="1" si="118"/>
        <v>5.3033391552704631E-2</v>
      </c>
    </row>
    <row r="3661" spans="2:8" x14ac:dyDescent="0.2">
      <c r="B3661" s="176">
        <v>40716</v>
      </c>
      <c r="C3661" s="146">
        <v>175.75035099999999</v>
      </c>
      <c r="D3661">
        <f t="shared" si="117"/>
        <v>-0.38071833985037745</v>
      </c>
      <c r="E3661">
        <v>-3.2052816735056254E-4</v>
      </c>
      <c r="G3661">
        <v>3659</v>
      </c>
      <c r="H3661">
        <f t="shared" ca="1" si="118"/>
        <v>1.6039223566638412E-2</v>
      </c>
    </row>
    <row r="3662" spans="2:8" x14ac:dyDescent="0.2">
      <c r="B3662" s="176">
        <v>41417</v>
      </c>
      <c r="C3662" s="146">
        <v>283.79711900000001</v>
      </c>
      <c r="D3662">
        <f t="shared" si="117"/>
        <v>1.3424158105937861E-3</v>
      </c>
      <c r="E3662">
        <v>-3.4345137984531291E-4</v>
      </c>
      <c r="G3662">
        <v>3660</v>
      </c>
      <c r="H3662">
        <f t="shared" ca="1" si="118"/>
        <v>9.80252756114002E-3</v>
      </c>
    </row>
    <row r="3663" spans="2:8" x14ac:dyDescent="0.2">
      <c r="B3663" s="176">
        <v>44434</v>
      </c>
      <c r="C3663" s="146">
        <v>283.41665599999999</v>
      </c>
      <c r="D3663">
        <f t="shared" si="117"/>
        <v>1.0170271208729613</v>
      </c>
      <c r="E3663">
        <v>-3.5165872281590676E-4</v>
      </c>
      <c r="G3663">
        <v>3661</v>
      </c>
      <c r="H3663">
        <f t="shared" ca="1" si="118"/>
        <v>8.1409786014791114E-3</v>
      </c>
    </row>
    <row r="3664" spans="2:8" x14ac:dyDescent="0.2">
      <c r="B3664" s="176">
        <v>44112</v>
      </c>
      <c r="C3664" s="146">
        <v>140.51206999999999</v>
      </c>
      <c r="D3664">
        <f t="shared" si="117"/>
        <v>-0.48662628001115871</v>
      </c>
      <c r="E3664">
        <v>-3.5454129623528955E-4</v>
      </c>
      <c r="G3664">
        <v>3662</v>
      </c>
      <c r="H3664">
        <f t="shared" ca="1" si="118"/>
        <v>3.1541536242817155E-3</v>
      </c>
    </row>
    <row r="3665" spans="2:8" x14ac:dyDescent="0.2">
      <c r="B3665" s="176">
        <v>41494</v>
      </c>
      <c r="C3665" s="146">
        <v>273.70327800000001</v>
      </c>
      <c r="D3665">
        <f t="shared" si="117"/>
        <v>-0.34151260000308764</v>
      </c>
      <c r="E3665">
        <v>-3.5867227205634673E-4</v>
      </c>
      <c r="G3665">
        <v>3663</v>
      </c>
      <c r="H3665">
        <f t="shared" ca="1" si="118"/>
        <v>1.1544601615159784E-2</v>
      </c>
    </row>
    <row r="3666" spans="2:8" x14ac:dyDescent="0.2">
      <c r="B3666" s="176">
        <v>44741</v>
      </c>
      <c r="C3666" s="146">
        <v>415.65454099999999</v>
      </c>
      <c r="D3666">
        <f t="shared" si="117"/>
        <v>2.6281428646059348</v>
      </c>
      <c r="E3666">
        <v>-3.5963091338330453E-4</v>
      </c>
      <c r="G3666">
        <v>3664</v>
      </c>
      <c r="H3666">
        <f t="shared" ca="1" si="118"/>
        <v>3.1419949376290411E-2</v>
      </c>
    </row>
    <row r="3667" spans="2:8" x14ac:dyDescent="0.2">
      <c r="B3667" s="176">
        <v>39580</v>
      </c>
      <c r="C3667" s="146">
        <v>114.56399500000001</v>
      </c>
      <c r="D3667">
        <f t="shared" si="117"/>
        <v>-0.70986858680366882</v>
      </c>
      <c r="E3667">
        <v>-3.7345952852566613E-4</v>
      </c>
      <c r="G3667">
        <v>3665</v>
      </c>
      <c r="H3667">
        <f t="shared" ca="1" si="118"/>
        <v>8.5728601311164197E-3</v>
      </c>
    </row>
    <row r="3668" spans="2:8" x14ac:dyDescent="0.2">
      <c r="B3668" s="176">
        <v>44851</v>
      </c>
      <c r="C3668" s="146">
        <v>394.86932400000001</v>
      </c>
      <c r="D3668">
        <f t="shared" si="117"/>
        <v>-0.22764933050801456</v>
      </c>
      <c r="E3668">
        <v>-3.7855407713953675E-4</v>
      </c>
      <c r="G3668">
        <v>3666</v>
      </c>
      <c r="H3668">
        <f t="shared" ca="1" si="118"/>
        <v>1.6606030444911185E-2</v>
      </c>
    </row>
    <row r="3669" spans="2:8" x14ac:dyDescent="0.2">
      <c r="B3669" s="176">
        <v>42775</v>
      </c>
      <c r="C3669" s="146">
        <v>511.256531</v>
      </c>
      <c r="D3669">
        <f t="shared" si="117"/>
        <v>1.907592069652294E-2</v>
      </c>
      <c r="E3669">
        <v>-3.8987132054643799E-4</v>
      </c>
      <c r="G3669">
        <v>3667</v>
      </c>
      <c r="H3669">
        <f t="shared" ca="1" si="118"/>
        <v>-3.9042206139512564E-2</v>
      </c>
    </row>
    <row r="3670" spans="2:8" x14ac:dyDescent="0.2">
      <c r="B3670" s="176">
        <v>42593</v>
      </c>
      <c r="C3670" s="146">
        <v>501.68640099999999</v>
      </c>
      <c r="D3670">
        <f t="shared" si="117"/>
        <v>8.2976770448382933</v>
      </c>
      <c r="E3670">
        <v>-3.9724576930771568E-4</v>
      </c>
      <c r="G3670">
        <v>3668</v>
      </c>
      <c r="H3670">
        <f t="shared" ca="1" si="118"/>
        <v>3.0725914053512705E-2</v>
      </c>
    </row>
    <row r="3671" spans="2:8" x14ac:dyDescent="0.2">
      <c r="B3671" s="176">
        <v>35655</v>
      </c>
      <c r="C3671" s="146">
        <v>53.958252000000002</v>
      </c>
      <c r="D3671">
        <f t="shared" si="117"/>
        <v>-0.88754119395721665</v>
      </c>
      <c r="E3671">
        <v>-4.0274181589358519E-4</v>
      </c>
      <c r="G3671">
        <v>3669</v>
      </c>
      <c r="H3671">
        <f t="shared" ca="1" si="118"/>
        <v>2.5815523430026528E-2</v>
      </c>
    </row>
    <row r="3672" spans="2:8" x14ac:dyDescent="0.2">
      <c r="B3672" s="176">
        <v>42885</v>
      </c>
      <c r="C3672" s="146">
        <v>479.804596</v>
      </c>
      <c r="D3672">
        <f t="shared" si="117"/>
        <v>12.925787871184506</v>
      </c>
      <c r="E3672">
        <v>-4.1535281728199779E-4</v>
      </c>
      <c r="G3672">
        <v>3670</v>
      </c>
      <c r="H3672">
        <f t="shared" ca="1" si="118"/>
        <v>1.804246015803096E-2</v>
      </c>
    </row>
    <row r="3673" spans="2:8" x14ac:dyDescent="0.2">
      <c r="B3673" s="176">
        <v>35845</v>
      </c>
      <c r="C3673" s="146">
        <v>34.454394999999998</v>
      </c>
      <c r="D3673">
        <f t="shared" si="117"/>
        <v>-0.67031653230629373</v>
      </c>
      <c r="E3673">
        <v>-4.2090112354313395E-4</v>
      </c>
      <c r="G3673">
        <v>3671</v>
      </c>
      <c r="H3673">
        <f t="shared" ca="1" si="118"/>
        <v>5.8708116388775647E-3</v>
      </c>
    </row>
    <row r="3674" spans="2:8" x14ac:dyDescent="0.2">
      <c r="B3674" s="176">
        <v>40064</v>
      </c>
      <c r="C3674" s="146">
        <v>104.50749999999999</v>
      </c>
      <c r="D3674">
        <f t="shared" si="117"/>
        <v>-5.8947774350142257E-2</v>
      </c>
      <c r="E3674">
        <v>-4.4154358434017604E-4</v>
      </c>
      <c r="G3674">
        <v>3672</v>
      </c>
      <c r="H3674">
        <f t="shared" ca="1" si="118"/>
        <v>4.99736792690473E-3</v>
      </c>
    </row>
    <row r="3675" spans="2:8" x14ac:dyDescent="0.2">
      <c r="B3675" s="176">
        <v>43992</v>
      </c>
      <c r="C3675" s="146">
        <v>111.05387899999999</v>
      </c>
      <c r="D3675">
        <f t="shared" si="117"/>
        <v>0.55853311916659876</v>
      </c>
      <c r="E3675">
        <v>-4.486168339167778E-4</v>
      </c>
      <c r="G3675">
        <v>3673</v>
      </c>
      <c r="H3675">
        <f t="shared" ca="1" si="118"/>
        <v>-3.550017842934701E-2</v>
      </c>
    </row>
    <row r="3676" spans="2:8" x14ac:dyDescent="0.2">
      <c r="B3676" s="176">
        <v>38309</v>
      </c>
      <c r="C3676" s="146">
        <v>71.255386000000001</v>
      </c>
      <c r="D3676">
        <f t="shared" si="117"/>
        <v>-0.36806585850601631</v>
      </c>
      <c r="E3676">
        <v>-4.4950421133149385E-4</v>
      </c>
      <c r="G3676">
        <v>3674</v>
      </c>
      <c r="H3676">
        <f t="shared" ca="1" si="118"/>
        <v>-2.3953566979418178E-2</v>
      </c>
    </row>
    <row r="3677" spans="2:8" x14ac:dyDescent="0.2">
      <c r="B3677" s="176">
        <v>39471</v>
      </c>
      <c r="C3677" s="146">
        <v>112.757614</v>
      </c>
      <c r="D3677">
        <f t="shared" si="117"/>
        <v>-0.74036715573455913</v>
      </c>
      <c r="E3677">
        <v>-4.5542469620542248E-4</v>
      </c>
      <c r="G3677">
        <v>3675</v>
      </c>
      <c r="H3677">
        <f t="shared" ca="1" si="118"/>
        <v>6.0799002492090658E-2</v>
      </c>
    </row>
    <row r="3678" spans="2:8" x14ac:dyDescent="0.2">
      <c r="B3678" s="176">
        <v>44720</v>
      </c>
      <c r="C3678" s="146">
        <v>434.29641700000002</v>
      </c>
      <c r="D3678">
        <f t="shared" si="117"/>
        <v>-0.29974780942119683</v>
      </c>
      <c r="E3678">
        <v>-4.5892731593802442E-4</v>
      </c>
      <c r="G3678">
        <v>3676</v>
      </c>
      <c r="H3678">
        <f t="shared" ca="1" si="118"/>
        <v>-8.7273896433938819E-3</v>
      </c>
    </row>
    <row r="3679" spans="2:8" x14ac:dyDescent="0.2">
      <c r="B3679" s="176">
        <v>45160</v>
      </c>
      <c r="C3679" s="146">
        <v>620.20001200000002</v>
      </c>
      <c r="D3679">
        <f t="shared" si="117"/>
        <v>4.0981268313481065</v>
      </c>
      <c r="E3679">
        <v>-4.8346172441576926E-4</v>
      </c>
      <c r="G3679">
        <v>3677</v>
      </c>
      <c r="H3679">
        <f t="shared" ca="1" si="118"/>
        <v>-6.8817892946132941E-2</v>
      </c>
    </row>
    <row r="3680" spans="2:8" x14ac:dyDescent="0.2">
      <c r="B3680" s="176">
        <v>39238</v>
      </c>
      <c r="C3680" s="146">
        <v>121.65252700000001</v>
      </c>
      <c r="D3680">
        <f t="shared" si="117"/>
        <v>1.0791191724987041</v>
      </c>
      <c r="E3680">
        <v>-4.9243929933447594E-4</v>
      </c>
      <c r="G3680">
        <v>3678</v>
      </c>
      <c r="H3680">
        <f t="shared" ca="1" si="118"/>
        <v>-3.6748913051773385E-2</v>
      </c>
    </row>
    <row r="3681" spans="2:8" x14ac:dyDescent="0.2">
      <c r="B3681" s="176">
        <v>35587</v>
      </c>
      <c r="C3681" s="146">
        <v>58.511569999999999</v>
      </c>
      <c r="D3681">
        <f t="shared" si="117"/>
        <v>-0.60494928882720012</v>
      </c>
      <c r="E3681">
        <v>-4.9557075629304249E-4</v>
      </c>
      <c r="G3681">
        <v>3679</v>
      </c>
      <c r="H3681">
        <f t="shared" ca="1" si="118"/>
        <v>5.6130599179024573E-3</v>
      </c>
    </row>
    <row r="3682" spans="2:8" x14ac:dyDescent="0.2">
      <c r="B3682" s="176">
        <v>40347</v>
      </c>
      <c r="C3682" s="146">
        <v>148.11154199999999</v>
      </c>
      <c r="D3682">
        <f t="shared" si="117"/>
        <v>-0.49384614426696666</v>
      </c>
      <c r="E3682">
        <v>-4.9858479671683936E-4</v>
      </c>
      <c r="G3682">
        <v>3680</v>
      </c>
      <c r="H3682">
        <f t="shared" ca="1" si="118"/>
        <v>2.4219336058642418E-2</v>
      </c>
    </row>
    <row r="3683" spans="2:8" x14ac:dyDescent="0.2">
      <c r="B3683" s="176">
        <v>41403</v>
      </c>
      <c r="C3683" s="146">
        <v>292.62158199999999</v>
      </c>
      <c r="D3683">
        <f t="shared" si="117"/>
        <v>1.3337712827213083E-2</v>
      </c>
      <c r="E3683">
        <v>-4.9971669877461942E-4</v>
      </c>
      <c r="G3683">
        <v>3681</v>
      </c>
      <c r="H3683">
        <f t="shared" ca="1" si="118"/>
        <v>9.3526369234596951E-3</v>
      </c>
    </row>
    <row r="3684" spans="2:8" x14ac:dyDescent="0.2">
      <c r="B3684" s="176">
        <v>41393</v>
      </c>
      <c r="C3684" s="146">
        <v>288.77005000000003</v>
      </c>
      <c r="D3684">
        <f t="shared" si="117"/>
        <v>0.47602581194899773</v>
      </c>
      <c r="E3684">
        <v>-5.0616737463982217E-4</v>
      </c>
      <c r="G3684">
        <v>3682</v>
      </c>
      <c r="H3684">
        <f t="shared" ca="1" si="118"/>
        <v>-1.7245431642497078E-2</v>
      </c>
    </row>
    <row r="3685" spans="2:8" x14ac:dyDescent="0.2">
      <c r="B3685" s="176">
        <v>43843</v>
      </c>
      <c r="C3685" s="146">
        <v>195.640244</v>
      </c>
      <c r="D3685">
        <f t="shared" si="117"/>
        <v>-0.16544482093891047</v>
      </c>
      <c r="E3685">
        <v>-5.0934928233152435E-4</v>
      </c>
      <c r="G3685">
        <v>3683</v>
      </c>
      <c r="H3685">
        <f t="shared" ca="1" si="118"/>
        <v>-2.8582816571634497E-2</v>
      </c>
    </row>
    <row r="3686" spans="2:8" x14ac:dyDescent="0.2">
      <c r="B3686" s="176">
        <v>40633</v>
      </c>
      <c r="C3686" s="146">
        <v>234.424576</v>
      </c>
      <c r="D3686">
        <f t="shared" si="117"/>
        <v>14.919995468981471</v>
      </c>
      <c r="E3686">
        <v>-5.2038692467933567E-4</v>
      </c>
      <c r="G3686">
        <v>3684</v>
      </c>
      <c r="H3686">
        <f t="shared" ca="1" si="118"/>
        <v>4.603939547057867E-2</v>
      </c>
    </row>
    <row r="3687" spans="2:8" x14ac:dyDescent="0.2">
      <c r="B3687" s="176">
        <v>36782</v>
      </c>
      <c r="C3687" s="146">
        <v>14.725166</v>
      </c>
      <c r="D3687">
        <f t="shared" si="117"/>
        <v>-0.96080359919681213</v>
      </c>
      <c r="E3687">
        <v>-5.2359077111874925E-4</v>
      </c>
      <c r="G3687">
        <v>3685</v>
      </c>
      <c r="H3687">
        <f t="shared" ca="1" si="118"/>
        <v>-9.2652170205065471E-3</v>
      </c>
    </row>
    <row r="3688" spans="2:8" x14ac:dyDescent="0.2">
      <c r="B3688" s="176">
        <v>42452</v>
      </c>
      <c r="C3688" s="146">
        <v>375.67648300000002</v>
      </c>
      <c r="D3688">
        <f t="shared" si="117"/>
        <v>1.7637947371758738</v>
      </c>
      <c r="E3688">
        <v>-5.3033738078351103E-4</v>
      </c>
      <c r="G3688">
        <v>3686</v>
      </c>
      <c r="H3688">
        <f t="shared" ca="1" si="118"/>
        <v>-1.3539032799268077E-2</v>
      </c>
    </row>
    <row r="3689" spans="2:8" x14ac:dyDescent="0.2">
      <c r="B3689" s="176">
        <v>39050</v>
      </c>
      <c r="C3689" s="146">
        <v>135.92778000000001</v>
      </c>
      <c r="D3689">
        <f t="shared" si="117"/>
        <v>-9.3204236276369493E-2</v>
      </c>
      <c r="E3689">
        <v>-5.553614793979818E-4</v>
      </c>
      <c r="G3689">
        <v>3687</v>
      </c>
      <c r="H3689">
        <f t="shared" ca="1" si="118"/>
        <v>1.0810810188492791E-2</v>
      </c>
    </row>
    <row r="3690" spans="2:8" x14ac:dyDescent="0.2">
      <c r="B3690" s="176">
        <v>38996</v>
      </c>
      <c r="C3690" s="146">
        <v>149.899002</v>
      </c>
      <c r="D3690">
        <f t="shared" si="117"/>
        <v>-0.6557944600798894</v>
      </c>
      <c r="E3690">
        <v>-5.5935045126324261E-4</v>
      </c>
      <c r="G3690">
        <v>3688</v>
      </c>
      <c r="H3690">
        <f t="shared" ca="1" si="118"/>
        <v>-3.0590245056663072E-2</v>
      </c>
    </row>
    <row r="3691" spans="2:8" x14ac:dyDescent="0.2">
      <c r="B3691" s="176">
        <v>42923</v>
      </c>
      <c r="C3691" s="146">
        <v>435.492706</v>
      </c>
      <c r="D3691">
        <f t="shared" si="117"/>
        <v>1.5599180967673596</v>
      </c>
      <c r="E3691">
        <v>-5.7198303721703856E-4</v>
      </c>
      <c r="G3691">
        <v>3689</v>
      </c>
      <c r="H3691">
        <f t="shared" ca="1" si="118"/>
        <v>-6.2308875840628997E-2</v>
      </c>
    </row>
    <row r="3692" spans="2:8" x14ac:dyDescent="0.2">
      <c r="B3692" s="176">
        <v>43396</v>
      </c>
      <c r="C3692" s="146">
        <v>170.11978099999999</v>
      </c>
      <c r="D3692">
        <f t="shared" si="117"/>
        <v>1.54507510801286</v>
      </c>
      <c r="E3692">
        <v>-5.8572026438201863E-4</v>
      </c>
      <c r="G3692">
        <v>3690</v>
      </c>
      <c r="H3692">
        <f t="shared" ca="1" si="118"/>
        <v>-1.446743025234091E-2</v>
      </c>
    </row>
    <row r="3693" spans="2:8" x14ac:dyDescent="0.2">
      <c r="B3693" s="176">
        <v>37958</v>
      </c>
      <c r="C3693" s="146">
        <v>66.842735000000005</v>
      </c>
      <c r="D3693">
        <f t="shared" si="117"/>
        <v>-0.8415991886835773</v>
      </c>
      <c r="E3693">
        <v>-5.8815462535295076E-4</v>
      </c>
      <c r="G3693">
        <v>3691</v>
      </c>
      <c r="H3693">
        <f t="shared" ca="1" si="118"/>
        <v>-6.9629071321248509E-3</v>
      </c>
    </row>
    <row r="3694" spans="2:8" x14ac:dyDescent="0.2">
      <c r="B3694" s="176">
        <v>43013</v>
      </c>
      <c r="C3694" s="146">
        <v>421.984802</v>
      </c>
      <c r="D3694">
        <f t="shared" si="117"/>
        <v>32.115586741830768</v>
      </c>
      <c r="E3694">
        <v>-5.9021062891220734E-4</v>
      </c>
      <c r="G3694">
        <v>3692</v>
      </c>
      <c r="H3694">
        <f t="shared" ca="1" si="118"/>
        <v>1.0811708929546067E-2</v>
      </c>
    </row>
    <row r="3695" spans="2:8" x14ac:dyDescent="0.2">
      <c r="B3695" s="176">
        <v>37029</v>
      </c>
      <c r="C3695" s="146">
        <v>12.742785</v>
      </c>
      <c r="D3695">
        <f t="shared" si="117"/>
        <v>-0.80439226069212055</v>
      </c>
      <c r="E3695">
        <v>-6.0499592996321157E-4</v>
      </c>
      <c r="G3695">
        <v>3693</v>
      </c>
      <c r="H3695">
        <f t="shared" ca="1" si="118"/>
        <v>2.6519689686493774E-2</v>
      </c>
    </row>
    <row r="3696" spans="2:8" x14ac:dyDescent="0.2">
      <c r="B3696" s="176">
        <v>38274</v>
      </c>
      <c r="C3696" s="146">
        <v>65.144585000000006</v>
      </c>
      <c r="D3696">
        <f t="shared" si="117"/>
        <v>1.69774153140016</v>
      </c>
      <c r="E3696">
        <v>-6.1423994713834739E-4</v>
      </c>
      <c r="G3696">
        <v>3694</v>
      </c>
      <c r="H3696">
        <f t="shared" ca="1" si="118"/>
        <v>-2.1093146878274948E-3</v>
      </c>
    </row>
    <row r="3697" spans="2:8" x14ac:dyDescent="0.2">
      <c r="B3697" s="176">
        <v>36290</v>
      </c>
      <c r="C3697" s="146">
        <v>24.147822999999999</v>
      </c>
      <c r="D3697">
        <f t="shared" si="117"/>
        <v>-0.94996304722816782</v>
      </c>
      <c r="E3697">
        <v>-6.1690051649380604E-4</v>
      </c>
      <c r="G3697">
        <v>3695</v>
      </c>
      <c r="H3697">
        <f t="shared" ca="1" si="118"/>
        <v>-6.3191815754201824E-2</v>
      </c>
    </row>
    <row r="3698" spans="2:8" x14ac:dyDescent="0.2">
      <c r="B3698" s="176">
        <v>42563</v>
      </c>
      <c r="C3698" s="146">
        <v>482.59979199999998</v>
      </c>
      <c r="D3698">
        <f t="shared" si="117"/>
        <v>2.3042906681782493E-2</v>
      </c>
      <c r="E3698">
        <v>-6.1913804034458822E-4</v>
      </c>
      <c r="G3698">
        <v>3696</v>
      </c>
      <c r="H3698">
        <f t="shared" ca="1" si="118"/>
        <v>-4.6100591100140817E-3</v>
      </c>
    </row>
    <row r="3699" spans="2:8" x14ac:dyDescent="0.2">
      <c r="B3699" s="176">
        <v>42831</v>
      </c>
      <c r="C3699" s="146">
        <v>471.72976699999998</v>
      </c>
      <c r="D3699">
        <f t="shared" si="117"/>
        <v>1.1365422946585184</v>
      </c>
      <c r="E3699">
        <v>-6.3358840666094085E-4</v>
      </c>
      <c r="G3699">
        <v>3697</v>
      </c>
      <c r="H3699">
        <f t="shared" ca="1" si="118"/>
        <v>-1.2869247784216872E-2</v>
      </c>
    </row>
    <row r="3700" spans="2:8" x14ac:dyDescent="0.2">
      <c r="B3700" s="176">
        <v>40606</v>
      </c>
      <c r="C3700" s="146">
        <v>220.791214</v>
      </c>
      <c r="D3700">
        <f t="shared" si="117"/>
        <v>-0.52092314094540759</v>
      </c>
      <c r="E3700">
        <v>-6.3733631152840633E-4</v>
      </c>
      <c r="G3700">
        <v>3698</v>
      </c>
      <c r="H3700">
        <f t="shared" ca="1" si="118"/>
        <v>3.3374724260493616E-4</v>
      </c>
    </row>
    <row r="3701" spans="2:8" x14ac:dyDescent="0.2">
      <c r="B3701" s="176">
        <v>41824</v>
      </c>
      <c r="C3701" s="146">
        <v>460.868042</v>
      </c>
      <c r="D3701">
        <f t="shared" si="117"/>
        <v>0.49250826453204899</v>
      </c>
      <c r="E3701">
        <v>-6.3865764716332981E-4</v>
      </c>
      <c r="G3701">
        <v>3699</v>
      </c>
      <c r="H3701">
        <f t="shared" ca="1" si="118"/>
        <v>-3.7379583466649519E-2</v>
      </c>
    </row>
    <row r="3702" spans="2:8" x14ac:dyDescent="0.2">
      <c r="B3702" s="176">
        <v>43262</v>
      </c>
      <c r="C3702" s="146">
        <v>308.787598</v>
      </c>
      <c r="D3702">
        <f t="shared" si="117"/>
        <v>11.946910587090505</v>
      </c>
      <c r="E3702">
        <v>-6.4534106612906209E-4</v>
      </c>
      <c r="G3702">
        <v>3700</v>
      </c>
      <c r="H3702">
        <f t="shared" ca="1" si="118"/>
        <v>1.9075685093672461E-2</v>
      </c>
    </row>
    <row r="3703" spans="2:8" x14ac:dyDescent="0.2">
      <c r="B3703" s="176">
        <v>37687</v>
      </c>
      <c r="C3703" s="146">
        <v>23.850292</v>
      </c>
      <c r="D3703">
        <f t="shared" si="117"/>
        <v>-0.45347524990426197</v>
      </c>
      <c r="E3703">
        <v>-6.4657584436053032E-4</v>
      </c>
      <c r="G3703">
        <v>3701</v>
      </c>
      <c r="H3703">
        <f t="shared" ca="1" si="118"/>
        <v>-3.3484016600548918E-3</v>
      </c>
    </row>
    <row r="3704" spans="2:8" x14ac:dyDescent="0.2">
      <c r="B3704" s="176">
        <v>35465</v>
      </c>
      <c r="C3704" s="146">
        <v>43.639912000000002</v>
      </c>
      <c r="D3704">
        <f t="shared" si="117"/>
        <v>-0.30319155994024866</v>
      </c>
      <c r="E3704">
        <v>-6.4992235899846132E-4</v>
      </c>
      <c r="G3704">
        <v>3702</v>
      </c>
      <c r="H3704">
        <f t="shared" ca="1" si="118"/>
        <v>2.7401323378263932E-2</v>
      </c>
    </row>
    <row r="3705" spans="2:8" x14ac:dyDescent="0.2">
      <c r="B3705" s="176">
        <v>35158</v>
      </c>
      <c r="C3705" s="146">
        <v>62.628276999999997</v>
      </c>
      <c r="D3705">
        <f t="shared" si="117"/>
        <v>4.4564890312666385</v>
      </c>
      <c r="E3705">
        <v>-6.7138603798835405E-4</v>
      </c>
      <c r="G3705">
        <v>3703</v>
      </c>
      <c r="H3705">
        <f t="shared" ca="1" si="118"/>
        <v>-1.442953011764048E-2</v>
      </c>
    </row>
    <row r="3706" spans="2:8" x14ac:dyDescent="0.2">
      <c r="B3706" s="176">
        <v>37054</v>
      </c>
      <c r="C3706" s="146">
        <v>11.477760999999999</v>
      </c>
      <c r="D3706">
        <f t="shared" si="117"/>
        <v>-0.84303536646288735</v>
      </c>
      <c r="E3706">
        <v>-6.7171791573993327E-4</v>
      </c>
      <c r="G3706">
        <v>3704</v>
      </c>
      <c r="H3706">
        <f t="shared" ca="1" si="118"/>
        <v>8.1471608364959841E-3</v>
      </c>
    </row>
    <row r="3707" spans="2:8" x14ac:dyDescent="0.2">
      <c r="B3707" s="176">
        <v>38539</v>
      </c>
      <c r="C3707" s="146">
        <v>73.123230000000007</v>
      </c>
      <c r="D3707">
        <f t="shared" si="117"/>
        <v>-0.47976946097048873</v>
      </c>
      <c r="E3707">
        <v>-6.7668638097422105E-4</v>
      </c>
      <c r="G3707">
        <v>3705</v>
      </c>
      <c r="H3707">
        <f t="shared" ca="1" si="118"/>
        <v>1.7536854708208784E-2</v>
      </c>
    </row>
    <row r="3708" spans="2:8" x14ac:dyDescent="0.2">
      <c r="B3708" s="176">
        <v>40812</v>
      </c>
      <c r="C3708" s="146">
        <v>140.55928</v>
      </c>
      <c r="D3708">
        <f t="shared" si="117"/>
        <v>-0.72086653503994769</v>
      </c>
      <c r="E3708">
        <v>-6.8106323216570472E-4</v>
      </c>
      <c r="G3708">
        <v>3706</v>
      </c>
      <c r="H3708">
        <f t="shared" ca="1" si="118"/>
        <v>2.5580263681116145E-2</v>
      </c>
    </row>
    <row r="3709" spans="2:8" x14ac:dyDescent="0.2">
      <c r="B3709" s="176">
        <v>41911</v>
      </c>
      <c r="C3709" s="146">
        <v>503.55581699999999</v>
      </c>
      <c r="D3709">
        <f t="shared" si="117"/>
        <v>5.2260739028104224</v>
      </c>
      <c r="E3709">
        <v>-6.8484099519658219E-4</v>
      </c>
      <c r="G3709">
        <v>3707</v>
      </c>
      <c r="H3709">
        <f t="shared" ca="1" si="118"/>
        <v>-2.9246381766917916E-2</v>
      </c>
    </row>
    <row r="3710" spans="2:8" x14ac:dyDescent="0.2">
      <c r="B3710" s="176">
        <v>38092</v>
      </c>
      <c r="C3710" s="146">
        <v>80.878547999999995</v>
      </c>
      <c r="D3710">
        <f t="shared" si="117"/>
        <v>-0.88797209411224443</v>
      </c>
      <c r="E3710">
        <v>-6.856941437401188E-4</v>
      </c>
      <c r="G3710">
        <v>3708</v>
      </c>
      <c r="H3710">
        <f t="shared" ca="1" si="118"/>
        <v>2.1636704387917587E-2</v>
      </c>
    </row>
    <row r="3711" spans="2:8" x14ac:dyDescent="0.2">
      <c r="B3711" s="176">
        <v>45267</v>
      </c>
      <c r="C3711" s="146">
        <v>721.95001200000002</v>
      </c>
      <c r="D3711">
        <f t="shared" si="117"/>
        <v>4.5513641545804253</v>
      </c>
      <c r="E3711">
        <v>-6.9208940645709336E-4</v>
      </c>
      <c r="G3711">
        <v>3709</v>
      </c>
      <c r="H3711">
        <f t="shared" ca="1" si="118"/>
        <v>-2.9228216119642886E-4</v>
      </c>
    </row>
    <row r="3712" spans="2:8" x14ac:dyDescent="0.2">
      <c r="B3712" s="176">
        <v>38868</v>
      </c>
      <c r="C3712" s="146">
        <v>130.04911799999999</v>
      </c>
      <c r="D3712">
        <f t="shared" si="117"/>
        <v>0.64920015532641417</v>
      </c>
      <c r="E3712">
        <v>-6.9751863097050355E-4</v>
      </c>
      <c r="G3712">
        <v>3710</v>
      </c>
      <c r="H3712">
        <f t="shared" ca="1" si="118"/>
        <v>2.7022189274884333E-2</v>
      </c>
    </row>
    <row r="3713" spans="2:8" x14ac:dyDescent="0.2">
      <c r="B3713" s="176">
        <v>38391</v>
      </c>
      <c r="C3713" s="146">
        <v>78.855873000000003</v>
      </c>
      <c r="D3713">
        <f t="shared" si="117"/>
        <v>-0.80619067587581295</v>
      </c>
      <c r="E3713">
        <v>-7.1042486425436856E-4</v>
      </c>
      <c r="G3713">
        <v>3711</v>
      </c>
      <c r="H3713">
        <f t="shared" ca="1" si="118"/>
        <v>-7.3660220808484398E-3</v>
      </c>
    </row>
    <row r="3714" spans="2:8" x14ac:dyDescent="0.2">
      <c r="B3714" s="176">
        <v>41764</v>
      </c>
      <c r="C3714" s="146">
        <v>406.87347399999999</v>
      </c>
      <c r="D3714">
        <f t="shared" si="117"/>
        <v>1.8993082828405252</v>
      </c>
      <c r="E3714">
        <v>-7.2335006857948442E-4</v>
      </c>
      <c r="G3714">
        <v>3712</v>
      </c>
      <c r="H3714">
        <f t="shared" ca="1" si="118"/>
        <v>-2.4839644696375854E-2</v>
      </c>
    </row>
    <row r="3715" spans="2:8" x14ac:dyDescent="0.2">
      <c r="B3715" s="176">
        <v>40344</v>
      </c>
      <c r="C3715" s="146">
        <v>140.33467099999999</v>
      </c>
      <c r="D3715">
        <f t="shared" ref="D3715:D3778" si="119">(C3715-C3716)/C3716</f>
        <v>-0.79398903621863126</v>
      </c>
      <c r="E3715">
        <v>-7.2351674883117079E-4</v>
      </c>
      <c r="G3715">
        <v>3713</v>
      </c>
      <c r="H3715">
        <f t="shared" ca="1" si="118"/>
        <v>-3.156705985411562E-2</v>
      </c>
    </row>
    <row r="3716" spans="2:8" x14ac:dyDescent="0.2">
      <c r="B3716" s="176">
        <v>45252</v>
      </c>
      <c r="C3716" s="146">
        <v>681.20001200000002</v>
      </c>
      <c r="D3716">
        <f t="shared" si="119"/>
        <v>0.45474707442562995</v>
      </c>
      <c r="E3716">
        <v>-7.3346045356971479E-4</v>
      </c>
      <c r="G3716">
        <v>3714</v>
      </c>
      <c r="H3716">
        <f t="shared" ref="H3716:H3779" ca="1" si="120">_xlfn.NORM.INV(RAND(),N$5,N$6)</f>
        <v>7.3998304934525623E-3</v>
      </c>
    </row>
    <row r="3717" spans="2:8" x14ac:dyDescent="0.2">
      <c r="B3717" s="176">
        <v>41841</v>
      </c>
      <c r="C3717" s="146">
        <v>468.26010100000002</v>
      </c>
      <c r="D3717">
        <f t="shared" si="119"/>
        <v>0.8470838226701457</v>
      </c>
      <c r="E3717">
        <v>-7.3636192365985514E-4</v>
      </c>
      <c r="G3717">
        <v>3715</v>
      </c>
      <c r="H3717">
        <f t="shared" ca="1" si="120"/>
        <v>-2.228616305614742E-3</v>
      </c>
    </row>
    <row r="3718" spans="2:8" x14ac:dyDescent="0.2">
      <c r="B3718" s="176">
        <v>40533</v>
      </c>
      <c r="C3718" s="146">
        <v>253.513184</v>
      </c>
      <c r="D3718">
        <f t="shared" si="119"/>
        <v>-0.64777605557485229</v>
      </c>
      <c r="E3718">
        <v>-7.4020212472659561E-4</v>
      </c>
      <c r="G3718">
        <v>3716</v>
      </c>
      <c r="H3718">
        <f t="shared" ca="1" si="120"/>
        <v>-2.8784188284869474E-2</v>
      </c>
    </row>
    <row r="3719" spans="2:8" x14ac:dyDescent="0.2">
      <c r="B3719" s="176">
        <v>45274</v>
      </c>
      <c r="C3719" s="146">
        <v>719.75</v>
      </c>
      <c r="D3719">
        <f t="shared" si="119"/>
        <v>73.055408982378353</v>
      </c>
      <c r="E3719">
        <v>-7.6355408741168103E-4</v>
      </c>
      <c r="G3719">
        <v>3717</v>
      </c>
      <c r="H3719">
        <f t="shared" ca="1" si="120"/>
        <v>1.6890630341173999E-2</v>
      </c>
    </row>
    <row r="3720" spans="2:8" x14ac:dyDescent="0.2">
      <c r="B3720" s="176">
        <v>36997</v>
      </c>
      <c r="C3720" s="146">
        <v>9.7190740000000009</v>
      </c>
      <c r="D3720">
        <f t="shared" si="119"/>
        <v>-0.49960278473898445</v>
      </c>
      <c r="E3720">
        <v>-7.9296483001005066E-4</v>
      </c>
      <c r="G3720">
        <v>3718</v>
      </c>
      <c r="H3720">
        <f t="shared" ca="1" si="120"/>
        <v>1.0446659203303033E-2</v>
      </c>
    </row>
    <row r="3721" spans="2:8" x14ac:dyDescent="0.2">
      <c r="B3721" s="176">
        <v>37347</v>
      </c>
      <c r="C3721" s="146">
        <v>19.422718</v>
      </c>
      <c r="D3721">
        <f t="shared" si="119"/>
        <v>4.4265443516559443E-2</v>
      </c>
      <c r="E3721">
        <v>-7.9379990315960405E-4</v>
      </c>
      <c r="G3721">
        <v>3719</v>
      </c>
      <c r="H3721">
        <f t="shared" ca="1" si="120"/>
        <v>1.4830674700857133E-2</v>
      </c>
    </row>
    <row r="3722" spans="2:8" x14ac:dyDescent="0.2">
      <c r="B3722" s="176">
        <v>36676</v>
      </c>
      <c r="C3722" s="146">
        <v>18.599406999999999</v>
      </c>
      <c r="D3722">
        <f t="shared" si="119"/>
        <v>-0.31908612293911282</v>
      </c>
      <c r="E3722">
        <v>-8.1366444845607823E-4</v>
      </c>
      <c r="G3722">
        <v>3720</v>
      </c>
      <c r="H3722">
        <f t="shared" ca="1" si="120"/>
        <v>3.7326989724737386E-2</v>
      </c>
    </row>
    <row r="3723" spans="2:8" x14ac:dyDescent="0.2">
      <c r="B3723" s="176">
        <v>36227</v>
      </c>
      <c r="C3723" s="146">
        <v>27.315359000000001</v>
      </c>
      <c r="D3723">
        <f t="shared" si="119"/>
        <v>-0.77531370984244952</v>
      </c>
      <c r="E3723">
        <v>-8.1784444545974859E-4</v>
      </c>
      <c r="G3723">
        <v>3721</v>
      </c>
      <c r="H3723">
        <f t="shared" ca="1" si="120"/>
        <v>-9.0335230278701176E-3</v>
      </c>
    </row>
    <row r="3724" spans="2:8" x14ac:dyDescent="0.2">
      <c r="B3724" s="176">
        <v>43690</v>
      </c>
      <c r="C3724" s="146">
        <v>121.57109800000001</v>
      </c>
      <c r="D3724">
        <f t="shared" si="119"/>
        <v>-0.18225075452443404</v>
      </c>
      <c r="E3724">
        <v>-8.1937495730281351E-4</v>
      </c>
      <c r="G3724">
        <v>3722</v>
      </c>
      <c r="H3724">
        <f t="shared" ca="1" si="120"/>
        <v>6.525900249271954E-3</v>
      </c>
    </row>
    <row r="3725" spans="2:8" x14ac:dyDescent="0.2">
      <c r="B3725" s="176">
        <v>38966</v>
      </c>
      <c r="C3725" s="146">
        <v>148.66549699999999</v>
      </c>
      <c r="D3725">
        <f t="shared" si="119"/>
        <v>-0.15387892867230335</v>
      </c>
      <c r="E3725">
        <v>-8.4605034450188057E-4</v>
      </c>
      <c r="G3725">
        <v>3723</v>
      </c>
      <c r="H3725">
        <f t="shared" ca="1" si="120"/>
        <v>1.4400952324180762E-2</v>
      </c>
    </row>
    <row r="3726" spans="2:8" x14ac:dyDescent="0.2">
      <c r="B3726" s="176">
        <v>43455</v>
      </c>
      <c r="C3726" s="146">
        <v>175.702393</v>
      </c>
      <c r="D3726">
        <f t="shared" si="119"/>
        <v>4.180233189281374</v>
      </c>
      <c r="E3726">
        <v>-8.5026086693748646E-4</v>
      </c>
      <c r="G3726">
        <v>3724</v>
      </c>
      <c r="H3726">
        <f t="shared" ca="1" si="120"/>
        <v>3.2495329831615002E-2</v>
      </c>
    </row>
    <row r="3727" spans="2:8" x14ac:dyDescent="0.2">
      <c r="B3727" s="176">
        <v>35850</v>
      </c>
      <c r="C3727" s="146">
        <v>33.917853999999998</v>
      </c>
      <c r="D3727">
        <f t="shared" si="119"/>
        <v>-0.87803787431131441</v>
      </c>
      <c r="E3727">
        <v>-8.5448253963746475E-4</v>
      </c>
      <c r="G3727">
        <v>3725</v>
      </c>
      <c r="H3727">
        <f t="shared" ca="1" si="120"/>
        <v>-3.1570899012035733E-2</v>
      </c>
    </row>
    <row r="3728" spans="2:8" x14ac:dyDescent="0.2">
      <c r="B3728" s="176">
        <v>41044</v>
      </c>
      <c r="C3728" s="146">
        <v>278.10153200000002</v>
      </c>
      <c r="D3728">
        <f t="shared" si="119"/>
        <v>7.030293182916366</v>
      </c>
      <c r="E3728">
        <v>-8.6002448680624725E-4</v>
      </c>
      <c r="G3728">
        <v>3726</v>
      </c>
      <c r="H3728">
        <f t="shared" ca="1" si="120"/>
        <v>-3.6532849322619028E-2</v>
      </c>
    </row>
    <row r="3729" spans="2:8" x14ac:dyDescent="0.2">
      <c r="B3729" s="176">
        <v>36501</v>
      </c>
      <c r="C3729" s="146">
        <v>34.631554000000001</v>
      </c>
      <c r="D3729">
        <f t="shared" si="119"/>
        <v>-0.51575514261252031</v>
      </c>
      <c r="E3729">
        <v>-8.7392921888798907E-4</v>
      </c>
      <c r="G3729">
        <v>3727</v>
      </c>
      <c r="H3729">
        <f t="shared" ca="1" si="120"/>
        <v>4.3935906575700186E-3</v>
      </c>
    </row>
    <row r="3730" spans="2:8" x14ac:dyDescent="0.2">
      <c r="B3730" s="176">
        <v>37992</v>
      </c>
      <c r="C3730" s="146">
        <v>71.516616999999997</v>
      </c>
      <c r="D3730">
        <f t="shared" si="119"/>
        <v>0.24919896479965642</v>
      </c>
      <c r="E3730">
        <v>-8.7932925096683974E-4</v>
      </c>
      <c r="G3730">
        <v>3728</v>
      </c>
      <c r="H3730">
        <f t="shared" ca="1" si="120"/>
        <v>-7.2192376058802493E-2</v>
      </c>
    </row>
    <row r="3731" spans="2:8" x14ac:dyDescent="0.2">
      <c r="B3731" s="176">
        <v>35647</v>
      </c>
      <c r="C3731" s="146">
        <v>57.249980999999998</v>
      </c>
      <c r="D3731">
        <f t="shared" si="119"/>
        <v>-0.61607770664904282</v>
      </c>
      <c r="E3731">
        <v>-8.8569549163883829E-4</v>
      </c>
      <c r="G3731">
        <v>3729</v>
      </c>
      <c r="H3731">
        <f t="shared" ca="1" si="120"/>
        <v>2.4488555722573446E-3</v>
      </c>
    </row>
    <row r="3732" spans="2:8" x14ac:dyDescent="0.2">
      <c r="B3732" s="176">
        <v>39010</v>
      </c>
      <c r="C3732" s="146">
        <v>149.11866800000001</v>
      </c>
      <c r="D3732">
        <f t="shared" si="119"/>
        <v>0.88930140581396144</v>
      </c>
      <c r="E3732">
        <v>-8.992523052350586E-4</v>
      </c>
      <c r="G3732">
        <v>3730</v>
      </c>
      <c r="H3732">
        <f t="shared" ca="1" si="120"/>
        <v>4.4119540516112776E-2</v>
      </c>
    </row>
    <row r="3733" spans="2:8" x14ac:dyDescent="0.2">
      <c r="B3733" s="176">
        <v>38359</v>
      </c>
      <c r="C3733" s="146">
        <v>78.927940000000007</v>
      </c>
      <c r="D3733">
        <f t="shared" si="119"/>
        <v>-0.6249939035568709</v>
      </c>
      <c r="E3733">
        <v>-9.1263247240459409E-4</v>
      </c>
      <c r="G3733">
        <v>3731</v>
      </c>
      <c r="H3733">
        <f t="shared" ca="1" si="120"/>
        <v>2.145731677262681E-2</v>
      </c>
    </row>
    <row r="3734" spans="2:8" x14ac:dyDescent="0.2">
      <c r="B3734" s="176">
        <v>41114</v>
      </c>
      <c r="C3734" s="146">
        <v>210.47108499999999</v>
      </c>
      <c r="D3734">
        <f t="shared" si="119"/>
        <v>-0.1999629119512161</v>
      </c>
      <c r="E3734">
        <v>-9.257398011348018E-4</v>
      </c>
      <c r="G3734">
        <v>3732</v>
      </c>
      <c r="H3734">
        <f t="shared" ca="1" si="120"/>
        <v>-6.9823561026019443E-2</v>
      </c>
    </row>
    <row r="3735" spans="2:8" x14ac:dyDescent="0.2">
      <c r="B3735" s="176">
        <v>41218</v>
      </c>
      <c r="C3735" s="146">
        <v>263.07666</v>
      </c>
      <c r="D3735">
        <f t="shared" si="119"/>
        <v>0.69859864542850769</v>
      </c>
      <c r="E3735">
        <v>-9.2577319340966075E-4</v>
      </c>
      <c r="G3735">
        <v>3733</v>
      </c>
      <c r="H3735">
        <f t="shared" ca="1" si="120"/>
        <v>-4.0416202307568962E-2</v>
      </c>
    </row>
    <row r="3736" spans="2:8" x14ac:dyDescent="0.2">
      <c r="B3736" s="176">
        <v>40805</v>
      </c>
      <c r="C3736" s="146">
        <v>154.878647</v>
      </c>
      <c r="D3736">
        <f t="shared" si="119"/>
        <v>3.6183549066185408</v>
      </c>
      <c r="E3736">
        <v>-9.2661511593038898E-4</v>
      </c>
      <c r="G3736">
        <v>3734</v>
      </c>
      <c r="H3736">
        <f t="shared" ca="1" si="120"/>
        <v>-2.3873952972299137E-2</v>
      </c>
    </row>
    <row r="3737" spans="2:8" x14ac:dyDescent="0.2">
      <c r="B3737" s="176">
        <v>37826</v>
      </c>
      <c r="C3737" s="146">
        <v>33.535457999999998</v>
      </c>
      <c r="D3737">
        <f t="shared" si="119"/>
        <v>-0.8943537741701898</v>
      </c>
      <c r="E3737">
        <v>-9.377680465086208E-4</v>
      </c>
      <c r="G3737">
        <v>3735</v>
      </c>
      <c r="H3737">
        <f t="shared" ca="1" si="120"/>
        <v>-1.7154996979634161E-2</v>
      </c>
    </row>
    <row r="3738" spans="2:8" x14ac:dyDescent="0.2">
      <c r="B3738" s="176">
        <v>42423</v>
      </c>
      <c r="C3738" s="146">
        <v>317.43167099999999</v>
      </c>
      <c r="D3738">
        <f t="shared" si="119"/>
        <v>1.7440651274489953E-2</v>
      </c>
      <c r="E3738">
        <v>-9.4098884737134564E-4</v>
      </c>
      <c r="G3738">
        <v>3736</v>
      </c>
      <c r="H3738">
        <f t="shared" ca="1" si="120"/>
        <v>3.8919828466370147E-2</v>
      </c>
    </row>
    <row r="3739" spans="2:8" x14ac:dyDescent="0.2">
      <c r="B3739" s="176">
        <v>41523</v>
      </c>
      <c r="C3739" s="146">
        <v>311.99035600000002</v>
      </c>
      <c r="D3739">
        <f t="shared" si="119"/>
        <v>0.67843696751185323</v>
      </c>
      <c r="E3739">
        <v>-9.431324312393775E-4</v>
      </c>
      <c r="G3739">
        <v>3737</v>
      </c>
      <c r="H3739">
        <f t="shared" ca="1" si="120"/>
        <v>-1.6141331589957064E-3</v>
      </c>
    </row>
    <row r="3740" spans="2:8" x14ac:dyDescent="0.2">
      <c r="B3740" s="176">
        <v>40420</v>
      </c>
      <c r="C3740" s="146">
        <v>185.881485</v>
      </c>
      <c r="D3740">
        <f t="shared" si="119"/>
        <v>1.4804207057749346</v>
      </c>
      <c r="E3740">
        <v>-9.5886329418517937E-4</v>
      </c>
      <c r="G3740">
        <v>3738</v>
      </c>
      <c r="H3740">
        <f t="shared" ca="1" si="120"/>
        <v>9.7273174098794785E-3</v>
      </c>
    </row>
    <row r="3741" spans="2:8" x14ac:dyDescent="0.2">
      <c r="B3741" s="176">
        <v>38421</v>
      </c>
      <c r="C3741" s="146">
        <v>74.939498999999998</v>
      </c>
      <c r="D3741">
        <f t="shared" si="119"/>
        <v>-0.75879011052926437</v>
      </c>
      <c r="E3741">
        <v>-9.607451736176805E-4</v>
      </c>
      <c r="G3741">
        <v>3739</v>
      </c>
      <c r="H3741">
        <f t="shared" ca="1" si="120"/>
        <v>5.0828502066637006E-2</v>
      </c>
    </row>
    <row r="3742" spans="2:8" x14ac:dyDescent="0.2">
      <c r="B3742" s="176">
        <v>44455</v>
      </c>
      <c r="C3742" s="146">
        <v>310.68170199999997</v>
      </c>
      <c r="D3742">
        <f t="shared" si="119"/>
        <v>0.33148119833319917</v>
      </c>
      <c r="E3742">
        <v>-9.6170575483879844E-4</v>
      </c>
      <c r="G3742">
        <v>3740</v>
      </c>
      <c r="H3742">
        <f t="shared" ca="1" si="120"/>
        <v>-1.4649228172867153E-2</v>
      </c>
    </row>
    <row r="3743" spans="2:8" x14ac:dyDescent="0.2">
      <c r="B3743" s="176">
        <v>40658</v>
      </c>
      <c r="C3743" s="146">
        <v>233.33540300000001</v>
      </c>
      <c r="D3743">
        <f t="shared" si="119"/>
        <v>0.18893248767557577</v>
      </c>
      <c r="E3743">
        <v>-9.6474694183389879E-4</v>
      </c>
      <c r="G3743">
        <v>3741</v>
      </c>
      <c r="H3743">
        <f t="shared" ca="1" si="120"/>
        <v>2.6779159521585695E-2</v>
      </c>
    </row>
    <row r="3744" spans="2:8" x14ac:dyDescent="0.2">
      <c r="B3744" s="176">
        <v>40919</v>
      </c>
      <c r="C3744" s="146">
        <v>196.256226</v>
      </c>
      <c r="D3744">
        <f t="shared" si="119"/>
        <v>-0.57216581992775351</v>
      </c>
      <c r="E3744">
        <v>-9.7519035591135553E-4</v>
      </c>
      <c r="G3744">
        <v>3742</v>
      </c>
      <c r="H3744">
        <f t="shared" ca="1" si="120"/>
        <v>-2.6257404199662701E-2</v>
      </c>
    </row>
    <row r="3745" spans="2:8" x14ac:dyDescent="0.2">
      <c r="B3745" s="176">
        <v>42936</v>
      </c>
      <c r="C3745" s="146">
        <v>458.72030599999999</v>
      </c>
      <c r="D3745">
        <f t="shared" si="119"/>
        <v>2.3780718114168224</v>
      </c>
      <c r="E3745">
        <v>-9.7700211261041712E-4</v>
      </c>
      <c r="G3745">
        <v>3743</v>
      </c>
      <c r="H3745">
        <f t="shared" ca="1" si="120"/>
        <v>2.2857181103087043E-2</v>
      </c>
    </row>
    <row r="3746" spans="2:8" x14ac:dyDescent="0.2">
      <c r="B3746" s="176">
        <v>39051</v>
      </c>
      <c r="C3746" s="146">
        <v>135.793533</v>
      </c>
      <c r="D3746">
        <f t="shared" si="119"/>
        <v>-0.54091332085146349</v>
      </c>
      <c r="E3746">
        <v>-9.8763475722193211E-4</v>
      </c>
      <c r="G3746">
        <v>3744</v>
      </c>
      <c r="H3746">
        <f t="shared" ca="1" si="120"/>
        <v>9.2102490417481017E-3</v>
      </c>
    </row>
    <row r="3747" spans="2:8" x14ac:dyDescent="0.2">
      <c r="B3747" s="176">
        <v>41411</v>
      </c>
      <c r="C3747" s="146">
        <v>295.79061899999999</v>
      </c>
      <c r="D3747">
        <f t="shared" si="119"/>
        <v>-0.33882911398601567</v>
      </c>
      <c r="E3747">
        <v>-9.8793538152609512E-4</v>
      </c>
      <c r="G3747">
        <v>3745</v>
      </c>
      <c r="H3747">
        <f t="shared" ca="1" si="120"/>
        <v>2.6652586238010506E-2</v>
      </c>
    </row>
    <row r="3748" spans="2:8" x14ac:dyDescent="0.2">
      <c r="B3748" s="176">
        <v>42548</v>
      </c>
      <c r="C3748" s="146">
        <v>447.37393200000002</v>
      </c>
      <c r="D3748">
        <f t="shared" si="119"/>
        <v>28.130312611731579</v>
      </c>
      <c r="E3748">
        <v>-1.0012787951056048E-3</v>
      </c>
      <c r="G3748">
        <v>3746</v>
      </c>
      <c r="H3748">
        <f t="shared" ca="1" si="120"/>
        <v>-4.3356512851981339E-2</v>
      </c>
    </row>
    <row r="3749" spans="2:8" x14ac:dyDescent="0.2">
      <c r="B3749" s="176">
        <v>37264</v>
      </c>
      <c r="C3749" s="146">
        <v>15.357677000000001</v>
      </c>
      <c r="D3749">
        <f t="shared" si="119"/>
        <v>-0.97613970880547973</v>
      </c>
      <c r="E3749">
        <v>-1.0035058632270339E-3</v>
      </c>
      <c r="G3749">
        <v>3747</v>
      </c>
      <c r="H3749">
        <f t="shared" ca="1" si="120"/>
        <v>-5.37424969225128E-3</v>
      </c>
    </row>
    <row r="3750" spans="2:8" x14ac:dyDescent="0.2">
      <c r="B3750" s="176">
        <v>45139</v>
      </c>
      <c r="C3750" s="146">
        <v>643.65002400000003</v>
      </c>
      <c r="D3750">
        <f t="shared" si="119"/>
        <v>3.3507822576424262</v>
      </c>
      <c r="E3750">
        <v>-1.0087909546879496E-3</v>
      </c>
      <c r="G3750">
        <v>3748</v>
      </c>
      <c r="H3750">
        <f t="shared" ca="1" si="120"/>
        <v>5.7718317117106531E-2</v>
      </c>
    </row>
    <row r="3751" spans="2:8" x14ac:dyDescent="0.2">
      <c r="B3751" s="176">
        <v>44089</v>
      </c>
      <c r="C3751" s="146">
        <v>147.938919</v>
      </c>
      <c r="D3751">
        <f t="shared" si="119"/>
        <v>-0.19302697004412292</v>
      </c>
      <c r="E3751">
        <v>-1.0097748673251528E-3</v>
      </c>
      <c r="G3751">
        <v>3749</v>
      </c>
      <c r="H3751">
        <f t="shared" ca="1" si="120"/>
        <v>1.2464516464071602E-2</v>
      </c>
    </row>
    <row r="3752" spans="2:8" x14ac:dyDescent="0.2">
      <c r="B3752" s="176">
        <v>40884</v>
      </c>
      <c r="C3752" s="146">
        <v>183.325729</v>
      </c>
      <c r="D3752">
        <f t="shared" si="119"/>
        <v>-0.61366155137768741</v>
      </c>
      <c r="E3752">
        <v>-1.0438199152115425E-3</v>
      </c>
      <c r="G3752">
        <v>3750</v>
      </c>
      <c r="H3752">
        <f t="shared" ca="1" si="120"/>
        <v>-3.4551582902259029E-2</v>
      </c>
    </row>
    <row r="3753" spans="2:8" x14ac:dyDescent="0.2">
      <c r="B3753" s="176">
        <v>42814</v>
      </c>
      <c r="C3753" s="146">
        <v>474.52105699999998</v>
      </c>
      <c r="D3753">
        <f t="shared" si="119"/>
        <v>0.11201964148709095</v>
      </c>
      <c r="E3753">
        <v>-1.0493127102165144E-3</v>
      </c>
      <c r="G3753">
        <v>3751</v>
      </c>
      <c r="H3753">
        <f t="shared" ca="1" si="120"/>
        <v>-2.4180928722202968E-2</v>
      </c>
    </row>
    <row r="3754" spans="2:8" x14ac:dyDescent="0.2">
      <c r="B3754" s="176">
        <v>44722</v>
      </c>
      <c r="C3754" s="146">
        <v>426.720032</v>
      </c>
      <c r="D3754">
        <f t="shared" si="119"/>
        <v>18.438101345147306</v>
      </c>
      <c r="E3754">
        <v>-1.0501894521095436E-3</v>
      </c>
      <c r="G3754">
        <v>3752</v>
      </c>
      <c r="H3754">
        <f t="shared" ca="1" si="120"/>
        <v>2.8286648299037882E-2</v>
      </c>
    </row>
    <row r="3755" spans="2:8" x14ac:dyDescent="0.2">
      <c r="B3755" s="176">
        <v>37462</v>
      </c>
      <c r="C3755" s="146">
        <v>21.952763000000001</v>
      </c>
      <c r="D3755">
        <f t="shared" si="119"/>
        <v>-0.95297487468176489</v>
      </c>
      <c r="E3755">
        <v>-1.053016977140006E-3</v>
      </c>
      <c r="G3755">
        <v>3753</v>
      </c>
      <c r="H3755">
        <f t="shared" ca="1" si="120"/>
        <v>-2.3914564748018403E-2</v>
      </c>
    </row>
    <row r="3756" spans="2:8" x14ac:dyDescent="0.2">
      <c r="B3756" s="176">
        <v>41864</v>
      </c>
      <c r="C3756" s="146">
        <v>466.83050500000002</v>
      </c>
      <c r="D3756">
        <f t="shared" si="119"/>
        <v>1.3611629063979653</v>
      </c>
      <c r="E3756">
        <v>-1.0548389850134228E-3</v>
      </c>
      <c r="G3756">
        <v>3754</v>
      </c>
      <c r="H3756">
        <f t="shared" ca="1" si="120"/>
        <v>5.1756122487583163E-2</v>
      </c>
    </row>
    <row r="3757" spans="2:8" x14ac:dyDescent="0.2">
      <c r="B3757" s="176">
        <v>40735</v>
      </c>
      <c r="C3757" s="146">
        <v>197.71211199999999</v>
      </c>
      <c r="D3757">
        <f t="shared" si="119"/>
        <v>0.50658046912681842</v>
      </c>
      <c r="E3757">
        <v>-1.0910933451733276E-3</v>
      </c>
      <c r="G3757">
        <v>3755</v>
      </c>
      <c r="H3757">
        <f t="shared" ca="1" si="120"/>
        <v>3.7172095492510231E-3</v>
      </c>
    </row>
    <row r="3758" spans="2:8" x14ac:dyDescent="0.2">
      <c r="B3758" s="176">
        <v>39426</v>
      </c>
      <c r="C3758" s="146">
        <v>131.232361</v>
      </c>
      <c r="D3758">
        <f t="shared" si="119"/>
        <v>-0.70118856162377974</v>
      </c>
      <c r="E3758">
        <v>-1.1077814541699752E-3</v>
      </c>
      <c r="G3758">
        <v>3756</v>
      </c>
      <c r="H3758">
        <f t="shared" ca="1" si="120"/>
        <v>-2.3049681075680593E-2</v>
      </c>
    </row>
    <row r="3759" spans="2:8" x14ac:dyDescent="0.2">
      <c r="B3759" s="176">
        <v>44971</v>
      </c>
      <c r="C3759" s="146">
        <v>439.18118299999998</v>
      </c>
      <c r="D3759">
        <f t="shared" si="119"/>
        <v>4.6556230015491824</v>
      </c>
      <c r="E3759">
        <v>-1.1336504366477259E-3</v>
      </c>
      <c r="G3759">
        <v>3757</v>
      </c>
      <c r="H3759">
        <f t="shared" ca="1" si="120"/>
        <v>1.1839951577055819E-3</v>
      </c>
    </row>
    <row r="3760" spans="2:8" x14ac:dyDescent="0.2">
      <c r="B3760" s="176">
        <v>39653</v>
      </c>
      <c r="C3760" s="146">
        <v>77.653899999999993</v>
      </c>
      <c r="D3760">
        <f t="shared" si="119"/>
        <v>-0.84902565409222852</v>
      </c>
      <c r="E3760">
        <v>-1.1343662393014499E-3</v>
      </c>
      <c r="G3760">
        <v>3758</v>
      </c>
      <c r="H3760">
        <f t="shared" ca="1" si="120"/>
        <v>8.1410335629943792E-3</v>
      </c>
    </row>
    <row r="3761" spans="2:8" x14ac:dyDescent="0.2">
      <c r="B3761" s="176">
        <v>41954</v>
      </c>
      <c r="C3761" s="146">
        <v>514.35162400000002</v>
      </c>
      <c r="D3761">
        <f t="shared" si="119"/>
        <v>5.9495117907380859</v>
      </c>
      <c r="E3761">
        <v>-1.1486530895747952E-3</v>
      </c>
      <c r="G3761">
        <v>3759</v>
      </c>
      <c r="H3761">
        <f t="shared" ca="1" si="120"/>
        <v>-2.4159148079530447E-3</v>
      </c>
    </row>
    <row r="3762" spans="2:8" x14ac:dyDescent="0.2">
      <c r="B3762" s="176">
        <v>35272</v>
      </c>
      <c r="C3762" s="146">
        <v>74.012626999999995</v>
      </c>
      <c r="D3762">
        <f t="shared" si="119"/>
        <v>-0.85467035199309527</v>
      </c>
      <c r="E3762">
        <v>-1.1488607178451174E-3</v>
      </c>
      <c r="G3762">
        <v>3760</v>
      </c>
      <c r="H3762">
        <f t="shared" ca="1" si="120"/>
        <v>-7.8620391993947242E-3</v>
      </c>
    </row>
    <row r="3763" spans="2:8" x14ac:dyDescent="0.2">
      <c r="B3763" s="176">
        <v>41892</v>
      </c>
      <c r="C3763" s="146">
        <v>509.27410900000001</v>
      </c>
      <c r="D3763">
        <f t="shared" si="119"/>
        <v>1.9701242449279521</v>
      </c>
      <c r="E3763">
        <v>-1.1602722232191573E-3</v>
      </c>
      <c r="G3763">
        <v>3761</v>
      </c>
      <c r="H3763">
        <f t="shared" ca="1" si="120"/>
        <v>-2.2558297352856659E-2</v>
      </c>
    </row>
    <row r="3764" spans="2:8" x14ac:dyDescent="0.2">
      <c r="B3764" s="176">
        <v>43774</v>
      </c>
      <c r="C3764" s="146">
        <v>171.46559099999999</v>
      </c>
      <c r="D3764">
        <f t="shared" si="119"/>
        <v>1.4749265976000778E-2</v>
      </c>
      <c r="E3764">
        <v>-1.1614018173295559E-3</v>
      </c>
      <c r="G3764">
        <v>3762</v>
      </c>
      <c r="H3764">
        <f t="shared" ca="1" si="120"/>
        <v>2.7757087122581736E-2</v>
      </c>
    </row>
    <row r="3765" spans="2:8" x14ac:dyDescent="0.2">
      <c r="B3765" s="176">
        <v>43623</v>
      </c>
      <c r="C3765" s="146">
        <v>168.97335799999999</v>
      </c>
      <c r="D3765">
        <f t="shared" si="119"/>
        <v>0.40947421950883911</v>
      </c>
      <c r="E3765">
        <v>-1.1786000162142048E-3</v>
      </c>
      <c r="G3765">
        <v>3763</v>
      </c>
      <c r="H3765">
        <f t="shared" ca="1" si="120"/>
        <v>2.1836766469070638E-3</v>
      </c>
    </row>
    <row r="3766" spans="2:8" x14ac:dyDescent="0.2">
      <c r="B3766" s="176">
        <v>39217</v>
      </c>
      <c r="C3766" s="146">
        <v>119.883965</v>
      </c>
      <c r="D3766">
        <f t="shared" si="119"/>
        <v>-0.71256405299304393</v>
      </c>
      <c r="E3766">
        <v>-1.1883948661915206E-3</v>
      </c>
      <c r="G3766">
        <v>3764</v>
      </c>
      <c r="H3766">
        <f t="shared" ca="1" si="120"/>
        <v>1.2182095026231439E-2</v>
      </c>
    </row>
    <row r="3767" spans="2:8" x14ac:dyDescent="0.2">
      <c r="B3767" s="176">
        <v>42487</v>
      </c>
      <c r="C3767" s="146">
        <v>417.08062699999999</v>
      </c>
      <c r="D3767">
        <f t="shared" si="119"/>
        <v>-8.9090871664883914E-2</v>
      </c>
      <c r="E3767">
        <v>-1.1931399103380252E-3</v>
      </c>
      <c r="G3767">
        <v>3765</v>
      </c>
      <c r="H3767">
        <f t="shared" ca="1" si="120"/>
        <v>2.7600791859421967E-2</v>
      </c>
    </row>
    <row r="3768" spans="2:8" x14ac:dyDescent="0.2">
      <c r="B3768" s="176">
        <v>42704</v>
      </c>
      <c r="C3768" s="146">
        <v>457.87292500000001</v>
      </c>
      <c r="D3768">
        <f t="shared" si="119"/>
        <v>5.6172906516404959</v>
      </c>
      <c r="E3768">
        <v>-1.1960811570958282E-3</v>
      </c>
      <c r="G3768">
        <v>3766</v>
      </c>
      <c r="H3768">
        <f t="shared" ca="1" si="120"/>
        <v>6.6837520438509462E-2</v>
      </c>
    </row>
    <row r="3769" spans="2:8" x14ac:dyDescent="0.2">
      <c r="B3769" s="176">
        <v>35202</v>
      </c>
      <c r="C3769" s="146">
        <v>69.193413000000007</v>
      </c>
      <c r="D3769">
        <f t="shared" si="119"/>
        <v>-0.78401534898076752</v>
      </c>
      <c r="E3769">
        <v>-1.2150394150556697E-3</v>
      </c>
      <c r="G3769">
        <v>3767</v>
      </c>
      <c r="H3769">
        <f t="shared" ca="1" si="120"/>
        <v>1.7272451141873597E-3</v>
      </c>
    </row>
    <row r="3770" spans="2:8" x14ac:dyDescent="0.2">
      <c r="B3770" s="176">
        <v>41292</v>
      </c>
      <c r="C3770" s="146">
        <v>320.36264</v>
      </c>
      <c r="D3770">
        <f t="shared" si="119"/>
        <v>4.5873038861335127</v>
      </c>
      <c r="E3770">
        <v>-1.2160334644866666E-3</v>
      </c>
      <c r="G3770">
        <v>3768</v>
      </c>
      <c r="H3770">
        <f t="shared" ca="1" si="120"/>
        <v>-6.3779959014539298E-2</v>
      </c>
    </row>
    <row r="3771" spans="2:8" x14ac:dyDescent="0.2">
      <c r="B3771" s="176">
        <v>37924</v>
      </c>
      <c r="C3771" s="146">
        <v>57.337608000000003</v>
      </c>
      <c r="D3771">
        <f t="shared" si="119"/>
        <v>-8.0771094967056672E-2</v>
      </c>
      <c r="E3771">
        <v>-1.2337559587932126E-3</v>
      </c>
      <c r="G3771">
        <v>3769</v>
      </c>
      <c r="H3771">
        <f t="shared" ca="1" si="120"/>
        <v>-6.6784745167329414E-3</v>
      </c>
    </row>
    <row r="3772" spans="2:8" x14ac:dyDescent="0.2">
      <c r="B3772" s="176">
        <v>35167</v>
      </c>
      <c r="C3772" s="146">
        <v>62.375767000000003</v>
      </c>
      <c r="D3772">
        <f t="shared" si="119"/>
        <v>-0.87093610599323745</v>
      </c>
      <c r="E3772">
        <v>-1.2355385087616988E-3</v>
      </c>
      <c r="G3772">
        <v>3770</v>
      </c>
      <c r="H3772">
        <f t="shared" ca="1" si="120"/>
        <v>5.1873842206976627E-2</v>
      </c>
    </row>
    <row r="3773" spans="2:8" x14ac:dyDescent="0.2">
      <c r="B3773" s="176">
        <v>44791</v>
      </c>
      <c r="C3773" s="146">
        <v>483.293701</v>
      </c>
      <c r="D3773">
        <f t="shared" si="119"/>
        <v>10.291152289140999</v>
      </c>
      <c r="E3773">
        <v>-1.2361129970352676E-3</v>
      </c>
      <c r="G3773">
        <v>3771</v>
      </c>
      <c r="H3773">
        <f t="shared" ca="1" si="120"/>
        <v>1.4559453920490576E-2</v>
      </c>
    </row>
    <row r="3774" spans="2:8" x14ac:dyDescent="0.2">
      <c r="B3774" s="176">
        <v>36454</v>
      </c>
      <c r="C3774" s="146">
        <v>42.802867999999997</v>
      </c>
      <c r="D3774">
        <f t="shared" si="119"/>
        <v>0.72223775798338485</v>
      </c>
      <c r="E3774">
        <v>-1.2369132009596483E-3</v>
      </c>
      <c r="G3774">
        <v>3772</v>
      </c>
      <c r="H3774">
        <f t="shared" ca="1" si="120"/>
        <v>-1.1544163118209766E-2</v>
      </c>
    </row>
    <row r="3775" spans="2:8" x14ac:dyDescent="0.2">
      <c r="B3775" s="176">
        <v>37673</v>
      </c>
      <c r="C3775" s="146">
        <v>24.853054</v>
      </c>
      <c r="D3775">
        <f t="shared" si="119"/>
        <v>-0.70150341520402804</v>
      </c>
      <c r="E3775">
        <v>-1.2401987388237755E-3</v>
      </c>
      <c r="G3775">
        <v>3773</v>
      </c>
      <c r="H3775">
        <f t="shared" ca="1" si="120"/>
        <v>6.2448711972054385E-3</v>
      </c>
    </row>
    <row r="3776" spans="2:8" x14ac:dyDescent="0.2">
      <c r="B3776" s="176">
        <v>38356</v>
      </c>
      <c r="C3776" s="146">
        <v>83.260765000000006</v>
      </c>
      <c r="D3776">
        <f t="shared" si="119"/>
        <v>3.6664141430841926</v>
      </c>
      <c r="E3776">
        <v>-1.2489431551172417E-3</v>
      </c>
      <c r="G3776">
        <v>3774</v>
      </c>
      <c r="H3776">
        <f t="shared" ca="1" si="120"/>
        <v>2.0960342657429413E-2</v>
      </c>
    </row>
    <row r="3777" spans="2:8" x14ac:dyDescent="0.2">
      <c r="B3777" s="176">
        <v>36132</v>
      </c>
      <c r="C3777" s="146">
        <v>17.842558</v>
      </c>
      <c r="D3777">
        <f t="shared" si="119"/>
        <v>-0.96256787962804047</v>
      </c>
      <c r="E3777">
        <v>-1.2517268479232541E-3</v>
      </c>
      <c r="G3777">
        <v>3775</v>
      </c>
      <c r="H3777">
        <f t="shared" ca="1" si="120"/>
        <v>-3.3106577870376165E-2</v>
      </c>
    </row>
    <row r="3778" spans="2:8" x14ac:dyDescent="0.2">
      <c r="B3778" s="176">
        <v>42891</v>
      </c>
      <c r="C3778" s="146">
        <v>476.66436800000002</v>
      </c>
      <c r="D3778">
        <f t="shared" si="119"/>
        <v>0.1084133058940344</v>
      </c>
      <c r="E3778">
        <v>-1.2532809197467213E-3</v>
      </c>
      <c r="G3778">
        <v>3776</v>
      </c>
      <c r="H3778">
        <f t="shared" ca="1" si="120"/>
        <v>-5.7638185377350278E-2</v>
      </c>
    </row>
    <row r="3779" spans="2:8" x14ac:dyDescent="0.2">
      <c r="B3779" s="176">
        <v>41810</v>
      </c>
      <c r="C3779" s="146">
        <v>430.04208399999999</v>
      </c>
      <c r="D3779">
        <f t="shared" ref="D3779:D3842" si="121">(C3779-C3780)/C3780</f>
        <v>2.5828897066853607</v>
      </c>
      <c r="E3779">
        <v>-1.2539237560930993E-3</v>
      </c>
      <c r="G3779">
        <v>3777</v>
      </c>
      <c r="H3779">
        <f t="shared" ca="1" si="120"/>
        <v>1.6559439557543552E-2</v>
      </c>
    </row>
    <row r="3780" spans="2:8" x14ac:dyDescent="0.2">
      <c r="B3780" s="176">
        <v>39216</v>
      </c>
      <c r="C3780" s="146">
        <v>120.02660400000001</v>
      </c>
      <c r="D3780">
        <f t="shared" si="121"/>
        <v>-0.38975831427106644</v>
      </c>
      <c r="E3780">
        <v>-1.2569889649878541E-3</v>
      </c>
      <c r="G3780">
        <v>3778</v>
      </c>
      <c r="H3780">
        <f t="shared" ref="H3780:H3843" ca="1" si="122">_xlfn.NORM.INV(RAND(),N$5,N$6)</f>
        <v>-1.567894931279697E-2</v>
      </c>
    </row>
    <row r="3781" spans="2:8" x14ac:dyDescent="0.2">
      <c r="B3781" s="176">
        <v>43847</v>
      </c>
      <c r="C3781" s="146">
        <v>196.68699599999999</v>
      </c>
      <c r="D3781">
        <f t="shared" si="121"/>
        <v>1.9001998689795638</v>
      </c>
      <c r="E3781">
        <v>-1.2654960196300873E-3</v>
      </c>
      <c r="G3781">
        <v>3779</v>
      </c>
      <c r="H3781">
        <f t="shared" ca="1" si="122"/>
        <v>2.8625428991054008E-2</v>
      </c>
    </row>
    <row r="3782" spans="2:8" x14ac:dyDescent="0.2">
      <c r="B3782" s="176">
        <v>37979</v>
      </c>
      <c r="C3782" s="146">
        <v>67.818427999999997</v>
      </c>
      <c r="D3782">
        <f t="shared" si="121"/>
        <v>0.19933527485610109</v>
      </c>
      <c r="E3782">
        <v>-1.2745457711377088E-3</v>
      </c>
      <c r="G3782">
        <v>3780</v>
      </c>
      <c r="H3782">
        <f t="shared" ca="1" si="122"/>
        <v>-2.7975318253959285E-3</v>
      </c>
    </row>
    <row r="3783" spans="2:8" x14ac:dyDescent="0.2">
      <c r="B3783" s="176">
        <v>35641</v>
      </c>
      <c r="C3783" s="146">
        <v>56.546680000000002</v>
      </c>
      <c r="D3783">
        <f t="shared" si="121"/>
        <v>0.59992109421901418</v>
      </c>
      <c r="E3783">
        <v>-1.2805377287057912E-3</v>
      </c>
      <c r="G3783">
        <v>3781</v>
      </c>
      <c r="H3783">
        <f t="shared" ca="1" si="122"/>
        <v>4.3527530287324626E-3</v>
      </c>
    </row>
    <row r="3784" spans="2:8" x14ac:dyDescent="0.2">
      <c r="B3784" s="176">
        <v>36473</v>
      </c>
      <c r="C3784" s="146">
        <v>35.343418</v>
      </c>
      <c r="D3784">
        <f t="shared" si="121"/>
        <v>-0.94287670992876793</v>
      </c>
      <c r="E3784">
        <v>-1.2841610650220904E-3</v>
      </c>
      <c r="G3784">
        <v>3782</v>
      </c>
      <c r="H3784">
        <f t="shared" ca="1" si="122"/>
        <v>-2.0888213365296809E-2</v>
      </c>
    </row>
    <row r="3785" spans="2:8" x14ac:dyDescent="0.2">
      <c r="B3785" s="176">
        <v>45120</v>
      </c>
      <c r="C3785" s="146">
        <v>618.72167999999999</v>
      </c>
      <c r="D3785">
        <f t="shared" si="121"/>
        <v>0.33760784990693599</v>
      </c>
      <c r="E3785">
        <v>-1.2872644545226482E-3</v>
      </c>
      <c r="G3785">
        <v>3783</v>
      </c>
      <c r="H3785">
        <f t="shared" ca="1" si="122"/>
        <v>-2.2276746282721634E-2</v>
      </c>
    </row>
    <row r="3786" spans="2:8" x14ac:dyDescent="0.2">
      <c r="B3786" s="176">
        <v>42940</v>
      </c>
      <c r="C3786" s="146">
        <v>462.55835000000002</v>
      </c>
      <c r="D3786">
        <f t="shared" si="121"/>
        <v>15.14125343058692</v>
      </c>
      <c r="E3786">
        <v>-1.2914511784865325E-3</v>
      </c>
      <c r="G3786">
        <v>3784</v>
      </c>
      <c r="H3786">
        <f t="shared" ca="1" si="122"/>
        <v>2.3475253025700923E-3</v>
      </c>
    </row>
    <row r="3787" spans="2:8" x14ac:dyDescent="0.2">
      <c r="B3787" s="176">
        <v>36215</v>
      </c>
      <c r="C3787" s="146">
        <v>28.656904000000001</v>
      </c>
      <c r="D3787">
        <f t="shared" si="121"/>
        <v>-0.78167505943502535</v>
      </c>
      <c r="E3787">
        <v>-1.2986611077205796E-3</v>
      </c>
      <c r="G3787">
        <v>3785</v>
      </c>
      <c r="H3787">
        <f t="shared" ca="1" si="122"/>
        <v>-2.7803319155813043E-2</v>
      </c>
    </row>
    <row r="3788" spans="2:8" x14ac:dyDescent="0.2">
      <c r="B3788" s="176">
        <v>39286</v>
      </c>
      <c r="C3788" s="146">
        <v>131.25804099999999</v>
      </c>
      <c r="D3788">
        <f t="shared" si="121"/>
        <v>-0.34852177279827762</v>
      </c>
      <c r="E3788">
        <v>-1.3028680154944764E-3</v>
      </c>
      <c r="G3788">
        <v>3786</v>
      </c>
      <c r="H3788">
        <f t="shared" ca="1" si="122"/>
        <v>1.8887072374784263E-3</v>
      </c>
    </row>
    <row r="3789" spans="2:8" x14ac:dyDescent="0.2">
      <c r="B3789" s="176">
        <v>40445</v>
      </c>
      <c r="C3789" s="146">
        <v>201.477249</v>
      </c>
      <c r="D3789">
        <f t="shared" si="121"/>
        <v>7.5667136620624262</v>
      </c>
      <c r="E3789">
        <v>-1.3032060775921847E-3</v>
      </c>
      <c r="G3789">
        <v>3787</v>
      </c>
      <c r="H3789">
        <f t="shared" ca="1" si="122"/>
        <v>7.8533559422433643E-3</v>
      </c>
    </row>
    <row r="3790" spans="2:8" x14ac:dyDescent="0.2">
      <c r="B3790" s="176">
        <v>37650</v>
      </c>
      <c r="C3790" s="146">
        <v>23.518616000000002</v>
      </c>
      <c r="D3790">
        <f t="shared" si="121"/>
        <v>-0.94784588038595874</v>
      </c>
      <c r="E3790">
        <v>-1.3100508814062929E-3</v>
      </c>
      <c r="G3790">
        <v>3788</v>
      </c>
      <c r="H3790">
        <f t="shared" ca="1" si="122"/>
        <v>6.6469661787259618E-2</v>
      </c>
    </row>
    <row r="3791" spans="2:8" x14ac:dyDescent="0.2">
      <c r="B3791" s="176">
        <v>42699</v>
      </c>
      <c r="C3791" s="146">
        <v>450.94454999999999</v>
      </c>
      <c r="D3791">
        <f t="shared" si="121"/>
        <v>38.235803984794472</v>
      </c>
      <c r="E3791">
        <v>-1.3246676514712709E-3</v>
      </c>
      <c r="G3791">
        <v>3789</v>
      </c>
      <c r="H3791">
        <f t="shared" ca="1" si="122"/>
        <v>-2.6679458026126722E-2</v>
      </c>
    </row>
    <row r="3792" spans="2:8" x14ac:dyDescent="0.2">
      <c r="B3792" s="176">
        <v>37098</v>
      </c>
      <c r="C3792" s="146">
        <v>11.49319</v>
      </c>
      <c r="D3792">
        <f t="shared" si="121"/>
        <v>-0.98370800226168253</v>
      </c>
      <c r="E3792">
        <v>-1.3404738379945193E-3</v>
      </c>
      <c r="G3792">
        <v>3790</v>
      </c>
      <c r="H3792">
        <f t="shared" ca="1" si="122"/>
        <v>9.6379592250047802E-3</v>
      </c>
    </row>
    <row r="3793" spans="2:8" x14ac:dyDescent="0.2">
      <c r="B3793" s="176">
        <v>45261</v>
      </c>
      <c r="C3793" s="146">
        <v>705.45001200000002</v>
      </c>
      <c r="D3793">
        <f t="shared" si="121"/>
        <v>5.8916240307723078E-2</v>
      </c>
      <c r="E3793">
        <v>-1.3448640539684001E-3</v>
      </c>
      <c r="G3793">
        <v>3791</v>
      </c>
      <c r="H3793">
        <f t="shared" ca="1" si="122"/>
        <v>-3.2334849105954987E-2</v>
      </c>
    </row>
    <row r="3794" spans="2:8" x14ac:dyDescent="0.2">
      <c r="B3794" s="176">
        <v>45215</v>
      </c>
      <c r="C3794" s="146">
        <v>666.20001200000002</v>
      </c>
      <c r="D3794">
        <f t="shared" si="121"/>
        <v>4.2586532076300019</v>
      </c>
      <c r="E3794">
        <v>-1.3490691536165705E-3</v>
      </c>
      <c r="G3794">
        <v>3792</v>
      </c>
      <c r="H3794">
        <f t="shared" ca="1" si="122"/>
        <v>-2.0540766080774583E-2</v>
      </c>
    </row>
    <row r="3795" spans="2:8" x14ac:dyDescent="0.2">
      <c r="B3795" s="176">
        <v>39351</v>
      </c>
      <c r="C3795" s="146">
        <v>126.686432</v>
      </c>
      <c r="D3795">
        <f t="shared" si="121"/>
        <v>0.87948593773642125</v>
      </c>
      <c r="E3795">
        <v>-1.3498120011131085E-3</v>
      </c>
      <c r="G3795">
        <v>3793</v>
      </c>
      <c r="H3795">
        <f t="shared" ca="1" si="122"/>
        <v>-1.9880798522266662E-3</v>
      </c>
    </row>
    <row r="3796" spans="2:8" x14ac:dyDescent="0.2">
      <c r="B3796" s="176">
        <v>35208</v>
      </c>
      <c r="C3796" s="146">
        <v>67.404831000000001</v>
      </c>
      <c r="D3796">
        <f t="shared" si="121"/>
        <v>-0.68805294004558704</v>
      </c>
      <c r="E3796">
        <v>-1.3511017871052635E-3</v>
      </c>
      <c r="G3796">
        <v>3794</v>
      </c>
      <c r="H3796">
        <f t="shared" ca="1" si="122"/>
        <v>2.6525543338392428E-3</v>
      </c>
    </row>
    <row r="3797" spans="2:8" x14ac:dyDescent="0.2">
      <c r="B3797" s="176">
        <v>41108</v>
      </c>
      <c r="C3797" s="146">
        <v>216.077789</v>
      </c>
      <c r="D3797">
        <f t="shared" si="121"/>
        <v>1.0274425241654985</v>
      </c>
      <c r="E3797">
        <v>-1.3520430395791991E-3</v>
      </c>
      <c r="G3797">
        <v>3795</v>
      </c>
      <c r="H3797">
        <f t="shared" ca="1" si="122"/>
        <v>-3.7875223469050617E-2</v>
      </c>
    </row>
    <row r="3798" spans="2:8" x14ac:dyDescent="0.2">
      <c r="B3798" s="176">
        <v>39549</v>
      </c>
      <c r="C3798" s="146">
        <v>106.57653000000001</v>
      </c>
      <c r="D3798">
        <f t="shared" si="121"/>
        <v>-0.46153908336498201</v>
      </c>
      <c r="E3798">
        <v>-1.3637853146709399E-3</v>
      </c>
      <c r="G3798">
        <v>3796</v>
      </c>
      <c r="H3798">
        <f t="shared" ca="1" si="122"/>
        <v>-1.492962537304553E-2</v>
      </c>
    </row>
    <row r="3799" spans="2:8" x14ac:dyDescent="0.2">
      <c r="B3799" s="176">
        <v>40732</v>
      </c>
      <c r="C3799" s="146">
        <v>197.92806999999999</v>
      </c>
      <c r="D3799">
        <f t="shared" si="121"/>
        <v>-0.57612093708609657</v>
      </c>
      <c r="E3799">
        <v>-1.3737513720208001E-3</v>
      </c>
      <c r="G3799">
        <v>3797</v>
      </c>
      <c r="H3799">
        <f t="shared" ca="1" si="122"/>
        <v>-2.807622774825699E-2</v>
      </c>
    </row>
    <row r="3800" spans="2:8" x14ac:dyDescent="0.2">
      <c r="B3800" s="176">
        <v>42824</v>
      </c>
      <c r="C3800" s="146">
        <v>466.94467200000003</v>
      </c>
      <c r="D3800">
        <f t="shared" si="121"/>
        <v>5.6251770582632474</v>
      </c>
      <c r="E3800">
        <v>-1.3857766981884494E-3</v>
      </c>
      <c r="G3800">
        <v>3798</v>
      </c>
      <c r="H3800">
        <f t="shared" ca="1" si="122"/>
        <v>-1.9485400138887304E-2</v>
      </c>
    </row>
    <row r="3801" spans="2:8" x14ac:dyDescent="0.2">
      <c r="B3801" s="176">
        <v>43917</v>
      </c>
      <c r="C3801" s="146">
        <v>70.480331000000007</v>
      </c>
      <c r="D3801">
        <f t="shared" si="121"/>
        <v>-0.83082077154856948</v>
      </c>
      <c r="E3801">
        <v>-1.4124959576027282E-3</v>
      </c>
      <c r="G3801">
        <v>3799</v>
      </c>
      <c r="H3801">
        <f t="shared" ca="1" si="122"/>
        <v>-2.3036277654067242E-2</v>
      </c>
    </row>
    <row r="3802" spans="2:8" x14ac:dyDescent="0.2">
      <c r="B3802" s="176">
        <v>44909</v>
      </c>
      <c r="C3802" s="146">
        <v>416.601563</v>
      </c>
      <c r="D3802">
        <f t="shared" si="121"/>
        <v>1.5229125931914753</v>
      </c>
      <c r="E3802">
        <v>-1.4337114575202487E-3</v>
      </c>
      <c r="G3802">
        <v>3800</v>
      </c>
      <c r="H3802">
        <f t="shared" ca="1" si="122"/>
        <v>3.1941852058482269E-3</v>
      </c>
    </row>
    <row r="3803" spans="2:8" x14ac:dyDescent="0.2">
      <c r="B3803" s="176">
        <v>40893</v>
      </c>
      <c r="C3803" s="146">
        <v>165.127228</v>
      </c>
      <c r="D3803">
        <f t="shared" si="121"/>
        <v>1.4936995087406522</v>
      </c>
      <c r="E3803">
        <v>-1.4481210633587652E-3</v>
      </c>
      <c r="G3803">
        <v>3801</v>
      </c>
      <c r="H3803">
        <f t="shared" ca="1" si="122"/>
        <v>-1.5064920245484767E-2</v>
      </c>
    </row>
    <row r="3804" spans="2:8" x14ac:dyDescent="0.2">
      <c r="B3804" s="176">
        <v>38196</v>
      </c>
      <c r="C3804" s="146">
        <v>66.217772999999994</v>
      </c>
      <c r="D3804">
        <f t="shared" si="121"/>
        <v>-0.85007526296051972</v>
      </c>
      <c r="E3804">
        <v>-1.4494097910621587E-3</v>
      </c>
      <c r="G3804">
        <v>3802</v>
      </c>
      <c r="H3804">
        <f t="shared" ca="1" si="122"/>
        <v>-1.8577042838673726E-2</v>
      </c>
    </row>
    <row r="3805" spans="2:8" x14ac:dyDescent="0.2">
      <c r="B3805" s="176">
        <v>42844</v>
      </c>
      <c r="C3805" s="146">
        <v>441.67343099999999</v>
      </c>
      <c r="D3805">
        <f t="shared" si="121"/>
        <v>3.9094365224025829</v>
      </c>
      <c r="E3805">
        <v>-1.4650228057449604E-3</v>
      </c>
      <c r="G3805">
        <v>3803</v>
      </c>
      <c r="H3805">
        <f t="shared" ca="1" si="122"/>
        <v>4.3877354335642944E-2</v>
      </c>
    </row>
    <row r="3806" spans="2:8" x14ac:dyDescent="0.2">
      <c r="B3806" s="176">
        <v>38677</v>
      </c>
      <c r="C3806" s="146">
        <v>89.964179999999999</v>
      </c>
      <c r="D3806">
        <f t="shared" si="121"/>
        <v>-0.85257815649324054</v>
      </c>
      <c r="E3806">
        <v>-1.4654002026967448E-3</v>
      </c>
      <c r="G3806">
        <v>3804</v>
      </c>
      <c r="H3806">
        <f t="shared" ca="1" si="122"/>
        <v>-3.7789076721161059E-2</v>
      </c>
    </row>
    <row r="3807" spans="2:8" x14ac:dyDescent="0.2">
      <c r="B3807" s="176">
        <v>45175</v>
      </c>
      <c r="C3807" s="146">
        <v>610.25</v>
      </c>
      <c r="D3807">
        <f t="shared" si="121"/>
        <v>12.279798066117573</v>
      </c>
      <c r="E3807">
        <v>-1.4726727720786776E-3</v>
      </c>
      <c r="G3807">
        <v>3805</v>
      </c>
      <c r="H3807">
        <f t="shared" ca="1" si="122"/>
        <v>-3.3084459227169682E-2</v>
      </c>
    </row>
    <row r="3808" spans="2:8" x14ac:dyDescent="0.2">
      <c r="B3808" s="176">
        <v>36418</v>
      </c>
      <c r="C3808" s="146">
        <v>45.953259000000003</v>
      </c>
      <c r="D3808">
        <f t="shared" si="121"/>
        <v>0.83121860848413742</v>
      </c>
      <c r="E3808">
        <v>-1.4808108435100081E-3</v>
      </c>
      <c r="G3808">
        <v>3806</v>
      </c>
      <c r="H3808">
        <f t="shared" ca="1" si="122"/>
        <v>5.8473452533787329E-2</v>
      </c>
    </row>
    <row r="3809" spans="2:8" x14ac:dyDescent="0.2">
      <c r="B3809" s="176">
        <v>35990</v>
      </c>
      <c r="C3809" s="146">
        <v>25.094360000000002</v>
      </c>
      <c r="D3809">
        <f t="shared" si="121"/>
        <v>-0.26407595833053382</v>
      </c>
      <c r="E3809">
        <v>-1.4826738998381542E-3</v>
      </c>
      <c r="G3809">
        <v>3807</v>
      </c>
      <c r="H3809">
        <f t="shared" ca="1" si="122"/>
        <v>-1.1405479321918601E-2</v>
      </c>
    </row>
    <row r="3810" spans="2:8" x14ac:dyDescent="0.2">
      <c r="B3810" s="176">
        <v>35823</v>
      </c>
      <c r="C3810" s="146">
        <v>34.099117</v>
      </c>
      <c r="D3810">
        <f t="shared" si="121"/>
        <v>-0.25402699127118977</v>
      </c>
      <c r="E3810">
        <v>-1.4862427595629735E-3</v>
      </c>
      <c r="G3810">
        <v>3808</v>
      </c>
      <c r="H3810">
        <f t="shared" ca="1" si="122"/>
        <v>-3.8768732842511852E-2</v>
      </c>
    </row>
    <row r="3811" spans="2:8" x14ac:dyDescent="0.2">
      <c r="B3811" s="176">
        <v>36405</v>
      </c>
      <c r="C3811" s="146">
        <v>45.710926000000001</v>
      </c>
      <c r="D3811">
        <f t="shared" si="121"/>
        <v>-0.35506428719039002</v>
      </c>
      <c r="E3811">
        <v>-1.4888240553005258E-3</v>
      </c>
      <c r="G3811">
        <v>3809</v>
      </c>
      <c r="H3811">
        <f t="shared" ca="1" si="122"/>
        <v>-4.1248002773004288E-4</v>
      </c>
    </row>
    <row r="3812" spans="2:8" x14ac:dyDescent="0.2">
      <c r="B3812" s="176">
        <v>35285</v>
      </c>
      <c r="C3812" s="146">
        <v>70.876716999999999</v>
      </c>
      <c r="D3812">
        <f t="shared" si="121"/>
        <v>-0.88708504756249718</v>
      </c>
      <c r="E3812">
        <v>-1.4995809851355128E-3</v>
      </c>
      <c r="G3812">
        <v>3810</v>
      </c>
      <c r="H3812">
        <f t="shared" ca="1" si="122"/>
        <v>-1.0159721670448341E-2</v>
      </c>
    </row>
    <row r="3813" spans="2:8" x14ac:dyDescent="0.2">
      <c r="B3813" s="176">
        <v>45231</v>
      </c>
      <c r="C3813" s="146">
        <v>627.70001200000002</v>
      </c>
      <c r="D3813">
        <f t="shared" si="121"/>
        <v>6.0789983951639153</v>
      </c>
      <c r="E3813">
        <v>-1.5111937703513316E-3</v>
      </c>
      <c r="G3813">
        <v>3811</v>
      </c>
      <c r="H3813">
        <f t="shared" ca="1" si="122"/>
        <v>-3.1764100707843107E-2</v>
      </c>
    </row>
    <row r="3814" spans="2:8" x14ac:dyDescent="0.2">
      <c r="B3814" s="176">
        <v>38034</v>
      </c>
      <c r="C3814" s="146">
        <v>88.670738</v>
      </c>
      <c r="D3814">
        <f t="shared" si="121"/>
        <v>-0.53689045025081716</v>
      </c>
      <c r="E3814">
        <v>-1.5173724227788927E-3</v>
      </c>
      <c r="G3814">
        <v>3812</v>
      </c>
      <c r="H3814">
        <f t="shared" ca="1" si="122"/>
        <v>2.5594995028515234E-2</v>
      </c>
    </row>
    <row r="3815" spans="2:8" x14ac:dyDescent="0.2">
      <c r="B3815" s="176">
        <v>40704</v>
      </c>
      <c r="C3815" s="146">
        <v>191.46816999999999</v>
      </c>
      <c r="D3815">
        <f t="shared" si="121"/>
        <v>1.1166235923881918</v>
      </c>
      <c r="E3815">
        <v>-1.517929406554258E-3</v>
      </c>
      <c r="G3815">
        <v>3813</v>
      </c>
      <c r="H3815">
        <f t="shared" ca="1" si="122"/>
        <v>3.7795462465433333E-2</v>
      </c>
    </row>
    <row r="3816" spans="2:8" x14ac:dyDescent="0.2">
      <c r="B3816" s="176">
        <v>40056</v>
      </c>
      <c r="C3816" s="146">
        <v>90.459243999999998</v>
      </c>
      <c r="D3816">
        <f t="shared" si="121"/>
        <v>-0.78601301231541121</v>
      </c>
      <c r="E3816">
        <v>-1.5291103497042393E-3</v>
      </c>
      <c r="G3816">
        <v>3814</v>
      </c>
      <c r="H3816">
        <f t="shared" ca="1" si="122"/>
        <v>-2.1874832934357824E-2</v>
      </c>
    </row>
    <row r="3817" spans="2:8" x14ac:dyDescent="0.2">
      <c r="B3817" s="176">
        <v>44888</v>
      </c>
      <c r="C3817" s="146">
        <v>422.73245200000002</v>
      </c>
      <c r="D3817">
        <f t="shared" si="121"/>
        <v>1.5351879575063656E-3</v>
      </c>
      <c r="E3817">
        <v>-1.5305642480720628E-3</v>
      </c>
      <c r="G3817">
        <v>3815</v>
      </c>
      <c r="H3817">
        <f t="shared" ca="1" si="122"/>
        <v>3.286869778359184E-2</v>
      </c>
    </row>
    <row r="3818" spans="2:8" x14ac:dyDescent="0.2">
      <c r="B3818" s="176">
        <v>44889</v>
      </c>
      <c r="C3818" s="146">
        <v>422.084473</v>
      </c>
      <c r="D3818">
        <f t="shared" si="121"/>
        <v>1.6071428297883368</v>
      </c>
      <c r="E3818">
        <v>-1.5328347680296395E-3</v>
      </c>
      <c r="G3818">
        <v>3816</v>
      </c>
      <c r="H3818">
        <f t="shared" ca="1" si="122"/>
        <v>2.6442994606836835E-2</v>
      </c>
    </row>
    <row r="3819" spans="2:8" x14ac:dyDescent="0.2">
      <c r="B3819" s="176">
        <v>43441</v>
      </c>
      <c r="C3819" s="146">
        <v>161.89541600000001</v>
      </c>
      <c r="D3819">
        <f t="shared" si="121"/>
        <v>5.5222017562260701</v>
      </c>
      <c r="E3819">
        <v>-1.537035100722694E-3</v>
      </c>
      <c r="G3819">
        <v>3817</v>
      </c>
      <c r="H3819">
        <f t="shared" ca="1" si="122"/>
        <v>3.1681516239705472E-3</v>
      </c>
    </row>
    <row r="3820" spans="2:8" x14ac:dyDescent="0.2">
      <c r="B3820" s="176">
        <v>37722</v>
      </c>
      <c r="C3820" s="146">
        <v>24.822202999999998</v>
      </c>
      <c r="D3820">
        <f t="shared" si="121"/>
        <v>-0.86474188197462898</v>
      </c>
      <c r="E3820">
        <v>-1.5514400939986861E-3</v>
      </c>
      <c r="G3820">
        <v>3818</v>
      </c>
      <c r="H3820">
        <f t="shared" ca="1" si="122"/>
        <v>-1.4495375644118352E-2</v>
      </c>
    </row>
    <row r="3821" spans="2:8" x14ac:dyDescent="0.2">
      <c r="B3821" s="176">
        <v>40882</v>
      </c>
      <c r="C3821" s="146">
        <v>183.51728800000001</v>
      </c>
      <c r="D3821">
        <f t="shared" si="121"/>
        <v>1.2573245310152019</v>
      </c>
      <c r="E3821">
        <v>-1.5632794791574256E-3</v>
      </c>
      <c r="G3821">
        <v>3819</v>
      </c>
      <c r="H3821">
        <f t="shared" ca="1" si="122"/>
        <v>-2.320074848555544E-2</v>
      </c>
    </row>
    <row r="3822" spans="2:8" x14ac:dyDescent="0.2">
      <c r="B3822" s="176">
        <v>38398</v>
      </c>
      <c r="C3822" s="146">
        <v>81.298584000000005</v>
      </c>
      <c r="D3822">
        <f t="shared" si="121"/>
        <v>-0.79988963856726769</v>
      </c>
      <c r="E3822">
        <v>-1.5736357795082228E-3</v>
      </c>
      <c r="G3822">
        <v>3820</v>
      </c>
      <c r="H3822">
        <f t="shared" ca="1" si="122"/>
        <v>3.9550877150417128E-2</v>
      </c>
    </row>
    <row r="3823" spans="2:8" x14ac:dyDescent="0.2">
      <c r="B3823" s="176">
        <v>42492</v>
      </c>
      <c r="C3823" s="146">
        <v>406.26873799999998</v>
      </c>
      <c r="D3823">
        <f t="shared" si="121"/>
        <v>0.20458157994866016</v>
      </c>
      <c r="E3823">
        <v>-1.5918131680061317E-3</v>
      </c>
      <c r="G3823">
        <v>3821</v>
      </c>
      <c r="H3823">
        <f t="shared" ca="1" si="122"/>
        <v>4.4048626835646705E-2</v>
      </c>
    </row>
    <row r="3824" spans="2:8" x14ac:dyDescent="0.2">
      <c r="B3824" s="176">
        <v>41543</v>
      </c>
      <c r="C3824" s="146">
        <v>337.26959199999999</v>
      </c>
      <c r="D3824">
        <f t="shared" si="121"/>
        <v>-0.47710140775193799</v>
      </c>
      <c r="E3824">
        <v>-1.5984686283459025E-3</v>
      </c>
      <c r="G3824">
        <v>3822</v>
      </c>
      <c r="H3824">
        <f t="shared" ca="1" si="122"/>
        <v>-3.5939216869832077E-2</v>
      </c>
    </row>
    <row r="3825" spans="2:8" x14ac:dyDescent="0.2">
      <c r="B3825" s="176">
        <v>45237</v>
      </c>
      <c r="C3825" s="146">
        <v>645</v>
      </c>
      <c r="D3825">
        <f t="shared" si="121"/>
        <v>2.5192290511670699</v>
      </c>
      <c r="E3825">
        <v>-1.625242658467451E-3</v>
      </c>
      <c r="G3825">
        <v>3823</v>
      </c>
      <c r="H3825">
        <f t="shared" ca="1" si="122"/>
        <v>-1.1448654077700064E-2</v>
      </c>
    </row>
    <row r="3826" spans="2:8" x14ac:dyDescent="0.2">
      <c r="B3826" s="176">
        <v>44196</v>
      </c>
      <c r="C3826" s="146">
        <v>183.27877799999999</v>
      </c>
      <c r="D3826">
        <f t="shared" si="121"/>
        <v>-0.44996260588099113</v>
      </c>
      <c r="E3826">
        <v>-1.6290474283020323E-3</v>
      </c>
      <c r="G3826">
        <v>3824</v>
      </c>
      <c r="H3826">
        <f t="shared" ca="1" si="122"/>
        <v>-5.869926433780856E-2</v>
      </c>
    </row>
    <row r="3827" spans="2:8" x14ac:dyDescent="0.2">
      <c r="B3827" s="176">
        <v>43209</v>
      </c>
      <c r="C3827" s="146">
        <v>333.21148699999998</v>
      </c>
      <c r="D3827">
        <f t="shared" si="121"/>
        <v>1.233808293967618</v>
      </c>
      <c r="E3827">
        <v>-1.6427354518220639E-3</v>
      </c>
      <c r="G3827">
        <v>3825</v>
      </c>
      <c r="H3827">
        <f t="shared" ca="1" si="122"/>
        <v>-1.5000070344473298E-2</v>
      </c>
    </row>
    <row r="3828" spans="2:8" x14ac:dyDescent="0.2">
      <c r="B3828" s="176">
        <v>38805</v>
      </c>
      <c r="C3828" s="146">
        <v>149.16745</v>
      </c>
      <c r="D3828">
        <f t="shared" si="121"/>
        <v>-0.61124437062869508</v>
      </c>
      <c r="E3828">
        <v>-1.6567480614211681E-3</v>
      </c>
      <c r="G3828">
        <v>3826</v>
      </c>
      <c r="H3828">
        <f t="shared" ca="1" si="122"/>
        <v>-2.0474944072527958E-2</v>
      </c>
    </row>
    <row r="3829" spans="2:8" x14ac:dyDescent="0.2">
      <c r="B3829" s="176">
        <v>41723</v>
      </c>
      <c r="C3829" s="146">
        <v>383.704926</v>
      </c>
      <c r="D3829">
        <f t="shared" si="121"/>
        <v>10.70652011849641</v>
      </c>
      <c r="E3829">
        <v>-1.6602928121650579E-3</v>
      </c>
      <c r="G3829">
        <v>3827</v>
      </c>
      <c r="H3829">
        <f t="shared" ca="1" si="122"/>
        <v>2.2074815806317708E-2</v>
      </c>
    </row>
    <row r="3830" spans="2:8" x14ac:dyDescent="0.2">
      <c r="B3830" s="176">
        <v>39904</v>
      </c>
      <c r="C3830" s="146">
        <v>32.777026999999997</v>
      </c>
      <c r="D3830">
        <f t="shared" si="121"/>
        <v>-0.81723633723141653</v>
      </c>
      <c r="E3830">
        <v>-1.6639428220148337E-3</v>
      </c>
      <c r="G3830">
        <v>3828</v>
      </c>
      <c r="H3830">
        <f t="shared" ca="1" si="122"/>
        <v>-1.9155222917722634E-2</v>
      </c>
    </row>
    <row r="3831" spans="2:8" x14ac:dyDescent="0.2">
      <c r="B3831" s="176">
        <v>43420</v>
      </c>
      <c r="C3831" s="146">
        <v>179.341049</v>
      </c>
      <c r="D3831">
        <f t="shared" si="121"/>
        <v>-0.21178777367102206</v>
      </c>
      <c r="E3831">
        <v>-1.6647563100413935E-3</v>
      </c>
      <c r="G3831">
        <v>3829</v>
      </c>
      <c r="H3831">
        <f t="shared" ca="1" si="122"/>
        <v>-3.5369396629481686E-2</v>
      </c>
    </row>
    <row r="3832" spans="2:8" x14ac:dyDescent="0.2">
      <c r="B3832" s="176">
        <v>41093</v>
      </c>
      <c r="C3832" s="146">
        <v>227.528885</v>
      </c>
      <c r="D3832">
        <f t="shared" si="121"/>
        <v>0.56917595727340442</v>
      </c>
      <c r="E3832">
        <v>-1.6808550978620338E-3</v>
      </c>
      <c r="G3832">
        <v>3830</v>
      </c>
      <c r="H3832">
        <f t="shared" ca="1" si="122"/>
        <v>7.830989474620605E-3</v>
      </c>
    </row>
    <row r="3833" spans="2:8" x14ac:dyDescent="0.2">
      <c r="B3833" s="176">
        <v>40191</v>
      </c>
      <c r="C3833" s="146">
        <v>144.99896200000001</v>
      </c>
      <c r="D3833">
        <f t="shared" si="121"/>
        <v>-1.9794625358902983E-2</v>
      </c>
      <c r="E3833">
        <v>-1.7166740657203103E-3</v>
      </c>
      <c r="G3833">
        <v>3831</v>
      </c>
      <c r="H3833">
        <f t="shared" ca="1" si="122"/>
        <v>-4.1255718546543849E-2</v>
      </c>
    </row>
    <row r="3834" spans="2:8" x14ac:dyDescent="0.2">
      <c r="B3834" s="176">
        <v>39057</v>
      </c>
      <c r="C3834" s="146">
        <v>147.92712399999999</v>
      </c>
      <c r="D3834">
        <f t="shared" si="121"/>
        <v>-0.65126166061534285</v>
      </c>
      <c r="E3834">
        <v>-1.75521877813705E-3</v>
      </c>
      <c r="G3834">
        <v>3832</v>
      </c>
      <c r="H3834">
        <f t="shared" ca="1" si="122"/>
        <v>-4.1081972386033762E-2</v>
      </c>
    </row>
    <row r="3835" spans="2:8" x14ac:dyDescent="0.2">
      <c r="B3835" s="176">
        <v>43063</v>
      </c>
      <c r="C3835" s="146">
        <v>424.17797899999999</v>
      </c>
      <c r="D3835">
        <f t="shared" si="121"/>
        <v>2.120796424155615</v>
      </c>
      <c r="E3835">
        <v>-1.7594843637920965E-3</v>
      </c>
      <c r="G3835">
        <v>3833</v>
      </c>
      <c r="H3835">
        <f t="shared" ca="1" si="122"/>
        <v>-1.6331846607176889E-2</v>
      </c>
    </row>
    <row r="3836" spans="2:8" x14ac:dyDescent="0.2">
      <c r="B3836" s="176">
        <v>40337</v>
      </c>
      <c r="C3836" s="146">
        <v>135.91978499999999</v>
      </c>
      <c r="D3836">
        <f t="shared" si="121"/>
        <v>7.0694017739057147</v>
      </c>
      <c r="E3836">
        <v>-1.7636760336983733E-3</v>
      </c>
      <c r="G3836">
        <v>3834</v>
      </c>
      <c r="H3836">
        <f t="shared" ca="1" si="122"/>
        <v>-2.367187287303394E-2</v>
      </c>
    </row>
    <row r="3837" spans="2:8" x14ac:dyDescent="0.2">
      <c r="B3837" s="176">
        <v>36098</v>
      </c>
      <c r="C3837" s="146">
        <v>16.843848999999999</v>
      </c>
      <c r="D3837">
        <f t="shared" si="121"/>
        <v>-0.80955768709242482</v>
      </c>
      <c r="E3837">
        <v>-1.7668955460353678E-3</v>
      </c>
      <c r="G3837">
        <v>3835</v>
      </c>
      <c r="H3837">
        <f t="shared" ca="1" si="122"/>
        <v>-3.0031621930002108E-2</v>
      </c>
    </row>
    <row r="3838" spans="2:8" x14ac:dyDescent="0.2">
      <c r="B3838" s="176">
        <v>38624</v>
      </c>
      <c r="C3838" s="146">
        <v>88.445937999999998</v>
      </c>
      <c r="D3838">
        <f t="shared" si="121"/>
        <v>-0.19005158916932852</v>
      </c>
      <c r="E3838">
        <v>-1.7695167423863322E-3</v>
      </c>
      <c r="G3838">
        <v>3836</v>
      </c>
      <c r="H3838">
        <f t="shared" ca="1" si="122"/>
        <v>1.2433670734550272E-2</v>
      </c>
    </row>
    <row r="3839" spans="2:8" x14ac:dyDescent="0.2">
      <c r="B3839" s="176">
        <v>40086</v>
      </c>
      <c r="C3839" s="146">
        <v>109.199471</v>
      </c>
      <c r="D3839">
        <f t="shared" si="121"/>
        <v>-0.15582225946380016</v>
      </c>
      <c r="E3839">
        <v>-1.7729950406067904E-3</v>
      </c>
      <c r="G3839">
        <v>3837</v>
      </c>
      <c r="H3839">
        <f t="shared" ca="1" si="122"/>
        <v>-6.1073217611635894E-2</v>
      </c>
    </row>
    <row r="3840" spans="2:8" x14ac:dyDescent="0.2">
      <c r="B3840" s="176">
        <v>38772</v>
      </c>
      <c r="C3840" s="146">
        <v>129.35601800000001</v>
      </c>
      <c r="D3840">
        <f t="shared" si="121"/>
        <v>-0.61225404152700602</v>
      </c>
      <c r="E3840">
        <v>-1.7828401697326725E-3</v>
      </c>
      <c r="G3840">
        <v>3838</v>
      </c>
      <c r="H3840">
        <f t="shared" ca="1" si="122"/>
        <v>1.3304676073497779E-2</v>
      </c>
    </row>
    <row r="3841" spans="2:8" x14ac:dyDescent="0.2">
      <c r="B3841" s="176">
        <v>44371</v>
      </c>
      <c r="C3841" s="146">
        <v>333.610229</v>
      </c>
      <c r="D3841">
        <f t="shared" si="121"/>
        <v>5.0447361809944358</v>
      </c>
      <c r="E3841">
        <v>-1.7897367227548528E-3</v>
      </c>
      <c r="G3841">
        <v>3839</v>
      </c>
      <c r="H3841">
        <f t="shared" ca="1" si="122"/>
        <v>4.1119462624606357E-3</v>
      </c>
    </row>
    <row r="3842" spans="2:8" x14ac:dyDescent="0.2">
      <c r="B3842" s="176">
        <v>35493</v>
      </c>
      <c r="C3842" s="146">
        <v>55.190204999999999</v>
      </c>
      <c r="D3842">
        <f t="shared" si="121"/>
        <v>-0.53537578316018675</v>
      </c>
      <c r="E3842">
        <v>-1.7963439149883307E-3</v>
      </c>
      <c r="G3842">
        <v>3840</v>
      </c>
      <c r="H3842">
        <f t="shared" ca="1" si="122"/>
        <v>1.7831589464976195E-2</v>
      </c>
    </row>
    <row r="3843" spans="2:8" x14ac:dyDescent="0.2">
      <c r="B3843" s="176">
        <v>39339</v>
      </c>
      <c r="C3843" s="146">
        <v>118.78460699999999</v>
      </c>
      <c r="D3843">
        <f t="shared" ref="D3843:D3906" si="123">(C3843-C3844)/C3844</f>
        <v>-0.72876207003362548</v>
      </c>
      <c r="E3843">
        <v>-1.7985081458125141E-3</v>
      </c>
      <c r="G3843">
        <v>3841</v>
      </c>
      <c r="H3843">
        <f t="shared" ca="1" si="122"/>
        <v>-1.8211669941375897E-2</v>
      </c>
    </row>
    <row r="3844" spans="2:8" x14ac:dyDescent="0.2">
      <c r="B3844" s="176">
        <v>44993</v>
      </c>
      <c r="C3844" s="146">
        <v>437.935089</v>
      </c>
      <c r="D3844">
        <f t="shared" si="123"/>
        <v>6.7557710400264578E-2</v>
      </c>
      <c r="E3844">
        <v>-1.8177723536183805E-3</v>
      </c>
      <c r="G3844">
        <v>3842</v>
      </c>
      <c r="H3844">
        <f t="shared" ref="H3844:H3907" ca="1" si="124">_xlfn.NORM.INV(RAND(),N$5,N$6)</f>
        <v>4.9027747918387571E-2</v>
      </c>
    </row>
    <row r="3845" spans="2:8" x14ac:dyDescent="0.2">
      <c r="B3845" s="176">
        <v>44939</v>
      </c>
      <c r="C3845" s="146">
        <v>410.22146600000002</v>
      </c>
      <c r="D3845">
        <f t="shared" si="123"/>
        <v>-0.39668878776341576</v>
      </c>
      <c r="E3845">
        <v>-1.8193117548067422E-3</v>
      </c>
      <c r="G3845">
        <v>3843</v>
      </c>
      <c r="H3845">
        <f t="shared" ca="1" si="124"/>
        <v>-3.6304788500245301E-2</v>
      </c>
    </row>
    <row r="3846" spans="2:8" x14ac:dyDescent="0.2">
      <c r="B3846" s="176">
        <v>45253</v>
      </c>
      <c r="C3846" s="146">
        <v>679.95001200000002</v>
      </c>
      <c r="D3846">
        <f t="shared" si="123"/>
        <v>0.39525252506639508</v>
      </c>
      <c r="E3846">
        <v>-1.8349970316794415E-3</v>
      </c>
      <c r="G3846">
        <v>3844</v>
      </c>
      <c r="H3846">
        <f t="shared" ca="1" si="124"/>
        <v>-3.1699371832004254E-2</v>
      </c>
    </row>
    <row r="3847" spans="2:8" x14ac:dyDescent="0.2">
      <c r="B3847" s="176">
        <v>44567</v>
      </c>
      <c r="C3847" s="146">
        <v>487.33114599999999</v>
      </c>
      <c r="D3847">
        <f t="shared" si="123"/>
        <v>5.3836827568243733</v>
      </c>
      <c r="E3847">
        <v>-1.8376381282239735E-3</v>
      </c>
      <c r="G3847">
        <v>3845</v>
      </c>
      <c r="H3847">
        <f t="shared" ca="1" si="124"/>
        <v>1.4738906169346675E-2</v>
      </c>
    </row>
    <row r="3848" spans="2:8" x14ac:dyDescent="0.2">
      <c r="B3848" s="176">
        <v>39686</v>
      </c>
      <c r="C3848" s="146">
        <v>76.340125999999998</v>
      </c>
      <c r="D3848">
        <f t="shared" si="123"/>
        <v>-0.52233654555949194</v>
      </c>
      <c r="E3848">
        <v>-1.8448711019582991E-3</v>
      </c>
      <c r="G3848">
        <v>3846</v>
      </c>
      <c r="H3848">
        <f t="shared" ca="1" si="124"/>
        <v>2.6526041406753059E-2</v>
      </c>
    </row>
    <row r="3849" spans="2:8" x14ac:dyDescent="0.2">
      <c r="B3849" s="176">
        <v>38842</v>
      </c>
      <c r="C3849" s="146">
        <v>159.81990099999999</v>
      </c>
      <c r="D3849">
        <f t="shared" si="123"/>
        <v>-0.56697448707036824</v>
      </c>
      <c r="E3849">
        <v>-1.8550630699085992E-3</v>
      </c>
      <c r="G3849">
        <v>3847</v>
      </c>
      <c r="H3849">
        <f t="shared" ca="1" si="124"/>
        <v>-3.063268532077415E-2</v>
      </c>
    </row>
    <row r="3850" spans="2:8" x14ac:dyDescent="0.2">
      <c r="B3850" s="176">
        <v>41683</v>
      </c>
      <c r="C3850" s="146">
        <v>369.07733200000001</v>
      </c>
      <c r="D3850">
        <f t="shared" si="123"/>
        <v>3.6584178786291615</v>
      </c>
      <c r="E3850">
        <v>-1.8584638376045212E-3</v>
      </c>
      <c r="G3850">
        <v>3848</v>
      </c>
      <c r="H3850">
        <f t="shared" ca="1" si="124"/>
        <v>1.2269010719863668E-3</v>
      </c>
    </row>
    <row r="3851" spans="2:8" x14ac:dyDescent="0.2">
      <c r="B3851" s="176">
        <v>40045</v>
      </c>
      <c r="C3851" s="146">
        <v>79.228043</v>
      </c>
      <c r="D3851">
        <f t="shared" si="123"/>
        <v>-0.80227017810860668</v>
      </c>
      <c r="E3851">
        <v>-1.8615999239768918E-3</v>
      </c>
      <c r="G3851">
        <v>3849</v>
      </c>
      <c r="H3851">
        <f t="shared" ca="1" si="124"/>
        <v>4.7755819776496879E-2</v>
      </c>
    </row>
    <row r="3852" spans="2:8" x14ac:dyDescent="0.2">
      <c r="B3852" s="176">
        <v>42331</v>
      </c>
      <c r="C3852" s="146">
        <v>400.68838499999998</v>
      </c>
      <c r="D3852">
        <f t="shared" si="123"/>
        <v>15.16242766781267</v>
      </c>
      <c r="E3852">
        <v>-1.8618319959418173E-3</v>
      </c>
      <c r="G3852">
        <v>3850</v>
      </c>
      <c r="H3852">
        <f t="shared" ca="1" si="124"/>
        <v>-5.4390998755953872E-3</v>
      </c>
    </row>
    <row r="3853" spans="2:8" x14ac:dyDescent="0.2">
      <c r="B3853" s="176">
        <v>37601</v>
      </c>
      <c r="C3853" s="146">
        <v>24.791349</v>
      </c>
      <c r="D3853">
        <f t="shared" si="123"/>
        <v>-0.91541287319675957</v>
      </c>
      <c r="E3853">
        <v>-1.8635429661478839E-3</v>
      </c>
      <c r="G3853">
        <v>3851</v>
      </c>
      <c r="H3853">
        <f t="shared" ca="1" si="124"/>
        <v>-1.1427881839472369E-2</v>
      </c>
    </row>
    <row r="3854" spans="2:8" x14ac:dyDescent="0.2">
      <c r="B3854" s="176">
        <v>44309</v>
      </c>
      <c r="C3854" s="146">
        <v>293.08654799999999</v>
      </c>
      <c r="D3854">
        <f t="shared" si="123"/>
        <v>1.2287125370902621</v>
      </c>
      <c r="E3854">
        <v>-1.8672137961345424E-3</v>
      </c>
      <c r="G3854">
        <v>3852</v>
      </c>
      <c r="H3854">
        <f t="shared" ca="1" si="124"/>
        <v>-4.3715730373058877E-3</v>
      </c>
    </row>
    <row r="3855" spans="2:8" x14ac:dyDescent="0.2">
      <c r="B3855" s="176">
        <v>40158</v>
      </c>
      <c r="C3855" s="146">
        <v>131.50486799999999</v>
      </c>
      <c r="D3855">
        <f t="shared" si="123"/>
        <v>1.8999204856134011E-3</v>
      </c>
      <c r="E3855">
        <v>-1.8927208430982989E-3</v>
      </c>
      <c r="G3855">
        <v>3853</v>
      </c>
      <c r="H3855">
        <f t="shared" ca="1" si="124"/>
        <v>-2.5228687627382913E-2</v>
      </c>
    </row>
    <row r="3856" spans="2:8" x14ac:dyDescent="0.2">
      <c r="B3856" s="176">
        <v>40161</v>
      </c>
      <c r="C3856" s="146">
        <v>131.255493</v>
      </c>
      <c r="D3856">
        <f t="shared" si="123"/>
        <v>0.57411888200525685</v>
      </c>
      <c r="E3856">
        <v>-1.8963176328954331E-3</v>
      </c>
      <c r="G3856">
        <v>3854</v>
      </c>
      <c r="H3856">
        <f t="shared" ca="1" si="124"/>
        <v>3.0638736323900344E-3</v>
      </c>
    </row>
    <row r="3857" spans="2:8" x14ac:dyDescent="0.2">
      <c r="B3857" s="176">
        <v>38041</v>
      </c>
      <c r="C3857" s="146">
        <v>83.383469000000005</v>
      </c>
      <c r="D3857">
        <f t="shared" si="123"/>
        <v>-0.70820390144408529</v>
      </c>
      <c r="E3857">
        <v>-1.8976203586219677E-3</v>
      </c>
      <c r="G3857">
        <v>3855</v>
      </c>
      <c r="H3857">
        <f t="shared" ca="1" si="124"/>
        <v>-4.0219787228066836E-2</v>
      </c>
    </row>
    <row r="3858" spans="2:8" x14ac:dyDescent="0.2">
      <c r="B3858" s="176">
        <v>43255</v>
      </c>
      <c r="C3858" s="146">
        <v>285.75936899999999</v>
      </c>
      <c r="D3858">
        <f t="shared" si="123"/>
        <v>-0.35191045578102331</v>
      </c>
      <c r="E3858">
        <v>-1.9151040720606083E-3</v>
      </c>
      <c r="G3858">
        <v>3856</v>
      </c>
      <c r="H3858">
        <f t="shared" ca="1" si="124"/>
        <v>-1.6937159949651538E-2</v>
      </c>
    </row>
    <row r="3859" spans="2:8" x14ac:dyDescent="0.2">
      <c r="B3859" s="176">
        <v>42913</v>
      </c>
      <c r="C3859" s="146">
        <v>440.92575099999999</v>
      </c>
      <c r="D3859">
        <f t="shared" si="123"/>
        <v>2.2889379322357684</v>
      </c>
      <c r="E3859">
        <v>-1.9181361169786678E-3</v>
      </c>
      <c r="G3859">
        <v>3857</v>
      </c>
      <c r="H3859">
        <f t="shared" ca="1" si="124"/>
        <v>-2.9556524973417105E-2</v>
      </c>
    </row>
    <row r="3860" spans="2:8" x14ac:dyDescent="0.2">
      <c r="B3860" s="176">
        <v>40169</v>
      </c>
      <c r="C3860" s="146">
        <v>134.06326300000001</v>
      </c>
      <c r="D3860">
        <f t="shared" si="123"/>
        <v>-0.74050920868807835</v>
      </c>
      <c r="E3860">
        <v>-1.9256128086022574E-3</v>
      </c>
      <c r="G3860">
        <v>3858</v>
      </c>
      <c r="H3860">
        <f t="shared" ca="1" si="124"/>
        <v>-1.5889666613928505E-2</v>
      </c>
    </row>
    <row r="3861" spans="2:8" x14ac:dyDescent="0.2">
      <c r="B3861" s="176">
        <v>42747</v>
      </c>
      <c r="C3861" s="146">
        <v>516.639771</v>
      </c>
      <c r="D3861">
        <f t="shared" si="123"/>
        <v>20.71092589466523</v>
      </c>
      <c r="E3861">
        <v>-1.9258431268212367E-3</v>
      </c>
      <c r="G3861">
        <v>3859</v>
      </c>
      <c r="H3861">
        <f t="shared" ca="1" si="124"/>
        <v>1.516798179376483E-2</v>
      </c>
    </row>
    <row r="3862" spans="2:8" x14ac:dyDescent="0.2">
      <c r="B3862" s="176">
        <v>37732</v>
      </c>
      <c r="C3862" s="146">
        <v>23.796303000000002</v>
      </c>
      <c r="D3862">
        <f t="shared" si="123"/>
        <v>-0.94104482374643428</v>
      </c>
      <c r="E3862">
        <v>-1.941232300001673E-3</v>
      </c>
      <c r="G3862">
        <v>3860</v>
      </c>
      <c r="H3862">
        <f t="shared" ca="1" si="124"/>
        <v>-2.0295849163291319E-2</v>
      </c>
    </row>
    <row r="3863" spans="2:8" x14ac:dyDescent="0.2">
      <c r="B3863" s="176">
        <v>41745</v>
      </c>
      <c r="C3863" s="146">
        <v>403.63382000000001</v>
      </c>
      <c r="D3863">
        <f t="shared" si="123"/>
        <v>-0.21196608193390468</v>
      </c>
      <c r="E3863">
        <v>-1.9419676943173011E-3</v>
      </c>
      <c r="G3863">
        <v>3861</v>
      </c>
      <c r="H3863">
        <f t="shared" ca="1" si="124"/>
        <v>-1.7639472891291138E-2</v>
      </c>
    </row>
    <row r="3864" spans="2:8" x14ac:dyDescent="0.2">
      <c r="B3864" s="176">
        <v>42591</v>
      </c>
      <c r="C3864" s="146">
        <v>512.20361300000002</v>
      </c>
      <c r="D3864">
        <f t="shared" si="123"/>
        <v>0.71272831620074861</v>
      </c>
      <c r="E3864">
        <v>-1.9424903132401763E-3</v>
      </c>
      <c r="G3864">
        <v>3862</v>
      </c>
      <c r="H3864">
        <f t="shared" ca="1" si="124"/>
        <v>3.1482074422222436E-2</v>
      </c>
    </row>
    <row r="3865" spans="2:8" x14ac:dyDescent="0.2">
      <c r="B3865" s="176">
        <v>41431</v>
      </c>
      <c r="C3865" s="146">
        <v>299.05712899999997</v>
      </c>
      <c r="D3865">
        <f t="shared" si="123"/>
        <v>1.5732807276253862</v>
      </c>
      <c r="E3865">
        <v>-1.9525021412122841E-3</v>
      </c>
      <c r="G3865">
        <v>3863</v>
      </c>
      <c r="H3865">
        <f t="shared" ca="1" si="124"/>
        <v>-5.8497500950795162E-3</v>
      </c>
    </row>
    <row r="3866" spans="2:8" x14ac:dyDescent="0.2">
      <c r="B3866" s="176">
        <v>39533</v>
      </c>
      <c r="C3866" s="146">
        <v>116.216286</v>
      </c>
      <c r="D3866">
        <f t="shared" si="123"/>
        <v>1.0496201344524643</v>
      </c>
      <c r="E3866">
        <v>-1.9849900856123387E-3</v>
      </c>
      <c r="G3866">
        <v>3864</v>
      </c>
      <c r="H3866">
        <f t="shared" ca="1" si="124"/>
        <v>-8.576245292948018E-3</v>
      </c>
    </row>
    <row r="3867" spans="2:8" x14ac:dyDescent="0.2">
      <c r="B3867" s="176">
        <v>35544</v>
      </c>
      <c r="C3867" s="146">
        <v>56.701377999999998</v>
      </c>
      <c r="D3867">
        <f t="shared" si="123"/>
        <v>-0.8574442218566749</v>
      </c>
      <c r="E3867">
        <v>-1.9980850445584469E-3</v>
      </c>
      <c r="G3867">
        <v>3865</v>
      </c>
      <c r="H3867">
        <f t="shared" ca="1" si="124"/>
        <v>2.1597036923207916E-2</v>
      </c>
    </row>
    <row r="3868" spans="2:8" x14ac:dyDescent="0.2">
      <c r="B3868" s="176">
        <v>42345</v>
      </c>
      <c r="C3868" s="146">
        <v>397.748718</v>
      </c>
      <c r="D3868">
        <f t="shared" si="123"/>
        <v>6.7955991962608486E-2</v>
      </c>
      <c r="E3868">
        <v>-2.0003740647637214E-3</v>
      </c>
      <c r="G3868">
        <v>3866</v>
      </c>
      <c r="H3868">
        <f t="shared" ca="1" si="124"/>
        <v>4.7969713220937751E-2</v>
      </c>
    </row>
    <row r="3869" spans="2:8" x14ac:dyDescent="0.2">
      <c r="B3869" s="176">
        <v>42969</v>
      </c>
      <c r="C3869" s="146">
        <v>372.43923999999998</v>
      </c>
      <c r="D3869">
        <f t="shared" si="123"/>
        <v>0.40658246967071138</v>
      </c>
      <c r="E3869">
        <v>-2.0034197878709549E-3</v>
      </c>
      <c r="G3869">
        <v>3867</v>
      </c>
      <c r="H3869">
        <f t="shared" ca="1" si="124"/>
        <v>3.1993875411125347E-2</v>
      </c>
    </row>
    <row r="3870" spans="2:8" x14ac:dyDescent="0.2">
      <c r="B3870" s="176">
        <v>41247</v>
      </c>
      <c r="C3870" s="146">
        <v>264.78308099999998</v>
      </c>
      <c r="D3870">
        <f t="shared" si="123"/>
        <v>1.2374883369383307</v>
      </c>
      <c r="E3870">
        <v>-2.0211681820281641E-3</v>
      </c>
      <c r="G3870">
        <v>3868</v>
      </c>
      <c r="H3870">
        <f t="shared" ca="1" si="124"/>
        <v>-2.5066348974440534E-2</v>
      </c>
    </row>
    <row r="3871" spans="2:8" x14ac:dyDescent="0.2">
      <c r="B3871" s="176">
        <v>39308</v>
      </c>
      <c r="C3871" s="146">
        <v>118.33942399999999</v>
      </c>
      <c r="D3871">
        <f t="shared" si="123"/>
        <v>1.0670648606852813</v>
      </c>
      <c r="E3871">
        <v>-2.0215024006079532E-3</v>
      </c>
      <c r="G3871">
        <v>3869</v>
      </c>
      <c r="H3871">
        <f t="shared" ca="1" si="124"/>
        <v>-1.1604308455666191E-2</v>
      </c>
    </row>
    <row r="3872" spans="2:8" x14ac:dyDescent="0.2">
      <c r="B3872" s="176">
        <v>35579</v>
      </c>
      <c r="C3872" s="146">
        <v>57.249980999999998</v>
      </c>
      <c r="D3872">
        <f t="shared" si="123"/>
        <v>-0.70677350508588854</v>
      </c>
      <c r="E3872">
        <v>-2.0221913382609904E-3</v>
      </c>
      <c r="G3872">
        <v>3870</v>
      </c>
      <c r="H3872">
        <f t="shared" ca="1" si="124"/>
        <v>1.609964644721406E-2</v>
      </c>
    </row>
    <row r="3873" spans="2:8" x14ac:dyDescent="0.2">
      <c r="B3873" s="176">
        <v>43844</v>
      </c>
      <c r="C3873" s="146">
        <v>195.241501</v>
      </c>
      <c r="D3873">
        <f t="shared" si="123"/>
        <v>-0.38431308852770552</v>
      </c>
      <c r="E3873">
        <v>-2.0381440538379011E-3</v>
      </c>
      <c r="G3873">
        <v>3871</v>
      </c>
      <c r="H3873">
        <f t="shared" ca="1" si="124"/>
        <v>6.1803676467556603E-3</v>
      </c>
    </row>
    <row r="3874" spans="2:8" x14ac:dyDescent="0.2">
      <c r="B3874" s="176">
        <v>44348</v>
      </c>
      <c r="C3874" s="146">
        <v>317.11166400000002</v>
      </c>
      <c r="D3874">
        <f t="shared" si="123"/>
        <v>1.612731092652647</v>
      </c>
      <c r="E3874">
        <v>-2.0392142685052902E-3</v>
      </c>
      <c r="G3874">
        <v>3872</v>
      </c>
      <c r="H3874">
        <f t="shared" ca="1" si="124"/>
        <v>6.5599160426927261E-2</v>
      </c>
    </row>
    <row r="3875" spans="2:8" x14ac:dyDescent="0.2">
      <c r="B3875" s="176">
        <v>43726</v>
      </c>
      <c r="C3875" s="146">
        <v>121.371719</v>
      </c>
      <c r="D3875">
        <f t="shared" si="123"/>
        <v>-0.15880679421374008</v>
      </c>
      <c r="E3875">
        <v>-2.0491701342781354E-3</v>
      </c>
      <c r="G3875">
        <v>3873</v>
      </c>
      <c r="H3875">
        <f t="shared" ca="1" si="124"/>
        <v>-4.3375372831726544E-2</v>
      </c>
    </row>
    <row r="3876" spans="2:8" x14ac:dyDescent="0.2">
      <c r="B3876" s="176">
        <v>40791</v>
      </c>
      <c r="C3876" s="146">
        <v>144.28518700000001</v>
      </c>
      <c r="D3876">
        <f t="shared" si="123"/>
        <v>-0.33911692871286592</v>
      </c>
      <c r="E3876">
        <v>-2.0536496811901341E-3</v>
      </c>
      <c r="G3876">
        <v>3874</v>
      </c>
      <c r="H3876">
        <f t="shared" ca="1" si="124"/>
        <v>2.6536463381259815E-2</v>
      </c>
    </row>
    <row r="3877" spans="2:8" x14ac:dyDescent="0.2">
      <c r="B3877" s="176">
        <v>40613</v>
      </c>
      <c r="C3877" s="146">
        <v>218.321808</v>
      </c>
      <c r="D3877">
        <f t="shared" si="123"/>
        <v>2.1514247636191177</v>
      </c>
      <c r="E3877">
        <v>-2.060126321082868E-3</v>
      </c>
      <c r="G3877">
        <v>3875</v>
      </c>
      <c r="H3877">
        <f t="shared" ca="1" si="124"/>
        <v>2.2252183524244872E-2</v>
      </c>
    </row>
    <row r="3878" spans="2:8" x14ac:dyDescent="0.2">
      <c r="B3878" s="176">
        <v>38485</v>
      </c>
      <c r="C3878" s="146">
        <v>69.277175999999997</v>
      </c>
      <c r="D3878">
        <f t="shared" si="123"/>
        <v>-0.88908552887936698</v>
      </c>
      <c r="E3878">
        <v>-2.0766668854754764E-3</v>
      </c>
      <c r="G3878">
        <v>3876</v>
      </c>
      <c r="H3878">
        <f t="shared" ca="1" si="124"/>
        <v>-2.503577607434546E-2</v>
      </c>
    </row>
    <row r="3879" spans="2:8" x14ac:dyDescent="0.2">
      <c r="B3879" s="176">
        <v>45183</v>
      </c>
      <c r="C3879" s="146">
        <v>624.59997599999997</v>
      </c>
      <c r="D3879">
        <f t="shared" si="123"/>
        <v>2.7428116844976453</v>
      </c>
      <c r="E3879">
        <v>-2.0770857168078021E-3</v>
      </c>
      <c r="G3879">
        <v>3877</v>
      </c>
      <c r="H3879">
        <f t="shared" ca="1" si="124"/>
        <v>-3.8478331015306108E-2</v>
      </c>
    </row>
    <row r="3880" spans="2:8" x14ac:dyDescent="0.2">
      <c r="B3880" s="176">
        <v>43789</v>
      </c>
      <c r="C3880" s="146">
        <v>166.87988300000001</v>
      </c>
      <c r="D3880">
        <f t="shared" si="123"/>
        <v>1.7717021666411692</v>
      </c>
      <c r="E3880">
        <v>-2.08650057574402E-3</v>
      </c>
      <c r="G3880">
        <v>3878</v>
      </c>
      <c r="H3880">
        <f t="shared" ca="1" si="124"/>
        <v>1.7305384804019255E-3</v>
      </c>
    </row>
    <row r="3881" spans="2:8" x14ac:dyDescent="0.2">
      <c r="B3881" s="176">
        <v>35110</v>
      </c>
      <c r="C3881" s="146">
        <v>60.208447</v>
      </c>
      <c r="D3881">
        <f t="shared" si="123"/>
        <v>-0.8504441629822016</v>
      </c>
      <c r="E3881">
        <v>-2.0925106810015595E-3</v>
      </c>
      <c r="G3881">
        <v>3879</v>
      </c>
      <c r="H3881">
        <f t="shared" ca="1" si="124"/>
        <v>-4.1213189620520601E-3</v>
      </c>
    </row>
    <row r="3882" spans="2:8" x14ac:dyDescent="0.2">
      <c r="B3882" s="176">
        <v>42313</v>
      </c>
      <c r="C3882" s="146">
        <v>402.581726</v>
      </c>
      <c r="D3882">
        <f t="shared" si="123"/>
        <v>2.6801272654183745</v>
      </c>
      <c r="E3882">
        <v>-2.0995405481038817E-3</v>
      </c>
      <c r="G3882">
        <v>3880</v>
      </c>
      <c r="H3882">
        <f t="shared" ca="1" si="124"/>
        <v>-4.2353334858034079E-3</v>
      </c>
    </row>
    <row r="3883" spans="2:8" x14ac:dyDescent="0.2">
      <c r="B3883" s="176">
        <v>40085</v>
      </c>
      <c r="C3883" s="146">
        <v>109.39342499999999</v>
      </c>
      <c r="D3883">
        <f t="shared" si="123"/>
        <v>-0.72076064063860734</v>
      </c>
      <c r="E3883">
        <v>-2.1063844801760632E-3</v>
      </c>
      <c r="G3883">
        <v>3881</v>
      </c>
      <c r="H3883">
        <f t="shared" ca="1" si="124"/>
        <v>-2.2101349201625504E-2</v>
      </c>
    </row>
    <row r="3884" spans="2:8" x14ac:dyDescent="0.2">
      <c r="B3884" s="176">
        <v>41611</v>
      </c>
      <c r="C3884" s="146">
        <v>391.75503500000002</v>
      </c>
      <c r="D3884">
        <f t="shared" si="123"/>
        <v>4.8841201601349296</v>
      </c>
      <c r="E3884">
        <v>-2.1254848811815704E-3</v>
      </c>
      <c r="G3884">
        <v>3882</v>
      </c>
      <c r="H3884">
        <f t="shared" ca="1" si="124"/>
        <v>1.1561857856156717E-2</v>
      </c>
    </row>
    <row r="3885" spans="2:8" x14ac:dyDescent="0.2">
      <c r="B3885" s="176">
        <v>38128</v>
      </c>
      <c r="C3885" s="146">
        <v>66.578354000000004</v>
      </c>
      <c r="D3885">
        <f t="shared" si="123"/>
        <v>5.1349906331534745E-2</v>
      </c>
      <c r="E3885">
        <v>-2.1384112005102553E-3</v>
      </c>
      <c r="G3885">
        <v>3883</v>
      </c>
      <c r="H3885">
        <f t="shared" ca="1" si="124"/>
        <v>-1.1621044240046605E-2</v>
      </c>
    </row>
    <row r="3886" spans="2:8" x14ac:dyDescent="0.2">
      <c r="B3886" s="176">
        <v>38259</v>
      </c>
      <c r="C3886" s="146">
        <v>63.326542000000003</v>
      </c>
      <c r="D3886">
        <f t="shared" si="123"/>
        <v>-0.8480470905728793</v>
      </c>
      <c r="E3886">
        <v>-2.1456065190284001E-3</v>
      </c>
      <c r="G3886">
        <v>3884</v>
      </c>
      <c r="H3886">
        <f t="shared" ca="1" si="124"/>
        <v>-2.4023650673998653E-3</v>
      </c>
    </row>
    <row r="3887" spans="2:8" x14ac:dyDescent="0.2">
      <c r="B3887" s="176">
        <v>43119</v>
      </c>
      <c r="C3887" s="146">
        <v>416.75109900000001</v>
      </c>
      <c r="D3887">
        <f t="shared" si="123"/>
        <v>28.173024735929697</v>
      </c>
      <c r="E3887">
        <v>-2.1482572005588349E-3</v>
      </c>
      <c r="G3887">
        <v>3885</v>
      </c>
      <c r="H3887">
        <f t="shared" ca="1" si="124"/>
        <v>3.2677308096094228E-3</v>
      </c>
    </row>
    <row r="3888" spans="2:8" x14ac:dyDescent="0.2">
      <c r="B3888" s="176">
        <v>36881</v>
      </c>
      <c r="C3888" s="146">
        <v>14.285494999999999</v>
      </c>
      <c r="D3888">
        <f t="shared" si="123"/>
        <v>-0.71461815214175006</v>
      </c>
      <c r="E3888">
        <v>-2.1552281133110566E-3</v>
      </c>
      <c r="G3888">
        <v>3886</v>
      </c>
      <c r="H3888">
        <f t="shared" ca="1" si="124"/>
        <v>-1.4361475262167222E-2</v>
      </c>
    </row>
    <row r="3889" spans="2:8" x14ac:dyDescent="0.2">
      <c r="B3889" s="176">
        <v>35668</v>
      </c>
      <c r="C3889" s="146">
        <v>50.057476000000001</v>
      </c>
      <c r="D3889">
        <f t="shared" si="123"/>
        <v>-0.66335110188466972</v>
      </c>
      <c r="E3889">
        <v>-2.1680914860652649E-3</v>
      </c>
      <c r="G3889">
        <v>3887</v>
      </c>
      <c r="H3889">
        <f t="shared" ca="1" si="124"/>
        <v>1.753912396078082E-2</v>
      </c>
    </row>
    <row r="3890" spans="2:8" x14ac:dyDescent="0.2">
      <c r="B3890" s="176">
        <v>40198</v>
      </c>
      <c r="C3890" s="146">
        <v>148.69342</v>
      </c>
      <c r="D3890">
        <f t="shared" si="123"/>
        <v>0.21123214600856308</v>
      </c>
      <c r="E3890">
        <v>-2.1693744069330567E-3</v>
      </c>
      <c r="G3890">
        <v>3888</v>
      </c>
      <c r="H3890">
        <f t="shared" ca="1" si="124"/>
        <v>8.381622132954682E-3</v>
      </c>
    </row>
    <row r="3891" spans="2:8" x14ac:dyDescent="0.2">
      <c r="B3891" s="176">
        <v>39206</v>
      </c>
      <c r="C3891" s="146">
        <v>122.76211499999999</v>
      </c>
      <c r="D3891">
        <f t="shared" si="123"/>
        <v>-0.83201680758648289</v>
      </c>
      <c r="E3891">
        <v>-2.1826431588221067E-3</v>
      </c>
      <c r="G3891">
        <v>3889</v>
      </c>
      <c r="H3891">
        <f t="shared" ca="1" si="124"/>
        <v>-8.8347201847476103E-3</v>
      </c>
    </row>
    <row r="3892" spans="2:8" x14ac:dyDescent="0.2">
      <c r="B3892" s="176">
        <v>45278</v>
      </c>
      <c r="C3892" s="146">
        <v>730.79998799999998</v>
      </c>
      <c r="D3892">
        <f t="shared" si="123"/>
        <v>0.91857845368680568</v>
      </c>
      <c r="E3892">
        <v>-2.1846476618903625E-3</v>
      </c>
      <c r="G3892">
        <v>3890</v>
      </c>
      <c r="H3892">
        <f t="shared" ca="1" si="124"/>
        <v>9.1564401854533264E-3</v>
      </c>
    </row>
    <row r="3893" spans="2:8" x14ac:dyDescent="0.2">
      <c r="B3893" s="176">
        <v>41711</v>
      </c>
      <c r="C3893" s="146">
        <v>380.90701300000001</v>
      </c>
      <c r="D3893">
        <f t="shared" si="123"/>
        <v>2.2651816686972457</v>
      </c>
      <c r="E3893">
        <v>-2.1858825890417569E-3</v>
      </c>
      <c r="G3893">
        <v>3891</v>
      </c>
      <c r="H3893">
        <f t="shared" ca="1" si="124"/>
        <v>-9.8374172044943062E-3</v>
      </c>
    </row>
    <row r="3894" spans="2:8" x14ac:dyDescent="0.2">
      <c r="B3894" s="176">
        <v>38749</v>
      </c>
      <c r="C3894" s="146">
        <v>116.657219</v>
      </c>
      <c r="D3894">
        <f t="shared" si="123"/>
        <v>10.079614713501648</v>
      </c>
      <c r="E3894">
        <v>-2.1879342999077565E-3</v>
      </c>
      <c r="G3894">
        <v>3892</v>
      </c>
      <c r="H3894">
        <f t="shared" ca="1" si="124"/>
        <v>3.5749543278572458E-2</v>
      </c>
    </row>
    <row r="3895" spans="2:8" x14ac:dyDescent="0.2">
      <c r="B3895" s="176">
        <v>37060</v>
      </c>
      <c r="C3895" s="146">
        <v>10.528995999999999</v>
      </c>
      <c r="D3895">
        <f t="shared" si="123"/>
        <v>-0.93353170760333914</v>
      </c>
      <c r="E3895">
        <v>-2.1929209403670964E-3</v>
      </c>
      <c r="G3895">
        <v>3893</v>
      </c>
      <c r="H3895">
        <f t="shared" ca="1" si="124"/>
        <v>3.31245268150979E-2</v>
      </c>
    </row>
    <row r="3896" spans="2:8" x14ac:dyDescent="0.2">
      <c r="B3896" s="176">
        <v>43637</v>
      </c>
      <c r="C3896" s="146">
        <v>158.406296</v>
      </c>
      <c r="D3896">
        <f t="shared" si="123"/>
        <v>1.6202987068115764</v>
      </c>
      <c r="E3896">
        <v>-2.1977673386868271E-3</v>
      </c>
      <c r="G3896">
        <v>3894</v>
      </c>
      <c r="H3896">
        <f t="shared" ca="1" si="124"/>
        <v>-2.311413438216316E-2</v>
      </c>
    </row>
    <row r="3897" spans="2:8" x14ac:dyDescent="0.2">
      <c r="B3897" s="176">
        <v>37911</v>
      </c>
      <c r="C3897" s="146">
        <v>60.453525999999997</v>
      </c>
      <c r="D3897">
        <f t="shared" si="123"/>
        <v>-0.8967621038147856</v>
      </c>
      <c r="E3897">
        <v>-2.2076909735712904E-3</v>
      </c>
      <c r="G3897">
        <v>3895</v>
      </c>
      <c r="H3897">
        <f t="shared" ca="1" si="124"/>
        <v>-6.4898863460144549E-2</v>
      </c>
    </row>
    <row r="3898" spans="2:8" x14ac:dyDescent="0.2">
      <c r="B3898" s="176">
        <v>42620</v>
      </c>
      <c r="C3898" s="146">
        <v>585.57495100000006</v>
      </c>
      <c r="D3898">
        <f t="shared" si="123"/>
        <v>13.909237686278603</v>
      </c>
      <c r="E3898">
        <v>-2.2082539374658539E-3</v>
      </c>
      <c r="G3898">
        <v>3896</v>
      </c>
      <c r="H3898">
        <f t="shared" ca="1" si="124"/>
        <v>-3.6953096588290948E-2</v>
      </c>
    </row>
    <row r="3899" spans="2:8" x14ac:dyDescent="0.2">
      <c r="B3899" s="176">
        <v>35937</v>
      </c>
      <c r="C3899" s="146">
        <v>39.275981999999999</v>
      </c>
      <c r="D3899">
        <f t="shared" si="123"/>
        <v>-0.93920597054480559</v>
      </c>
      <c r="E3899">
        <v>-2.2102491010335562E-3</v>
      </c>
      <c r="G3899">
        <v>3897</v>
      </c>
      <c r="H3899">
        <f t="shared" ca="1" si="124"/>
        <v>1.4342553384402018E-2</v>
      </c>
    </row>
    <row r="3900" spans="2:8" x14ac:dyDescent="0.2">
      <c r="B3900" s="176">
        <v>45236</v>
      </c>
      <c r="C3900" s="146">
        <v>646.04998799999998</v>
      </c>
      <c r="D3900">
        <f t="shared" si="123"/>
        <v>9.9120036450703921</v>
      </c>
      <c r="E3900">
        <v>-2.2394007722007958E-3</v>
      </c>
      <c r="G3900">
        <v>3898</v>
      </c>
      <c r="H3900">
        <f t="shared" ca="1" si="124"/>
        <v>-7.6033196477832731E-3</v>
      </c>
    </row>
    <row r="3901" spans="2:8" x14ac:dyDescent="0.2">
      <c r="B3901" s="176">
        <v>35132</v>
      </c>
      <c r="C3901" s="146">
        <v>59.205441</v>
      </c>
      <c r="D3901">
        <f t="shared" si="123"/>
        <v>0.11994175703091378</v>
      </c>
      <c r="E3901">
        <v>-2.2459200369216495E-3</v>
      </c>
      <c r="G3901">
        <v>3899</v>
      </c>
      <c r="H3901">
        <f t="shared" ca="1" si="124"/>
        <v>1.044479289398529E-2</v>
      </c>
    </row>
    <row r="3902" spans="2:8" x14ac:dyDescent="0.2">
      <c r="B3902" s="176">
        <v>35080</v>
      </c>
      <c r="C3902" s="146">
        <v>52.864750000000001</v>
      </c>
      <c r="D3902">
        <f t="shared" si="123"/>
        <v>-0.79579742034893253</v>
      </c>
      <c r="E3902">
        <v>-2.2504911389270191E-3</v>
      </c>
      <c r="G3902">
        <v>3900</v>
      </c>
      <c r="H3902">
        <f t="shared" ca="1" si="124"/>
        <v>2.2216845262162735E-2</v>
      </c>
    </row>
    <row r="3903" spans="2:8" x14ac:dyDescent="0.2">
      <c r="B3903" s="176">
        <v>41234</v>
      </c>
      <c r="C3903" s="146">
        <v>258.88385</v>
      </c>
      <c r="D3903">
        <f t="shared" si="123"/>
        <v>2.3882264624534977</v>
      </c>
      <c r="E3903">
        <v>-2.2546904971320835E-3</v>
      </c>
      <c r="G3903">
        <v>3901</v>
      </c>
      <c r="H3903">
        <f t="shared" ca="1" si="124"/>
        <v>3.0794409905496419E-2</v>
      </c>
    </row>
    <row r="3904" spans="2:8" x14ac:dyDescent="0.2">
      <c r="B3904" s="176">
        <v>39701</v>
      </c>
      <c r="C3904" s="146">
        <v>76.406891000000002</v>
      </c>
      <c r="D3904">
        <f t="shared" si="123"/>
        <v>2.7393515051710224</v>
      </c>
      <c r="E3904">
        <v>-2.25883114560433E-3</v>
      </c>
      <c r="G3904">
        <v>3902</v>
      </c>
      <c r="H3904">
        <f t="shared" ca="1" si="124"/>
        <v>1.2064197106404349E-2</v>
      </c>
    </row>
    <row r="3905" spans="2:8" x14ac:dyDescent="0.2">
      <c r="B3905" s="176">
        <v>37357</v>
      </c>
      <c r="C3905" s="146">
        <v>20.433192999999999</v>
      </c>
      <c r="D3905">
        <f t="shared" si="123"/>
        <v>-0.69320544847442955</v>
      </c>
      <c r="E3905">
        <v>-2.2603109658578323E-3</v>
      </c>
      <c r="G3905">
        <v>3903</v>
      </c>
      <c r="H3905">
        <f t="shared" ca="1" si="124"/>
        <v>-2.0681045587510735E-3</v>
      </c>
    </row>
    <row r="3906" spans="2:8" x14ac:dyDescent="0.2">
      <c r="B3906" s="176">
        <v>38292</v>
      </c>
      <c r="C3906" s="146">
        <v>66.602203000000003</v>
      </c>
      <c r="D3906">
        <f t="shared" si="123"/>
        <v>-0.83038897700093806</v>
      </c>
      <c r="E3906">
        <v>-2.2795360879134725E-3</v>
      </c>
      <c r="G3906">
        <v>3904</v>
      </c>
      <c r="H3906">
        <f t="shared" ca="1" si="124"/>
        <v>2.640469764300241E-2</v>
      </c>
    </row>
    <row r="3907" spans="2:8" x14ac:dyDescent="0.2">
      <c r="B3907" s="176">
        <v>44929</v>
      </c>
      <c r="C3907" s="146">
        <v>392.67614700000001</v>
      </c>
      <c r="D3907">
        <f t="shared" ref="D3907:D3970" si="125">(C3907-C3908)/C3908</f>
        <v>-0.13760262888566005</v>
      </c>
      <c r="E3907">
        <v>-2.279592956366231E-3</v>
      </c>
      <c r="G3907">
        <v>3905</v>
      </c>
      <c r="H3907">
        <f t="shared" ca="1" si="124"/>
        <v>2.0759464311075251E-2</v>
      </c>
    </row>
    <row r="3908" spans="2:8" x14ac:dyDescent="0.2">
      <c r="B3908" s="176">
        <v>42794</v>
      </c>
      <c r="C3908" s="146">
        <v>455.330872</v>
      </c>
      <c r="D3908">
        <f t="shared" si="125"/>
        <v>0.18515317141636323</v>
      </c>
      <c r="E3908">
        <v>-2.2935437974196176E-3</v>
      </c>
      <c r="G3908">
        <v>3906</v>
      </c>
      <c r="H3908">
        <f t="shared" ref="H3908:H3971" ca="1" si="126">_xlfn.NORM.INV(RAND(),N$5,N$6)</f>
        <v>-7.8712271744910238E-3</v>
      </c>
    </row>
    <row r="3909" spans="2:8" x14ac:dyDescent="0.2">
      <c r="B3909" s="176">
        <v>41597</v>
      </c>
      <c r="C3909" s="146">
        <v>384.19580100000002</v>
      </c>
      <c r="D3909">
        <f t="shared" si="125"/>
        <v>1.9299696502312411</v>
      </c>
      <c r="E3909">
        <v>-2.2944492068394905E-3</v>
      </c>
      <c r="G3909">
        <v>3907</v>
      </c>
      <c r="H3909">
        <f t="shared" ca="1" si="126"/>
        <v>3.3813619658034387E-2</v>
      </c>
    </row>
    <row r="3910" spans="2:8" x14ac:dyDescent="0.2">
      <c r="B3910" s="176">
        <v>40227</v>
      </c>
      <c r="C3910" s="146">
        <v>131.126205</v>
      </c>
      <c r="D3910">
        <f t="shared" si="125"/>
        <v>-0.73300540501639877</v>
      </c>
      <c r="E3910">
        <v>-2.3189280847200869E-3</v>
      </c>
      <c r="G3910">
        <v>3908</v>
      </c>
      <c r="H3910">
        <f t="shared" ca="1" si="126"/>
        <v>-2.2544379037193188E-3</v>
      </c>
    </row>
    <row r="3911" spans="2:8" x14ac:dyDescent="0.2">
      <c r="B3911" s="176">
        <v>42569</v>
      </c>
      <c r="C3911" s="146">
        <v>491.11932400000001</v>
      </c>
      <c r="D3911">
        <f t="shared" si="125"/>
        <v>-0.37762091124433134</v>
      </c>
      <c r="E3911">
        <v>-2.3289329692140525E-3</v>
      </c>
      <c r="G3911">
        <v>3909</v>
      </c>
      <c r="H3911">
        <f t="shared" ca="1" si="126"/>
        <v>-2.9405099901682694E-3</v>
      </c>
    </row>
    <row r="3912" spans="2:8" x14ac:dyDescent="0.2">
      <c r="B3912" s="176">
        <v>45299</v>
      </c>
      <c r="C3912" s="146">
        <v>789.09997599999997</v>
      </c>
      <c r="D3912">
        <f t="shared" si="125"/>
        <v>0.56460486873404914</v>
      </c>
      <c r="E3912">
        <v>-2.3390049585081053E-3</v>
      </c>
      <c r="G3912">
        <v>3910</v>
      </c>
      <c r="H3912">
        <f t="shared" ca="1" si="126"/>
        <v>-7.5602697764835551E-3</v>
      </c>
    </row>
    <row r="3913" spans="2:8" x14ac:dyDescent="0.2">
      <c r="B3913" s="176">
        <v>41873</v>
      </c>
      <c r="C3913" s="146">
        <v>504.34457400000002</v>
      </c>
      <c r="D3913">
        <f t="shared" si="125"/>
        <v>8.957775969447356</v>
      </c>
      <c r="E3913">
        <v>-2.3402775344538553E-3</v>
      </c>
      <c r="G3913">
        <v>3911</v>
      </c>
      <c r="H3913">
        <f t="shared" ca="1" si="126"/>
        <v>-7.5541617486007656E-2</v>
      </c>
    </row>
    <row r="3914" spans="2:8" x14ac:dyDescent="0.2">
      <c r="B3914" s="176">
        <v>35094</v>
      </c>
      <c r="C3914" s="146">
        <v>50.648314999999997</v>
      </c>
      <c r="D3914">
        <f t="shared" si="125"/>
        <v>-0.85863788253994178</v>
      </c>
      <c r="E3914">
        <v>-2.3488227984331867E-3</v>
      </c>
      <c r="G3914">
        <v>3912</v>
      </c>
      <c r="H3914">
        <f t="shared" ca="1" si="126"/>
        <v>3.9173858897667099E-2</v>
      </c>
    </row>
    <row r="3915" spans="2:8" x14ac:dyDescent="0.2">
      <c r="B3915" s="176">
        <v>42445</v>
      </c>
      <c r="C3915" s="146">
        <v>358.28775000000002</v>
      </c>
      <c r="D3915">
        <f t="shared" si="125"/>
        <v>1.1253956297037964</v>
      </c>
      <c r="E3915">
        <v>-2.3584906842463601E-3</v>
      </c>
      <c r="G3915">
        <v>3913</v>
      </c>
      <c r="H3915">
        <f t="shared" ca="1" si="126"/>
        <v>2.7204805646128265E-3</v>
      </c>
    </row>
    <row r="3916" spans="2:8" x14ac:dyDescent="0.2">
      <c r="B3916" s="176">
        <v>43875</v>
      </c>
      <c r="C3916" s="146">
        <v>168.57461499999999</v>
      </c>
      <c r="D3916">
        <f t="shared" si="125"/>
        <v>-0.67601514613191704</v>
      </c>
      <c r="E3916">
        <v>-2.3597980457960486E-3</v>
      </c>
      <c r="G3916">
        <v>3914</v>
      </c>
      <c r="H3916">
        <f t="shared" ca="1" si="126"/>
        <v>1.1466767626855722E-3</v>
      </c>
    </row>
    <row r="3917" spans="2:8" x14ac:dyDescent="0.2">
      <c r="B3917" s="176">
        <v>41977</v>
      </c>
      <c r="C3917" s="146">
        <v>520.31634499999996</v>
      </c>
      <c r="D3917">
        <f t="shared" si="125"/>
        <v>2.5209080284751102</v>
      </c>
      <c r="E3917">
        <v>-2.3630043401100444E-3</v>
      </c>
      <c r="G3917">
        <v>3915</v>
      </c>
      <c r="H3917">
        <f t="shared" ca="1" si="126"/>
        <v>-1.1241993212971432E-3</v>
      </c>
    </row>
    <row r="3918" spans="2:8" x14ac:dyDescent="0.2">
      <c r="B3918" s="176">
        <v>40373</v>
      </c>
      <c r="C3918" s="146">
        <v>147.779022</v>
      </c>
      <c r="D3918">
        <f t="shared" si="125"/>
        <v>-0.62763224208868118</v>
      </c>
      <c r="E3918">
        <v>-2.3694254246465025E-3</v>
      </c>
      <c r="G3918">
        <v>3916</v>
      </c>
      <c r="H3918">
        <f t="shared" ca="1" si="126"/>
        <v>-2.1839904295667439E-2</v>
      </c>
    </row>
    <row r="3919" spans="2:8" x14ac:dyDescent="0.2">
      <c r="B3919" s="176">
        <v>44854</v>
      </c>
      <c r="C3919" s="146">
        <v>396.86309799999998</v>
      </c>
      <c r="D3919">
        <f t="shared" si="125"/>
        <v>-0.23801326714416157</v>
      </c>
      <c r="E3919">
        <v>-2.3806632384820799E-3</v>
      </c>
      <c r="G3919">
        <v>3917</v>
      </c>
      <c r="H3919">
        <f t="shared" ca="1" si="126"/>
        <v>1.2097938212330241E-2</v>
      </c>
    </row>
    <row r="3920" spans="2:8" x14ac:dyDescent="0.2">
      <c r="B3920" s="176">
        <v>42753</v>
      </c>
      <c r="C3920" s="146">
        <v>520.82678199999998</v>
      </c>
      <c r="D3920">
        <f t="shared" si="125"/>
        <v>9.3994898362094688</v>
      </c>
      <c r="E3920">
        <v>-2.3868200346803137E-3</v>
      </c>
      <c r="G3920">
        <v>3918</v>
      </c>
      <c r="H3920">
        <f t="shared" ca="1" si="126"/>
        <v>4.6323734716236927E-3</v>
      </c>
    </row>
    <row r="3921" spans="2:8" x14ac:dyDescent="0.2">
      <c r="B3921" s="176">
        <v>35458</v>
      </c>
      <c r="C3921" s="146">
        <v>50.081955000000001</v>
      </c>
      <c r="D3921">
        <f t="shared" si="125"/>
        <v>-0.28247053688020513</v>
      </c>
      <c r="E3921">
        <v>-2.4025265002379707E-3</v>
      </c>
      <c r="G3921">
        <v>3919</v>
      </c>
      <c r="H3921">
        <f t="shared" ca="1" si="126"/>
        <v>-2.1535276709090976E-2</v>
      </c>
    </row>
    <row r="3922" spans="2:8" x14ac:dyDescent="0.2">
      <c r="B3922" s="176">
        <v>38491</v>
      </c>
      <c r="C3922" s="146">
        <v>69.797768000000005</v>
      </c>
      <c r="D3922">
        <f t="shared" si="125"/>
        <v>-0.42107909463695403</v>
      </c>
      <c r="E3922">
        <v>-2.403883328518072E-3</v>
      </c>
      <c r="G3922">
        <v>3920</v>
      </c>
      <c r="H3922">
        <f t="shared" ca="1" si="126"/>
        <v>-3.5500120830404469E-3</v>
      </c>
    </row>
    <row r="3923" spans="2:8" x14ac:dyDescent="0.2">
      <c r="B3923" s="176">
        <v>39504</v>
      </c>
      <c r="C3923" s="146">
        <v>120.565292</v>
      </c>
      <c r="D3923">
        <f t="shared" si="125"/>
        <v>-0.34942948047139238</v>
      </c>
      <c r="E3923">
        <v>-2.408453955786156E-3</v>
      </c>
      <c r="G3923">
        <v>3921</v>
      </c>
      <c r="H3923">
        <f t="shared" ca="1" si="126"/>
        <v>6.4819133761976538E-2</v>
      </c>
    </row>
    <row r="3924" spans="2:8" x14ac:dyDescent="0.2">
      <c r="B3924" s="176">
        <v>43595</v>
      </c>
      <c r="C3924" s="146">
        <v>185.32240300000001</v>
      </c>
      <c r="D3924">
        <f t="shared" si="125"/>
        <v>0.8057310111289252</v>
      </c>
      <c r="E3924">
        <v>-2.4148439392407614E-3</v>
      </c>
      <c r="G3924">
        <v>3922</v>
      </c>
      <c r="H3924">
        <f t="shared" ca="1" si="126"/>
        <v>1.0923296538348426E-2</v>
      </c>
    </row>
    <row r="3925" spans="2:8" x14ac:dyDescent="0.2">
      <c r="B3925" s="176">
        <v>44028</v>
      </c>
      <c r="C3925" s="146">
        <v>102.630127</v>
      </c>
      <c r="D3925">
        <f t="shared" si="125"/>
        <v>-0.61514022385903855</v>
      </c>
      <c r="E3925">
        <v>-2.42253654853749E-3</v>
      </c>
      <c r="G3925">
        <v>3923</v>
      </c>
      <c r="H3925">
        <f t="shared" ca="1" si="126"/>
        <v>7.061898453954117E-3</v>
      </c>
    </row>
    <row r="3926" spans="2:8" x14ac:dyDescent="0.2">
      <c r="B3926" s="176">
        <v>43311</v>
      </c>
      <c r="C3926" s="146">
        <v>266.66888399999999</v>
      </c>
      <c r="D3926">
        <f t="shared" si="125"/>
        <v>2.9270889956576962</v>
      </c>
      <c r="E3926">
        <v>-2.4240146704699417E-3</v>
      </c>
      <c r="G3926">
        <v>3924</v>
      </c>
      <c r="H3926">
        <f t="shared" ca="1" si="126"/>
        <v>1.6302093271912909E-2</v>
      </c>
    </row>
    <row r="3927" spans="2:8" x14ac:dyDescent="0.2">
      <c r="B3927" s="176">
        <v>37978</v>
      </c>
      <c r="C3927" s="146">
        <v>67.904976000000005</v>
      </c>
      <c r="D3927">
        <f t="shared" si="125"/>
        <v>-0.83962565977691528</v>
      </c>
      <c r="E3927">
        <v>-2.4274494337191295E-3</v>
      </c>
      <c r="G3927">
        <v>3925</v>
      </c>
      <c r="H3927">
        <f t="shared" ca="1" si="126"/>
        <v>1.8538762669718913E-2</v>
      </c>
    </row>
    <row r="3928" spans="2:8" x14ac:dyDescent="0.2">
      <c r="B3928" s="176">
        <v>41820</v>
      </c>
      <c r="C3928" s="146">
        <v>423.41546599999998</v>
      </c>
      <c r="D3928">
        <f t="shared" si="125"/>
        <v>3.5560506770321416E-2</v>
      </c>
      <c r="E3928">
        <v>-2.4285595128782063E-3</v>
      </c>
      <c r="G3928">
        <v>3926</v>
      </c>
      <c r="H3928">
        <f t="shared" ca="1" si="126"/>
        <v>2.159355227001462E-2</v>
      </c>
    </row>
    <row r="3929" spans="2:8" x14ac:dyDescent="0.2">
      <c r="B3929" s="176">
        <v>43080</v>
      </c>
      <c r="C3929" s="146">
        <v>408.87564099999997</v>
      </c>
      <c r="D3929">
        <f t="shared" si="125"/>
        <v>4.4153907953109588</v>
      </c>
      <c r="E3929">
        <v>-2.4322633416404209E-3</v>
      </c>
      <c r="G3929">
        <v>3927</v>
      </c>
      <c r="H3929">
        <f t="shared" ca="1" si="126"/>
        <v>-2.064641664985694E-2</v>
      </c>
    </row>
    <row r="3930" spans="2:8" x14ac:dyDescent="0.2">
      <c r="B3930" s="176">
        <v>35261</v>
      </c>
      <c r="C3930" s="146">
        <v>75.502517999999995</v>
      </c>
      <c r="D3930">
        <f t="shared" si="125"/>
        <v>2.5545413707040798</v>
      </c>
      <c r="E3930">
        <v>-2.4370904298540393E-3</v>
      </c>
      <c r="G3930">
        <v>3928</v>
      </c>
      <c r="H3930">
        <f t="shared" ca="1" si="126"/>
        <v>5.050417856263776E-2</v>
      </c>
    </row>
    <row r="3931" spans="2:8" x14ac:dyDescent="0.2">
      <c r="B3931" s="176">
        <v>36048</v>
      </c>
      <c r="C3931" s="146">
        <v>21.241142</v>
      </c>
      <c r="D3931">
        <f t="shared" si="125"/>
        <v>-0.69856315306652439</v>
      </c>
      <c r="E3931">
        <v>-2.4502524642005421E-3</v>
      </c>
      <c r="G3931">
        <v>3929</v>
      </c>
      <c r="H3931">
        <f t="shared" ca="1" si="126"/>
        <v>-1.7939769376584279E-2</v>
      </c>
    </row>
    <row r="3932" spans="2:8" x14ac:dyDescent="0.2">
      <c r="B3932" s="176">
        <v>38537</v>
      </c>
      <c r="C3932" s="146">
        <v>70.466308999999995</v>
      </c>
      <c r="D3932">
        <f t="shared" si="125"/>
        <v>-0.48010144329834847</v>
      </c>
      <c r="E3932">
        <v>-2.4529871614341471E-3</v>
      </c>
      <c r="G3932">
        <v>3930</v>
      </c>
      <c r="H3932">
        <f t="shared" ca="1" si="126"/>
        <v>5.8653369007477165E-3</v>
      </c>
    </row>
    <row r="3933" spans="2:8" x14ac:dyDescent="0.2">
      <c r="B3933" s="176">
        <v>39450</v>
      </c>
      <c r="C3933" s="146">
        <v>135.53857400000001</v>
      </c>
      <c r="D3933">
        <f t="shared" si="125"/>
        <v>-0.50005954790891161</v>
      </c>
      <c r="E3933">
        <v>-2.4575101233521271E-3</v>
      </c>
      <c r="G3933">
        <v>3931</v>
      </c>
      <c r="H3933">
        <f t="shared" ca="1" si="126"/>
        <v>4.5345483147005202E-3</v>
      </c>
    </row>
    <row r="3934" spans="2:8" x14ac:dyDescent="0.2">
      <c r="B3934" s="176">
        <v>41010</v>
      </c>
      <c r="C3934" s="146">
        <v>271.10943600000002</v>
      </c>
      <c r="D3934">
        <f t="shared" si="125"/>
        <v>4.2525896390259685</v>
      </c>
      <c r="E3934">
        <v>-2.4670768745263271E-3</v>
      </c>
      <c r="G3934">
        <v>3932</v>
      </c>
      <c r="H3934">
        <f t="shared" ca="1" si="126"/>
        <v>3.8170153006017241E-2</v>
      </c>
    </row>
    <row r="3935" spans="2:8" x14ac:dyDescent="0.2">
      <c r="B3935" s="176">
        <v>35527</v>
      </c>
      <c r="C3935" s="146">
        <v>51.614432999999998</v>
      </c>
      <c r="D3935">
        <f t="shared" si="125"/>
        <v>1.0697180027866011</v>
      </c>
      <c r="E3935">
        <v>-2.4681815453253355E-3</v>
      </c>
      <c r="G3935">
        <v>3933</v>
      </c>
      <c r="H3935">
        <f t="shared" ca="1" si="126"/>
        <v>-1.8772648578396427E-2</v>
      </c>
    </row>
    <row r="3936" spans="2:8" x14ac:dyDescent="0.2">
      <c r="B3936" s="176">
        <v>37636</v>
      </c>
      <c r="C3936" s="146">
        <v>24.937906000000002</v>
      </c>
      <c r="D3936">
        <f t="shared" si="125"/>
        <v>-0.57399571776790481</v>
      </c>
      <c r="E3936">
        <v>-2.468477817080116E-3</v>
      </c>
      <c r="G3936">
        <v>3934</v>
      </c>
      <c r="H3936">
        <f t="shared" ca="1" si="126"/>
        <v>-7.6578559086977237E-3</v>
      </c>
    </row>
    <row r="3937" spans="2:8" x14ac:dyDescent="0.2">
      <c r="B3937" s="176">
        <v>35139</v>
      </c>
      <c r="C3937" s="146">
        <v>58.539096999999998</v>
      </c>
      <c r="D3937">
        <f t="shared" si="125"/>
        <v>-0.65798907772966031</v>
      </c>
      <c r="E3937">
        <v>-2.5102232777457971E-3</v>
      </c>
      <c r="G3937">
        <v>3935</v>
      </c>
      <c r="H3937">
        <f t="shared" ca="1" si="126"/>
        <v>-9.9381817477934738E-3</v>
      </c>
    </row>
    <row r="3938" spans="2:8" x14ac:dyDescent="0.2">
      <c r="B3938" s="176">
        <v>40907</v>
      </c>
      <c r="C3938" s="146">
        <v>171.161484</v>
      </c>
      <c r="D3938">
        <f t="shared" si="125"/>
        <v>-0.76519448359649667</v>
      </c>
      <c r="E3938">
        <v>-2.5117650257922225E-3</v>
      </c>
      <c r="G3938">
        <v>3936</v>
      </c>
      <c r="H3938">
        <f t="shared" ca="1" si="126"/>
        <v>-1.6003192700362477E-3</v>
      </c>
    </row>
    <row r="3939" spans="2:8" x14ac:dyDescent="0.2">
      <c r="B3939" s="176">
        <v>45279</v>
      </c>
      <c r="C3939" s="146">
        <v>728.95001200000002</v>
      </c>
      <c r="D3939">
        <f t="shared" si="125"/>
        <v>6.4235726632560155</v>
      </c>
      <c r="E3939">
        <v>-2.5314395599031806E-3</v>
      </c>
      <c r="G3939">
        <v>3937</v>
      </c>
      <c r="H3939">
        <f t="shared" ca="1" si="126"/>
        <v>-6.4786269653281089E-2</v>
      </c>
    </row>
    <row r="3940" spans="2:8" x14ac:dyDescent="0.2">
      <c r="B3940" s="176">
        <v>43986</v>
      </c>
      <c r="C3940" s="146">
        <v>98.193961999999999</v>
      </c>
      <c r="D3940">
        <f t="shared" si="125"/>
        <v>-0.77204351115651093</v>
      </c>
      <c r="E3940">
        <v>-2.5316328655115741E-3</v>
      </c>
      <c r="G3940">
        <v>3938</v>
      </c>
      <c r="H3940">
        <f t="shared" ca="1" si="126"/>
        <v>-2.417276159430664E-2</v>
      </c>
    </row>
    <row r="3941" spans="2:8" x14ac:dyDescent="0.2">
      <c r="B3941" s="176">
        <v>44645</v>
      </c>
      <c r="C3941" s="146">
        <v>430.75747699999999</v>
      </c>
      <c r="D3941">
        <f t="shared" si="125"/>
        <v>3.0440502983814222</v>
      </c>
      <c r="E3941">
        <v>-2.5392559405455566E-3</v>
      </c>
      <c r="G3941">
        <v>3939</v>
      </c>
      <c r="H3941">
        <f t="shared" ca="1" si="126"/>
        <v>-3.5052638918115255E-2</v>
      </c>
    </row>
    <row r="3942" spans="2:8" x14ac:dyDescent="0.2">
      <c r="B3942" s="176">
        <v>38726</v>
      </c>
      <c r="C3942" s="146">
        <v>106.51635</v>
      </c>
      <c r="D3942">
        <f t="shared" si="125"/>
        <v>0.54557952229073536</v>
      </c>
      <c r="E3942">
        <v>-2.5497563481357032E-3</v>
      </c>
      <c r="G3942">
        <v>3940</v>
      </c>
      <c r="H3942">
        <f t="shared" ca="1" si="126"/>
        <v>-8.5491214169227999E-3</v>
      </c>
    </row>
    <row r="3943" spans="2:8" x14ac:dyDescent="0.2">
      <c r="B3943" s="176">
        <v>38303</v>
      </c>
      <c r="C3943" s="146">
        <v>68.916770999999997</v>
      </c>
      <c r="D3943">
        <f t="shared" si="125"/>
        <v>-0.43221168548764677</v>
      </c>
      <c r="E3943">
        <v>-2.5504180330197133E-3</v>
      </c>
      <c r="G3943">
        <v>3941</v>
      </c>
      <c r="H3943">
        <f t="shared" ca="1" si="126"/>
        <v>2.9532441517348261E-2</v>
      </c>
    </row>
    <row r="3944" spans="2:8" x14ac:dyDescent="0.2">
      <c r="B3944" s="176">
        <v>39211</v>
      </c>
      <c r="C3944" s="146">
        <v>121.377579</v>
      </c>
      <c r="D3944">
        <f t="shared" si="125"/>
        <v>4.0499460358942745</v>
      </c>
      <c r="E3944">
        <v>-2.5515483555365072E-3</v>
      </c>
      <c r="G3944">
        <v>3942</v>
      </c>
      <c r="H3944">
        <f t="shared" ca="1" si="126"/>
        <v>-3.5393213103423393E-3</v>
      </c>
    </row>
    <row r="3945" spans="2:8" x14ac:dyDescent="0.2">
      <c r="B3945" s="176">
        <v>37685</v>
      </c>
      <c r="C3945" s="146">
        <v>24.035420999999999</v>
      </c>
      <c r="D3945">
        <f t="shared" si="125"/>
        <v>0.14474642274794913</v>
      </c>
      <c r="E3945">
        <v>-2.5610099524699084E-3</v>
      </c>
      <c r="G3945">
        <v>3943</v>
      </c>
      <c r="H3945">
        <f t="shared" ca="1" si="126"/>
        <v>-2.0916923495134424E-2</v>
      </c>
    </row>
    <row r="3946" spans="2:8" x14ac:dyDescent="0.2">
      <c r="B3946" s="176">
        <v>37495</v>
      </c>
      <c r="C3946" s="146">
        <v>20.996283999999999</v>
      </c>
      <c r="D3946">
        <f t="shared" si="125"/>
        <v>-0.81958691771597447</v>
      </c>
      <c r="E3946">
        <v>-2.5651912881737163E-3</v>
      </c>
      <c r="G3946">
        <v>3944</v>
      </c>
      <c r="H3946">
        <f t="shared" ca="1" si="126"/>
        <v>-2.8444006256543924E-3</v>
      </c>
    </row>
    <row r="3947" spans="2:8" x14ac:dyDescent="0.2">
      <c r="B3947" s="176">
        <v>39575</v>
      </c>
      <c r="C3947" s="146">
        <v>116.378944</v>
      </c>
      <c r="D3947">
        <f t="shared" si="125"/>
        <v>-0.67698619019334505</v>
      </c>
      <c r="E3947">
        <v>-2.5679950459455685E-3</v>
      </c>
      <c r="G3947">
        <v>3945</v>
      </c>
      <c r="H3947">
        <f t="shared" ca="1" si="126"/>
        <v>-1.9514517372669318E-2</v>
      </c>
    </row>
    <row r="3948" spans="2:8" x14ac:dyDescent="0.2">
      <c r="B3948" s="176">
        <v>41649</v>
      </c>
      <c r="C3948" s="146">
        <v>360.29092400000002</v>
      </c>
      <c r="D3948">
        <f t="shared" si="125"/>
        <v>5.0488910112306549</v>
      </c>
      <c r="E3948">
        <v>-2.5819134527576512E-3</v>
      </c>
      <c r="G3948">
        <v>3946</v>
      </c>
      <c r="H3948">
        <f t="shared" ca="1" si="126"/>
        <v>9.5810726764502026E-3</v>
      </c>
    </row>
    <row r="3949" spans="2:8" x14ac:dyDescent="0.2">
      <c r="B3949" s="176">
        <v>40015</v>
      </c>
      <c r="C3949" s="146">
        <v>59.563136999999998</v>
      </c>
      <c r="D3949">
        <f t="shared" si="125"/>
        <v>-0.89151714904248369</v>
      </c>
      <c r="E3949">
        <v>-2.5918185522719656E-3</v>
      </c>
      <c r="G3949">
        <v>3947</v>
      </c>
      <c r="H3949">
        <f t="shared" ca="1" si="126"/>
        <v>3.7222238889980545E-2</v>
      </c>
    </row>
    <row r="3950" spans="2:8" x14ac:dyDescent="0.2">
      <c r="B3950" s="176">
        <v>42079</v>
      </c>
      <c r="C3950" s="146">
        <v>549.05578600000001</v>
      </c>
      <c r="D3950">
        <f t="shared" si="125"/>
        <v>25.480913300942124</v>
      </c>
      <c r="E3950">
        <v>-2.5969192364632119E-3</v>
      </c>
      <c r="G3950">
        <v>3948</v>
      </c>
      <c r="H3950">
        <f t="shared" ca="1" si="126"/>
        <v>3.4230131641793421E-2</v>
      </c>
    </row>
    <row r="3951" spans="2:8" x14ac:dyDescent="0.2">
      <c r="B3951" s="176">
        <v>37489</v>
      </c>
      <c r="C3951" s="146">
        <v>20.734020000000001</v>
      </c>
      <c r="D3951">
        <f t="shared" si="125"/>
        <v>-0.69175422687592514</v>
      </c>
      <c r="E3951">
        <v>-2.597793931630633E-3</v>
      </c>
      <c r="G3951">
        <v>3949</v>
      </c>
      <c r="H3951">
        <f t="shared" ca="1" si="126"/>
        <v>-2.2603358385638712E-2</v>
      </c>
    </row>
    <row r="3952" spans="2:8" x14ac:dyDescent="0.2">
      <c r="B3952" s="176">
        <v>35206</v>
      </c>
      <c r="C3952" s="146">
        <v>67.264572000000001</v>
      </c>
      <c r="D3952">
        <f t="shared" si="125"/>
        <v>-0.36478684494412916</v>
      </c>
      <c r="E3952">
        <v>-2.6000476068187765E-3</v>
      </c>
      <c r="G3952">
        <v>3950</v>
      </c>
      <c r="H3952">
        <f t="shared" ca="1" si="126"/>
        <v>-3.1697504786743092E-3</v>
      </c>
    </row>
    <row r="3953" spans="2:8" x14ac:dyDescent="0.2">
      <c r="B3953" s="176">
        <v>40101</v>
      </c>
      <c r="C3953" s="146">
        <v>105.892914</v>
      </c>
      <c r="D3953">
        <f t="shared" si="125"/>
        <v>-0.77731037211920651</v>
      </c>
      <c r="E3953">
        <v>-2.6098144976889055E-3</v>
      </c>
      <c r="G3953">
        <v>3951</v>
      </c>
      <c r="H3953">
        <f t="shared" ca="1" si="126"/>
        <v>-5.5066315600172198E-3</v>
      </c>
    </row>
    <row r="3954" spans="2:8" x14ac:dyDescent="0.2">
      <c r="B3954" s="176">
        <v>44615</v>
      </c>
      <c r="C3954" s="146">
        <v>475.517944</v>
      </c>
      <c r="D3954">
        <f t="shared" si="125"/>
        <v>0.7878560981220214</v>
      </c>
      <c r="E3954">
        <v>-2.6137141639337893E-3</v>
      </c>
      <c r="G3954">
        <v>3952</v>
      </c>
      <c r="H3954">
        <f t="shared" ca="1" si="126"/>
        <v>4.5759684109389423E-3</v>
      </c>
    </row>
    <row r="3955" spans="2:8" x14ac:dyDescent="0.2">
      <c r="B3955" s="176">
        <v>44224</v>
      </c>
      <c r="C3955" s="146">
        <v>265.97103900000002</v>
      </c>
      <c r="D3955">
        <f t="shared" si="125"/>
        <v>-0.39121510415497052</v>
      </c>
      <c r="E3955">
        <v>-2.616896990501421E-3</v>
      </c>
      <c r="G3955">
        <v>3953</v>
      </c>
      <c r="H3955">
        <f t="shared" ca="1" si="126"/>
        <v>-1.6555851916360612E-2</v>
      </c>
    </row>
    <row r="3956" spans="2:8" x14ac:dyDescent="0.2">
      <c r="B3956" s="176">
        <v>44896</v>
      </c>
      <c r="C3956" s="146">
        <v>436.88836700000002</v>
      </c>
      <c r="D3956">
        <f t="shared" si="125"/>
        <v>9.7683205925116576E-2</v>
      </c>
      <c r="E3956">
        <v>-2.6171279192546025E-3</v>
      </c>
      <c r="G3956">
        <v>3954</v>
      </c>
      <c r="H3956">
        <f t="shared" ca="1" si="126"/>
        <v>6.5323070749133882E-3</v>
      </c>
    </row>
    <row r="3957" spans="2:8" x14ac:dyDescent="0.2">
      <c r="B3957" s="176">
        <v>43129</v>
      </c>
      <c r="C3957" s="146">
        <v>398.00952100000001</v>
      </c>
      <c r="D3957">
        <f t="shared" si="125"/>
        <v>-0.18238835612139484</v>
      </c>
      <c r="E3957">
        <v>-2.6229961709357086E-3</v>
      </c>
      <c r="G3957">
        <v>3955</v>
      </c>
      <c r="H3957">
        <f t="shared" ca="1" si="126"/>
        <v>2.7372237916749736E-2</v>
      </c>
    </row>
    <row r="3958" spans="2:8" x14ac:dyDescent="0.2">
      <c r="B3958" s="176">
        <v>42003</v>
      </c>
      <c r="C3958" s="146">
        <v>486.79531900000001</v>
      </c>
      <c r="D3958">
        <f t="shared" si="125"/>
        <v>1.572773927837553</v>
      </c>
      <c r="E3958">
        <v>-2.6259729725102675E-3</v>
      </c>
      <c r="G3958">
        <v>3956</v>
      </c>
      <c r="H3958">
        <f t="shared" ca="1" si="126"/>
        <v>2.1952954071182026E-2</v>
      </c>
    </row>
    <row r="3959" spans="2:8" x14ac:dyDescent="0.2">
      <c r="B3959" s="176">
        <v>43409</v>
      </c>
      <c r="C3959" s="146">
        <v>189.210297</v>
      </c>
      <c r="D3959">
        <f t="shared" si="125"/>
        <v>4.7328992181169154</v>
      </c>
      <c r="E3959">
        <v>-2.6274118946760642E-3</v>
      </c>
      <c r="G3959">
        <v>3957</v>
      </c>
      <c r="H3959">
        <f t="shared" ca="1" si="126"/>
        <v>-1.2792727581385922E-2</v>
      </c>
    </row>
    <row r="3960" spans="2:8" x14ac:dyDescent="0.2">
      <c r="B3960" s="176">
        <v>35838</v>
      </c>
      <c r="C3960" s="146">
        <v>33.004294999999999</v>
      </c>
      <c r="D3960">
        <f t="shared" si="125"/>
        <v>-0.94549699338776971</v>
      </c>
      <c r="E3960">
        <v>-2.6293916181304839E-3</v>
      </c>
      <c r="G3960">
        <v>3958</v>
      </c>
      <c r="H3960">
        <f t="shared" ca="1" si="126"/>
        <v>-1.6760701184159378E-2</v>
      </c>
    </row>
    <row r="3961" spans="2:8" x14ac:dyDescent="0.2">
      <c r="B3961" s="176">
        <v>45168</v>
      </c>
      <c r="C3961" s="146">
        <v>605.54998799999998</v>
      </c>
      <c r="D3961">
        <f t="shared" si="125"/>
        <v>6.5070178065895634</v>
      </c>
      <c r="E3961">
        <v>-2.6353223038002309E-3</v>
      </c>
      <c r="G3961">
        <v>3959</v>
      </c>
      <c r="H3961">
        <f t="shared" ca="1" si="126"/>
        <v>-7.2586032682540004E-3</v>
      </c>
    </row>
    <row r="3962" spans="2:8" x14ac:dyDescent="0.2">
      <c r="B3962" s="176">
        <v>38093</v>
      </c>
      <c r="C3962" s="146">
        <v>80.664519999999996</v>
      </c>
      <c r="D3962">
        <f t="shared" si="125"/>
        <v>-0.3241811169525759</v>
      </c>
      <c r="E3962">
        <v>-2.6462888527622802E-3</v>
      </c>
      <c r="G3962">
        <v>3960</v>
      </c>
      <c r="H3962">
        <f t="shared" ca="1" si="126"/>
        <v>3.0390589591237079E-2</v>
      </c>
    </row>
    <row r="3963" spans="2:8" x14ac:dyDescent="0.2">
      <c r="B3963" s="176">
        <v>39402</v>
      </c>
      <c r="C3963" s="146">
        <v>119.358192</v>
      </c>
      <c r="D3963">
        <f t="shared" si="125"/>
        <v>4.1527911187605975</v>
      </c>
      <c r="E3963">
        <v>-2.6468195725169973E-3</v>
      </c>
      <c r="G3963">
        <v>3961</v>
      </c>
      <c r="H3963">
        <f t="shared" ca="1" si="126"/>
        <v>-1.3862498152550512E-3</v>
      </c>
    </row>
    <row r="3964" spans="2:8" x14ac:dyDescent="0.2">
      <c r="B3964" s="176">
        <v>37697</v>
      </c>
      <c r="C3964" s="146">
        <v>23.163793999999999</v>
      </c>
      <c r="D3964">
        <f t="shared" si="125"/>
        <v>-0.93419431480300463</v>
      </c>
      <c r="E3964">
        <v>-2.6568211663904298E-3</v>
      </c>
      <c r="G3964">
        <v>3962</v>
      </c>
      <c r="H3964">
        <f t="shared" ca="1" si="126"/>
        <v>4.7076700215099722E-2</v>
      </c>
    </row>
    <row r="3965" spans="2:8" x14ac:dyDescent="0.2">
      <c r="B3965" s="176">
        <v>43174</v>
      </c>
      <c r="C3965" s="146">
        <v>352.00292999999999</v>
      </c>
      <c r="D3965">
        <f t="shared" si="125"/>
        <v>5.0201625194334616</v>
      </c>
      <c r="E3965">
        <v>-2.6831594601921522E-3</v>
      </c>
      <c r="G3965">
        <v>3963</v>
      </c>
      <c r="H3965">
        <f t="shared" ca="1" si="126"/>
        <v>-5.5633106996860358E-3</v>
      </c>
    </row>
    <row r="3966" spans="2:8" x14ac:dyDescent="0.2">
      <c r="B3966" s="176">
        <v>37935</v>
      </c>
      <c r="C3966" s="146">
        <v>58.470669000000001</v>
      </c>
      <c r="D3966">
        <f t="shared" si="125"/>
        <v>-9.5010799151112199E-2</v>
      </c>
      <c r="E3966">
        <v>-2.6842955906903839E-3</v>
      </c>
      <c r="G3966">
        <v>3964</v>
      </c>
      <c r="H3966">
        <f t="shared" ca="1" si="126"/>
        <v>-4.5994536173865924E-2</v>
      </c>
    </row>
    <row r="3967" spans="2:8" x14ac:dyDescent="0.2">
      <c r="B3967" s="176">
        <v>35615</v>
      </c>
      <c r="C3967" s="146">
        <v>64.609245000000001</v>
      </c>
      <c r="D3967">
        <f t="shared" si="125"/>
        <v>8.4718367490021332E-2</v>
      </c>
      <c r="E3967">
        <v>-2.6859412376800751E-3</v>
      </c>
      <c r="G3967">
        <v>3965</v>
      </c>
      <c r="H3967">
        <f t="shared" ca="1" si="126"/>
        <v>-4.1315347202457763E-3</v>
      </c>
    </row>
    <row r="3968" spans="2:8" x14ac:dyDescent="0.2">
      <c r="B3968" s="176">
        <v>35123</v>
      </c>
      <c r="C3968" s="146">
        <v>59.563152000000002</v>
      </c>
      <c r="D3968">
        <f t="shared" si="125"/>
        <v>-0.6059098485102612</v>
      </c>
      <c r="E3968">
        <v>-2.7010035484953897E-3</v>
      </c>
      <c r="G3968">
        <v>3966</v>
      </c>
      <c r="H3968">
        <f t="shared" ca="1" si="126"/>
        <v>7.5390445836508108E-3</v>
      </c>
    </row>
    <row r="3969" spans="2:8" x14ac:dyDescent="0.2">
      <c r="B3969" s="176">
        <v>39080</v>
      </c>
      <c r="C3969" s="146">
        <v>151.14093</v>
      </c>
      <c r="D3969">
        <f t="shared" si="125"/>
        <v>-0.66878865679525745</v>
      </c>
      <c r="E3969">
        <v>-2.7130209101565669E-3</v>
      </c>
      <c r="G3969">
        <v>3967</v>
      </c>
      <c r="H3969">
        <f t="shared" ca="1" si="126"/>
        <v>-1.543238850428889E-2</v>
      </c>
    </row>
    <row r="3970" spans="2:8" x14ac:dyDescent="0.2">
      <c r="B3970" s="176">
        <v>44810</v>
      </c>
      <c r="C3970" s="146">
        <v>456.32775900000001</v>
      </c>
      <c r="D3970">
        <f t="shared" si="125"/>
        <v>1.5125302220333745</v>
      </c>
      <c r="E3970">
        <v>-2.7233285078029877E-3</v>
      </c>
      <c r="G3970">
        <v>3968</v>
      </c>
      <c r="H3970">
        <f t="shared" ca="1" si="126"/>
        <v>6.8751658047735253E-2</v>
      </c>
    </row>
    <row r="3971" spans="2:8" x14ac:dyDescent="0.2">
      <c r="B3971" s="176">
        <v>40753</v>
      </c>
      <c r="C3971" s="146">
        <v>181.62080399999999</v>
      </c>
      <c r="D3971">
        <f t="shared" ref="D3971:D4034" si="127">(C3971-C3972)/C3972</f>
        <v>-1.4056772804742329E-2</v>
      </c>
      <c r="E3971">
        <v>-2.7349825358045986E-3</v>
      </c>
      <c r="G3971">
        <v>3969</v>
      </c>
      <c r="H3971">
        <f t="shared" ca="1" si="126"/>
        <v>-1.9376746456500101E-3</v>
      </c>
    </row>
    <row r="3972" spans="2:8" x14ac:dyDescent="0.2">
      <c r="B3972" s="176">
        <v>40711</v>
      </c>
      <c r="C3972" s="146">
        <v>184.210205</v>
      </c>
      <c r="D3972">
        <f t="shared" si="127"/>
        <v>12.223351935448349</v>
      </c>
      <c r="E3972">
        <v>-2.7448387812496872E-3</v>
      </c>
      <c r="G3972">
        <v>3970</v>
      </c>
      <c r="H3972">
        <f t="shared" ref="H3972:H4035" ca="1" si="128">_xlfn.NORM.INV(RAND(),N$5,N$6)</f>
        <v>5.5370806146954776E-2</v>
      </c>
    </row>
    <row r="3973" spans="2:8" x14ac:dyDescent="0.2">
      <c r="B3973" s="176">
        <v>36924</v>
      </c>
      <c r="C3973" s="146">
        <v>13.930674</v>
      </c>
      <c r="D3973">
        <f t="shared" si="127"/>
        <v>-0.95332671404366776</v>
      </c>
      <c r="E3973">
        <v>-2.760565949307031E-3</v>
      </c>
      <c r="G3973">
        <v>3971</v>
      </c>
      <c r="H3973">
        <f t="shared" ca="1" si="128"/>
        <v>2.9858337833534074E-2</v>
      </c>
    </row>
    <row r="3974" spans="2:8" x14ac:dyDescent="0.2">
      <c r="B3974" s="176">
        <v>41269</v>
      </c>
      <c r="C3974" s="146">
        <v>298.47210699999999</v>
      </c>
      <c r="D3974">
        <f t="shared" si="127"/>
        <v>2.917912148630363</v>
      </c>
      <c r="E3974">
        <v>-2.7691062462314427E-3</v>
      </c>
      <c r="G3974">
        <v>3972</v>
      </c>
      <c r="H3974">
        <f t="shared" ca="1" si="128"/>
        <v>1.5355106661097287E-2</v>
      </c>
    </row>
    <row r="3975" spans="2:8" x14ac:dyDescent="0.2">
      <c r="B3975" s="176">
        <v>39674</v>
      </c>
      <c r="C3975" s="146">
        <v>76.181419000000005</v>
      </c>
      <c r="D3975">
        <f t="shared" si="127"/>
        <v>-0.81525721097173143</v>
      </c>
      <c r="E3975">
        <v>-2.7701085214101159E-3</v>
      </c>
      <c r="G3975">
        <v>3973</v>
      </c>
      <c r="H3975">
        <f t="shared" ca="1" si="128"/>
        <v>-1.3272605835322054E-2</v>
      </c>
    </row>
    <row r="3976" spans="2:8" x14ac:dyDescent="0.2">
      <c r="B3976" s="176">
        <v>42999</v>
      </c>
      <c r="C3976" s="146">
        <v>412.364777</v>
      </c>
      <c r="D3976">
        <f t="shared" si="127"/>
        <v>8.733777494929635</v>
      </c>
      <c r="E3976">
        <v>-2.7724110012013465E-3</v>
      </c>
      <c r="G3976">
        <v>3974</v>
      </c>
      <c r="H3976">
        <f t="shared" ca="1" si="128"/>
        <v>-1.5343250810269354E-2</v>
      </c>
    </row>
    <row r="3977" spans="2:8" x14ac:dyDescent="0.2">
      <c r="B3977" s="176">
        <v>39925</v>
      </c>
      <c r="C3977" s="146">
        <v>42.364311000000001</v>
      </c>
      <c r="D3977">
        <f t="shared" si="127"/>
        <v>-0.88691764861705702</v>
      </c>
      <c r="E3977">
        <v>-2.7859598077013595E-3</v>
      </c>
      <c r="G3977">
        <v>3975</v>
      </c>
      <c r="H3977">
        <f t="shared" ca="1" si="128"/>
        <v>-1.9927193627973967E-2</v>
      </c>
    </row>
    <row r="3978" spans="2:8" x14ac:dyDescent="0.2">
      <c r="B3978" s="176">
        <v>43146</v>
      </c>
      <c r="C3978" s="146">
        <v>374.632385</v>
      </c>
      <c r="D3978">
        <f t="shared" si="127"/>
        <v>1.3334367302340955</v>
      </c>
      <c r="E3978">
        <v>-2.7862952560331515E-3</v>
      </c>
      <c r="G3978">
        <v>3976</v>
      </c>
      <c r="H3978">
        <f t="shared" ca="1" si="128"/>
        <v>-3.7528554451162578E-2</v>
      </c>
    </row>
    <row r="3979" spans="2:8" x14ac:dyDescent="0.2">
      <c r="B3979" s="176">
        <v>43801</v>
      </c>
      <c r="C3979" s="146">
        <v>160.549622</v>
      </c>
      <c r="D3979">
        <f t="shared" si="127"/>
        <v>-0.63776427285001214</v>
      </c>
      <c r="E3979">
        <v>-2.7863228173056966E-3</v>
      </c>
      <c r="G3979">
        <v>3977</v>
      </c>
      <c r="H3979">
        <f t="shared" ca="1" si="128"/>
        <v>1.6037399824151983E-4</v>
      </c>
    </row>
    <row r="3980" spans="2:8" x14ac:dyDescent="0.2">
      <c r="B3980" s="176">
        <v>42947</v>
      </c>
      <c r="C3980" s="146">
        <v>443.21862800000002</v>
      </c>
      <c r="D3980">
        <f t="shared" si="127"/>
        <v>3.0490780252223026</v>
      </c>
      <c r="E3980">
        <v>-2.8036508955831714E-3</v>
      </c>
      <c r="G3980">
        <v>3978</v>
      </c>
      <c r="H3980">
        <f t="shared" ca="1" si="128"/>
        <v>-3.2561551859533369E-2</v>
      </c>
    </row>
    <row r="3981" spans="2:8" x14ac:dyDescent="0.2">
      <c r="B3981" s="176">
        <v>39563</v>
      </c>
      <c r="C3981" s="146">
        <v>109.461617</v>
      </c>
      <c r="D3981">
        <f t="shared" si="127"/>
        <v>-0.72701693962553571</v>
      </c>
      <c r="E3981">
        <v>-2.8076662314467688E-3</v>
      </c>
      <c r="G3981">
        <v>3979</v>
      </c>
      <c r="H3981">
        <f t="shared" ca="1" si="128"/>
        <v>2.1741921699797957E-2</v>
      </c>
    </row>
    <row r="3982" spans="2:8" x14ac:dyDescent="0.2">
      <c r="B3982" s="176">
        <v>41704</v>
      </c>
      <c r="C3982" s="146">
        <v>400.98318499999999</v>
      </c>
      <c r="D3982">
        <f t="shared" si="127"/>
        <v>-0.35189400804472593</v>
      </c>
      <c r="E3982">
        <v>-2.807669221999235E-3</v>
      </c>
      <c r="G3982">
        <v>3980</v>
      </c>
      <c r="H3982">
        <f t="shared" ca="1" si="128"/>
        <v>7.8295480805551446E-3</v>
      </c>
    </row>
    <row r="3983" spans="2:8" x14ac:dyDescent="0.2">
      <c r="B3983" s="176">
        <v>45194</v>
      </c>
      <c r="C3983" s="146">
        <v>618.70001200000002</v>
      </c>
      <c r="D3983">
        <f t="shared" si="127"/>
        <v>1.8723080944472448</v>
      </c>
      <c r="E3983">
        <v>-2.8205334292104099E-3</v>
      </c>
      <c r="G3983">
        <v>3981</v>
      </c>
      <c r="H3983">
        <f t="shared" ca="1" si="128"/>
        <v>-2.5636542320768091E-2</v>
      </c>
    </row>
    <row r="3984" spans="2:8" x14ac:dyDescent="0.2">
      <c r="B3984" s="176">
        <v>40574</v>
      </c>
      <c r="C3984" s="146">
        <v>215.40168800000001</v>
      </c>
      <c r="D3984">
        <f t="shared" si="127"/>
        <v>1.6478448414418643</v>
      </c>
      <c r="E3984">
        <v>-2.825403100621128E-3</v>
      </c>
      <c r="G3984">
        <v>3982</v>
      </c>
      <c r="H3984">
        <f t="shared" ca="1" si="128"/>
        <v>8.4324424393303864E-3</v>
      </c>
    </row>
    <row r="3985" spans="2:8" x14ac:dyDescent="0.2">
      <c r="B3985" s="176">
        <v>38582</v>
      </c>
      <c r="C3985" s="146">
        <v>81.349815000000007</v>
      </c>
      <c r="D3985">
        <f t="shared" si="127"/>
        <v>-0.48450186991906441</v>
      </c>
      <c r="E3985">
        <v>-2.8318658789016397E-3</v>
      </c>
      <c r="G3985">
        <v>3983</v>
      </c>
      <c r="H3985">
        <f t="shared" ca="1" si="128"/>
        <v>3.9267066580842488E-2</v>
      </c>
    </row>
    <row r="3986" spans="2:8" x14ac:dyDescent="0.2">
      <c r="B3986" s="176">
        <v>43634</v>
      </c>
      <c r="C3986" s="146">
        <v>157.808167</v>
      </c>
      <c r="D3986">
        <f t="shared" si="127"/>
        <v>5.4701345558439449</v>
      </c>
      <c r="E3986">
        <v>-2.8345898146784798E-3</v>
      </c>
      <c r="G3986">
        <v>3984</v>
      </c>
      <c r="H3986">
        <f t="shared" ca="1" si="128"/>
        <v>-5.5669049857869697E-2</v>
      </c>
    </row>
    <row r="3987" spans="2:8" x14ac:dyDescent="0.2">
      <c r="B3987" s="176">
        <v>37705</v>
      </c>
      <c r="C3987" s="146">
        <v>24.390245</v>
      </c>
      <c r="D3987">
        <f t="shared" si="127"/>
        <v>-0.31571654531395105</v>
      </c>
      <c r="E3987">
        <v>-2.8383049664327626E-3</v>
      </c>
      <c r="G3987">
        <v>3985</v>
      </c>
      <c r="H3987">
        <f t="shared" ca="1" si="128"/>
        <v>9.8532241841663235E-3</v>
      </c>
    </row>
    <row r="3988" spans="2:8" x14ac:dyDescent="0.2">
      <c r="B3988" s="176">
        <v>35860</v>
      </c>
      <c r="C3988" s="146">
        <v>35.643481999999999</v>
      </c>
      <c r="D3988">
        <f t="shared" si="127"/>
        <v>-0.87986883740491451</v>
      </c>
      <c r="E3988">
        <v>-2.8395036170113797E-3</v>
      </c>
      <c r="G3988">
        <v>3986</v>
      </c>
      <c r="H3988">
        <f t="shared" ca="1" si="128"/>
        <v>2.0626637587632512E-2</v>
      </c>
    </row>
    <row r="3989" spans="2:8" x14ac:dyDescent="0.2">
      <c r="B3989" s="176">
        <v>42278</v>
      </c>
      <c r="C3989" s="146">
        <v>296.70471199999997</v>
      </c>
      <c r="D3989">
        <f t="shared" si="127"/>
        <v>-0.46820865235408449</v>
      </c>
      <c r="E3989">
        <v>-2.8466142964112444E-3</v>
      </c>
      <c r="G3989">
        <v>3987</v>
      </c>
      <c r="H3989">
        <f t="shared" ca="1" si="128"/>
        <v>1.5393423534557924E-2</v>
      </c>
    </row>
    <row r="3990" spans="2:8" x14ac:dyDescent="0.2">
      <c r="B3990" s="176">
        <v>42103</v>
      </c>
      <c r="C3990" s="146">
        <v>557.93444799999997</v>
      </c>
      <c r="D3990">
        <f t="shared" si="127"/>
        <v>0.18625130706553514</v>
      </c>
      <c r="E3990">
        <v>-2.8494707946307889E-3</v>
      </c>
      <c r="G3990">
        <v>3988</v>
      </c>
      <c r="H3990">
        <f t="shared" ca="1" si="128"/>
        <v>-1.7197420727491921E-3</v>
      </c>
    </row>
    <row r="3991" spans="2:8" x14ac:dyDescent="0.2">
      <c r="B3991" s="176">
        <v>42723</v>
      </c>
      <c r="C3991" s="146">
        <v>470.33410600000002</v>
      </c>
      <c r="D3991">
        <f t="shared" si="127"/>
        <v>7.0874167613597869</v>
      </c>
      <c r="E3991">
        <v>-2.8531955615381478E-3</v>
      </c>
      <c r="G3991">
        <v>3989</v>
      </c>
      <c r="H3991">
        <f t="shared" ca="1" si="128"/>
        <v>-1.6972774481893407E-2</v>
      </c>
    </row>
    <row r="3992" spans="2:8" x14ac:dyDescent="0.2">
      <c r="B3992" s="176">
        <v>35585</v>
      </c>
      <c r="C3992" s="146">
        <v>58.156283999999999</v>
      </c>
      <c r="D3992">
        <f t="shared" si="127"/>
        <v>-0.85444279074726615</v>
      </c>
      <c r="E3992">
        <v>-2.8596404232308693E-3</v>
      </c>
      <c r="G3992">
        <v>3990</v>
      </c>
      <c r="H3992">
        <f t="shared" ca="1" si="128"/>
        <v>-9.5521562401523243E-3</v>
      </c>
    </row>
    <row r="3993" spans="2:8" x14ac:dyDescent="0.2">
      <c r="B3993" s="176">
        <v>42332</v>
      </c>
      <c r="C3993" s="146">
        <v>399.54244999999997</v>
      </c>
      <c r="D3993">
        <f t="shared" si="127"/>
        <v>-3.8186519771554038E-2</v>
      </c>
      <c r="E3993">
        <v>-2.8599156923403424E-3</v>
      </c>
      <c r="G3993">
        <v>3991</v>
      </c>
      <c r="H3993">
        <f t="shared" ca="1" si="128"/>
        <v>-1.1997597504576242E-2</v>
      </c>
    </row>
    <row r="3994" spans="2:8" x14ac:dyDescent="0.2">
      <c r="B3994" s="176">
        <v>44910</v>
      </c>
      <c r="C3994" s="146">
        <v>415.40533399999998</v>
      </c>
      <c r="D3994">
        <f t="shared" si="127"/>
        <v>2.1679810606888226</v>
      </c>
      <c r="E3994">
        <v>-2.8713982525313199E-3</v>
      </c>
      <c r="G3994">
        <v>3992</v>
      </c>
      <c r="H3994">
        <f t="shared" ca="1" si="128"/>
        <v>-4.4473173157119933E-2</v>
      </c>
    </row>
    <row r="3995" spans="2:8" x14ac:dyDescent="0.2">
      <c r="B3995" s="176">
        <v>40319</v>
      </c>
      <c r="C3995" s="146">
        <v>131.126205</v>
      </c>
      <c r="D3995">
        <f t="shared" si="127"/>
        <v>-0.41449865455148222</v>
      </c>
      <c r="E3995">
        <v>-2.8794599451633144E-3</v>
      </c>
      <c r="G3995">
        <v>3993</v>
      </c>
      <c r="H3995">
        <f t="shared" ca="1" si="128"/>
        <v>1.1271586020598662E-2</v>
      </c>
    </row>
    <row r="3996" spans="2:8" x14ac:dyDescent="0.2">
      <c r="B3996" s="176">
        <v>40479</v>
      </c>
      <c r="C3996" s="146">
        <v>223.95542900000001</v>
      </c>
      <c r="D3996">
        <f t="shared" si="127"/>
        <v>-0.23326478508939752</v>
      </c>
      <c r="E3996">
        <v>-2.884454669623714E-3</v>
      </c>
      <c r="G3996">
        <v>3994</v>
      </c>
      <c r="H3996">
        <f t="shared" ca="1" si="128"/>
        <v>-4.3631337680264032E-2</v>
      </c>
    </row>
    <row r="3997" spans="2:8" x14ac:dyDescent="0.2">
      <c r="B3997" s="176">
        <v>44319</v>
      </c>
      <c r="C3997" s="146">
        <v>292.08966099999998</v>
      </c>
      <c r="D3997">
        <f t="shared" si="127"/>
        <v>0.91586556688461118</v>
      </c>
      <c r="E3997">
        <v>-2.8926047760738523E-3</v>
      </c>
      <c r="G3997">
        <v>3995</v>
      </c>
      <c r="H3997">
        <f t="shared" ca="1" si="128"/>
        <v>1.5574553516226329E-2</v>
      </c>
    </row>
    <row r="3998" spans="2:8" x14ac:dyDescent="0.2">
      <c r="B3998" s="176">
        <v>39092</v>
      </c>
      <c r="C3998" s="146">
        <v>152.45832799999999</v>
      </c>
      <c r="D3998">
        <f t="shared" si="127"/>
        <v>0.8644522024410306</v>
      </c>
      <c r="E3998">
        <v>-2.9082945159715524E-3</v>
      </c>
      <c r="G3998">
        <v>3996</v>
      </c>
      <c r="H3998">
        <f t="shared" ca="1" si="128"/>
        <v>4.271611367676164E-2</v>
      </c>
    </row>
    <row r="3999" spans="2:8" x14ac:dyDescent="0.2">
      <c r="B3999" s="176">
        <v>38349</v>
      </c>
      <c r="C3999" s="146">
        <v>81.771111000000005</v>
      </c>
      <c r="D3999">
        <f t="shared" si="127"/>
        <v>-0.82079234475974117</v>
      </c>
      <c r="E3999">
        <v>-2.9297396435808221E-3</v>
      </c>
      <c r="G3999">
        <v>3997</v>
      </c>
      <c r="H3999">
        <f t="shared" ca="1" si="128"/>
        <v>-3.3520344692358477E-2</v>
      </c>
    </row>
    <row r="4000" spans="2:8" x14ac:dyDescent="0.2">
      <c r="B4000" s="176">
        <v>42552</v>
      </c>
      <c r="C4000" s="146">
        <v>456.29251099999999</v>
      </c>
      <c r="D4000">
        <f t="shared" si="127"/>
        <v>7.2443207794098843</v>
      </c>
      <c r="E4000">
        <v>-2.9396086560483535E-3</v>
      </c>
      <c r="G4000">
        <v>3998</v>
      </c>
      <c r="H4000">
        <f t="shared" ca="1" si="128"/>
        <v>-5.2054012751316684E-3</v>
      </c>
    </row>
    <row r="4001" spans="2:8" x14ac:dyDescent="0.2">
      <c r="B4001" s="176">
        <v>35503</v>
      </c>
      <c r="C4001" s="146">
        <v>55.346283</v>
      </c>
      <c r="D4001">
        <f t="shared" si="127"/>
        <v>1.1203316337105031</v>
      </c>
      <c r="E4001">
        <v>-2.9396250657094752E-3</v>
      </c>
      <c r="G4001">
        <v>3999</v>
      </c>
      <c r="H4001">
        <f t="shared" ca="1" si="128"/>
        <v>1.9150926790335858E-2</v>
      </c>
    </row>
    <row r="4002" spans="2:8" x14ac:dyDescent="0.2">
      <c r="B4002" s="176">
        <v>37589</v>
      </c>
      <c r="C4002" s="146">
        <v>26.102654000000001</v>
      </c>
      <c r="D4002">
        <f t="shared" si="127"/>
        <v>-0.87135492598611175</v>
      </c>
      <c r="E4002">
        <v>-2.9462806553773677E-3</v>
      </c>
      <c r="G4002">
        <v>4000</v>
      </c>
      <c r="H4002">
        <f t="shared" ca="1" si="128"/>
        <v>1.6036923516202305E-2</v>
      </c>
    </row>
    <row r="4003" spans="2:8" x14ac:dyDescent="0.2">
      <c r="B4003" s="176">
        <v>40449</v>
      </c>
      <c r="C4003" s="146">
        <v>202.90441899999999</v>
      </c>
      <c r="D4003">
        <f t="shared" si="127"/>
        <v>8.6803411946341391E-2</v>
      </c>
      <c r="E4003">
        <v>-2.9528561611559725E-3</v>
      </c>
      <c r="G4003">
        <v>4001</v>
      </c>
      <c r="H4003">
        <f t="shared" ca="1" si="128"/>
        <v>1.5911956283437598E-2</v>
      </c>
    </row>
    <row r="4004" spans="2:8" x14ac:dyDescent="0.2">
      <c r="B4004" s="176">
        <v>40724</v>
      </c>
      <c r="C4004" s="146">
        <v>186.698364</v>
      </c>
      <c r="D4004">
        <f t="shared" si="127"/>
        <v>0.42961212399502924</v>
      </c>
      <c r="E4004">
        <v>-2.9585794550578814E-3</v>
      </c>
      <c r="G4004">
        <v>4002</v>
      </c>
      <c r="H4004">
        <f t="shared" ca="1" si="128"/>
        <v>-4.7821365751897927E-4</v>
      </c>
    </row>
    <row r="4005" spans="2:8" x14ac:dyDescent="0.2">
      <c r="B4005" s="176">
        <v>38770</v>
      </c>
      <c r="C4005" s="146">
        <v>130.59371899999999</v>
      </c>
      <c r="D4005">
        <f t="shared" si="127"/>
        <v>-0.29150487046013718</v>
      </c>
      <c r="E4005">
        <v>-2.9606240746690069E-3</v>
      </c>
      <c r="G4005">
        <v>4003</v>
      </c>
      <c r="H4005">
        <f t="shared" ca="1" si="128"/>
        <v>-2.6966496657693292E-2</v>
      </c>
    </row>
    <row r="4006" spans="2:8" x14ac:dyDescent="0.2">
      <c r="B4006" s="176">
        <v>43482</v>
      </c>
      <c r="C4006" s="146">
        <v>184.32550000000001</v>
      </c>
      <c r="D4006">
        <f t="shared" si="127"/>
        <v>6.4002437205895566</v>
      </c>
      <c r="E4006">
        <v>-2.9657799797964657E-3</v>
      </c>
      <c r="G4006">
        <v>4004</v>
      </c>
      <c r="H4006">
        <f t="shared" ca="1" si="128"/>
        <v>3.5130073547076715E-3</v>
      </c>
    </row>
    <row r="4007" spans="2:8" x14ac:dyDescent="0.2">
      <c r="B4007" s="176">
        <v>35975</v>
      </c>
      <c r="C4007" s="146">
        <v>24.908031000000001</v>
      </c>
      <c r="D4007">
        <f t="shared" si="127"/>
        <v>-0.64099797193221053</v>
      </c>
      <c r="E4007">
        <v>-2.9832810175065448E-3</v>
      </c>
      <c r="G4007">
        <v>4005</v>
      </c>
      <c r="H4007">
        <f t="shared" ca="1" si="128"/>
        <v>2.3215588449899415E-2</v>
      </c>
    </row>
    <row r="4008" spans="2:8" x14ac:dyDescent="0.2">
      <c r="B4008" s="176">
        <v>38469</v>
      </c>
      <c r="C4008" s="146">
        <v>69.381309999999999</v>
      </c>
      <c r="D4008">
        <f t="shared" si="127"/>
        <v>-0.1015347679731449</v>
      </c>
      <c r="E4008">
        <v>-2.992346005533639E-3</v>
      </c>
      <c r="G4008">
        <v>4006</v>
      </c>
      <c r="H4008">
        <f t="shared" ca="1" si="128"/>
        <v>-4.9026400416724812E-3</v>
      </c>
    </row>
    <row r="4009" spans="2:8" x14ac:dyDescent="0.2">
      <c r="B4009" s="176">
        <v>38334</v>
      </c>
      <c r="C4009" s="146">
        <v>77.222031000000001</v>
      </c>
      <c r="D4009">
        <f t="shared" si="127"/>
        <v>-0.6511683292735474</v>
      </c>
      <c r="E4009">
        <v>-2.9987876722144834E-3</v>
      </c>
      <c r="G4009">
        <v>4007</v>
      </c>
      <c r="H4009">
        <f t="shared" ca="1" si="128"/>
        <v>-1.9713362636323215E-2</v>
      </c>
    </row>
    <row r="4010" spans="2:8" x14ac:dyDescent="0.2">
      <c r="B4010" s="176">
        <v>40560</v>
      </c>
      <c r="C4010" s="146">
        <v>221.37333699999999</v>
      </c>
      <c r="D4010">
        <f t="shared" si="127"/>
        <v>1.8126415717480617</v>
      </c>
      <c r="E4010">
        <v>-3.0024140741168976E-3</v>
      </c>
      <c r="G4010">
        <v>4008</v>
      </c>
      <c r="H4010">
        <f t="shared" ca="1" si="128"/>
        <v>-1.2718731667238966E-2</v>
      </c>
    </row>
    <row r="4011" spans="2:8" x14ac:dyDescent="0.2">
      <c r="B4011" s="176">
        <v>38043</v>
      </c>
      <c r="C4011" s="146">
        <v>78.706558000000001</v>
      </c>
      <c r="D4011">
        <f t="shared" si="127"/>
        <v>0.19105040303557855</v>
      </c>
      <c r="E4011">
        <v>-3.0124502602300088E-3</v>
      </c>
      <c r="G4011">
        <v>4009</v>
      </c>
      <c r="H4011">
        <f t="shared" ca="1" si="128"/>
        <v>2.5118600507200799E-3</v>
      </c>
    </row>
    <row r="4012" spans="2:8" x14ac:dyDescent="0.2">
      <c r="B4012" s="176">
        <v>38252</v>
      </c>
      <c r="C4012" s="146">
        <v>66.081635000000006</v>
      </c>
      <c r="D4012">
        <f t="shared" si="127"/>
        <v>2.2899212708659391</v>
      </c>
      <c r="E4012">
        <v>-3.0207061350561891E-3</v>
      </c>
      <c r="G4012">
        <v>4010</v>
      </c>
      <c r="H4012">
        <f t="shared" ca="1" si="128"/>
        <v>2.5352985630158739E-2</v>
      </c>
    </row>
    <row r="4013" spans="2:8" x14ac:dyDescent="0.2">
      <c r="B4013" s="176">
        <v>36699</v>
      </c>
      <c r="C4013" s="146">
        <v>20.086084</v>
      </c>
      <c r="D4013">
        <f t="shared" si="127"/>
        <v>-0.62150905701522197</v>
      </c>
      <c r="E4013">
        <v>-3.0629158178351015E-3</v>
      </c>
      <c r="G4013">
        <v>4011</v>
      </c>
      <c r="H4013">
        <f t="shared" ca="1" si="128"/>
        <v>-1.5289399083642401E-2</v>
      </c>
    </row>
    <row r="4014" spans="2:8" x14ac:dyDescent="0.2">
      <c r="B4014" s="176">
        <v>35557</v>
      </c>
      <c r="C4014" s="146">
        <v>53.068863</v>
      </c>
      <c r="D4014">
        <f t="shared" si="127"/>
        <v>-0.86890874470326995</v>
      </c>
      <c r="E4014">
        <v>-3.0653906932741537E-3</v>
      </c>
      <c r="G4014">
        <v>4012</v>
      </c>
      <c r="H4014">
        <f t="shared" ca="1" si="128"/>
        <v>5.806569534583899E-2</v>
      </c>
    </row>
    <row r="4015" spans="2:8" x14ac:dyDescent="0.2">
      <c r="B4015" s="176">
        <v>42326</v>
      </c>
      <c r="C4015" s="146">
        <v>404.82382200000001</v>
      </c>
      <c r="D4015">
        <f t="shared" si="127"/>
        <v>0.532741956672518</v>
      </c>
      <c r="E4015">
        <v>-3.0674680662427997E-3</v>
      </c>
      <c r="G4015">
        <v>4013</v>
      </c>
      <c r="H4015">
        <f t="shared" ca="1" si="128"/>
        <v>2.8170462647375681E-2</v>
      </c>
    </row>
    <row r="4016" spans="2:8" x14ac:dyDescent="0.2">
      <c r="B4016" s="176">
        <v>41058</v>
      </c>
      <c r="C4016" s="146">
        <v>264.11740099999997</v>
      </c>
      <c r="D4016">
        <f t="shared" si="127"/>
        <v>10.754449440238458</v>
      </c>
      <c r="E4016">
        <v>-3.0729375012567219E-3</v>
      </c>
      <c r="G4016">
        <v>4014</v>
      </c>
      <c r="H4016">
        <f t="shared" ca="1" si="128"/>
        <v>2.0626661098492641E-3</v>
      </c>
    </row>
    <row r="4017" spans="2:8" x14ac:dyDescent="0.2">
      <c r="B4017" s="176">
        <v>37573</v>
      </c>
      <c r="C4017" s="146">
        <v>22.469567999999999</v>
      </c>
      <c r="D4017">
        <f t="shared" si="127"/>
        <v>-0.62197870513121045</v>
      </c>
      <c r="E4017">
        <v>-3.0803501628911085E-3</v>
      </c>
      <c r="G4017">
        <v>4015</v>
      </c>
      <c r="H4017">
        <f t="shared" ca="1" si="128"/>
        <v>-1.5613565599333298E-2</v>
      </c>
    </row>
    <row r="4018" spans="2:8" x14ac:dyDescent="0.2">
      <c r="B4018" s="176">
        <v>35355</v>
      </c>
      <c r="C4018" s="146">
        <v>59.439953000000003</v>
      </c>
      <c r="D4018">
        <f t="shared" si="127"/>
        <v>-0.88417791292097336</v>
      </c>
      <c r="E4018">
        <v>-3.0940168956241974E-3</v>
      </c>
      <c r="G4018">
        <v>4016</v>
      </c>
      <c r="H4018">
        <f t="shared" ca="1" si="128"/>
        <v>8.5874981173969678E-3</v>
      </c>
    </row>
    <row r="4019" spans="2:8" x14ac:dyDescent="0.2">
      <c r="B4019" s="176">
        <v>42590</v>
      </c>
      <c r="C4019" s="146">
        <v>513.20050000000003</v>
      </c>
      <c r="D4019">
        <f t="shared" si="127"/>
        <v>1.9333333988741044</v>
      </c>
      <c r="E4019">
        <v>-3.0984977759901293E-3</v>
      </c>
      <c r="G4019">
        <v>4017</v>
      </c>
      <c r="H4019">
        <f t="shared" ca="1" si="128"/>
        <v>-3.6221957784285316E-3</v>
      </c>
    </row>
    <row r="4020" spans="2:8" x14ac:dyDescent="0.2">
      <c r="B4020" s="176">
        <v>43823</v>
      </c>
      <c r="C4020" s="146">
        <v>174.954712</v>
      </c>
      <c r="D4020">
        <f t="shared" si="127"/>
        <v>2.8681852597478907</v>
      </c>
      <c r="E4020">
        <v>-3.1242140270621842E-3</v>
      </c>
      <c r="G4020">
        <v>4018</v>
      </c>
      <c r="H4020">
        <f t="shared" ca="1" si="128"/>
        <v>-1.2719111539209524E-2</v>
      </c>
    </row>
    <row r="4021" spans="2:8" x14ac:dyDescent="0.2">
      <c r="B4021" s="176">
        <v>35471</v>
      </c>
      <c r="C4021" s="146">
        <v>45.229145000000003</v>
      </c>
      <c r="D4021">
        <f t="shared" si="127"/>
        <v>-0.86412665956290702</v>
      </c>
      <c r="E4021">
        <v>-3.1274354742584281E-3</v>
      </c>
      <c r="G4021">
        <v>4019</v>
      </c>
      <c r="H4021">
        <f t="shared" ca="1" si="128"/>
        <v>6.5355848355686781E-3</v>
      </c>
    </row>
    <row r="4022" spans="2:8" x14ac:dyDescent="0.2">
      <c r="B4022" s="176">
        <v>42243</v>
      </c>
      <c r="C4022" s="146">
        <v>332.87725799999998</v>
      </c>
      <c r="D4022">
        <f t="shared" si="127"/>
        <v>6.0269127190004426</v>
      </c>
      <c r="E4022">
        <v>-3.133522018201679E-3</v>
      </c>
      <c r="G4022">
        <v>4020</v>
      </c>
      <c r="H4022">
        <f t="shared" ca="1" si="128"/>
        <v>-1.3008286938089081E-2</v>
      </c>
    </row>
    <row r="4023" spans="2:8" x14ac:dyDescent="0.2">
      <c r="B4023" s="176">
        <v>35452</v>
      </c>
      <c r="C4023" s="146">
        <v>47.371765000000003</v>
      </c>
      <c r="D4023">
        <f t="shared" si="127"/>
        <v>-4.2174786782140559E-2</v>
      </c>
      <c r="E4023">
        <v>-3.1353665219158808E-3</v>
      </c>
      <c r="G4023">
        <v>4021</v>
      </c>
      <c r="H4023">
        <f t="shared" ca="1" si="128"/>
        <v>-1.1960051587919029E-2</v>
      </c>
    </row>
    <row r="4024" spans="2:8" x14ac:dyDescent="0.2">
      <c r="B4024" s="176">
        <v>35439</v>
      </c>
      <c r="C4024" s="146">
        <v>49.457630000000002</v>
      </c>
      <c r="D4024">
        <f t="shared" si="127"/>
        <v>-0.74020207867837573</v>
      </c>
      <c r="E4024">
        <v>-3.1459448146108847E-3</v>
      </c>
      <c r="G4024">
        <v>4022</v>
      </c>
      <c r="H4024">
        <f t="shared" ca="1" si="128"/>
        <v>5.9891014976717206E-2</v>
      </c>
    </row>
    <row r="4025" spans="2:8" x14ac:dyDescent="0.2">
      <c r="B4025" s="176">
        <v>40424</v>
      </c>
      <c r="C4025" s="146">
        <v>190.36961400000001</v>
      </c>
      <c r="D4025">
        <f t="shared" si="127"/>
        <v>-0.62219224133747286</v>
      </c>
      <c r="E4025">
        <v>-3.1466686732589378E-3</v>
      </c>
      <c r="G4025">
        <v>4023</v>
      </c>
      <c r="H4025">
        <f t="shared" ca="1" si="128"/>
        <v>2.2420460935553499E-2</v>
      </c>
    </row>
    <row r="4026" spans="2:8" x14ac:dyDescent="0.2">
      <c r="B4026" s="176">
        <v>44515</v>
      </c>
      <c r="C4026" s="146">
        <v>503.87957799999998</v>
      </c>
      <c r="D4026">
        <f t="shared" si="127"/>
        <v>3.1562884375857103</v>
      </c>
      <c r="E4026">
        <v>-3.155452452535748E-3</v>
      </c>
      <c r="G4026">
        <v>4024</v>
      </c>
      <c r="H4026">
        <f t="shared" ca="1" si="128"/>
        <v>9.5482542176386961E-3</v>
      </c>
    </row>
    <row r="4027" spans="2:8" x14ac:dyDescent="0.2">
      <c r="B4027" s="176">
        <v>39499</v>
      </c>
      <c r="C4027" s="146">
        <v>121.233063</v>
      </c>
      <c r="D4027">
        <f t="shared" si="127"/>
        <v>-0.79083092507704378</v>
      </c>
      <c r="E4027">
        <v>-3.1677300714497087E-3</v>
      </c>
      <c r="G4027">
        <v>4025</v>
      </c>
      <c r="H4027">
        <f t="shared" ca="1" si="128"/>
        <v>-1.2531320622537206E-2</v>
      </c>
    </row>
    <row r="4028" spans="2:8" x14ac:dyDescent="0.2">
      <c r="B4028" s="176">
        <v>45098</v>
      </c>
      <c r="C4028" s="146">
        <v>579.59362799999997</v>
      </c>
      <c r="D4028">
        <f t="shared" si="127"/>
        <v>5.5739353663440614</v>
      </c>
      <c r="E4028">
        <v>-3.1717528240188283E-3</v>
      </c>
      <c r="G4028">
        <v>4026</v>
      </c>
      <c r="H4028">
        <f t="shared" ca="1" si="128"/>
        <v>-1.0034294372752568E-2</v>
      </c>
    </row>
    <row r="4029" spans="2:8" x14ac:dyDescent="0.2">
      <c r="B4029" s="176">
        <v>38625</v>
      </c>
      <c r="C4029" s="146">
        <v>88.165397999999996</v>
      </c>
      <c r="D4029">
        <f t="shared" si="127"/>
        <v>-0.31706317374543197</v>
      </c>
      <c r="E4029">
        <v>-3.1718811100177606E-3</v>
      </c>
      <c r="G4029">
        <v>4027</v>
      </c>
      <c r="H4029">
        <f t="shared" ca="1" si="128"/>
        <v>3.9479434949110853E-2</v>
      </c>
    </row>
    <row r="4030" spans="2:8" x14ac:dyDescent="0.2">
      <c r="B4030" s="176">
        <v>39161</v>
      </c>
      <c r="C4030" s="146">
        <v>129.097443</v>
      </c>
      <c r="D4030">
        <f t="shared" si="127"/>
        <v>-0.28344855146394415</v>
      </c>
      <c r="E4030">
        <v>-3.1746774235231791E-3</v>
      </c>
      <c r="G4030">
        <v>4028</v>
      </c>
      <c r="H4030">
        <f t="shared" ca="1" si="128"/>
        <v>-2.9675411344739109E-3</v>
      </c>
    </row>
    <row r="4031" spans="2:8" x14ac:dyDescent="0.2">
      <c r="B4031" s="176">
        <v>40851</v>
      </c>
      <c r="C4031" s="146">
        <v>180.16493199999999</v>
      </c>
      <c r="D4031">
        <f t="shared" si="127"/>
        <v>5.1346421265382844E-2</v>
      </c>
      <c r="E4031">
        <v>-3.1796680068339575E-3</v>
      </c>
      <c r="G4031">
        <v>4029</v>
      </c>
      <c r="H4031">
        <f t="shared" ca="1" si="128"/>
        <v>-8.8134911310566062E-3</v>
      </c>
    </row>
    <row r="4032" spans="2:8" x14ac:dyDescent="0.2">
      <c r="B4032" s="176">
        <v>43768</v>
      </c>
      <c r="C4032" s="146">
        <v>171.365906</v>
      </c>
      <c r="D4032">
        <f t="shared" si="127"/>
        <v>2.8869858350606146</v>
      </c>
      <c r="E4032">
        <v>-3.1893467788001138E-3</v>
      </c>
      <c r="G4032">
        <v>4030</v>
      </c>
      <c r="H4032">
        <f t="shared" ca="1" si="128"/>
        <v>4.2948490682592225E-2</v>
      </c>
    </row>
    <row r="4033" spans="2:8" x14ac:dyDescent="0.2">
      <c r="B4033" s="176">
        <v>37865</v>
      </c>
      <c r="C4033" s="146">
        <v>44.087093000000003</v>
      </c>
      <c r="D4033">
        <f t="shared" si="127"/>
        <v>-0.86995176750814995</v>
      </c>
      <c r="E4033">
        <v>-3.2022627828406586E-3</v>
      </c>
      <c r="G4033">
        <v>4031</v>
      </c>
      <c r="H4033">
        <f t="shared" ca="1" si="128"/>
        <v>-3.9567727460204892E-2</v>
      </c>
    </row>
    <row r="4034" spans="2:8" x14ac:dyDescent="0.2">
      <c r="B4034" s="176">
        <v>42387</v>
      </c>
      <c r="C4034" s="146">
        <v>339.00570699999997</v>
      </c>
      <c r="D4034">
        <f t="shared" si="127"/>
        <v>-0.40177276239877524</v>
      </c>
      <c r="E4034">
        <v>-3.2229464258965957E-3</v>
      </c>
      <c r="G4034">
        <v>4032</v>
      </c>
      <c r="H4034">
        <f t="shared" ca="1" si="128"/>
        <v>9.9470895664876356E-3</v>
      </c>
    </row>
    <row r="4035" spans="2:8" x14ac:dyDescent="0.2">
      <c r="B4035" s="176">
        <v>45092</v>
      </c>
      <c r="C4035" s="146">
        <v>566.68383800000004</v>
      </c>
      <c r="D4035">
        <f t="shared" ref="D4035:D4098" si="129">(C4035-C4036)/C4036</f>
        <v>0.48344919161113659</v>
      </c>
      <c r="E4035">
        <v>-3.2438820136650882E-3</v>
      </c>
      <c r="G4035">
        <v>4033</v>
      </c>
      <c r="H4035">
        <f t="shared" ca="1" si="128"/>
        <v>6.1488806866060043E-2</v>
      </c>
    </row>
    <row r="4036" spans="2:8" x14ac:dyDescent="0.2">
      <c r="B4036" s="176">
        <v>42304</v>
      </c>
      <c r="C4036" s="146">
        <v>382.004211</v>
      </c>
      <c r="D4036">
        <f t="shared" si="129"/>
        <v>-2.2071818468998208E-2</v>
      </c>
      <c r="E4036">
        <v>-3.2501930783549416E-3</v>
      </c>
      <c r="G4036">
        <v>4034</v>
      </c>
      <c r="H4036">
        <f t="shared" ref="H4036:H4099" ca="1" si="130">_xlfn.NORM.INV(RAND(),N$5,N$6)</f>
        <v>3.3497330548959141E-2</v>
      </c>
    </row>
    <row r="4037" spans="2:8" x14ac:dyDescent="0.2">
      <c r="B4037" s="176">
        <v>41606</v>
      </c>
      <c r="C4037" s="146">
        <v>390.62603799999999</v>
      </c>
      <c r="D4037">
        <f t="shared" si="129"/>
        <v>1.1348052553981041</v>
      </c>
      <c r="E4037">
        <v>-3.2566151249023077E-3</v>
      </c>
      <c r="G4037">
        <v>4035</v>
      </c>
      <c r="H4037">
        <f t="shared" ca="1" si="130"/>
        <v>-1.7218341301995213E-3</v>
      </c>
    </row>
    <row r="4038" spans="2:8" x14ac:dyDescent="0.2">
      <c r="B4038" s="176">
        <v>44172</v>
      </c>
      <c r="C4038" s="146">
        <v>182.97970599999999</v>
      </c>
      <c r="D4038">
        <f t="shared" si="129"/>
        <v>-0.49192576897497176</v>
      </c>
      <c r="E4038">
        <v>-3.2581765658147139E-3</v>
      </c>
      <c r="G4038">
        <v>4036</v>
      </c>
      <c r="H4038">
        <f t="shared" ca="1" si="130"/>
        <v>-4.2831003031318475E-2</v>
      </c>
    </row>
    <row r="4039" spans="2:8" x14ac:dyDescent="0.2">
      <c r="B4039" s="176">
        <v>41625</v>
      </c>
      <c r="C4039" s="146">
        <v>360.14364599999999</v>
      </c>
      <c r="D4039">
        <f t="shared" si="129"/>
        <v>0.65429579000774563</v>
      </c>
      <c r="E4039">
        <v>-3.2604461559680824E-3</v>
      </c>
      <c r="G4039">
        <v>4037</v>
      </c>
      <c r="H4039">
        <f t="shared" ca="1" si="130"/>
        <v>-3.1095743653083735E-2</v>
      </c>
    </row>
    <row r="4040" spans="2:8" x14ac:dyDescent="0.2">
      <c r="B4040" s="176">
        <v>40667</v>
      </c>
      <c r="C4040" s="146">
        <v>217.70208700000001</v>
      </c>
      <c r="D4040">
        <f t="shared" si="129"/>
        <v>1.3827785906911478</v>
      </c>
      <c r="E4040">
        <v>-3.2671326527472892E-3</v>
      </c>
      <c r="G4040">
        <v>4038</v>
      </c>
      <c r="H4040">
        <f t="shared" ca="1" si="130"/>
        <v>7.6024965359796906E-3</v>
      </c>
    </row>
    <row r="4041" spans="2:8" x14ac:dyDescent="0.2">
      <c r="B4041" s="176">
        <v>39617</v>
      </c>
      <c r="C4041" s="146">
        <v>91.364799000000005</v>
      </c>
      <c r="D4041">
        <f t="shared" si="129"/>
        <v>0.49985213213154256</v>
      </c>
      <c r="E4041">
        <v>-3.27051049124326E-3</v>
      </c>
      <c r="G4041">
        <v>4039</v>
      </c>
      <c r="H4041">
        <f t="shared" ca="1" si="130"/>
        <v>-3.5957014617210507E-2</v>
      </c>
    </row>
    <row r="4042" spans="2:8" x14ac:dyDescent="0.2">
      <c r="B4042" s="176">
        <v>38168</v>
      </c>
      <c r="C4042" s="146">
        <v>60.915871000000003</v>
      </c>
      <c r="D4042">
        <f t="shared" si="129"/>
        <v>-0.19225741101350524</v>
      </c>
      <c r="E4042">
        <v>-3.2760929269480066E-3</v>
      </c>
      <c r="G4042">
        <v>4040</v>
      </c>
      <c r="H4042">
        <f t="shared" ca="1" si="130"/>
        <v>2.9372288803581406E-2</v>
      </c>
    </row>
    <row r="4043" spans="2:8" x14ac:dyDescent="0.2">
      <c r="B4043" s="176">
        <v>43944</v>
      </c>
      <c r="C4043" s="146">
        <v>75.414955000000006</v>
      </c>
      <c r="D4043">
        <f t="shared" si="129"/>
        <v>0.76119768239651575</v>
      </c>
      <c r="E4043">
        <v>-3.2937911952705037E-3</v>
      </c>
      <c r="G4043">
        <v>4041</v>
      </c>
      <c r="H4043">
        <f t="shared" ca="1" si="130"/>
        <v>-5.6144427855703234E-2</v>
      </c>
    </row>
    <row r="4044" spans="2:8" x14ac:dyDescent="0.2">
      <c r="B4044" s="176">
        <v>37886</v>
      </c>
      <c r="C4044" s="146">
        <v>42.820267000000001</v>
      </c>
      <c r="D4044">
        <f t="shared" si="129"/>
        <v>0.53054991829552289</v>
      </c>
      <c r="E4044">
        <v>-3.2965957390845356E-3</v>
      </c>
      <c r="G4044">
        <v>4042</v>
      </c>
      <c r="H4044">
        <f t="shared" ca="1" si="130"/>
        <v>-8.2726111466093523E-3</v>
      </c>
    </row>
    <row r="4045" spans="2:8" x14ac:dyDescent="0.2">
      <c r="B4045" s="176">
        <v>37778</v>
      </c>
      <c r="C4045" s="146">
        <v>27.977046999999999</v>
      </c>
      <c r="D4045">
        <f t="shared" si="129"/>
        <v>2.0074622605883143</v>
      </c>
      <c r="E4045">
        <v>-3.2975167767757638E-3</v>
      </c>
      <c r="G4045">
        <v>4043</v>
      </c>
      <c r="H4045">
        <f t="shared" ca="1" si="130"/>
        <v>-2.564759661311565E-2</v>
      </c>
    </row>
    <row r="4046" spans="2:8" x14ac:dyDescent="0.2">
      <c r="B4046" s="176">
        <v>37076</v>
      </c>
      <c r="C4046" s="146">
        <v>9.302543</v>
      </c>
      <c r="D4046">
        <f t="shared" si="129"/>
        <v>-0.85475990913016286</v>
      </c>
      <c r="E4046">
        <v>-3.3056563763072372E-3</v>
      </c>
      <c r="G4046">
        <v>4044</v>
      </c>
      <c r="H4046">
        <f t="shared" ca="1" si="130"/>
        <v>-1.5715842105256443E-2</v>
      </c>
    </row>
    <row r="4047" spans="2:8" x14ac:dyDescent="0.2">
      <c r="B4047" s="176">
        <v>37952</v>
      </c>
      <c r="C4047" s="146">
        <v>64.049415999999994</v>
      </c>
      <c r="D4047">
        <f t="shared" si="129"/>
        <v>0.21253669495111763</v>
      </c>
      <c r="E4047">
        <v>-3.3062058456149353E-3</v>
      </c>
      <c r="G4047">
        <v>4045</v>
      </c>
      <c r="H4047">
        <f t="shared" ca="1" si="130"/>
        <v>4.9356220204444232E-2</v>
      </c>
    </row>
    <row r="4048" spans="2:8" x14ac:dyDescent="0.2">
      <c r="B4048" s="176">
        <v>35067</v>
      </c>
      <c r="C4048" s="146">
        <v>52.822662000000001</v>
      </c>
      <c r="D4048">
        <f t="shared" si="129"/>
        <v>0.59193700731588095</v>
      </c>
      <c r="E4048">
        <v>-3.3086898951085013E-3</v>
      </c>
      <c r="G4048">
        <v>4046</v>
      </c>
      <c r="H4048">
        <f t="shared" ca="1" si="130"/>
        <v>-3.7969551875238233E-2</v>
      </c>
    </row>
    <row r="4049" spans="2:8" x14ac:dyDescent="0.2">
      <c r="B4049" s="176">
        <v>37810</v>
      </c>
      <c r="C4049" s="146">
        <v>33.181376999999998</v>
      </c>
      <c r="D4049">
        <f t="shared" si="129"/>
        <v>-0.81534094863187045</v>
      </c>
      <c r="E4049">
        <v>-3.3089789964045836E-3</v>
      </c>
      <c r="G4049">
        <v>4047</v>
      </c>
      <c r="H4049">
        <f t="shared" ca="1" si="130"/>
        <v>1.5485577169715815E-2</v>
      </c>
    </row>
    <row r="4050" spans="2:8" x14ac:dyDescent="0.2">
      <c r="B4050" s="176">
        <v>43488</v>
      </c>
      <c r="C4050" s="146">
        <v>179.68995699999999</v>
      </c>
      <c r="D4050">
        <f t="shared" si="129"/>
        <v>2.7816272749480405E-3</v>
      </c>
      <c r="E4050">
        <v>-3.3177120213830364E-3</v>
      </c>
      <c r="G4050">
        <v>4048</v>
      </c>
      <c r="H4050">
        <f t="shared" ca="1" si="130"/>
        <v>8.0696139657484029E-3</v>
      </c>
    </row>
    <row r="4051" spans="2:8" x14ac:dyDescent="0.2">
      <c r="B4051" s="176">
        <v>44166</v>
      </c>
      <c r="C4051" s="146">
        <v>179.19151299999999</v>
      </c>
      <c r="D4051">
        <f t="shared" si="129"/>
        <v>14.518198851061966</v>
      </c>
      <c r="E4051">
        <v>-3.3269155003343774E-3</v>
      </c>
      <c r="G4051">
        <v>4049</v>
      </c>
      <c r="H4051">
        <f t="shared" ca="1" si="130"/>
        <v>-5.7860758686894562E-3</v>
      </c>
    </row>
    <row r="4052" spans="2:8" x14ac:dyDescent="0.2">
      <c r="B4052" s="176">
        <v>37133</v>
      </c>
      <c r="C4052" s="146">
        <v>11.547185000000001</v>
      </c>
      <c r="D4052">
        <f t="shared" si="129"/>
        <v>-0.84886894938562552</v>
      </c>
      <c r="E4052">
        <v>-3.3287440753732266E-3</v>
      </c>
      <c r="G4052">
        <v>4050</v>
      </c>
      <c r="H4052">
        <f t="shared" ca="1" si="130"/>
        <v>3.5373547581162575E-2</v>
      </c>
    </row>
    <row r="4053" spans="2:8" x14ac:dyDescent="0.2">
      <c r="B4053" s="176">
        <v>38404</v>
      </c>
      <c r="C4053" s="146">
        <v>76.405113</v>
      </c>
      <c r="D4053">
        <f t="shared" si="129"/>
        <v>0.14457092038855515</v>
      </c>
      <c r="E4053">
        <v>-3.3432985811702683E-3</v>
      </c>
      <c r="G4053">
        <v>4051</v>
      </c>
      <c r="H4053">
        <f t="shared" ca="1" si="130"/>
        <v>-1.8282568956760795E-2</v>
      </c>
    </row>
    <row r="4054" spans="2:8" x14ac:dyDescent="0.2">
      <c r="B4054" s="176">
        <v>38289</v>
      </c>
      <c r="C4054" s="146">
        <v>66.754372000000004</v>
      </c>
      <c r="D4054">
        <f t="shared" si="129"/>
        <v>-0.89545125763508227</v>
      </c>
      <c r="E4054">
        <v>-3.3480832137752527E-3</v>
      </c>
      <c r="G4054">
        <v>4052</v>
      </c>
      <c r="H4054">
        <f t="shared" ca="1" si="130"/>
        <v>-2.3961640897327465E-2</v>
      </c>
    </row>
    <row r="4055" spans="2:8" x14ac:dyDescent="0.2">
      <c r="B4055" s="176">
        <v>45189</v>
      </c>
      <c r="C4055" s="146">
        <v>638.5</v>
      </c>
      <c r="D4055">
        <f t="shared" si="129"/>
        <v>1.4024381801390442</v>
      </c>
      <c r="E4055">
        <v>-3.3560039326557961E-3</v>
      </c>
      <c r="G4055">
        <v>4053</v>
      </c>
      <c r="H4055">
        <f t="shared" ca="1" si="130"/>
        <v>4.6563599301466911E-3</v>
      </c>
    </row>
    <row r="4056" spans="2:8" x14ac:dyDescent="0.2">
      <c r="B4056" s="176">
        <v>43346</v>
      </c>
      <c r="C4056" s="146">
        <v>265.77166699999998</v>
      </c>
      <c r="D4056">
        <f t="shared" si="129"/>
        <v>-0.43427057361125848</v>
      </c>
      <c r="E4056">
        <v>-3.364535773885085E-3</v>
      </c>
      <c r="G4056">
        <v>4054</v>
      </c>
      <c r="H4056">
        <f t="shared" ca="1" si="130"/>
        <v>-6.1217932460265944E-4</v>
      </c>
    </row>
    <row r="4057" spans="2:8" x14ac:dyDescent="0.2">
      <c r="B4057" s="176">
        <v>42692</v>
      </c>
      <c r="C4057" s="146">
        <v>469.78582799999998</v>
      </c>
      <c r="D4057">
        <f t="shared" si="129"/>
        <v>10.611743202877879</v>
      </c>
      <c r="E4057">
        <v>-3.3837415532394495E-3</v>
      </c>
      <c r="G4057">
        <v>4055</v>
      </c>
      <c r="H4057">
        <f t="shared" ca="1" si="130"/>
        <v>4.0947137938522598E-3</v>
      </c>
    </row>
    <row r="4058" spans="2:8" x14ac:dyDescent="0.2">
      <c r="B4058" s="176">
        <v>35934</v>
      </c>
      <c r="C4058" s="146">
        <v>40.457821000000003</v>
      </c>
      <c r="D4058">
        <f t="shared" si="129"/>
        <v>-0.84289368100273931</v>
      </c>
      <c r="E4058">
        <v>-3.3932764047941628E-3</v>
      </c>
      <c r="G4058">
        <v>4056</v>
      </c>
      <c r="H4058">
        <f t="shared" ca="1" si="130"/>
        <v>8.89360744340046E-3</v>
      </c>
    </row>
    <row r="4059" spans="2:8" x14ac:dyDescent="0.2">
      <c r="B4059" s="176">
        <v>41232</v>
      </c>
      <c r="C4059" s="146">
        <v>257.51873799999998</v>
      </c>
      <c r="D4059">
        <f t="shared" si="129"/>
        <v>2.5976575100162318</v>
      </c>
      <c r="E4059">
        <v>-3.3961902573830158E-3</v>
      </c>
      <c r="G4059">
        <v>4057</v>
      </c>
      <c r="H4059">
        <f t="shared" ca="1" si="130"/>
        <v>1.8165426605112316E-2</v>
      </c>
    </row>
    <row r="4060" spans="2:8" x14ac:dyDescent="0.2">
      <c r="B4060" s="176">
        <v>37991</v>
      </c>
      <c r="C4060" s="146">
        <v>71.579559000000003</v>
      </c>
      <c r="D4060">
        <f t="shared" si="129"/>
        <v>-0.82366090001902637</v>
      </c>
      <c r="E4060">
        <v>-3.3962010699397035E-3</v>
      </c>
      <c r="G4060">
        <v>4058</v>
      </c>
      <c r="H4060">
        <f t="shared" ca="1" si="130"/>
        <v>-5.8223620285805557E-3</v>
      </c>
    </row>
    <row r="4061" spans="2:8" x14ac:dyDescent="0.2">
      <c r="B4061" s="176">
        <v>42478</v>
      </c>
      <c r="C4061" s="146">
        <v>405.91995200000002</v>
      </c>
      <c r="D4061">
        <f t="shared" si="129"/>
        <v>0.1280808070567622</v>
      </c>
      <c r="E4061">
        <v>-3.4251397179484761E-3</v>
      </c>
      <c r="G4061">
        <v>4059</v>
      </c>
      <c r="H4061">
        <f t="shared" ca="1" si="130"/>
        <v>3.2694139343044633E-3</v>
      </c>
    </row>
    <row r="4062" spans="2:8" x14ac:dyDescent="0.2">
      <c r="B4062" s="176">
        <v>42290</v>
      </c>
      <c r="C4062" s="146">
        <v>359.832336</v>
      </c>
      <c r="D4062">
        <f t="shared" si="129"/>
        <v>-0.13678386607390461</v>
      </c>
      <c r="E4062">
        <v>-3.4496873254030269E-3</v>
      </c>
      <c r="G4062">
        <v>4060</v>
      </c>
      <c r="H4062">
        <f t="shared" ca="1" si="130"/>
        <v>-2.2459810968043552E-2</v>
      </c>
    </row>
    <row r="4063" spans="2:8" x14ac:dyDescent="0.2">
      <c r="B4063" s="176">
        <v>44631</v>
      </c>
      <c r="C4063" s="146">
        <v>416.85079999999999</v>
      </c>
      <c r="D4063">
        <f t="shared" si="129"/>
        <v>-0.25622555988153645</v>
      </c>
      <c r="E4063">
        <v>-3.4556724916724258E-3</v>
      </c>
      <c r="G4063">
        <v>4061</v>
      </c>
      <c r="H4063">
        <f t="shared" ca="1" si="130"/>
        <v>-9.1467607697250219E-3</v>
      </c>
    </row>
    <row r="4064" spans="2:8" x14ac:dyDescent="0.2">
      <c r="B4064" s="176">
        <v>45090</v>
      </c>
      <c r="C4064" s="146">
        <v>560.45324700000003</v>
      </c>
      <c r="D4064">
        <f t="shared" si="129"/>
        <v>0.39763827407832752</v>
      </c>
      <c r="E4064">
        <v>-3.4565782710833048E-3</v>
      </c>
      <c r="G4064">
        <v>4062</v>
      </c>
      <c r="H4064">
        <f t="shared" ca="1" si="130"/>
        <v>-3.8841529987766577E-2</v>
      </c>
    </row>
    <row r="4065" spans="2:8" x14ac:dyDescent="0.2">
      <c r="B4065" s="176">
        <v>43074</v>
      </c>
      <c r="C4065" s="146">
        <v>401.00021400000003</v>
      </c>
      <c r="D4065">
        <f t="shared" si="129"/>
        <v>15.467044472207075</v>
      </c>
      <c r="E4065">
        <v>-3.4683012282800386E-3</v>
      </c>
      <c r="G4065">
        <v>4063</v>
      </c>
      <c r="H4065">
        <f t="shared" ca="1" si="130"/>
        <v>2.2804662359164073E-2</v>
      </c>
    </row>
    <row r="4066" spans="2:8" x14ac:dyDescent="0.2">
      <c r="B4066" s="176">
        <v>37448</v>
      </c>
      <c r="C4066" s="146">
        <v>24.351680999999999</v>
      </c>
      <c r="D4066">
        <f t="shared" si="129"/>
        <v>-0.94841605363431436</v>
      </c>
      <c r="E4066">
        <v>-3.4720973238137488E-3</v>
      </c>
      <c r="G4066">
        <v>4064</v>
      </c>
      <c r="H4066">
        <f t="shared" ca="1" si="130"/>
        <v>1.1345291387260951E-2</v>
      </c>
    </row>
    <row r="4067" spans="2:8" x14ac:dyDescent="0.2">
      <c r="B4067" s="176">
        <v>45041</v>
      </c>
      <c r="C4067" s="146">
        <v>472.07867399999998</v>
      </c>
      <c r="D4067">
        <f t="shared" si="129"/>
        <v>0.69162618641395235</v>
      </c>
      <c r="E4067">
        <v>-3.4722739108283425E-3</v>
      </c>
      <c r="G4067">
        <v>4065</v>
      </c>
      <c r="H4067">
        <f t="shared" ca="1" si="130"/>
        <v>2.7730598293318611E-2</v>
      </c>
    </row>
    <row r="4068" spans="2:8" x14ac:dyDescent="0.2">
      <c r="B4068" s="176">
        <v>41311</v>
      </c>
      <c r="C4068" s="146">
        <v>279.06796300000002</v>
      </c>
      <c r="D4068">
        <f t="shared" si="129"/>
        <v>0.63276606814113168</v>
      </c>
      <c r="E4068">
        <v>-3.4820641227673913E-3</v>
      </c>
      <c r="G4068">
        <v>4066</v>
      </c>
      <c r="H4068">
        <f t="shared" ca="1" si="130"/>
        <v>1.4556293752978245E-4</v>
      </c>
    </row>
    <row r="4069" spans="2:8" x14ac:dyDescent="0.2">
      <c r="B4069" s="176">
        <v>44160</v>
      </c>
      <c r="C4069" s="146">
        <v>170.91729699999999</v>
      </c>
      <c r="D4069">
        <f t="shared" si="129"/>
        <v>1.2695799414082709</v>
      </c>
      <c r="E4069">
        <v>-3.4874119381041887E-3</v>
      </c>
      <c r="G4069">
        <v>4067</v>
      </c>
      <c r="H4069">
        <f t="shared" ca="1" si="130"/>
        <v>1.5563339159575848E-2</v>
      </c>
    </row>
    <row r="4070" spans="2:8" x14ac:dyDescent="0.2">
      <c r="B4070" s="176">
        <v>38408</v>
      </c>
      <c r="C4070" s="146">
        <v>75.307899000000006</v>
      </c>
      <c r="D4070">
        <f t="shared" si="129"/>
        <v>-0.51637250300029514</v>
      </c>
      <c r="E4070">
        <v>-3.4972914708301596E-3</v>
      </c>
      <c r="G4070">
        <v>4068</v>
      </c>
      <c r="H4070">
        <f t="shared" ca="1" si="130"/>
        <v>2.3820184962121044E-2</v>
      </c>
    </row>
    <row r="4071" spans="2:8" x14ac:dyDescent="0.2">
      <c r="B4071" s="176">
        <v>43669</v>
      </c>
      <c r="C4071" s="146">
        <v>155.714676</v>
      </c>
      <c r="D4071">
        <f t="shared" si="129"/>
        <v>6.9103293983534657</v>
      </c>
      <c r="E4071">
        <v>-3.5087903423312544E-3</v>
      </c>
      <c r="G4071">
        <v>4069</v>
      </c>
      <c r="H4071">
        <f t="shared" ca="1" si="130"/>
        <v>7.5133393868524693E-3</v>
      </c>
    </row>
    <row r="4072" spans="2:8" x14ac:dyDescent="0.2">
      <c r="B4072" s="176">
        <v>37354</v>
      </c>
      <c r="C4072" s="146">
        <v>19.684979999999999</v>
      </c>
      <c r="D4072">
        <f t="shared" si="129"/>
        <v>-0.81277075388129905</v>
      </c>
      <c r="E4072">
        <v>-3.5143555836967535E-3</v>
      </c>
      <c r="G4072">
        <v>4070</v>
      </c>
      <c r="H4072">
        <f t="shared" ca="1" si="130"/>
        <v>-3.7386014905963199E-3</v>
      </c>
    </row>
    <row r="4073" spans="2:8" x14ac:dyDescent="0.2">
      <c r="B4073" s="176">
        <v>38712</v>
      </c>
      <c r="C4073" s="146">
        <v>105.13838200000001</v>
      </c>
      <c r="D4073">
        <f t="shared" si="129"/>
        <v>3.8266103746267519</v>
      </c>
      <c r="E4073">
        <v>-3.5190327666067551E-3</v>
      </c>
      <c r="G4073">
        <v>4071</v>
      </c>
      <c r="H4073">
        <f t="shared" ca="1" si="130"/>
        <v>-1.5552223708454466E-2</v>
      </c>
    </row>
    <row r="4074" spans="2:8" x14ac:dyDescent="0.2">
      <c r="B4074" s="176">
        <v>37547</v>
      </c>
      <c r="C4074" s="146">
        <v>21.783068</v>
      </c>
      <c r="D4074">
        <f t="shared" si="129"/>
        <v>3.5537291627804612E-3</v>
      </c>
      <c r="E4074">
        <v>-3.5283759310700412E-3</v>
      </c>
      <c r="G4074">
        <v>4072</v>
      </c>
      <c r="H4074">
        <f t="shared" ca="1" si="130"/>
        <v>-3.377496685891207E-2</v>
      </c>
    </row>
    <row r="4075" spans="2:8" x14ac:dyDescent="0.2">
      <c r="B4075" s="176">
        <v>37550</v>
      </c>
      <c r="C4075" s="146">
        <v>21.705931</v>
      </c>
      <c r="D4075">
        <f t="shared" si="129"/>
        <v>-0.95699002816597378</v>
      </c>
      <c r="E4075">
        <v>-3.5411448929049136E-3</v>
      </c>
      <c r="G4075">
        <v>4073</v>
      </c>
      <c r="H4075">
        <f t="shared" ca="1" si="130"/>
        <v>-2.1327651138335235E-2</v>
      </c>
    </row>
    <row r="4076" spans="2:8" x14ac:dyDescent="0.2">
      <c r="B4076" s="176">
        <v>42128</v>
      </c>
      <c r="C4076" s="146">
        <v>504.67205799999999</v>
      </c>
      <c r="D4076">
        <f t="shared" si="129"/>
        <v>1.65625192292207</v>
      </c>
      <c r="E4076">
        <v>-3.5416036881577195E-3</v>
      </c>
      <c r="G4076">
        <v>4074</v>
      </c>
      <c r="H4076">
        <f t="shared" ca="1" si="130"/>
        <v>3.4377051059319666E-2</v>
      </c>
    </row>
    <row r="4077" spans="2:8" x14ac:dyDescent="0.2">
      <c r="B4077" s="176">
        <v>40414</v>
      </c>
      <c r="C4077" s="146">
        <v>189.99404899999999</v>
      </c>
      <c r="D4077">
        <f t="shared" si="129"/>
        <v>0.5155960717742093</v>
      </c>
      <c r="E4077">
        <v>-3.5456059206769031E-3</v>
      </c>
      <c r="G4077">
        <v>4075</v>
      </c>
      <c r="H4077">
        <f t="shared" ca="1" si="130"/>
        <v>-2.2992757010150106E-2</v>
      </c>
    </row>
    <row r="4078" spans="2:8" x14ac:dyDescent="0.2">
      <c r="B4078" s="176">
        <v>43895</v>
      </c>
      <c r="C4078" s="146">
        <v>125.359291</v>
      </c>
      <c r="D4078">
        <f t="shared" si="129"/>
        <v>-0.13235189199021161</v>
      </c>
      <c r="E4078">
        <v>-3.5657619952808406E-3</v>
      </c>
      <c r="G4078">
        <v>4076</v>
      </c>
      <c r="H4078">
        <f t="shared" ca="1" si="130"/>
        <v>-4.33397259315354E-2</v>
      </c>
    </row>
    <row r="4079" spans="2:8" x14ac:dyDescent="0.2">
      <c r="B4079" s="176">
        <v>40192</v>
      </c>
      <c r="C4079" s="146">
        <v>144.48172</v>
      </c>
      <c r="D4079">
        <f t="shared" si="129"/>
        <v>-0.19860645711721159</v>
      </c>
      <c r="E4079">
        <v>-3.5672117432124111E-3</v>
      </c>
      <c r="G4079">
        <v>4077</v>
      </c>
      <c r="H4079">
        <f t="shared" ca="1" si="130"/>
        <v>-3.4916186452673574E-2</v>
      </c>
    </row>
    <row r="4080" spans="2:8" x14ac:dyDescent="0.2">
      <c r="B4080" s="176">
        <v>43487</v>
      </c>
      <c r="C4080" s="146">
        <v>180.28810100000001</v>
      </c>
      <c r="D4080">
        <f t="shared" si="129"/>
        <v>0.24669603572969317</v>
      </c>
      <c r="E4080">
        <v>-3.5812647008751659E-3</v>
      </c>
      <c r="G4080">
        <v>4078</v>
      </c>
      <c r="H4080">
        <f t="shared" ca="1" si="130"/>
        <v>-1.7387229359447514E-3</v>
      </c>
    </row>
    <row r="4081" spans="2:8" x14ac:dyDescent="0.2">
      <c r="B4081" s="176">
        <v>38785</v>
      </c>
      <c r="C4081" s="146">
        <v>144.612717</v>
      </c>
      <c r="D4081">
        <f t="shared" si="129"/>
        <v>0.1591164644651194</v>
      </c>
      <c r="E4081">
        <v>-3.5818015273251479E-3</v>
      </c>
      <c r="G4081">
        <v>4079</v>
      </c>
      <c r="H4081">
        <f t="shared" ca="1" si="130"/>
        <v>-4.0399950873507028E-2</v>
      </c>
    </row>
    <row r="4082" spans="2:8" x14ac:dyDescent="0.2">
      <c r="B4082" s="176">
        <v>44062</v>
      </c>
      <c r="C4082" s="146">
        <v>124.761162</v>
      </c>
      <c r="D4082">
        <f t="shared" si="129"/>
        <v>-0.44795058830325979</v>
      </c>
      <c r="E4082">
        <v>-3.5827320323404709E-3</v>
      </c>
      <c r="G4082">
        <v>4080</v>
      </c>
      <c r="H4082">
        <f t="shared" ca="1" si="130"/>
        <v>1.5633958763505946E-2</v>
      </c>
    </row>
    <row r="4083" spans="2:8" x14ac:dyDescent="0.2">
      <c r="B4083" s="176">
        <v>41103</v>
      </c>
      <c r="C4083" s="146">
        <v>225.99636799999999</v>
      </c>
      <c r="D4083">
        <f t="shared" si="129"/>
        <v>3.6808442050621326</v>
      </c>
      <c r="E4083">
        <v>-3.5894854797750226E-3</v>
      </c>
      <c r="G4083">
        <v>4081</v>
      </c>
      <c r="H4083">
        <f t="shared" ca="1" si="130"/>
        <v>2.1506283925739198E-2</v>
      </c>
    </row>
    <row r="4084" spans="2:8" x14ac:dyDescent="0.2">
      <c r="B4084" s="176">
        <v>35727</v>
      </c>
      <c r="C4084" s="146">
        <v>48.281112999999998</v>
      </c>
      <c r="D4084">
        <f t="shared" si="129"/>
        <v>-0.92072066830870281</v>
      </c>
      <c r="E4084">
        <v>-3.5911785098310788E-3</v>
      </c>
      <c r="G4084">
        <v>4082</v>
      </c>
      <c r="H4084">
        <f t="shared" ca="1" si="130"/>
        <v>-1.2712373299267856E-2</v>
      </c>
    </row>
    <row r="4085" spans="2:8" x14ac:dyDescent="0.2">
      <c r="B4085" s="176">
        <v>45173</v>
      </c>
      <c r="C4085" s="146">
        <v>609</v>
      </c>
      <c r="D4085">
        <f t="shared" si="129"/>
        <v>2.7992952965446381E-3</v>
      </c>
      <c r="E4085">
        <v>-3.5994960026277212E-3</v>
      </c>
      <c r="G4085">
        <v>4083</v>
      </c>
      <c r="H4085">
        <f t="shared" ca="1" si="130"/>
        <v>-1.8141241527614271E-2</v>
      </c>
    </row>
    <row r="4086" spans="2:8" x14ac:dyDescent="0.2">
      <c r="B4086" s="176">
        <v>45146</v>
      </c>
      <c r="C4086" s="146">
        <v>607.29998799999998</v>
      </c>
      <c r="D4086">
        <f t="shared" si="129"/>
        <v>0.83962793967961324</v>
      </c>
      <c r="E4086">
        <v>-3.6095356849877198E-3</v>
      </c>
      <c r="G4086">
        <v>4084</v>
      </c>
      <c r="H4086">
        <f t="shared" ca="1" si="130"/>
        <v>2.2488851621325901E-2</v>
      </c>
    </row>
    <row r="4087" spans="2:8" x14ac:dyDescent="0.2">
      <c r="B4087" s="176">
        <v>43186</v>
      </c>
      <c r="C4087" s="146">
        <v>330.12109400000003</v>
      </c>
      <c r="D4087">
        <f t="shared" si="129"/>
        <v>2.920071908120621</v>
      </c>
      <c r="E4087">
        <v>-3.6107039997958054E-3</v>
      </c>
      <c r="G4087">
        <v>4085</v>
      </c>
      <c r="H4087">
        <f t="shared" ca="1" si="130"/>
        <v>2.0265733457481082E-2</v>
      </c>
    </row>
    <row r="4088" spans="2:8" x14ac:dyDescent="0.2">
      <c r="B4088" s="176">
        <v>38607</v>
      </c>
      <c r="C4088" s="146">
        <v>84.21302</v>
      </c>
      <c r="D4088">
        <f t="shared" si="129"/>
        <v>0.6122420012326959</v>
      </c>
      <c r="E4088">
        <v>-3.6121285007694589E-3</v>
      </c>
      <c r="G4088">
        <v>4086</v>
      </c>
      <c r="H4088">
        <f t="shared" ca="1" si="130"/>
        <v>2.2277224382269537E-2</v>
      </c>
    </row>
    <row r="4089" spans="2:8" x14ac:dyDescent="0.2">
      <c r="B4089" s="176">
        <v>35069</v>
      </c>
      <c r="C4089" s="146">
        <v>52.233485999999999</v>
      </c>
      <c r="D4089">
        <f t="shared" si="129"/>
        <v>3.9284224373465513</v>
      </c>
      <c r="E4089">
        <v>-3.6126407498742576E-3</v>
      </c>
      <c r="G4089">
        <v>4087</v>
      </c>
      <c r="H4089">
        <f t="shared" ca="1" si="130"/>
        <v>-1.3679434167035579E-2</v>
      </c>
    </row>
    <row r="4090" spans="2:8" x14ac:dyDescent="0.2">
      <c r="B4090" s="176">
        <v>37158</v>
      </c>
      <c r="C4090" s="146">
        <v>10.598419</v>
      </c>
      <c r="D4090">
        <f t="shared" si="129"/>
        <v>-0.75411715109836364</v>
      </c>
      <c r="E4090">
        <v>-3.6256514416443605E-3</v>
      </c>
      <c r="G4090">
        <v>4088</v>
      </c>
      <c r="H4090">
        <f t="shared" ca="1" si="130"/>
        <v>2.5052344603836617E-2</v>
      </c>
    </row>
    <row r="4091" spans="2:8" x14ac:dyDescent="0.2">
      <c r="B4091" s="176">
        <v>37861</v>
      </c>
      <c r="C4091" s="146">
        <v>43.103530999999997</v>
      </c>
      <c r="D4091">
        <f t="shared" si="129"/>
        <v>-0.6463055808120004</v>
      </c>
      <c r="E4091">
        <v>-3.6376497862424281E-3</v>
      </c>
      <c r="G4091">
        <v>4089</v>
      </c>
      <c r="H4091">
        <f t="shared" ca="1" si="130"/>
        <v>-1.9468854646991648E-2</v>
      </c>
    </row>
    <row r="4092" spans="2:8" x14ac:dyDescent="0.2">
      <c r="B4092" s="176">
        <v>39412</v>
      </c>
      <c r="C4092" s="146">
        <v>121.866585</v>
      </c>
      <c r="D4092">
        <f t="shared" si="129"/>
        <v>-0.76227009074512408</v>
      </c>
      <c r="E4092">
        <v>-3.6395523586062917E-3</v>
      </c>
      <c r="G4092">
        <v>4090</v>
      </c>
      <c r="H4092">
        <f t="shared" ca="1" si="130"/>
        <v>-1.8702629552864947E-2</v>
      </c>
    </row>
    <row r="4093" spans="2:8" x14ac:dyDescent="0.2">
      <c r="B4093" s="176">
        <v>41969</v>
      </c>
      <c r="C4093" s="146">
        <v>512.62622099999999</v>
      </c>
      <c r="D4093">
        <f t="shared" si="129"/>
        <v>1.1738587602641828</v>
      </c>
      <c r="E4093">
        <v>-3.6408785205876439E-3</v>
      </c>
      <c r="G4093">
        <v>4091</v>
      </c>
      <c r="H4093">
        <f t="shared" ca="1" si="130"/>
        <v>-8.6897735843868163E-3</v>
      </c>
    </row>
    <row r="4094" spans="2:8" x14ac:dyDescent="0.2">
      <c r="B4094" s="176">
        <v>41085</v>
      </c>
      <c r="C4094" s="146">
        <v>235.81395000000001</v>
      </c>
      <c r="D4094">
        <f t="shared" si="129"/>
        <v>-0.30742523689472318</v>
      </c>
      <c r="E4094">
        <v>-3.6423632458565842E-3</v>
      </c>
      <c r="G4094">
        <v>4092</v>
      </c>
      <c r="H4094">
        <f t="shared" ca="1" si="130"/>
        <v>6.2080335611236971E-2</v>
      </c>
    </row>
    <row r="4095" spans="2:8" x14ac:dyDescent="0.2">
      <c r="B4095" s="176">
        <v>44376</v>
      </c>
      <c r="C4095" s="146">
        <v>340.48880000000003</v>
      </c>
      <c r="D4095">
        <f t="shared" si="129"/>
        <v>0.32460731910893265</v>
      </c>
      <c r="E4095">
        <v>-3.6463762462605616E-3</v>
      </c>
      <c r="G4095">
        <v>4093</v>
      </c>
      <c r="H4095">
        <f t="shared" ca="1" si="130"/>
        <v>1.2474122721800471E-2</v>
      </c>
    </row>
    <row r="4096" spans="2:8" x14ac:dyDescent="0.2">
      <c r="B4096" s="176">
        <v>43306</v>
      </c>
      <c r="C4096" s="146">
        <v>257.04885899999999</v>
      </c>
      <c r="D4096">
        <f t="shared" si="129"/>
        <v>11.328643280142552</v>
      </c>
      <c r="E4096">
        <v>-3.6706826481105303E-3</v>
      </c>
      <c r="G4096">
        <v>4094</v>
      </c>
      <c r="H4096">
        <f t="shared" ca="1" si="130"/>
        <v>-1.8601303248041441E-2</v>
      </c>
    </row>
    <row r="4097" spans="2:8" x14ac:dyDescent="0.2">
      <c r="B4097" s="176">
        <v>37559</v>
      </c>
      <c r="C4097" s="146">
        <v>20.849727999999999</v>
      </c>
      <c r="D4097">
        <f t="shared" si="129"/>
        <v>-0.94743075122623099</v>
      </c>
      <c r="E4097">
        <v>-3.6861227244385174E-3</v>
      </c>
      <c r="G4097">
        <v>4095</v>
      </c>
      <c r="H4097">
        <f t="shared" ca="1" si="130"/>
        <v>1.6070303782209226E-2</v>
      </c>
    </row>
    <row r="4098" spans="2:8" x14ac:dyDescent="0.2">
      <c r="B4098" s="176">
        <v>41736</v>
      </c>
      <c r="C4098" s="146">
        <v>396.614532</v>
      </c>
      <c r="D4098">
        <f t="shared" si="129"/>
        <v>10.985460591536055</v>
      </c>
      <c r="E4098">
        <v>-3.6991801453073107E-3</v>
      </c>
      <c r="G4098">
        <v>4096</v>
      </c>
      <c r="H4098">
        <f t="shared" ca="1" si="130"/>
        <v>1.8922272468137144E-2</v>
      </c>
    </row>
    <row r="4099" spans="2:8" x14ac:dyDescent="0.2">
      <c r="B4099" s="176">
        <v>35837</v>
      </c>
      <c r="C4099" s="146">
        <v>33.091304999999998</v>
      </c>
      <c r="D4099">
        <f t="shared" ref="D4099:D4162" si="131">(C4099-C4100)/C4100</f>
        <v>-0.94303450094298191</v>
      </c>
      <c r="E4099">
        <v>-3.7108125900696402E-3</v>
      </c>
      <c r="G4099">
        <v>4097</v>
      </c>
      <c r="H4099">
        <f t="shared" ca="1" si="130"/>
        <v>-7.9525658082163758E-3</v>
      </c>
    </row>
    <row r="4100" spans="2:8" x14ac:dyDescent="0.2">
      <c r="B4100" s="176">
        <v>42040</v>
      </c>
      <c r="C4100" s="146">
        <v>580.90081799999996</v>
      </c>
      <c r="D4100">
        <f t="shared" si="131"/>
        <v>0.18256986890929147</v>
      </c>
      <c r="E4100">
        <v>-3.7199764260139128E-3</v>
      </c>
      <c r="G4100">
        <v>4098</v>
      </c>
      <c r="H4100">
        <f t="shared" ref="H4100:H4163" ca="1" si="132">_xlfn.NORM.INV(RAND(),N$5,N$6)</f>
        <v>6.4216867465133262E-2</v>
      </c>
    </row>
    <row r="4101" spans="2:8" x14ac:dyDescent="0.2">
      <c r="B4101" s="176">
        <v>44600</v>
      </c>
      <c r="C4101" s="146">
        <v>491.21902499999999</v>
      </c>
      <c r="D4101">
        <f t="shared" si="131"/>
        <v>6.9592495884950258</v>
      </c>
      <c r="E4101">
        <v>-3.7404285133024488E-3</v>
      </c>
      <c r="G4101">
        <v>4099</v>
      </c>
      <c r="H4101">
        <f t="shared" ca="1" si="132"/>
        <v>-4.655974585537629E-2</v>
      </c>
    </row>
    <row r="4102" spans="2:8" x14ac:dyDescent="0.2">
      <c r="B4102" s="176">
        <v>38160</v>
      </c>
      <c r="C4102" s="146">
        <v>61.716751000000002</v>
      </c>
      <c r="D4102">
        <f t="shared" si="131"/>
        <v>-0.87728622069673023</v>
      </c>
      <c r="E4102">
        <v>-3.7494857869278643E-3</v>
      </c>
      <c r="G4102">
        <v>4100</v>
      </c>
      <c r="H4102">
        <f t="shared" ca="1" si="132"/>
        <v>-4.1011660578762123E-3</v>
      </c>
    </row>
    <row r="4103" spans="2:8" x14ac:dyDescent="0.2">
      <c r="B4103" s="176">
        <v>44595</v>
      </c>
      <c r="C4103" s="146">
        <v>502.932526</v>
      </c>
      <c r="D4103">
        <f t="shared" si="131"/>
        <v>-0.35641113535487412</v>
      </c>
      <c r="E4103">
        <v>-3.7519278971272899E-3</v>
      </c>
      <c r="G4103">
        <v>4101</v>
      </c>
      <c r="H4103">
        <f t="shared" ca="1" si="132"/>
        <v>-1.0472812159298435E-2</v>
      </c>
    </row>
    <row r="4104" spans="2:8" x14ac:dyDescent="0.2">
      <c r="B4104" s="176">
        <v>45294</v>
      </c>
      <c r="C4104" s="146">
        <v>781.45001200000002</v>
      </c>
      <c r="D4104">
        <f t="shared" si="131"/>
        <v>37.258587411409671</v>
      </c>
      <c r="E4104">
        <v>-3.7608514912539255E-3</v>
      </c>
      <c r="G4104">
        <v>4102</v>
      </c>
      <c r="H4104">
        <f t="shared" ca="1" si="132"/>
        <v>2.3206533501268157E-2</v>
      </c>
    </row>
    <row r="4105" spans="2:8" x14ac:dyDescent="0.2">
      <c r="B4105" s="176">
        <v>36719</v>
      </c>
      <c r="C4105" s="146">
        <v>20.42548</v>
      </c>
      <c r="D4105">
        <f t="shared" si="131"/>
        <v>-0.94261548827960062</v>
      </c>
      <c r="E4105">
        <v>-3.7622030165419583E-3</v>
      </c>
      <c r="G4105">
        <v>4103</v>
      </c>
      <c r="H4105">
        <f t="shared" ca="1" si="132"/>
        <v>5.765026043982821E-2</v>
      </c>
    </row>
    <row r="4106" spans="2:8" x14ac:dyDescent="0.2">
      <c r="B4106" s="176">
        <v>43203</v>
      </c>
      <c r="C4106" s="146">
        <v>355.94064300000002</v>
      </c>
      <c r="D4106">
        <f t="shared" si="131"/>
        <v>3.297408827975437</v>
      </c>
      <c r="E4106">
        <v>-3.76671168246233E-3</v>
      </c>
      <c r="G4106">
        <v>4104</v>
      </c>
      <c r="H4106">
        <f t="shared" ca="1" si="132"/>
        <v>-5.1466215046129067E-3</v>
      </c>
    </row>
    <row r="4107" spans="2:8" x14ac:dyDescent="0.2">
      <c r="B4107" s="176">
        <v>38645</v>
      </c>
      <c r="C4107" s="146">
        <v>82.826804999999993</v>
      </c>
      <c r="D4107">
        <f t="shared" si="131"/>
        <v>-0.63284228464653436</v>
      </c>
      <c r="E4107">
        <v>-3.7712735152065735E-3</v>
      </c>
      <c r="G4107">
        <v>4105</v>
      </c>
      <c r="H4107">
        <f t="shared" ca="1" si="132"/>
        <v>1.099248825680532E-2</v>
      </c>
    </row>
    <row r="4108" spans="2:8" x14ac:dyDescent="0.2">
      <c r="B4108" s="176">
        <v>40652</v>
      </c>
      <c r="C4108" s="146">
        <v>225.58917199999999</v>
      </c>
      <c r="D4108">
        <f t="shared" si="131"/>
        <v>2.1417781512934608</v>
      </c>
      <c r="E4108">
        <v>-3.7732662124561611E-3</v>
      </c>
      <c r="G4108">
        <v>4106</v>
      </c>
      <c r="H4108">
        <f t="shared" ca="1" si="132"/>
        <v>-7.4429904071091667E-3</v>
      </c>
    </row>
    <row r="4109" spans="2:8" x14ac:dyDescent="0.2">
      <c r="B4109" s="176">
        <v>38541</v>
      </c>
      <c r="C4109" s="146">
        <v>71.803023999999994</v>
      </c>
      <c r="D4109">
        <f t="shared" si="131"/>
        <v>-0.60950493908405801</v>
      </c>
      <c r="E4109">
        <v>-3.7776879519700111E-3</v>
      </c>
      <c r="G4109">
        <v>4107</v>
      </c>
      <c r="H4109">
        <f t="shared" ca="1" si="132"/>
        <v>2.7953334424995185E-2</v>
      </c>
    </row>
    <row r="4110" spans="2:8" x14ac:dyDescent="0.2">
      <c r="B4110" s="176">
        <v>43831</v>
      </c>
      <c r="C4110" s="146">
        <v>183.87690699999999</v>
      </c>
      <c r="D4110">
        <f t="shared" si="131"/>
        <v>1.6291291375126816E-3</v>
      </c>
      <c r="E4110">
        <v>-3.7807503213143278E-3</v>
      </c>
      <c r="G4110">
        <v>4108</v>
      </c>
      <c r="H4110">
        <f t="shared" ca="1" si="132"/>
        <v>-3.1365733633111681E-2</v>
      </c>
    </row>
    <row r="4111" spans="2:8" x14ac:dyDescent="0.2">
      <c r="B4111" s="176">
        <v>44169</v>
      </c>
      <c r="C4111" s="146">
        <v>183.57783499999999</v>
      </c>
      <c r="D4111">
        <f t="shared" si="131"/>
        <v>5.2436747101663448</v>
      </c>
      <c r="E4111">
        <v>-3.7869674186687633E-3</v>
      </c>
      <c r="G4111">
        <v>4109</v>
      </c>
      <c r="H4111">
        <f t="shared" ca="1" si="132"/>
        <v>-5.9842494409214687E-4</v>
      </c>
    </row>
    <row r="4112" spans="2:8" x14ac:dyDescent="0.2">
      <c r="B4112" s="176">
        <v>36193</v>
      </c>
      <c r="C4112" s="146">
        <v>29.40221</v>
      </c>
      <c r="D4112">
        <f t="shared" si="131"/>
        <v>-0.93587597041779558</v>
      </c>
      <c r="E4112">
        <v>-3.7880652683906575E-3</v>
      </c>
      <c r="G4112">
        <v>4110</v>
      </c>
      <c r="H4112">
        <f t="shared" ca="1" si="132"/>
        <v>7.4740604617855909E-3</v>
      </c>
    </row>
    <row r="4113" spans="2:8" x14ac:dyDescent="0.2">
      <c r="B4113" s="176">
        <v>42797</v>
      </c>
      <c r="C4113" s="146">
        <v>458.52093500000001</v>
      </c>
      <c r="D4113">
        <f t="shared" si="131"/>
        <v>-0.28640425871426517</v>
      </c>
      <c r="E4113">
        <v>-3.7903514137578439E-3</v>
      </c>
      <c r="G4113">
        <v>4111</v>
      </c>
      <c r="H4113">
        <f t="shared" ca="1" si="132"/>
        <v>-1.3587525867779074E-2</v>
      </c>
    </row>
    <row r="4114" spans="2:8" x14ac:dyDescent="0.2">
      <c r="B4114" s="176">
        <v>45238</v>
      </c>
      <c r="C4114" s="146">
        <v>642.54998799999998</v>
      </c>
      <c r="D4114">
        <f t="shared" si="131"/>
        <v>0.3441888229802969</v>
      </c>
      <c r="E4114">
        <v>-3.798468217054287E-3</v>
      </c>
      <c r="G4114">
        <v>4112</v>
      </c>
      <c r="H4114">
        <f t="shared" ca="1" si="132"/>
        <v>3.8800977945956681E-2</v>
      </c>
    </row>
    <row r="4115" spans="2:8" x14ac:dyDescent="0.2">
      <c r="B4115" s="176">
        <v>41843</v>
      </c>
      <c r="C4115" s="146">
        <v>478.02062999999998</v>
      </c>
      <c r="D4115">
        <f t="shared" si="131"/>
        <v>2.5678231410560923</v>
      </c>
      <c r="E4115">
        <v>-3.8011764325269377E-3</v>
      </c>
      <c r="G4115">
        <v>4113</v>
      </c>
      <c r="H4115">
        <f t="shared" ca="1" si="132"/>
        <v>-1.7014997036879493E-2</v>
      </c>
    </row>
    <row r="4116" spans="2:8" x14ac:dyDescent="0.2">
      <c r="B4116" s="176">
        <v>38904</v>
      </c>
      <c r="C4116" s="146">
        <v>133.981033</v>
      </c>
      <c r="D4116">
        <f t="shared" si="131"/>
        <v>-0.66827442235714707</v>
      </c>
      <c r="E4116">
        <v>-3.8060516494102556E-3</v>
      </c>
      <c r="G4116">
        <v>4114</v>
      </c>
      <c r="H4116">
        <f t="shared" ca="1" si="132"/>
        <v>3.483742314531079E-2</v>
      </c>
    </row>
    <row r="4117" spans="2:8" x14ac:dyDescent="0.2">
      <c r="B4117" s="176">
        <v>44726</v>
      </c>
      <c r="C4117" s="146">
        <v>403.89117399999998</v>
      </c>
      <c r="D4117">
        <f t="shared" si="131"/>
        <v>2.5565397477582437</v>
      </c>
      <c r="E4117">
        <v>-3.8112685397481399E-3</v>
      </c>
      <c r="G4117">
        <v>4115</v>
      </c>
      <c r="H4117">
        <f t="shared" ca="1" si="132"/>
        <v>-4.2855796283709731E-2</v>
      </c>
    </row>
    <row r="4118" spans="2:8" x14ac:dyDescent="0.2">
      <c r="B4118" s="176">
        <v>38747</v>
      </c>
      <c r="C4118" s="146">
        <v>113.56295799999999</v>
      </c>
      <c r="D4118">
        <f t="shared" si="131"/>
        <v>-0.73327816622288955</v>
      </c>
      <c r="E4118">
        <v>-3.8364368350463285E-3</v>
      </c>
      <c r="G4118">
        <v>4116</v>
      </c>
      <c r="H4118">
        <f t="shared" ca="1" si="132"/>
        <v>3.3291533372281808E-3</v>
      </c>
    </row>
    <row r="4119" spans="2:8" x14ac:dyDescent="0.2">
      <c r="B4119" s="176">
        <v>44901</v>
      </c>
      <c r="C4119" s="146">
        <v>425.77301</v>
      </c>
      <c r="D4119">
        <f t="shared" si="131"/>
        <v>-2.9097507351062004E-2</v>
      </c>
      <c r="E4119">
        <v>-3.8483813815770197E-3</v>
      </c>
      <c r="G4119">
        <v>4117</v>
      </c>
      <c r="H4119">
        <f t="shared" ca="1" si="132"/>
        <v>-5.537134102620858E-3</v>
      </c>
    </row>
    <row r="4120" spans="2:8" x14ac:dyDescent="0.2">
      <c r="B4120" s="176">
        <v>44974</v>
      </c>
      <c r="C4120" s="146">
        <v>438.53323399999999</v>
      </c>
      <c r="D4120">
        <f t="shared" si="131"/>
        <v>0.19135696442930136</v>
      </c>
      <c r="E4120">
        <v>-3.8496012211274265E-3</v>
      </c>
      <c r="G4120">
        <v>4118</v>
      </c>
      <c r="H4120">
        <f t="shared" ca="1" si="132"/>
        <v>1.1157389554197653E-2</v>
      </c>
    </row>
    <row r="4121" spans="2:8" x14ac:dyDescent="0.2">
      <c r="B4121" s="176">
        <v>41640</v>
      </c>
      <c r="C4121" s="146">
        <v>368.09558099999998</v>
      </c>
      <c r="D4121">
        <f t="shared" si="131"/>
        <v>17.482048799621456</v>
      </c>
      <c r="E4121">
        <v>-3.852282883379095E-3</v>
      </c>
      <c r="G4121">
        <v>4119</v>
      </c>
      <c r="H4121">
        <f t="shared" ca="1" si="132"/>
        <v>3.6625559224810048E-2</v>
      </c>
    </row>
    <row r="4122" spans="2:8" x14ac:dyDescent="0.2">
      <c r="B4122" s="176">
        <v>37376</v>
      </c>
      <c r="C4122" s="146">
        <v>19.916384000000001</v>
      </c>
      <c r="D4122">
        <f t="shared" si="131"/>
        <v>-0.91848583790160532</v>
      </c>
      <c r="E4122">
        <v>-3.8581994779008661E-3</v>
      </c>
      <c r="G4122">
        <v>4120</v>
      </c>
      <c r="H4122">
        <f t="shared" ca="1" si="132"/>
        <v>9.2707696315239042E-3</v>
      </c>
    </row>
    <row r="4123" spans="2:8" x14ac:dyDescent="0.2">
      <c r="B4123" s="176">
        <v>40539</v>
      </c>
      <c r="C4123" s="146">
        <v>244.330353</v>
      </c>
      <c r="D4123">
        <f t="shared" si="131"/>
        <v>2.2906127088308117</v>
      </c>
      <c r="E4123">
        <v>-3.8664139701783296E-3</v>
      </c>
      <c r="G4123">
        <v>4121</v>
      </c>
      <c r="H4123">
        <f t="shared" ca="1" si="132"/>
        <v>-1.4889913563691144E-2</v>
      </c>
    </row>
    <row r="4124" spans="2:8" x14ac:dyDescent="0.2">
      <c r="B4124" s="176">
        <v>38413</v>
      </c>
      <c r="C4124" s="146">
        <v>74.250716999999995</v>
      </c>
      <c r="D4124">
        <f t="shared" si="131"/>
        <v>-0.31122278398483494</v>
      </c>
      <c r="E4124">
        <v>-3.8681739518349623E-3</v>
      </c>
      <c r="G4124">
        <v>4122</v>
      </c>
      <c r="H4124">
        <f t="shared" ca="1" si="132"/>
        <v>1.3305363260718494E-3</v>
      </c>
    </row>
    <row r="4125" spans="2:8" x14ac:dyDescent="0.2">
      <c r="B4125" s="176">
        <v>39546</v>
      </c>
      <c r="C4125" s="146">
        <v>107.800774</v>
      </c>
      <c r="D4125">
        <f t="shared" si="131"/>
        <v>-0.4992305021175058</v>
      </c>
      <c r="E4125">
        <v>-3.8762334901409038E-3</v>
      </c>
      <c r="G4125">
        <v>4123</v>
      </c>
      <c r="H4125">
        <f t="shared" ca="1" si="132"/>
        <v>-3.2927302669145515E-2</v>
      </c>
    </row>
    <row r="4126" spans="2:8" x14ac:dyDescent="0.2">
      <c r="B4126" s="176">
        <v>40581</v>
      </c>
      <c r="C4126" s="146">
        <v>215.27024800000001</v>
      </c>
      <c r="D4126">
        <f t="shared" si="131"/>
        <v>10.340235976937524</v>
      </c>
      <c r="E4126">
        <v>-3.9101674872201609E-3</v>
      </c>
      <c r="G4126">
        <v>4124</v>
      </c>
      <c r="H4126">
        <f t="shared" ca="1" si="132"/>
        <v>4.4802082899581805E-2</v>
      </c>
    </row>
    <row r="4127" spans="2:8" x14ac:dyDescent="0.2">
      <c r="B4127" s="176">
        <v>36077</v>
      </c>
      <c r="C4127" s="146">
        <v>18.982872</v>
      </c>
      <c r="D4127">
        <f t="shared" si="131"/>
        <v>-0.79782894534979099</v>
      </c>
      <c r="E4127">
        <v>-3.9108163851504689E-3</v>
      </c>
      <c r="G4127">
        <v>4125</v>
      </c>
      <c r="H4127">
        <f t="shared" ca="1" si="132"/>
        <v>9.24718181592348E-3</v>
      </c>
    </row>
    <row r="4128" spans="2:8" x14ac:dyDescent="0.2">
      <c r="B4128" s="176">
        <v>40060</v>
      </c>
      <c r="C4128" s="146">
        <v>93.895103000000006</v>
      </c>
      <c r="D4128">
        <f t="shared" si="131"/>
        <v>6.9926112584397107</v>
      </c>
      <c r="E4128">
        <v>-3.9191724922399756E-3</v>
      </c>
      <c r="G4128">
        <v>4126</v>
      </c>
      <c r="H4128">
        <f t="shared" ca="1" si="132"/>
        <v>-9.8455271854568996E-2</v>
      </c>
    </row>
    <row r="4129" spans="2:8" x14ac:dyDescent="0.2">
      <c r="B4129" s="176">
        <v>37181</v>
      </c>
      <c r="C4129" s="146">
        <v>11.747738</v>
      </c>
      <c r="D4129">
        <f t="shared" si="131"/>
        <v>-0.80221797587099775</v>
      </c>
      <c r="E4129">
        <v>-3.9240231785299491E-3</v>
      </c>
      <c r="G4129">
        <v>4127</v>
      </c>
      <c r="H4129">
        <f t="shared" ca="1" si="132"/>
        <v>1.1855647812541868E-2</v>
      </c>
    </row>
    <row r="4130" spans="2:8" x14ac:dyDescent="0.2">
      <c r="B4130" s="176">
        <v>35382</v>
      </c>
      <c r="C4130" s="146">
        <v>59.397399999999998</v>
      </c>
      <c r="D4130">
        <f t="shared" si="131"/>
        <v>-0.62771640561027608</v>
      </c>
      <c r="E4130">
        <v>-3.9262953017256087E-3</v>
      </c>
      <c r="G4130">
        <v>4128</v>
      </c>
      <c r="H4130">
        <f t="shared" ca="1" si="132"/>
        <v>-4.4695960513908964E-2</v>
      </c>
    </row>
    <row r="4131" spans="2:8" x14ac:dyDescent="0.2">
      <c r="B4131" s="176">
        <v>39101</v>
      </c>
      <c r="C4131" s="146">
        <v>159.54879800000001</v>
      </c>
      <c r="D4131">
        <f t="shared" si="131"/>
        <v>7.1626775830618188</v>
      </c>
      <c r="E4131">
        <v>-3.9291498425358456E-3</v>
      </c>
      <c r="G4131">
        <v>4129</v>
      </c>
      <c r="H4131">
        <f t="shared" ca="1" si="132"/>
        <v>-1.9705047848375852E-2</v>
      </c>
    </row>
    <row r="4132" spans="2:8" x14ac:dyDescent="0.2">
      <c r="B4132" s="176">
        <v>36724</v>
      </c>
      <c r="C4132" s="146">
        <v>19.546135</v>
      </c>
      <c r="D4132">
        <f t="shared" si="131"/>
        <v>-0.8290999624714992</v>
      </c>
      <c r="E4132">
        <v>-3.9309954088190876E-3</v>
      </c>
      <c r="G4132">
        <v>4130</v>
      </c>
      <c r="H4132">
        <f t="shared" ca="1" si="132"/>
        <v>5.7904774236414453E-3</v>
      </c>
    </row>
    <row r="4133" spans="2:8" x14ac:dyDescent="0.2">
      <c r="B4133" s="176">
        <v>40129</v>
      </c>
      <c r="C4133" s="146">
        <v>114.371742</v>
      </c>
      <c r="D4133">
        <f t="shared" si="131"/>
        <v>10.758429787760337</v>
      </c>
      <c r="E4133">
        <v>-3.9414647339774105E-3</v>
      </c>
      <c r="G4133">
        <v>4131</v>
      </c>
      <c r="H4133">
        <f t="shared" ca="1" si="132"/>
        <v>-5.512817482648863E-2</v>
      </c>
    </row>
    <row r="4134" spans="2:8" x14ac:dyDescent="0.2">
      <c r="B4134" s="176">
        <v>36993</v>
      </c>
      <c r="C4134" s="146">
        <v>9.7267869999999998</v>
      </c>
      <c r="D4134">
        <f t="shared" si="131"/>
        <v>-0.97398439863687458</v>
      </c>
      <c r="E4134">
        <v>-3.9492683981827833E-3</v>
      </c>
      <c r="G4134">
        <v>4132</v>
      </c>
      <c r="H4134">
        <f t="shared" ca="1" si="132"/>
        <v>1.7118721811377045E-2</v>
      </c>
    </row>
    <row r="4135" spans="2:8" x14ac:dyDescent="0.2">
      <c r="B4135" s="176">
        <v>42467</v>
      </c>
      <c r="C4135" s="146">
        <v>373.88284299999998</v>
      </c>
      <c r="D4135">
        <f t="shared" si="131"/>
        <v>31.313944768189305</v>
      </c>
      <c r="E4135">
        <v>-3.981910874092465E-3</v>
      </c>
      <c r="G4135">
        <v>4133</v>
      </c>
      <c r="H4135">
        <f t="shared" ca="1" si="132"/>
        <v>-5.9228910513803804E-3</v>
      </c>
    </row>
    <row r="4136" spans="2:8" x14ac:dyDescent="0.2">
      <c r="B4136" s="176">
        <v>37025</v>
      </c>
      <c r="C4136" s="146">
        <v>11.570325</v>
      </c>
      <c r="D4136">
        <f t="shared" si="131"/>
        <v>-0.83455346605614367</v>
      </c>
      <c r="E4136">
        <v>-3.984123763505102E-3</v>
      </c>
      <c r="G4136">
        <v>4134</v>
      </c>
      <c r="H4136">
        <f t="shared" ca="1" si="132"/>
        <v>5.0320263453533763E-2</v>
      </c>
    </row>
    <row r="4137" spans="2:8" x14ac:dyDescent="0.2">
      <c r="B4137" s="176">
        <v>38505</v>
      </c>
      <c r="C4137" s="146">
        <v>69.933921999999995</v>
      </c>
      <c r="D4137">
        <f t="shared" si="131"/>
        <v>-0.77504606078093408</v>
      </c>
      <c r="E4137">
        <v>-3.9921254704139448E-3</v>
      </c>
      <c r="G4137">
        <v>4135</v>
      </c>
      <c r="H4137">
        <f t="shared" ca="1" si="132"/>
        <v>1.2017183269690656E-2</v>
      </c>
    </row>
    <row r="4138" spans="2:8" x14ac:dyDescent="0.2">
      <c r="B4138" s="176">
        <v>44340</v>
      </c>
      <c r="C4138" s="146">
        <v>310.88107300000001</v>
      </c>
      <c r="D4138">
        <f t="shared" si="131"/>
        <v>-0.38852943678130181</v>
      </c>
      <c r="E4138">
        <v>-3.9923595635916621E-3</v>
      </c>
      <c r="G4138">
        <v>4136</v>
      </c>
      <c r="H4138">
        <f t="shared" ca="1" si="132"/>
        <v>4.7499808312848738E-2</v>
      </c>
    </row>
    <row r="4139" spans="2:8" x14ac:dyDescent="0.2">
      <c r="B4139" s="176">
        <v>42601</v>
      </c>
      <c r="C4139" s="146">
        <v>508.415436</v>
      </c>
      <c r="D4139">
        <f t="shared" si="131"/>
        <v>1.961399050532674E-4</v>
      </c>
      <c r="E4139">
        <v>-4.0034729916481422E-3</v>
      </c>
      <c r="G4139">
        <v>4137</v>
      </c>
      <c r="H4139">
        <f t="shared" ca="1" si="132"/>
        <v>2.5364192546964096E-2</v>
      </c>
    </row>
    <row r="4140" spans="2:8" x14ac:dyDescent="0.2">
      <c r="B4140" s="176">
        <v>44575</v>
      </c>
      <c r="C4140" s="146">
        <v>508.31573500000002</v>
      </c>
      <c r="D4140">
        <f t="shared" si="131"/>
        <v>19.395871286013971</v>
      </c>
      <c r="E4140">
        <v>-4.0043155864433414E-3</v>
      </c>
      <c r="G4140">
        <v>4138</v>
      </c>
      <c r="H4140">
        <f t="shared" ca="1" si="132"/>
        <v>2.2190430856151775E-2</v>
      </c>
    </row>
    <row r="4141" spans="2:8" x14ac:dyDescent="0.2">
      <c r="B4141" s="176">
        <v>37585</v>
      </c>
      <c r="C4141" s="146">
        <v>24.922481999999999</v>
      </c>
      <c r="D4141">
        <f t="shared" si="131"/>
        <v>-0.91423014661942437</v>
      </c>
      <c r="E4141">
        <v>-4.0073919909228602E-3</v>
      </c>
      <c r="G4141">
        <v>4139</v>
      </c>
      <c r="H4141">
        <f t="shared" ca="1" si="132"/>
        <v>2.7395664959024738E-2</v>
      </c>
    </row>
    <row r="4142" spans="2:8" x14ac:dyDescent="0.2">
      <c r="B4142" s="176">
        <v>41305</v>
      </c>
      <c r="C4142" s="146">
        <v>290.573914</v>
      </c>
      <c r="D4142">
        <f t="shared" si="131"/>
        <v>-0.45311776221143951</v>
      </c>
      <c r="E4142">
        <v>-4.0108273125393414E-3</v>
      </c>
      <c r="G4142">
        <v>4140</v>
      </c>
      <c r="H4142">
        <f t="shared" ca="1" si="132"/>
        <v>-2.19932825343865E-2</v>
      </c>
    </row>
    <row r="4143" spans="2:8" x14ac:dyDescent="0.2">
      <c r="B4143" s="176">
        <v>42114</v>
      </c>
      <c r="C4143" s="146">
        <v>531.328125</v>
      </c>
      <c r="D4143">
        <f t="shared" si="131"/>
        <v>3.9275387351928948</v>
      </c>
      <c r="E4143">
        <v>-4.0160715066685903E-3</v>
      </c>
      <c r="G4143">
        <v>4141</v>
      </c>
      <c r="H4143">
        <f t="shared" ca="1" si="132"/>
        <v>-1.4860086827325938E-2</v>
      </c>
    </row>
    <row r="4144" spans="2:8" x14ac:dyDescent="0.2">
      <c r="B4144" s="176">
        <v>38716</v>
      </c>
      <c r="C4144" s="146">
        <v>107.8283</v>
      </c>
      <c r="D4144">
        <f t="shared" si="131"/>
        <v>-0.75542256656178963</v>
      </c>
      <c r="E4144">
        <v>-4.0392327720685873E-3</v>
      </c>
      <c r="G4144">
        <v>4142</v>
      </c>
      <c r="H4144">
        <f t="shared" ca="1" si="132"/>
        <v>5.9016138505216406E-2</v>
      </c>
    </row>
    <row r="4145" spans="2:8" x14ac:dyDescent="0.2">
      <c r="B4145" s="176">
        <v>44770</v>
      </c>
      <c r="C4145" s="146">
        <v>440.87591600000002</v>
      </c>
      <c r="D4145">
        <f t="shared" si="131"/>
        <v>1.9090717545611742</v>
      </c>
      <c r="E4145">
        <v>-4.0535877897880665E-3</v>
      </c>
      <c r="G4145">
        <v>4143</v>
      </c>
      <c r="H4145">
        <f t="shared" ca="1" si="132"/>
        <v>-1.6519674462757251E-2</v>
      </c>
    </row>
    <row r="4146" spans="2:8" x14ac:dyDescent="0.2">
      <c r="B4146" s="176">
        <v>39079</v>
      </c>
      <c r="C4146" s="146">
        <v>151.55209400000001</v>
      </c>
      <c r="D4146">
        <f t="shared" si="131"/>
        <v>1.735797709951431</v>
      </c>
      <c r="E4146">
        <v>-4.0803882585782152E-3</v>
      </c>
      <c r="G4146">
        <v>4144</v>
      </c>
      <c r="H4146">
        <f t="shared" ca="1" si="132"/>
        <v>1.4357402442083647E-2</v>
      </c>
    </row>
    <row r="4147" spans="2:8" x14ac:dyDescent="0.2">
      <c r="B4147" s="176">
        <v>35515</v>
      </c>
      <c r="C4147" s="146">
        <v>55.395943000000003</v>
      </c>
      <c r="D4147">
        <f t="shared" si="131"/>
        <v>-0.57580414070749486</v>
      </c>
      <c r="E4147">
        <v>-4.0815511275008511E-3</v>
      </c>
      <c r="G4147">
        <v>4145</v>
      </c>
      <c r="H4147">
        <f t="shared" ca="1" si="132"/>
        <v>4.6126430249755712E-2</v>
      </c>
    </row>
    <row r="4148" spans="2:8" x14ac:dyDescent="0.2">
      <c r="B4148" s="176">
        <v>40322</v>
      </c>
      <c r="C4148" s="146">
        <v>130.590485</v>
      </c>
      <c r="D4148">
        <f t="shared" si="131"/>
        <v>0.91403011548627677</v>
      </c>
      <c r="E4148">
        <v>-4.0855296620534226E-3</v>
      </c>
      <c r="G4148">
        <v>4146</v>
      </c>
      <c r="H4148">
        <f t="shared" ca="1" si="132"/>
        <v>-8.3395780928518549E-3</v>
      </c>
    </row>
    <row r="4149" spans="2:8" x14ac:dyDescent="0.2">
      <c r="B4149" s="176">
        <v>38203</v>
      </c>
      <c r="C4149" s="146">
        <v>68.228020000000001</v>
      </c>
      <c r="D4149">
        <f t="shared" si="131"/>
        <v>-0.82127165099216159</v>
      </c>
      <c r="E4149">
        <v>-4.0915320012791584E-3</v>
      </c>
      <c r="G4149">
        <v>4147</v>
      </c>
      <c r="H4149">
        <f t="shared" ca="1" si="132"/>
        <v>5.1338176757820243E-2</v>
      </c>
    </row>
    <row r="4150" spans="2:8" x14ac:dyDescent="0.2">
      <c r="B4150" s="176">
        <v>41562</v>
      </c>
      <c r="C4150" s="146">
        <v>381.74145499999997</v>
      </c>
      <c r="D4150">
        <f t="shared" si="131"/>
        <v>-0.14724142845920887</v>
      </c>
      <c r="E4150">
        <v>-4.0978865205774182E-3</v>
      </c>
      <c r="G4150">
        <v>4148</v>
      </c>
      <c r="H4150">
        <f t="shared" ca="1" si="132"/>
        <v>1.4039616983611817E-2</v>
      </c>
    </row>
    <row r="4151" spans="2:8" x14ac:dyDescent="0.2">
      <c r="B4151" s="176">
        <v>44761</v>
      </c>
      <c r="C4151" s="146">
        <v>447.654785</v>
      </c>
      <c r="D4151">
        <f t="shared" si="131"/>
        <v>6.5440598128260659</v>
      </c>
      <c r="E4151">
        <v>-4.1029430064161978E-3</v>
      </c>
      <c r="G4151">
        <v>4149</v>
      </c>
      <c r="H4151">
        <f t="shared" ca="1" si="132"/>
        <v>6.3724147263614899E-3</v>
      </c>
    </row>
    <row r="4152" spans="2:8" x14ac:dyDescent="0.2">
      <c r="B4152" s="176">
        <v>35131</v>
      </c>
      <c r="C4152" s="146">
        <v>59.338711000000004</v>
      </c>
      <c r="D4152">
        <f t="shared" si="131"/>
        <v>-0.85909894534646836</v>
      </c>
      <c r="E4152">
        <v>-4.1200017494570813E-3</v>
      </c>
      <c r="G4152">
        <v>4150</v>
      </c>
      <c r="H4152">
        <f t="shared" ca="1" si="132"/>
        <v>-2.4979197218477411E-2</v>
      </c>
    </row>
    <row r="4153" spans="2:8" x14ac:dyDescent="0.2">
      <c r="B4153" s="176">
        <v>43096</v>
      </c>
      <c r="C4153" s="146">
        <v>421.137451</v>
      </c>
      <c r="D4153">
        <f t="shared" si="131"/>
        <v>0.97701519786232838</v>
      </c>
      <c r="E4153">
        <v>-4.125424874118413E-3</v>
      </c>
      <c r="G4153">
        <v>4151</v>
      </c>
      <c r="H4153">
        <f t="shared" ca="1" si="132"/>
        <v>-2.0555261800090787E-2</v>
      </c>
    </row>
    <row r="4154" spans="2:8" x14ac:dyDescent="0.2">
      <c r="B4154" s="176">
        <v>40456</v>
      </c>
      <c r="C4154" s="146">
        <v>213.01679999999999</v>
      </c>
      <c r="D4154">
        <f t="shared" si="131"/>
        <v>-0.13717950964407774</v>
      </c>
      <c r="E4154">
        <v>-4.1261642904030452E-3</v>
      </c>
      <c r="G4154">
        <v>4152</v>
      </c>
      <c r="H4154">
        <f t="shared" ca="1" si="132"/>
        <v>-1.5945045825339472E-2</v>
      </c>
    </row>
    <row r="4155" spans="2:8" x14ac:dyDescent="0.2">
      <c r="B4155" s="176">
        <v>40515</v>
      </c>
      <c r="C4155" s="146">
        <v>246.88426200000001</v>
      </c>
      <c r="D4155">
        <f t="shared" si="131"/>
        <v>2.1247997766707902</v>
      </c>
      <c r="E4155">
        <v>-4.1283628466342375E-3</v>
      </c>
      <c r="G4155">
        <v>4153</v>
      </c>
      <c r="H4155">
        <f t="shared" ca="1" si="132"/>
        <v>8.6292495230430837E-4</v>
      </c>
    </row>
    <row r="4156" spans="2:8" x14ac:dyDescent="0.2">
      <c r="B4156" s="176">
        <v>38328</v>
      </c>
      <c r="C4156" s="146">
        <v>79.008026000000001</v>
      </c>
      <c r="D4156">
        <f t="shared" si="131"/>
        <v>-0.82182043539464</v>
      </c>
      <c r="E4156">
        <v>-4.1389453100307248E-3</v>
      </c>
      <c r="G4156">
        <v>4154</v>
      </c>
      <c r="H4156">
        <f t="shared" ca="1" si="132"/>
        <v>-3.3130800227711338E-2</v>
      </c>
    </row>
    <row r="4157" spans="2:8" x14ac:dyDescent="0.2">
      <c r="B4157" s="176">
        <v>44959</v>
      </c>
      <c r="C4157" s="146">
        <v>443.41799900000001</v>
      </c>
      <c r="D4157">
        <f t="shared" si="131"/>
        <v>-2.4882150169059643E-2</v>
      </c>
      <c r="E4157">
        <v>-4.1419164766449742E-3</v>
      </c>
      <c r="G4157">
        <v>4155</v>
      </c>
      <c r="H4157">
        <f t="shared" ca="1" si="132"/>
        <v>-1.2441064075484887E-3</v>
      </c>
    </row>
    <row r="4158" spans="2:8" x14ac:dyDescent="0.2">
      <c r="B4158" s="176">
        <v>44657</v>
      </c>
      <c r="C4158" s="146">
        <v>454.73272700000001</v>
      </c>
      <c r="D4158">
        <f t="shared" si="131"/>
        <v>2.2254848431884193</v>
      </c>
      <c r="E4158">
        <v>-4.1480348315317689E-3</v>
      </c>
      <c r="G4158">
        <v>4156</v>
      </c>
      <c r="H4158">
        <f t="shared" ca="1" si="132"/>
        <v>1.3459285521921997E-3</v>
      </c>
    </row>
    <row r="4159" spans="2:8" x14ac:dyDescent="0.2">
      <c r="B4159" s="176">
        <v>40364</v>
      </c>
      <c r="C4159" s="146">
        <v>140.981201</v>
      </c>
      <c r="D4159">
        <f t="shared" si="131"/>
        <v>3.6089768204632271E-2</v>
      </c>
      <c r="E4159">
        <v>-4.1752165974619478E-3</v>
      </c>
      <c r="G4159">
        <v>4157</v>
      </c>
      <c r="H4159">
        <f t="shared" ca="1" si="132"/>
        <v>3.8812023692374159E-2</v>
      </c>
    </row>
    <row r="4160" spans="2:8" x14ac:dyDescent="0.2">
      <c r="B4160" s="176">
        <v>39038</v>
      </c>
      <c r="C4160" s="146">
        <v>136.07044999999999</v>
      </c>
      <c r="D4160">
        <f t="shared" si="131"/>
        <v>0.79606175000117463</v>
      </c>
      <c r="E4160">
        <v>-4.1758099362200936E-3</v>
      </c>
      <c r="G4160">
        <v>4158</v>
      </c>
      <c r="H4160">
        <f t="shared" ca="1" si="132"/>
        <v>3.5028346684926451E-2</v>
      </c>
    </row>
    <row r="4161" spans="2:8" x14ac:dyDescent="0.2">
      <c r="B4161" s="176">
        <v>39709</v>
      </c>
      <c r="C4161" s="146">
        <v>75.760452000000001</v>
      </c>
      <c r="D4161">
        <f t="shared" si="131"/>
        <v>0.26360233697654828</v>
      </c>
      <c r="E4161">
        <v>-4.1886917625391209E-3</v>
      </c>
      <c r="G4161">
        <v>4159</v>
      </c>
      <c r="H4161">
        <f t="shared" ca="1" si="132"/>
        <v>3.946873069544031E-2</v>
      </c>
    </row>
    <row r="4162" spans="2:8" x14ac:dyDescent="0.2">
      <c r="B4162" s="176">
        <v>35108</v>
      </c>
      <c r="C4162" s="146">
        <v>59.955928999999998</v>
      </c>
      <c r="D4162">
        <f t="shared" si="131"/>
        <v>-0.54407825419816391</v>
      </c>
      <c r="E4162">
        <v>-4.194062670309401E-3</v>
      </c>
      <c r="G4162">
        <v>4160</v>
      </c>
      <c r="H4162">
        <f t="shared" ca="1" si="132"/>
        <v>-5.2192610847510848E-4</v>
      </c>
    </row>
    <row r="4163" spans="2:8" x14ac:dyDescent="0.2">
      <c r="B4163" s="176">
        <v>40318</v>
      </c>
      <c r="C4163" s="146">
        <v>131.50486799999999</v>
      </c>
      <c r="D4163">
        <f t="shared" ref="D4163:D4226" si="133">(C4163-C4164)/C4164</f>
        <v>0.17996851565733774</v>
      </c>
      <c r="E4163">
        <v>-4.1963656315044144E-3</v>
      </c>
      <c r="G4163">
        <v>4161</v>
      </c>
      <c r="H4163">
        <f t="shared" ca="1" si="132"/>
        <v>-3.0629053489898216E-2</v>
      </c>
    </row>
    <row r="4164" spans="2:8" x14ac:dyDescent="0.2">
      <c r="B4164" s="176">
        <v>39469</v>
      </c>
      <c r="C4164" s="146">
        <v>111.447777</v>
      </c>
      <c r="D4164">
        <f t="shared" si="133"/>
        <v>-0.588846931255529</v>
      </c>
      <c r="E4164">
        <v>-4.2071901517030073E-3</v>
      </c>
      <c r="G4164">
        <v>4162</v>
      </c>
      <c r="H4164">
        <f t="shared" ref="H4164:H4227" ca="1" si="134">_xlfn.NORM.INV(RAND(),N$5,N$6)</f>
        <v>2.0946354270541836E-2</v>
      </c>
    </row>
    <row r="4165" spans="2:8" x14ac:dyDescent="0.2">
      <c r="B4165" s="176">
        <v>40981</v>
      </c>
      <c r="C4165" s="146">
        <v>271.06152300000002</v>
      </c>
      <c r="D4165">
        <f t="shared" si="133"/>
        <v>-0.30090862360423293</v>
      </c>
      <c r="E4165">
        <v>-4.2222890462317985E-3</v>
      </c>
      <c r="G4165">
        <v>4163</v>
      </c>
      <c r="H4165">
        <f t="shared" ca="1" si="134"/>
        <v>7.2896738205576919E-2</v>
      </c>
    </row>
    <row r="4166" spans="2:8" x14ac:dyDescent="0.2">
      <c r="B4166" s="176">
        <v>42206</v>
      </c>
      <c r="C4166" s="146">
        <v>387.734039</v>
      </c>
      <c r="D4166">
        <f t="shared" si="133"/>
        <v>34.549234117410727</v>
      </c>
      <c r="E4166">
        <v>-4.2226958918726585E-3</v>
      </c>
      <c r="G4166">
        <v>4164</v>
      </c>
      <c r="H4166">
        <f t="shared" ca="1" si="134"/>
        <v>3.2805061837454443E-2</v>
      </c>
    </row>
    <row r="4167" spans="2:8" x14ac:dyDescent="0.2">
      <c r="B4167" s="176">
        <v>37091</v>
      </c>
      <c r="C4167" s="146">
        <v>10.906959000000001</v>
      </c>
      <c r="D4167">
        <f t="shared" si="133"/>
        <v>-0.85172414257195317</v>
      </c>
      <c r="E4167">
        <v>-4.2253251092826127E-3</v>
      </c>
      <c r="G4167">
        <v>4165</v>
      </c>
      <c r="H4167">
        <f t="shared" ca="1" si="134"/>
        <v>2.6731587348551408E-2</v>
      </c>
    </row>
    <row r="4168" spans="2:8" x14ac:dyDescent="0.2">
      <c r="B4168" s="176">
        <v>35240</v>
      </c>
      <c r="C4168" s="146">
        <v>73.558563000000007</v>
      </c>
      <c r="D4168">
        <f t="shared" si="133"/>
        <v>-0.40182157670747243</v>
      </c>
      <c r="E4168">
        <v>-4.2256124457009554E-3</v>
      </c>
      <c r="G4168">
        <v>4166</v>
      </c>
      <c r="H4168">
        <f t="shared" ca="1" si="134"/>
        <v>1.3478049670766086E-2</v>
      </c>
    </row>
    <row r="4169" spans="2:8" x14ac:dyDescent="0.2">
      <c r="B4169" s="176">
        <v>39415</v>
      </c>
      <c r="C4169" s="146">
        <v>122.97094</v>
      </c>
      <c r="D4169">
        <f t="shared" si="133"/>
        <v>-0.73128372686312559</v>
      </c>
      <c r="E4169">
        <v>-4.2287684847073341E-3</v>
      </c>
      <c r="G4169">
        <v>4167</v>
      </c>
      <c r="H4169">
        <f t="shared" ca="1" si="134"/>
        <v>-2.1404110064622332E-2</v>
      </c>
    </row>
    <row r="4170" spans="2:8" x14ac:dyDescent="0.2">
      <c r="B4170" s="176">
        <v>42929</v>
      </c>
      <c r="C4170" s="146">
        <v>457.623718</v>
      </c>
      <c r="D4170">
        <f t="shared" si="133"/>
        <v>0.10134738054781121</v>
      </c>
      <c r="E4170">
        <v>-4.229929957842965E-3</v>
      </c>
      <c r="G4170">
        <v>4168</v>
      </c>
      <c r="H4170">
        <f t="shared" ca="1" si="134"/>
        <v>5.3863860504716053E-2</v>
      </c>
    </row>
    <row r="4171" spans="2:8" x14ac:dyDescent="0.2">
      <c r="B4171" s="176">
        <v>41754</v>
      </c>
      <c r="C4171" s="146">
        <v>415.51260400000001</v>
      </c>
      <c r="D4171">
        <f t="shared" si="133"/>
        <v>31.746432402143945</v>
      </c>
      <c r="E4171">
        <v>-4.2349310716021018E-3</v>
      </c>
      <c r="G4171">
        <v>4169</v>
      </c>
      <c r="H4171">
        <f t="shared" ca="1" si="134"/>
        <v>3.0769318318322105E-3</v>
      </c>
    </row>
    <row r="4172" spans="2:8" x14ac:dyDescent="0.2">
      <c r="B4172" s="176">
        <v>37032</v>
      </c>
      <c r="C4172" s="146">
        <v>12.688789999999999</v>
      </c>
      <c r="D4172">
        <f t="shared" si="133"/>
        <v>-0.75172981479997725</v>
      </c>
      <c r="E4172">
        <v>-4.2372997739505503E-3</v>
      </c>
      <c r="G4172">
        <v>4170</v>
      </c>
      <c r="H4172">
        <f t="shared" ca="1" si="134"/>
        <v>3.4499945283768006E-2</v>
      </c>
    </row>
    <row r="4173" spans="2:8" x14ac:dyDescent="0.2">
      <c r="B4173" s="176">
        <v>35685</v>
      </c>
      <c r="C4173" s="146">
        <v>51.108795000000001</v>
      </c>
      <c r="D4173">
        <f t="shared" si="133"/>
        <v>-9.5235866382712836E-2</v>
      </c>
      <c r="E4173">
        <v>-4.2381566231004383E-3</v>
      </c>
      <c r="G4173">
        <v>4171</v>
      </c>
      <c r="H4173">
        <f t="shared" ca="1" si="134"/>
        <v>3.180164672730916E-2</v>
      </c>
    </row>
    <row r="4174" spans="2:8" x14ac:dyDescent="0.2">
      <c r="B4174" s="176">
        <v>35548</v>
      </c>
      <c r="C4174" s="146">
        <v>56.488529</v>
      </c>
      <c r="D4174">
        <f t="shared" si="133"/>
        <v>0.66367244950001214</v>
      </c>
      <c r="E4174">
        <v>-4.2522655525471494E-3</v>
      </c>
      <c r="G4174">
        <v>4172</v>
      </c>
      <c r="H4174">
        <f t="shared" ca="1" si="134"/>
        <v>-1.727373104949407E-3</v>
      </c>
    </row>
    <row r="4175" spans="2:8" x14ac:dyDescent="0.2">
      <c r="B4175" s="176">
        <v>35824</v>
      </c>
      <c r="C4175" s="146">
        <v>33.954116999999997</v>
      </c>
      <c r="D4175">
        <f t="shared" si="133"/>
        <v>-0.92136686702298609</v>
      </c>
      <c r="E4175">
        <v>-4.2523095246132948E-3</v>
      </c>
      <c r="G4175">
        <v>4173</v>
      </c>
      <c r="H4175">
        <f t="shared" ca="1" si="134"/>
        <v>7.0433899066722943E-3</v>
      </c>
    </row>
    <row r="4176" spans="2:8" x14ac:dyDescent="0.2">
      <c r="B4176" s="176">
        <v>44874</v>
      </c>
      <c r="C4176" s="146">
        <v>431.80419899999998</v>
      </c>
      <c r="D4176">
        <f t="shared" si="133"/>
        <v>-0.14849171020864288</v>
      </c>
      <c r="E4176">
        <v>-4.2528436364390083E-3</v>
      </c>
      <c r="G4176">
        <v>4174</v>
      </c>
      <c r="H4176">
        <f t="shared" ca="1" si="134"/>
        <v>2.0422868676500162E-2</v>
      </c>
    </row>
    <row r="4177" spans="2:8" x14ac:dyDescent="0.2">
      <c r="B4177" s="176">
        <v>41893</v>
      </c>
      <c r="C4177" s="146">
        <v>507.10510299999999</v>
      </c>
      <c r="D4177">
        <f t="shared" si="133"/>
        <v>0.20885364511142193</v>
      </c>
      <c r="E4177">
        <v>-4.259014863840299E-3</v>
      </c>
      <c r="G4177">
        <v>4175</v>
      </c>
      <c r="H4177">
        <f t="shared" ca="1" si="134"/>
        <v>-8.3684585921563106E-3</v>
      </c>
    </row>
    <row r="4178" spans="2:8" x14ac:dyDescent="0.2">
      <c r="B4178" s="176">
        <v>43090</v>
      </c>
      <c r="C4178" s="146">
        <v>419.49255399999998</v>
      </c>
      <c r="D4178">
        <f t="shared" si="133"/>
        <v>28.113415457062018</v>
      </c>
      <c r="E4178">
        <v>-4.2594076137462715E-3</v>
      </c>
      <c r="G4178">
        <v>4176</v>
      </c>
      <c r="H4178">
        <f t="shared" ca="1" si="134"/>
        <v>1.1378243556219095E-2</v>
      </c>
    </row>
    <row r="4179" spans="2:8" x14ac:dyDescent="0.2">
      <c r="B4179" s="176">
        <v>36879</v>
      </c>
      <c r="C4179" s="146">
        <v>14.408909</v>
      </c>
      <c r="D4179">
        <f t="shared" si="133"/>
        <v>-0.86377610576206698</v>
      </c>
      <c r="E4179">
        <v>-4.2647095612062163E-3</v>
      </c>
      <c r="G4179">
        <v>4177</v>
      </c>
      <c r="H4179">
        <f t="shared" ca="1" si="134"/>
        <v>1.6906672902864694E-2</v>
      </c>
    </row>
    <row r="4180" spans="2:8" x14ac:dyDescent="0.2">
      <c r="B4180" s="176">
        <v>38733</v>
      </c>
      <c r="C4180" s="146">
        <v>105.77372699999999</v>
      </c>
      <c r="D4180">
        <f t="shared" si="133"/>
        <v>1.2100050761256926</v>
      </c>
      <c r="E4180">
        <v>-4.272149859584044E-3</v>
      </c>
      <c r="G4180">
        <v>4178</v>
      </c>
      <c r="H4180">
        <f t="shared" ca="1" si="134"/>
        <v>-5.2077992682626646E-3</v>
      </c>
    </row>
    <row r="4181" spans="2:8" x14ac:dyDescent="0.2">
      <c r="B4181" s="176">
        <v>35487</v>
      </c>
      <c r="C4181" s="146">
        <v>47.861305000000002</v>
      </c>
      <c r="D4181">
        <f t="shared" si="133"/>
        <v>-0.83749553218269768</v>
      </c>
      <c r="E4181">
        <v>-4.2803957330354581E-3</v>
      </c>
      <c r="G4181">
        <v>4179</v>
      </c>
      <c r="H4181">
        <f t="shared" ca="1" si="134"/>
        <v>2.035506210979551E-2</v>
      </c>
    </row>
    <row r="4182" spans="2:8" x14ac:dyDescent="0.2">
      <c r="B4182" s="176">
        <v>41414</v>
      </c>
      <c r="C4182" s="146">
        <v>294.52301</v>
      </c>
      <c r="D4182">
        <f t="shared" si="133"/>
        <v>3.4020057648169204</v>
      </c>
      <c r="E4182">
        <v>-4.2854942603842115E-3</v>
      </c>
      <c r="G4182">
        <v>4180</v>
      </c>
      <c r="H4182">
        <f t="shared" ca="1" si="134"/>
        <v>4.4095631680758345E-3</v>
      </c>
    </row>
    <row r="4183" spans="2:8" x14ac:dyDescent="0.2">
      <c r="B4183" s="176">
        <v>38295</v>
      </c>
      <c r="C4183" s="146">
        <v>66.906548000000001</v>
      </c>
      <c r="D4183">
        <f t="shared" si="133"/>
        <v>-0.87673998928402397</v>
      </c>
      <c r="E4183">
        <v>-4.290611238018196E-3</v>
      </c>
      <c r="G4183">
        <v>4181</v>
      </c>
      <c r="H4183">
        <f t="shared" ca="1" si="134"/>
        <v>-3.1546469646438766E-3</v>
      </c>
    </row>
    <row r="4184" spans="2:8" x14ac:dyDescent="0.2">
      <c r="B4184" s="176">
        <v>42664</v>
      </c>
      <c r="C4184" s="146">
        <v>542.80822799999999</v>
      </c>
      <c r="D4184">
        <f t="shared" si="133"/>
        <v>22.371218186906631</v>
      </c>
      <c r="E4184">
        <v>-4.2972525409796618E-3</v>
      </c>
      <c r="G4184">
        <v>4182</v>
      </c>
      <c r="H4184">
        <f t="shared" ca="1" si="134"/>
        <v>1.9452782606986718E-3</v>
      </c>
    </row>
    <row r="4185" spans="2:8" x14ac:dyDescent="0.2">
      <c r="B4185" s="176">
        <v>37693</v>
      </c>
      <c r="C4185" s="146">
        <v>23.2255</v>
      </c>
      <c r="D4185">
        <f t="shared" si="133"/>
        <v>-0.91948198867156594</v>
      </c>
      <c r="E4185">
        <v>-4.2989779075740288E-3</v>
      </c>
      <c r="G4185">
        <v>4183</v>
      </c>
      <c r="H4185">
        <f t="shared" ca="1" si="134"/>
        <v>3.9601421600159357E-2</v>
      </c>
    </row>
    <row r="4186" spans="2:8" x14ac:dyDescent="0.2">
      <c r="B4186" s="176">
        <v>44218</v>
      </c>
      <c r="C4186" s="146">
        <v>288.45098899999999</v>
      </c>
      <c r="D4186">
        <f t="shared" si="133"/>
        <v>11.427836889088494</v>
      </c>
      <c r="E4186">
        <v>-4.3014719307886539E-3</v>
      </c>
      <c r="G4186">
        <v>4184</v>
      </c>
      <c r="H4186">
        <f t="shared" ca="1" si="134"/>
        <v>-4.5657433612207234E-2</v>
      </c>
    </row>
    <row r="4187" spans="2:8" x14ac:dyDescent="0.2">
      <c r="B4187" s="176">
        <v>37454</v>
      </c>
      <c r="C4187" s="146">
        <v>23.210072</v>
      </c>
      <c r="D4187">
        <f t="shared" si="133"/>
        <v>0.86431207700187418</v>
      </c>
      <c r="E4187">
        <v>-4.3018231944960753E-3</v>
      </c>
      <c r="G4187">
        <v>4185</v>
      </c>
      <c r="H4187">
        <f t="shared" ca="1" si="134"/>
        <v>7.0850159200889114E-3</v>
      </c>
    </row>
    <row r="4188" spans="2:8" x14ac:dyDescent="0.2">
      <c r="B4188" s="176">
        <v>37034</v>
      </c>
      <c r="C4188" s="146">
        <v>12.449671</v>
      </c>
      <c r="D4188">
        <f t="shared" si="133"/>
        <v>-0.46056138022636128</v>
      </c>
      <c r="E4188">
        <v>-4.3182538879600043E-3</v>
      </c>
      <c r="G4188">
        <v>4186</v>
      </c>
      <c r="H4188">
        <f t="shared" ca="1" si="134"/>
        <v>-1.76400767676415E-2</v>
      </c>
    </row>
    <row r="4189" spans="2:8" x14ac:dyDescent="0.2">
      <c r="B4189" s="176">
        <v>37428</v>
      </c>
      <c r="C4189" s="146">
        <v>23.078938999999998</v>
      </c>
      <c r="D4189">
        <f t="shared" si="133"/>
        <v>0.18401245999541749</v>
      </c>
      <c r="E4189">
        <v>-4.3263319473218903E-3</v>
      </c>
      <c r="G4189">
        <v>4187</v>
      </c>
      <c r="H4189">
        <f t="shared" ca="1" si="134"/>
        <v>-2.943081677214348E-2</v>
      </c>
    </row>
    <row r="4190" spans="2:8" x14ac:dyDescent="0.2">
      <c r="B4190" s="176">
        <v>36706</v>
      </c>
      <c r="C4190" s="146">
        <v>19.492142000000001</v>
      </c>
      <c r="D4190">
        <f t="shared" si="133"/>
        <v>-0.28302718635757657</v>
      </c>
      <c r="E4190">
        <v>-4.3341694168337721E-3</v>
      </c>
      <c r="G4190">
        <v>4188</v>
      </c>
      <c r="H4190">
        <f t="shared" ca="1" si="134"/>
        <v>1.1278709556205965E-2</v>
      </c>
    </row>
    <row r="4191" spans="2:8" x14ac:dyDescent="0.2">
      <c r="B4191" s="176">
        <v>39871</v>
      </c>
      <c r="C4191" s="146">
        <v>27.186724000000002</v>
      </c>
      <c r="D4191">
        <f t="shared" si="133"/>
        <v>2.4278051269655036E-2</v>
      </c>
      <c r="E4191">
        <v>-4.3345780345634792E-3</v>
      </c>
      <c r="G4191">
        <v>4189</v>
      </c>
      <c r="H4191">
        <f t="shared" ca="1" si="134"/>
        <v>-1.8546287692311484E-2</v>
      </c>
    </row>
    <row r="4192" spans="2:8" x14ac:dyDescent="0.2">
      <c r="B4192" s="176">
        <v>37775</v>
      </c>
      <c r="C4192" s="146">
        <v>26.542328000000001</v>
      </c>
      <c r="D4192">
        <f t="shared" si="133"/>
        <v>-0.51833232604538848</v>
      </c>
      <c r="E4192">
        <v>-4.3402680415519021E-3</v>
      </c>
      <c r="G4192">
        <v>4190</v>
      </c>
      <c r="H4192">
        <f t="shared" ca="1" si="134"/>
        <v>-8.0133629455732148E-3</v>
      </c>
    </row>
    <row r="4193" spans="2:8" x14ac:dyDescent="0.2">
      <c r="B4193" s="176">
        <v>35506</v>
      </c>
      <c r="C4193" s="146">
        <v>55.105063999999999</v>
      </c>
      <c r="D4193">
        <f t="shared" si="133"/>
        <v>-0.87256067233530066</v>
      </c>
      <c r="E4193">
        <v>-4.358359530666241E-3</v>
      </c>
      <c r="G4193">
        <v>4191</v>
      </c>
      <c r="H4193">
        <f t="shared" ca="1" si="134"/>
        <v>9.4265233679132147E-3</v>
      </c>
    </row>
    <row r="4194" spans="2:8" x14ac:dyDescent="0.2">
      <c r="B4194" s="176">
        <v>44651</v>
      </c>
      <c r="C4194" s="146">
        <v>432.40234400000003</v>
      </c>
      <c r="D4194">
        <f t="shared" si="133"/>
        <v>0.62140067500299101</v>
      </c>
      <c r="E4194">
        <v>-4.3612448223352288E-3</v>
      </c>
      <c r="G4194">
        <v>4192</v>
      </c>
      <c r="H4194">
        <f t="shared" ca="1" si="134"/>
        <v>1.6207068222258744E-2</v>
      </c>
    </row>
    <row r="4195" spans="2:8" x14ac:dyDescent="0.2">
      <c r="B4195" s="176">
        <v>41185</v>
      </c>
      <c r="C4195" s="146">
        <v>266.68444799999997</v>
      </c>
      <c r="D4195">
        <f t="shared" si="133"/>
        <v>1.1819124698537755</v>
      </c>
      <c r="E4195">
        <v>-4.3683227256909049E-3</v>
      </c>
      <c r="G4195">
        <v>4193</v>
      </c>
      <c r="H4195">
        <f t="shared" ca="1" si="134"/>
        <v>3.971844187625969E-2</v>
      </c>
    </row>
    <row r="4196" spans="2:8" x14ac:dyDescent="0.2">
      <c r="B4196" s="176">
        <v>39209</v>
      </c>
      <c r="C4196" s="146">
        <v>122.22508999999999</v>
      </c>
      <c r="D4196">
        <f t="shared" si="133"/>
        <v>-0.72364244814141065</v>
      </c>
      <c r="E4196">
        <v>-4.3745173337881955E-3</v>
      </c>
      <c r="G4196">
        <v>4194</v>
      </c>
      <c r="H4196">
        <f t="shared" ca="1" si="134"/>
        <v>-1.4144282833025221E-2</v>
      </c>
    </row>
    <row r="4197" spans="2:8" x14ac:dyDescent="0.2">
      <c r="B4197" s="176">
        <v>44956</v>
      </c>
      <c r="C4197" s="146">
        <v>442.27157599999998</v>
      </c>
      <c r="D4197">
        <f t="shared" si="133"/>
        <v>2.6783497498245374</v>
      </c>
      <c r="E4197">
        <v>-4.3761168494981552E-3</v>
      </c>
      <c r="G4197">
        <v>4195</v>
      </c>
      <c r="H4197">
        <f t="shared" ca="1" si="134"/>
        <v>-4.7751594134170072E-2</v>
      </c>
    </row>
    <row r="4198" spans="2:8" x14ac:dyDescent="0.2">
      <c r="B4198" s="176">
        <v>39170</v>
      </c>
      <c r="C4198" s="146">
        <v>120.236412</v>
      </c>
      <c r="D4198">
        <f t="shared" si="133"/>
        <v>0.6925374074739018</v>
      </c>
      <c r="E4198">
        <v>-4.3775572585277563E-3</v>
      </c>
      <c r="G4198">
        <v>4196</v>
      </c>
      <c r="H4198">
        <f t="shared" ca="1" si="134"/>
        <v>8.9321503148245811E-3</v>
      </c>
    </row>
    <row r="4199" spans="2:8" x14ac:dyDescent="0.2">
      <c r="B4199" s="176">
        <v>38497</v>
      </c>
      <c r="C4199" s="146">
        <v>71.039146000000002</v>
      </c>
      <c r="D4199">
        <f t="shared" si="133"/>
        <v>-0.60791993156310253</v>
      </c>
      <c r="E4199">
        <v>-4.3776934699663378E-3</v>
      </c>
      <c r="G4199">
        <v>4197</v>
      </c>
      <c r="H4199">
        <f t="shared" ca="1" si="134"/>
        <v>-2.9240717537240727E-2</v>
      </c>
    </row>
    <row r="4200" spans="2:8" x14ac:dyDescent="0.2">
      <c r="B4200" s="176">
        <v>43430</v>
      </c>
      <c r="C4200" s="146">
        <v>181.185303</v>
      </c>
      <c r="D4200">
        <f t="shared" si="133"/>
        <v>0.48893231704747525</v>
      </c>
      <c r="E4200">
        <v>-4.3823697444757221E-3</v>
      </c>
      <c r="G4200">
        <v>4198</v>
      </c>
      <c r="H4200">
        <f t="shared" ca="1" si="134"/>
        <v>-2.9372446661278171E-2</v>
      </c>
    </row>
    <row r="4201" spans="2:8" x14ac:dyDescent="0.2">
      <c r="B4201" s="176">
        <v>39210</v>
      </c>
      <c r="C4201" s="146">
        <v>121.68807200000001</v>
      </c>
      <c r="D4201">
        <f t="shared" si="133"/>
        <v>2.5303726376206406</v>
      </c>
      <c r="E4201">
        <v>-4.39368054464095E-3</v>
      </c>
      <c r="G4201">
        <v>4199</v>
      </c>
      <c r="H4201">
        <f t="shared" ca="1" si="134"/>
        <v>2.3548526102245546E-3</v>
      </c>
    </row>
    <row r="4202" spans="2:8" x14ac:dyDescent="0.2">
      <c r="B4202" s="176">
        <v>35844</v>
      </c>
      <c r="C4202" s="146">
        <v>34.468902999999997</v>
      </c>
      <c r="D4202">
        <f t="shared" si="133"/>
        <v>-0.69779729740298002</v>
      </c>
      <c r="E4202">
        <v>-4.3976580215190474E-3</v>
      </c>
      <c r="G4202">
        <v>4200</v>
      </c>
      <c r="H4202">
        <f t="shared" ca="1" si="134"/>
        <v>-5.0506310949331355E-2</v>
      </c>
    </row>
    <row r="4203" spans="2:8" x14ac:dyDescent="0.2">
      <c r="B4203" s="176">
        <v>39581</v>
      </c>
      <c r="C4203" s="146">
        <v>114.05888400000001</v>
      </c>
      <c r="D4203">
        <f t="shared" si="133"/>
        <v>0.68025745932745751</v>
      </c>
      <c r="E4203">
        <v>-4.4089855630470931E-3</v>
      </c>
      <c r="G4203">
        <v>4201</v>
      </c>
      <c r="H4203">
        <f t="shared" ca="1" si="134"/>
        <v>-6.3695337048544146E-2</v>
      </c>
    </row>
    <row r="4204" spans="2:8" x14ac:dyDescent="0.2">
      <c r="B4204" s="176">
        <v>35173</v>
      </c>
      <c r="C4204" s="146">
        <v>67.881789999999995</v>
      </c>
      <c r="D4204">
        <f t="shared" si="133"/>
        <v>-0.71318685827093331</v>
      </c>
      <c r="E4204">
        <v>-4.4234377006309115E-3</v>
      </c>
      <c r="G4204">
        <v>4202</v>
      </c>
      <c r="H4204">
        <f t="shared" ca="1" si="134"/>
        <v>6.0685524948093018E-2</v>
      </c>
    </row>
    <row r="4205" spans="2:8" x14ac:dyDescent="0.2">
      <c r="B4205" s="176">
        <v>41082</v>
      </c>
      <c r="C4205" s="146">
        <v>236.67600999999999</v>
      </c>
      <c r="D4205">
        <f t="shared" si="133"/>
        <v>8.1074933214566034</v>
      </c>
      <c r="E4205">
        <v>-4.4318169504725911E-3</v>
      </c>
      <c r="G4205">
        <v>4203</v>
      </c>
      <c r="H4205">
        <f t="shared" ca="1" si="134"/>
        <v>-6.7199276749299935E-3</v>
      </c>
    </row>
    <row r="4206" spans="2:8" x14ac:dyDescent="0.2">
      <c r="B4206" s="176">
        <v>37592</v>
      </c>
      <c r="C4206" s="146">
        <v>25.986954000000001</v>
      </c>
      <c r="D4206">
        <f t="shared" si="133"/>
        <v>-0.93163323142895071</v>
      </c>
      <c r="E4206">
        <v>-4.4324994692110757E-3</v>
      </c>
      <c r="G4206">
        <v>4204</v>
      </c>
      <c r="H4206">
        <f t="shared" ca="1" si="134"/>
        <v>2.6778523418882896E-2</v>
      </c>
    </row>
    <row r="4207" spans="2:8" x14ac:dyDescent="0.2">
      <c r="B4207" s="176">
        <v>42298</v>
      </c>
      <c r="C4207" s="146">
        <v>380.11090100000001</v>
      </c>
      <c r="D4207">
        <f t="shared" si="133"/>
        <v>-0.36900583357214478</v>
      </c>
      <c r="E4207">
        <v>-4.4368209930337171E-3</v>
      </c>
      <c r="G4207">
        <v>4205</v>
      </c>
      <c r="H4207">
        <f t="shared" ca="1" si="134"/>
        <v>-3.1389282875708406E-2</v>
      </c>
    </row>
    <row r="4208" spans="2:8" x14ac:dyDescent="0.2">
      <c r="B4208" s="176">
        <v>45166</v>
      </c>
      <c r="C4208" s="146">
        <v>602.40002400000003</v>
      </c>
      <c r="D4208">
        <f t="shared" si="133"/>
        <v>26.909590905365505</v>
      </c>
      <c r="E4208">
        <v>-4.4619932359738507E-3</v>
      </c>
      <c r="G4208">
        <v>4206</v>
      </c>
      <c r="H4208">
        <f t="shared" ca="1" si="134"/>
        <v>-8.1729440773921323E-3</v>
      </c>
    </row>
    <row r="4209" spans="2:8" x14ac:dyDescent="0.2">
      <c r="B4209" s="176">
        <v>36053</v>
      </c>
      <c r="C4209" s="146">
        <v>21.583978999999999</v>
      </c>
      <c r="D4209">
        <f t="shared" si="133"/>
        <v>-0.94742289707972394</v>
      </c>
      <c r="E4209">
        <v>-4.4688708957593805E-3</v>
      </c>
      <c r="G4209">
        <v>4207</v>
      </c>
      <c r="H4209">
        <f t="shared" ca="1" si="134"/>
        <v>-1.9167452648143752E-2</v>
      </c>
    </row>
    <row r="4210" spans="2:8" x14ac:dyDescent="0.2">
      <c r="B4210" s="176">
        <v>43000</v>
      </c>
      <c r="C4210" s="146">
        <v>410.52050800000001</v>
      </c>
      <c r="D4210">
        <f t="shared" si="133"/>
        <v>10.588125251863294</v>
      </c>
      <c r="E4210">
        <v>-4.4724212708400091E-3</v>
      </c>
      <c r="G4210">
        <v>4208</v>
      </c>
      <c r="H4210">
        <f t="shared" ca="1" si="134"/>
        <v>-7.2779591795586823E-2</v>
      </c>
    </row>
    <row r="4211" spans="2:8" x14ac:dyDescent="0.2">
      <c r="B4211" s="176">
        <v>35818</v>
      </c>
      <c r="C4211" s="146">
        <v>35.425964</v>
      </c>
      <c r="D4211">
        <f t="shared" si="133"/>
        <v>-0.46004490566574363</v>
      </c>
      <c r="E4211">
        <v>-4.4826148193026043E-3</v>
      </c>
      <c r="G4211">
        <v>4209</v>
      </c>
      <c r="H4211">
        <f t="shared" ca="1" si="134"/>
        <v>4.9913104525770953E-3</v>
      </c>
    </row>
    <row r="4212" spans="2:8" x14ac:dyDescent="0.2">
      <c r="B4212" s="176">
        <v>38281</v>
      </c>
      <c r="C4212" s="146">
        <v>65.609093000000001</v>
      </c>
      <c r="D4212">
        <f t="shared" si="133"/>
        <v>-0.78738951303994342</v>
      </c>
      <c r="E4212">
        <v>-4.4965634931415565E-3</v>
      </c>
      <c r="G4212">
        <v>4210</v>
      </c>
      <c r="H4212">
        <f t="shared" ca="1" si="134"/>
        <v>-1.5979970122597515E-2</v>
      </c>
    </row>
    <row r="4213" spans="2:8" x14ac:dyDescent="0.2">
      <c r="B4213" s="176">
        <v>44391</v>
      </c>
      <c r="C4213" s="146">
        <v>308.58822600000002</v>
      </c>
      <c r="D4213">
        <f t="shared" si="133"/>
        <v>1.8000904665168631</v>
      </c>
      <c r="E4213">
        <v>-4.502366279444588E-3</v>
      </c>
      <c r="G4213">
        <v>4211</v>
      </c>
      <c r="H4213">
        <f t="shared" ca="1" si="134"/>
        <v>1.1838640715300962E-2</v>
      </c>
    </row>
    <row r="4214" spans="2:8" x14ac:dyDescent="0.2">
      <c r="B4214" s="176">
        <v>43703</v>
      </c>
      <c r="C4214" s="146">
        <v>110.20652</v>
      </c>
      <c r="D4214">
        <f t="shared" si="133"/>
        <v>1.0941351154090913</v>
      </c>
      <c r="E4214">
        <v>-4.5025168743326157E-3</v>
      </c>
      <c r="G4214">
        <v>4212</v>
      </c>
      <c r="H4214">
        <f t="shared" ca="1" si="134"/>
        <v>1.3812030479303572E-2</v>
      </c>
    </row>
    <row r="4215" spans="2:8" x14ac:dyDescent="0.2">
      <c r="B4215" s="176">
        <v>35081</v>
      </c>
      <c r="C4215" s="146">
        <v>52.626269999999998</v>
      </c>
      <c r="D4215">
        <f t="shared" si="133"/>
        <v>-9.0866907837515998E-2</v>
      </c>
      <c r="E4215">
        <v>-4.5111345461768511E-3</v>
      </c>
      <c r="G4215">
        <v>4213</v>
      </c>
      <c r="H4215">
        <f t="shared" ca="1" si="134"/>
        <v>1.6481936586565157E-3</v>
      </c>
    </row>
    <row r="4216" spans="2:8" x14ac:dyDescent="0.2">
      <c r="B4216" s="176">
        <v>35387</v>
      </c>
      <c r="C4216" s="146">
        <v>57.886211000000003</v>
      </c>
      <c r="D4216">
        <f t="shared" si="133"/>
        <v>1.6184522816788667</v>
      </c>
      <c r="E4216">
        <v>-4.5143046332651411E-3</v>
      </c>
      <c r="G4216">
        <v>4214</v>
      </c>
      <c r="H4216">
        <f t="shared" ca="1" si="134"/>
        <v>-2.883971839096295E-3</v>
      </c>
    </row>
    <row r="4217" spans="2:8" x14ac:dyDescent="0.2">
      <c r="B4217" s="176">
        <v>37571</v>
      </c>
      <c r="C4217" s="146">
        <v>22.107033000000001</v>
      </c>
      <c r="D4217">
        <f t="shared" si="133"/>
        <v>-0.81642439142974643</v>
      </c>
      <c r="E4217">
        <v>-4.5155847767618358E-3</v>
      </c>
      <c r="G4217">
        <v>4215</v>
      </c>
      <c r="H4217">
        <f t="shared" ca="1" si="134"/>
        <v>-7.6637896775021896E-3</v>
      </c>
    </row>
    <row r="4218" spans="2:8" x14ac:dyDescent="0.2">
      <c r="B4218" s="176">
        <v>43696</v>
      </c>
      <c r="C4218" s="146">
        <v>120.42467499999999</v>
      </c>
      <c r="D4218">
        <f t="shared" si="133"/>
        <v>-0.76749757763871496</v>
      </c>
      <c r="E4218">
        <v>-4.5323020571514695E-3</v>
      </c>
      <c r="G4218">
        <v>4216</v>
      </c>
      <c r="H4218">
        <f t="shared" ca="1" si="134"/>
        <v>5.2238485250045985E-2</v>
      </c>
    </row>
    <row r="4219" spans="2:8" x14ac:dyDescent="0.2">
      <c r="B4219" s="176">
        <v>41978</v>
      </c>
      <c r="C4219" s="146">
        <v>517.95019500000001</v>
      </c>
      <c r="D4219">
        <f t="shared" si="133"/>
        <v>7.8020892901139334</v>
      </c>
      <c r="E4219">
        <v>-4.5475219503241784E-3</v>
      </c>
      <c r="G4219">
        <v>4217</v>
      </c>
      <c r="H4219">
        <f t="shared" ca="1" si="134"/>
        <v>6.8235571887457708E-3</v>
      </c>
    </row>
    <row r="4220" spans="2:8" x14ac:dyDescent="0.2">
      <c r="B4220" s="176">
        <v>35369</v>
      </c>
      <c r="C4220" s="146">
        <v>58.844006</v>
      </c>
      <c r="D4220">
        <f t="shared" si="133"/>
        <v>-0.17750961751335731</v>
      </c>
      <c r="E4220">
        <v>-4.5606929233972361E-3</v>
      </c>
      <c r="G4220">
        <v>4218</v>
      </c>
      <c r="H4220">
        <f t="shared" ca="1" si="134"/>
        <v>3.5428620846150685E-2</v>
      </c>
    </row>
    <row r="4221" spans="2:8" x14ac:dyDescent="0.2">
      <c r="B4221" s="176">
        <v>38489</v>
      </c>
      <c r="C4221" s="146">
        <v>71.543700999999999</v>
      </c>
      <c r="D4221">
        <f t="shared" si="133"/>
        <v>-0.34940584247525885</v>
      </c>
      <c r="E4221">
        <v>-4.5689092222991412E-3</v>
      </c>
      <c r="G4221">
        <v>4219</v>
      </c>
      <c r="H4221">
        <f t="shared" ca="1" si="134"/>
        <v>1.1130489756525625E-2</v>
      </c>
    </row>
    <row r="4222" spans="2:8" x14ac:dyDescent="0.2">
      <c r="B4222" s="176">
        <v>39247</v>
      </c>
      <c r="C4222" s="146">
        <v>109.966713</v>
      </c>
      <c r="D4222">
        <f t="shared" si="133"/>
        <v>4.5763428310463663</v>
      </c>
      <c r="E4222">
        <v>-4.5721709870795608E-3</v>
      </c>
      <c r="G4222">
        <v>4220</v>
      </c>
      <c r="H4222">
        <f t="shared" ca="1" si="134"/>
        <v>3.2963068234935916E-2</v>
      </c>
    </row>
    <row r="4223" spans="2:8" x14ac:dyDescent="0.2">
      <c r="B4223" s="176">
        <v>36668</v>
      </c>
      <c r="C4223" s="146">
        <v>19.720220999999999</v>
      </c>
      <c r="D4223">
        <f t="shared" si="133"/>
        <v>-0.89234458592031884</v>
      </c>
      <c r="E4223">
        <v>-4.5868748678770423E-3</v>
      </c>
      <c r="G4223">
        <v>4221</v>
      </c>
      <c r="H4223">
        <f t="shared" ca="1" si="134"/>
        <v>5.4351611025347298E-3</v>
      </c>
    </row>
    <row r="4224" spans="2:8" x14ac:dyDescent="0.2">
      <c r="B4224" s="176">
        <v>43424</v>
      </c>
      <c r="C4224" s="146">
        <v>183.179092</v>
      </c>
      <c r="D4224">
        <f t="shared" si="133"/>
        <v>-0.30163383608232464</v>
      </c>
      <c r="E4224">
        <v>-4.6045932992711197E-3</v>
      </c>
      <c r="G4224">
        <v>4222</v>
      </c>
      <c r="H4224">
        <f t="shared" ca="1" si="134"/>
        <v>-1.7167563047348112E-2</v>
      </c>
    </row>
    <row r="4225" spans="2:8" x14ac:dyDescent="0.2">
      <c r="B4225" s="176">
        <v>41201</v>
      </c>
      <c r="C4225" s="146">
        <v>262.29663099999999</v>
      </c>
      <c r="D4225">
        <f t="shared" si="133"/>
        <v>0.98101415602713216</v>
      </c>
      <c r="E4225">
        <v>-4.6251976383229051E-3</v>
      </c>
      <c r="G4225">
        <v>4223</v>
      </c>
      <c r="H4225">
        <f t="shared" ca="1" si="134"/>
        <v>3.1278485483114085E-2</v>
      </c>
    </row>
    <row r="4226" spans="2:8" x14ac:dyDescent="0.2">
      <c r="B4226" s="176">
        <v>39356</v>
      </c>
      <c r="C4226" s="146">
        <v>132.40522799999999</v>
      </c>
      <c r="D4226">
        <f t="shared" si="133"/>
        <v>0.13005982551421549</v>
      </c>
      <c r="E4226">
        <v>-4.6337880318435285E-3</v>
      </c>
      <c r="G4226">
        <v>4224</v>
      </c>
      <c r="H4226">
        <f t="shared" ca="1" si="134"/>
        <v>-9.3639721335030835E-3</v>
      </c>
    </row>
    <row r="4227" spans="2:8" x14ac:dyDescent="0.2">
      <c r="B4227" s="176">
        <v>39255</v>
      </c>
      <c r="C4227" s="146">
        <v>117.16656500000001</v>
      </c>
      <c r="D4227">
        <f t="shared" ref="D4227:D4290" si="135">(C4227-C4228)/C4228</f>
        <v>-0.35315498039555493</v>
      </c>
      <c r="E4227">
        <v>-4.6545254801724891E-3</v>
      </c>
      <c r="G4227">
        <v>4225</v>
      </c>
      <c r="H4227">
        <f t="shared" ca="1" si="134"/>
        <v>2.4450359697147952E-2</v>
      </c>
    </row>
    <row r="4228" spans="2:8" x14ac:dyDescent="0.2">
      <c r="B4228" s="176">
        <v>44182</v>
      </c>
      <c r="C4228" s="146">
        <v>181.13545199999999</v>
      </c>
      <c r="D4228">
        <f t="shared" si="135"/>
        <v>14.697033919235459</v>
      </c>
      <c r="E4228">
        <v>-4.6563021974069963E-3</v>
      </c>
      <c r="G4228">
        <v>4226</v>
      </c>
      <c r="H4228">
        <f t="shared" ref="H4228:H4291" ca="1" si="136">_xlfn.NORM.INV(RAND(),N$5,N$6)</f>
        <v>2.1346812786705176E-2</v>
      </c>
    </row>
    <row r="4229" spans="2:8" x14ac:dyDescent="0.2">
      <c r="B4229" s="176">
        <v>37127</v>
      </c>
      <c r="C4229" s="146">
        <v>11.53947</v>
      </c>
      <c r="D4229">
        <f t="shared" si="135"/>
        <v>-0.85748505515822515</v>
      </c>
      <c r="E4229">
        <v>-4.6574510159429214E-3</v>
      </c>
      <c r="G4229">
        <v>4227</v>
      </c>
      <c r="H4229">
        <f t="shared" ca="1" si="136"/>
        <v>1.5347492026852724E-2</v>
      </c>
    </row>
    <row r="4230" spans="2:8" x14ac:dyDescent="0.2">
      <c r="B4230" s="176">
        <v>38583</v>
      </c>
      <c r="C4230" s="146">
        <v>80.970245000000006</v>
      </c>
      <c r="D4230">
        <f t="shared" si="135"/>
        <v>-0.84455003925910765</v>
      </c>
      <c r="E4230">
        <v>-4.6658987485097662E-3</v>
      </c>
      <c r="G4230">
        <v>4228</v>
      </c>
      <c r="H4230">
        <f t="shared" ca="1" si="136"/>
        <v>1.4287734350182832E-2</v>
      </c>
    </row>
    <row r="4231" spans="2:8" x14ac:dyDescent="0.2">
      <c r="B4231" s="176">
        <v>45068</v>
      </c>
      <c r="C4231" s="146">
        <v>520.87658699999997</v>
      </c>
      <c r="D4231">
        <f t="shared" si="135"/>
        <v>6.3380302077836435</v>
      </c>
      <c r="E4231">
        <v>-4.6671019779773379E-3</v>
      </c>
      <c r="G4231">
        <v>4229</v>
      </c>
      <c r="H4231">
        <f t="shared" ca="1" si="136"/>
        <v>-1.984771585140007E-2</v>
      </c>
    </row>
    <row r="4232" spans="2:8" x14ac:dyDescent="0.2">
      <c r="B4232" s="176">
        <v>35284</v>
      </c>
      <c r="C4232" s="146">
        <v>70.983161999999993</v>
      </c>
      <c r="D4232">
        <f t="shared" si="135"/>
        <v>-4.1018219815150421E-2</v>
      </c>
      <c r="E4232">
        <v>-4.6755310351635866E-3</v>
      </c>
      <c r="G4232">
        <v>4230</v>
      </c>
      <c r="H4232">
        <f t="shared" ca="1" si="136"/>
        <v>-2.517417602439443E-3</v>
      </c>
    </row>
    <row r="4233" spans="2:8" x14ac:dyDescent="0.2">
      <c r="B4233" s="176">
        <v>43934</v>
      </c>
      <c r="C4233" s="146">
        <v>74.019301999999996</v>
      </c>
      <c r="D4233">
        <f t="shared" si="135"/>
        <v>-0.82471672166028132</v>
      </c>
      <c r="E4233">
        <v>-4.6917220026937746E-3</v>
      </c>
      <c r="G4233">
        <v>4231</v>
      </c>
      <c r="H4233">
        <f t="shared" ca="1" si="136"/>
        <v>2.4246375408832958E-2</v>
      </c>
    </row>
    <row r="4234" spans="2:8" x14ac:dyDescent="0.2">
      <c r="B4234" s="176">
        <v>43018</v>
      </c>
      <c r="C4234" s="146">
        <v>422.28387500000002</v>
      </c>
      <c r="D4234">
        <f t="shared" si="135"/>
        <v>18.885840416041042</v>
      </c>
      <c r="E4234">
        <v>-4.6992199676301437E-3</v>
      </c>
      <c r="G4234">
        <v>4232</v>
      </c>
      <c r="H4234">
        <f t="shared" ca="1" si="136"/>
        <v>1.5272184737822155E-2</v>
      </c>
    </row>
    <row r="4235" spans="2:8" x14ac:dyDescent="0.2">
      <c r="B4235" s="176">
        <v>37508</v>
      </c>
      <c r="C4235" s="146">
        <v>21.235405</v>
      </c>
      <c r="D4235">
        <f t="shared" si="135"/>
        <v>-0.94831593050606144</v>
      </c>
      <c r="E4235">
        <v>-4.6998736388997164E-3</v>
      </c>
      <c r="G4235">
        <v>4233</v>
      </c>
      <c r="H4235">
        <f t="shared" ca="1" si="136"/>
        <v>2.773137867503235E-2</v>
      </c>
    </row>
    <row r="4236" spans="2:8" x14ac:dyDescent="0.2">
      <c r="B4236" s="176">
        <v>44841</v>
      </c>
      <c r="C4236" s="146">
        <v>410.86944599999998</v>
      </c>
      <c r="D4236">
        <f t="shared" si="135"/>
        <v>5.9306933609124259</v>
      </c>
      <c r="E4236">
        <v>-4.7090018653343823E-3</v>
      </c>
      <c r="G4236">
        <v>4234</v>
      </c>
      <c r="H4236">
        <f t="shared" ca="1" si="136"/>
        <v>2.1402418771367903E-2</v>
      </c>
    </row>
    <row r="4237" spans="2:8" x14ac:dyDescent="0.2">
      <c r="B4237" s="176">
        <v>35124</v>
      </c>
      <c r="C4237" s="146">
        <v>59.282589000000002</v>
      </c>
      <c r="D4237">
        <f t="shared" si="135"/>
        <v>-0.87447523868174892</v>
      </c>
      <c r="E4237">
        <v>-4.7103450804618398E-3</v>
      </c>
      <c r="G4237">
        <v>4235</v>
      </c>
      <c r="H4237">
        <f t="shared" ca="1" si="136"/>
        <v>1.5350414337088242E-2</v>
      </c>
    </row>
    <row r="4238" spans="2:8" x14ac:dyDescent="0.2">
      <c r="B4238" s="176">
        <v>42815</v>
      </c>
      <c r="C4238" s="146">
        <v>472.27804600000002</v>
      </c>
      <c r="D4238">
        <f t="shared" si="135"/>
        <v>10.463793663870849</v>
      </c>
      <c r="E4238">
        <v>-4.7268945538068447E-3</v>
      </c>
      <c r="G4238">
        <v>4236</v>
      </c>
      <c r="H4238">
        <f t="shared" ca="1" si="136"/>
        <v>7.7792816137669278E-3</v>
      </c>
    </row>
    <row r="4239" spans="2:8" x14ac:dyDescent="0.2">
      <c r="B4239" s="176">
        <v>35786</v>
      </c>
      <c r="C4239" s="146">
        <v>41.197361000000001</v>
      </c>
      <c r="D4239">
        <f t="shared" si="135"/>
        <v>-0.90409998098218047</v>
      </c>
      <c r="E4239">
        <v>-4.7295286746971621E-3</v>
      </c>
      <c r="G4239">
        <v>4237</v>
      </c>
      <c r="H4239">
        <f t="shared" ca="1" si="136"/>
        <v>1.8252848383225259E-2</v>
      </c>
    </row>
    <row r="4240" spans="2:8" x14ac:dyDescent="0.2">
      <c r="B4240" s="176">
        <v>42191</v>
      </c>
      <c r="C4240" s="146">
        <v>429.58657799999997</v>
      </c>
      <c r="D4240">
        <f t="shared" si="135"/>
        <v>5.5460682211219998</v>
      </c>
      <c r="E4240">
        <v>-4.7328032420035099E-3</v>
      </c>
      <c r="G4240">
        <v>4238</v>
      </c>
      <c r="H4240">
        <f t="shared" ca="1" si="136"/>
        <v>9.544936187262194E-3</v>
      </c>
    </row>
    <row r="4241" spans="2:8" x14ac:dyDescent="0.2">
      <c r="B4241" s="176">
        <v>38257</v>
      </c>
      <c r="C4241" s="146">
        <v>65.625129999999999</v>
      </c>
      <c r="D4241">
        <f t="shared" si="135"/>
        <v>-0.86868209341887537</v>
      </c>
      <c r="E4241">
        <v>-4.7368970137448615E-3</v>
      </c>
      <c r="G4241">
        <v>4239</v>
      </c>
      <c r="H4241">
        <f t="shared" ca="1" si="136"/>
        <v>5.839589413435984E-2</v>
      </c>
    </row>
    <row r="4242" spans="2:8" x14ac:dyDescent="0.2">
      <c r="B4242" s="176">
        <v>44572</v>
      </c>
      <c r="C4242" s="146">
        <v>499.74243200000001</v>
      </c>
      <c r="D4242">
        <f t="shared" si="135"/>
        <v>21.963098947343653</v>
      </c>
      <c r="E4242">
        <v>-4.7648101652980031E-3</v>
      </c>
      <c r="G4242">
        <v>4240</v>
      </c>
      <c r="H4242">
        <f t="shared" ca="1" si="136"/>
        <v>9.0614334770652439E-3</v>
      </c>
    </row>
    <row r="4243" spans="2:8" x14ac:dyDescent="0.2">
      <c r="B4243" s="176">
        <v>36117</v>
      </c>
      <c r="C4243" s="146">
        <v>21.762848000000002</v>
      </c>
      <c r="D4243">
        <f t="shared" si="135"/>
        <v>1.260720213169652</v>
      </c>
      <c r="E4243">
        <v>-4.7716691183607683E-3</v>
      </c>
      <c r="G4243">
        <v>4241</v>
      </c>
      <c r="H4243">
        <f t="shared" ca="1" si="136"/>
        <v>2.4117067878616276E-2</v>
      </c>
    </row>
    <row r="4244" spans="2:8" x14ac:dyDescent="0.2">
      <c r="B4244" s="176">
        <v>37071</v>
      </c>
      <c r="C4244" s="146">
        <v>9.6265110000000007</v>
      </c>
      <c r="D4244">
        <f t="shared" si="135"/>
        <v>-0.84738785021289575</v>
      </c>
      <c r="E4244">
        <v>-4.7847607200939488E-3</v>
      </c>
      <c r="G4244">
        <v>4242</v>
      </c>
      <c r="H4244">
        <f t="shared" ca="1" si="136"/>
        <v>8.4074555553217672E-3</v>
      </c>
    </row>
    <row r="4245" spans="2:8" x14ac:dyDescent="0.2">
      <c r="B4245" s="176">
        <v>38243</v>
      </c>
      <c r="C4245" s="146">
        <v>63.078274</v>
      </c>
      <c r="D4245">
        <f t="shared" si="135"/>
        <v>0.60766461057693866</v>
      </c>
      <c r="E4245">
        <v>-4.8019305225139204E-3</v>
      </c>
      <c r="G4245">
        <v>4243</v>
      </c>
      <c r="H4245">
        <f t="shared" ca="1" si="136"/>
        <v>-5.1142566494208255E-3</v>
      </c>
    </row>
    <row r="4246" spans="2:8" x14ac:dyDescent="0.2">
      <c r="B4246" s="176">
        <v>36368</v>
      </c>
      <c r="C4246" s="146">
        <v>39.235965999999998</v>
      </c>
      <c r="D4246">
        <f t="shared" si="135"/>
        <v>-0.12956715584002587</v>
      </c>
      <c r="E4246">
        <v>-4.8022720031761033E-3</v>
      </c>
      <c r="G4246">
        <v>4244</v>
      </c>
      <c r="H4246">
        <f t="shared" ca="1" si="136"/>
        <v>3.6162021132140724E-2</v>
      </c>
    </row>
    <row r="4247" spans="2:8" x14ac:dyDescent="0.2">
      <c r="B4247" s="176">
        <v>35760</v>
      </c>
      <c r="C4247" s="146">
        <v>45.076385000000002</v>
      </c>
      <c r="D4247">
        <f t="shared" si="135"/>
        <v>-0.92621919287236232</v>
      </c>
      <c r="E4247">
        <v>-4.8024561007730098E-3</v>
      </c>
      <c r="G4247">
        <v>4245</v>
      </c>
      <c r="H4247">
        <f t="shared" ca="1" si="136"/>
        <v>3.5738554648200332E-2</v>
      </c>
    </row>
    <row r="4248" spans="2:8" x14ac:dyDescent="0.2">
      <c r="B4248" s="176">
        <v>45162</v>
      </c>
      <c r="C4248" s="146">
        <v>610.95001200000002</v>
      </c>
      <c r="D4248">
        <f t="shared" si="135"/>
        <v>0.48050276045604662</v>
      </c>
      <c r="E4248">
        <v>-4.805362249016649E-3</v>
      </c>
      <c r="G4248">
        <v>4246</v>
      </c>
      <c r="H4248">
        <f t="shared" ca="1" si="136"/>
        <v>-7.1863570708575386E-3</v>
      </c>
    </row>
    <row r="4249" spans="2:8" x14ac:dyDescent="0.2">
      <c r="B4249" s="176">
        <v>43068</v>
      </c>
      <c r="C4249" s="146">
        <v>412.66387900000001</v>
      </c>
      <c r="D4249">
        <f t="shared" si="135"/>
        <v>0.53999278629168379</v>
      </c>
      <c r="E4249">
        <v>-4.8082435733839629E-3</v>
      </c>
      <c r="G4249">
        <v>4247</v>
      </c>
      <c r="H4249">
        <f t="shared" ca="1" si="136"/>
        <v>-2.8825599076129388E-2</v>
      </c>
    </row>
    <row r="4250" spans="2:8" x14ac:dyDescent="0.2">
      <c r="B4250" s="176">
        <v>43333</v>
      </c>
      <c r="C4250" s="146">
        <v>267.96481299999999</v>
      </c>
      <c r="D4250">
        <f t="shared" si="135"/>
        <v>3.06848148918202</v>
      </c>
      <c r="E4250">
        <v>-4.8131402178133494E-3</v>
      </c>
      <c r="G4250">
        <v>4248</v>
      </c>
      <c r="H4250">
        <f t="shared" ca="1" si="136"/>
        <v>2.6123324793319233E-2</v>
      </c>
    </row>
    <row r="4251" spans="2:8" x14ac:dyDescent="0.2">
      <c r="B4251" s="176">
        <v>35606</v>
      </c>
      <c r="C4251" s="146">
        <v>65.863594000000006</v>
      </c>
      <c r="D4251">
        <f t="shared" si="135"/>
        <v>3.1369613748484215</v>
      </c>
      <c r="E4251">
        <v>-4.8202390325795654E-3</v>
      </c>
      <c r="G4251">
        <v>4249</v>
      </c>
      <c r="H4251">
        <f t="shared" ca="1" si="136"/>
        <v>3.2138056279028916E-2</v>
      </c>
    </row>
    <row r="4252" spans="2:8" x14ac:dyDescent="0.2">
      <c r="B4252" s="176">
        <v>37218</v>
      </c>
      <c r="C4252" s="146">
        <v>15.920766</v>
      </c>
      <c r="D4252">
        <f t="shared" si="135"/>
        <v>-0.71988583292936903</v>
      </c>
      <c r="E4252">
        <v>-4.821881063684209E-3</v>
      </c>
      <c r="G4252">
        <v>4250</v>
      </c>
      <c r="H4252">
        <f t="shared" ca="1" si="136"/>
        <v>2.7530898220293424E-3</v>
      </c>
    </row>
    <row r="4253" spans="2:8" x14ac:dyDescent="0.2">
      <c r="B4253" s="176">
        <v>35572</v>
      </c>
      <c r="C4253" s="146">
        <v>56.836703999999997</v>
      </c>
      <c r="D4253">
        <f t="shared" si="135"/>
        <v>-0.72208701538661757</v>
      </c>
      <c r="E4253">
        <v>-4.8241338749547263E-3</v>
      </c>
      <c r="G4253">
        <v>4251</v>
      </c>
      <c r="H4253">
        <f t="shared" ca="1" si="136"/>
        <v>1.4161625173678777E-2</v>
      </c>
    </row>
    <row r="4254" spans="2:8" x14ac:dyDescent="0.2">
      <c r="B4254" s="176">
        <v>43560</v>
      </c>
      <c r="C4254" s="146">
        <v>204.51258899999999</v>
      </c>
      <c r="D4254">
        <f t="shared" si="135"/>
        <v>5.6927291459215734</v>
      </c>
      <c r="E4254">
        <v>-4.8508805853643309E-3</v>
      </c>
      <c r="G4254">
        <v>4252</v>
      </c>
      <c r="H4254">
        <f t="shared" ca="1" si="136"/>
        <v>1.2897390654694481E-2</v>
      </c>
    </row>
    <row r="4255" spans="2:8" x14ac:dyDescent="0.2">
      <c r="B4255" s="176">
        <v>36208</v>
      </c>
      <c r="C4255" s="146">
        <v>30.557428000000002</v>
      </c>
      <c r="D4255">
        <f t="shared" si="135"/>
        <v>-0.78830151153873618</v>
      </c>
      <c r="E4255">
        <v>-4.8544135132344056E-3</v>
      </c>
      <c r="G4255">
        <v>4253</v>
      </c>
      <c r="H4255">
        <f t="shared" ca="1" si="136"/>
        <v>-4.2653194750964137E-2</v>
      </c>
    </row>
    <row r="4256" spans="2:8" x14ac:dyDescent="0.2">
      <c r="B4256" s="176">
        <v>39073</v>
      </c>
      <c r="C4256" s="146">
        <v>144.34410099999999</v>
      </c>
      <c r="D4256">
        <f t="shared" si="135"/>
        <v>-0.1673721305899965</v>
      </c>
      <c r="E4256">
        <v>-4.8593871241397876E-3</v>
      </c>
      <c r="G4256">
        <v>4254</v>
      </c>
      <c r="H4256">
        <f t="shared" ca="1" si="136"/>
        <v>1.4132657871215626E-2</v>
      </c>
    </row>
    <row r="4257" spans="2:8" x14ac:dyDescent="0.2">
      <c r="B4257" s="176">
        <v>43453</v>
      </c>
      <c r="C4257" s="146">
        <v>173.35968</v>
      </c>
      <c r="D4257">
        <f t="shared" si="135"/>
        <v>0.1935401160547785</v>
      </c>
      <c r="E4257">
        <v>-4.8641373273492858E-3</v>
      </c>
      <c r="G4257">
        <v>4255</v>
      </c>
      <c r="H4257">
        <f t="shared" ca="1" si="136"/>
        <v>3.2005318303015923E-2</v>
      </c>
    </row>
    <row r="4258" spans="2:8" x14ac:dyDescent="0.2">
      <c r="B4258" s="176">
        <v>40190</v>
      </c>
      <c r="C4258" s="146">
        <v>145.24830600000001</v>
      </c>
      <c r="D4258">
        <f t="shared" si="135"/>
        <v>0.78502081788678357</v>
      </c>
      <c r="E4258">
        <v>-4.8723593294968184E-3</v>
      </c>
      <c r="G4258">
        <v>4256</v>
      </c>
      <c r="H4258">
        <f t="shared" ca="1" si="136"/>
        <v>2.1357557382287076E-2</v>
      </c>
    </row>
    <row r="4259" spans="2:8" x14ac:dyDescent="0.2">
      <c r="B4259" s="176">
        <v>38350</v>
      </c>
      <c r="C4259" s="146">
        <v>81.370650999999995</v>
      </c>
      <c r="D4259">
        <f t="shared" si="135"/>
        <v>-0.75619993992924839</v>
      </c>
      <c r="E4259">
        <v>-4.8973285932241957E-3</v>
      </c>
      <c r="G4259">
        <v>4257</v>
      </c>
      <c r="H4259">
        <f t="shared" ca="1" si="136"/>
        <v>-3.2389440036208056E-3</v>
      </c>
    </row>
    <row r="4260" spans="2:8" x14ac:dyDescent="0.2">
      <c r="B4260" s="176">
        <v>43208</v>
      </c>
      <c r="C4260" s="146">
        <v>333.75976600000001</v>
      </c>
      <c r="D4260">
        <f t="shared" si="135"/>
        <v>15.420980690820164</v>
      </c>
      <c r="E4260">
        <v>-4.9042162541431764E-3</v>
      </c>
      <c r="G4260">
        <v>4258</v>
      </c>
      <c r="H4260">
        <f t="shared" ca="1" si="136"/>
        <v>1.0625201191022237E-2</v>
      </c>
    </row>
    <row r="4261" spans="2:8" x14ac:dyDescent="0.2">
      <c r="B4261" s="176">
        <v>36720</v>
      </c>
      <c r="C4261" s="146">
        <v>20.325202999999998</v>
      </c>
      <c r="D4261">
        <f t="shared" si="135"/>
        <v>-0.84658770149702189</v>
      </c>
      <c r="E4261">
        <v>-4.9094072697435723E-3</v>
      </c>
      <c r="G4261">
        <v>4259</v>
      </c>
      <c r="H4261">
        <f t="shared" ca="1" si="136"/>
        <v>-3.3046515747940652E-3</v>
      </c>
    </row>
    <row r="4262" spans="2:8" x14ac:dyDescent="0.2">
      <c r="B4262" s="176">
        <v>38939</v>
      </c>
      <c r="C4262" s="146">
        <v>132.48744199999999</v>
      </c>
      <c r="D4262">
        <f t="shared" si="135"/>
        <v>4.3242201639090956</v>
      </c>
      <c r="E4262">
        <v>-4.9160006407596756E-3</v>
      </c>
      <c r="G4262">
        <v>4260</v>
      </c>
      <c r="H4262">
        <f t="shared" ca="1" si="136"/>
        <v>4.2998127084859589E-2</v>
      </c>
    </row>
    <row r="4263" spans="2:8" x14ac:dyDescent="0.2">
      <c r="B4263" s="176">
        <v>37672</v>
      </c>
      <c r="C4263" s="146">
        <v>24.883914999999998</v>
      </c>
      <c r="D4263">
        <f t="shared" si="135"/>
        <v>-0.90621145305444306</v>
      </c>
      <c r="E4263">
        <v>-4.9351530131366041E-3</v>
      </c>
      <c r="G4263">
        <v>4261</v>
      </c>
      <c r="H4263">
        <f t="shared" ca="1" si="136"/>
        <v>-2.2452522907539046E-2</v>
      </c>
    </row>
    <row r="4264" spans="2:8" x14ac:dyDescent="0.2">
      <c r="B4264" s="176">
        <v>41246</v>
      </c>
      <c r="C4264" s="146">
        <v>265.31933600000002</v>
      </c>
      <c r="D4264">
        <f t="shared" si="135"/>
        <v>9.6722078191213132</v>
      </c>
      <c r="E4264">
        <v>-4.9368673954779362E-3</v>
      </c>
      <c r="G4264">
        <v>4262</v>
      </c>
      <c r="H4264">
        <f t="shared" ca="1" si="136"/>
        <v>-3.3989152604655896E-2</v>
      </c>
    </row>
    <row r="4265" spans="2:8" x14ac:dyDescent="0.2">
      <c r="B4265" s="176">
        <v>37670</v>
      </c>
      <c r="C4265" s="146">
        <v>24.860772999999998</v>
      </c>
      <c r="D4265">
        <f t="shared" si="135"/>
        <v>-0.95272156918189055</v>
      </c>
      <c r="E4265">
        <v>-4.9398039320067387E-3</v>
      </c>
      <c r="G4265">
        <v>4263</v>
      </c>
      <c r="H4265">
        <f t="shared" ca="1" si="136"/>
        <v>2.2564798159019985E-2</v>
      </c>
    </row>
    <row r="4266" spans="2:8" x14ac:dyDescent="0.2">
      <c r="B4266" s="176">
        <v>41950</v>
      </c>
      <c r="C4266" s="146">
        <v>525.83752400000003</v>
      </c>
      <c r="D4266">
        <f t="shared" si="135"/>
        <v>2.5188554431129413</v>
      </c>
      <c r="E4266">
        <v>-4.9439101854783854E-3</v>
      </c>
      <c r="G4266">
        <v>4264</v>
      </c>
      <c r="H4266">
        <f t="shared" ca="1" si="136"/>
        <v>-2.6017093454819451E-2</v>
      </c>
    </row>
    <row r="4267" spans="2:8" x14ac:dyDescent="0.2">
      <c r="B4267" s="176">
        <v>43886</v>
      </c>
      <c r="C4267" s="146">
        <v>149.43424999999999</v>
      </c>
      <c r="D4267">
        <f t="shared" si="135"/>
        <v>-6.1365126106402573E-2</v>
      </c>
      <c r="E4267">
        <v>-4.9783957009737955E-3</v>
      </c>
      <c r="G4267">
        <v>4265</v>
      </c>
      <c r="H4267">
        <f t="shared" ca="1" si="136"/>
        <v>1.3451751446098016E-2</v>
      </c>
    </row>
    <row r="4268" spans="2:8" x14ac:dyDescent="0.2">
      <c r="B4268" s="176">
        <v>43809</v>
      </c>
      <c r="C4268" s="146">
        <v>159.203812</v>
      </c>
      <c r="D4268">
        <f t="shared" si="135"/>
        <v>1.8070849256029975E-2</v>
      </c>
      <c r="E4268">
        <v>-4.9844336292008884E-3</v>
      </c>
      <c r="G4268">
        <v>4266</v>
      </c>
      <c r="H4268">
        <f t="shared" ca="1" si="136"/>
        <v>-2.5990465654983773E-2</v>
      </c>
    </row>
    <row r="4269" spans="2:8" x14ac:dyDescent="0.2">
      <c r="B4269" s="176">
        <v>40295</v>
      </c>
      <c r="C4269" s="146">
        <v>156.37792999999999</v>
      </c>
      <c r="D4269">
        <f t="shared" si="135"/>
        <v>6.2820214578000844</v>
      </c>
      <c r="E4269">
        <v>-4.9953230088938989E-3</v>
      </c>
      <c r="G4269">
        <v>4267</v>
      </c>
      <c r="H4269">
        <f t="shared" ca="1" si="136"/>
        <v>-4.648138654800707E-2</v>
      </c>
    </row>
    <row r="4270" spans="2:8" x14ac:dyDescent="0.2">
      <c r="B4270" s="176">
        <v>37384</v>
      </c>
      <c r="C4270" s="146">
        <v>21.474522</v>
      </c>
      <c r="D4270">
        <f t="shared" si="135"/>
        <v>-0.86495670145071668</v>
      </c>
      <c r="E4270">
        <v>-5.0034958862522879E-3</v>
      </c>
      <c r="G4270">
        <v>4268</v>
      </c>
      <c r="H4270">
        <f t="shared" ca="1" si="136"/>
        <v>-2.6338142252045837E-2</v>
      </c>
    </row>
    <row r="4271" spans="2:8" x14ac:dyDescent="0.2">
      <c r="B4271" s="176">
        <v>38845</v>
      </c>
      <c r="C4271" s="146">
        <v>159.019531</v>
      </c>
      <c r="D4271">
        <f t="shared" si="135"/>
        <v>1.0765186314231501</v>
      </c>
      <c r="E4271">
        <v>-5.0079495419033376E-3</v>
      </c>
      <c r="G4271">
        <v>4269</v>
      </c>
      <c r="H4271">
        <f t="shared" ca="1" si="136"/>
        <v>7.4695215435740727E-3</v>
      </c>
    </row>
    <row r="4272" spans="2:8" x14ac:dyDescent="0.2">
      <c r="B4272" s="176">
        <v>39700</v>
      </c>
      <c r="C4272" s="146">
        <v>76.579871999999995</v>
      </c>
      <c r="D4272">
        <f t="shared" si="135"/>
        <v>-0.73583251052220922</v>
      </c>
      <c r="E4272">
        <v>-5.0189847060587763E-3</v>
      </c>
      <c r="G4272">
        <v>4270</v>
      </c>
      <c r="H4272">
        <f t="shared" ca="1" si="136"/>
        <v>-4.8346062050371993E-2</v>
      </c>
    </row>
    <row r="4273" spans="2:8" x14ac:dyDescent="0.2">
      <c r="B4273" s="176">
        <v>41479</v>
      </c>
      <c r="C4273" s="146">
        <v>289.89135700000003</v>
      </c>
      <c r="D4273">
        <f t="shared" si="135"/>
        <v>10.482021762704095</v>
      </c>
      <c r="E4273">
        <v>-5.0202737196354905E-3</v>
      </c>
      <c r="G4273">
        <v>4271</v>
      </c>
      <c r="H4273">
        <f t="shared" ca="1" si="136"/>
        <v>-9.5729457344038201E-3</v>
      </c>
    </row>
    <row r="4274" spans="2:8" x14ac:dyDescent="0.2">
      <c r="B4274" s="176">
        <v>39878</v>
      </c>
      <c r="C4274" s="146">
        <v>25.247413999999999</v>
      </c>
      <c r="D4274">
        <f t="shared" si="135"/>
        <v>-0.49672501872324859</v>
      </c>
      <c r="E4274">
        <v>-5.0233928181419862E-3</v>
      </c>
      <c r="G4274">
        <v>4272</v>
      </c>
      <c r="H4274">
        <f t="shared" ca="1" si="136"/>
        <v>4.4182277262014361E-2</v>
      </c>
    </row>
    <row r="4275" spans="2:8" x14ac:dyDescent="0.2">
      <c r="B4275" s="176">
        <v>35667</v>
      </c>
      <c r="C4275" s="146">
        <v>50.166240999999999</v>
      </c>
      <c r="D4275">
        <f t="shared" si="135"/>
        <v>-0.86003723801793197</v>
      </c>
      <c r="E4275">
        <v>-5.033100945438098E-3</v>
      </c>
      <c r="G4275">
        <v>4273</v>
      </c>
      <c r="H4275">
        <f t="shared" ca="1" si="136"/>
        <v>-6.749408674051929E-3</v>
      </c>
    </row>
    <row r="4276" spans="2:8" x14ac:dyDescent="0.2">
      <c r="B4276" s="176">
        <v>41646</v>
      </c>
      <c r="C4276" s="146">
        <v>358.42562900000001</v>
      </c>
      <c r="D4276">
        <f t="shared" si="135"/>
        <v>13.807841058777472</v>
      </c>
      <c r="E4276">
        <v>-5.0415912149189383E-3</v>
      </c>
      <c r="G4276">
        <v>4274</v>
      </c>
      <c r="H4276">
        <f t="shared" ca="1" si="136"/>
        <v>-4.643063125826858E-2</v>
      </c>
    </row>
    <row r="4277" spans="2:8" x14ac:dyDescent="0.2">
      <c r="B4277" s="176">
        <v>37754</v>
      </c>
      <c r="C4277" s="146">
        <v>24.205124000000001</v>
      </c>
      <c r="D4277">
        <f t="shared" si="135"/>
        <v>-0.95319860146265678</v>
      </c>
      <c r="E4277">
        <v>-5.0726852233394766E-3</v>
      </c>
      <c r="G4277">
        <v>4275</v>
      </c>
      <c r="H4277">
        <f t="shared" ca="1" si="136"/>
        <v>2.107137678462857E-2</v>
      </c>
    </row>
    <row r="4278" spans="2:8" x14ac:dyDescent="0.2">
      <c r="B4278" s="176">
        <v>45076</v>
      </c>
      <c r="C4278" s="146">
        <v>517.18804899999998</v>
      </c>
      <c r="D4278">
        <f t="shared" si="135"/>
        <v>2.7154224983068107</v>
      </c>
      <c r="E4278">
        <v>-5.0820188207974749E-3</v>
      </c>
      <c r="G4278">
        <v>4276</v>
      </c>
      <c r="H4278">
        <f t="shared" ca="1" si="136"/>
        <v>1.6285458717123346E-2</v>
      </c>
    </row>
    <row r="4279" spans="2:8" x14ac:dyDescent="0.2">
      <c r="B4279" s="176">
        <v>39035</v>
      </c>
      <c r="C4279" s="146">
        <v>139.200333</v>
      </c>
      <c r="D4279">
        <f t="shared" si="135"/>
        <v>0.1186108817933038</v>
      </c>
      <c r="E4279">
        <v>-5.0978322055622574E-3</v>
      </c>
      <c r="G4279">
        <v>4277</v>
      </c>
      <c r="H4279">
        <f t="shared" ca="1" si="136"/>
        <v>3.4559478464131169E-2</v>
      </c>
    </row>
    <row r="4280" spans="2:8" x14ac:dyDescent="0.2">
      <c r="B4280" s="176">
        <v>38896</v>
      </c>
      <c r="C4280" s="146">
        <v>124.440353</v>
      </c>
      <c r="D4280">
        <f t="shared" si="135"/>
        <v>4.0503953676431053</v>
      </c>
      <c r="E4280">
        <v>-5.0987425503940861E-3</v>
      </c>
      <c r="G4280">
        <v>4278</v>
      </c>
      <c r="H4280">
        <f t="shared" ca="1" si="136"/>
        <v>2.9723351286698233E-2</v>
      </c>
    </row>
    <row r="4281" spans="2:8" x14ac:dyDescent="0.2">
      <c r="B4281" s="176">
        <v>36164</v>
      </c>
      <c r="C4281" s="146">
        <v>24.639724999999999</v>
      </c>
      <c r="D4281">
        <f t="shared" si="135"/>
        <v>-0.86618018239008332</v>
      </c>
      <c r="E4281">
        <v>-5.1156763782834709E-3</v>
      </c>
      <c r="G4281">
        <v>4279</v>
      </c>
      <c r="H4281">
        <f t="shared" ca="1" si="136"/>
        <v>-2.1289910600712773E-2</v>
      </c>
    </row>
    <row r="4282" spans="2:8" x14ac:dyDescent="0.2">
      <c r="B4282" s="176">
        <v>43837</v>
      </c>
      <c r="C4282" s="146">
        <v>184.12612899999999</v>
      </c>
      <c r="D4282">
        <f t="shared" si="135"/>
        <v>0.23560740272232444</v>
      </c>
      <c r="E4282">
        <v>-5.1171757835621438E-3</v>
      </c>
      <c r="G4282">
        <v>4280</v>
      </c>
      <c r="H4282">
        <f t="shared" ca="1" si="136"/>
        <v>-6.6927721536757237E-3</v>
      </c>
    </row>
    <row r="4283" spans="2:8" x14ac:dyDescent="0.2">
      <c r="B4283" s="176">
        <v>40197</v>
      </c>
      <c r="C4283" s="146">
        <v>149.016693</v>
      </c>
      <c r="D4283">
        <f t="shared" si="135"/>
        <v>0.14913037347681612</v>
      </c>
      <c r="E4283">
        <v>-5.1179678073410961E-3</v>
      </c>
      <c r="G4283">
        <v>4281</v>
      </c>
      <c r="H4283">
        <f t="shared" ca="1" si="136"/>
        <v>-2.0988176374024822E-2</v>
      </c>
    </row>
    <row r="4284" spans="2:8" x14ac:dyDescent="0.2">
      <c r="B4284" s="176">
        <v>38873</v>
      </c>
      <c r="C4284" s="146">
        <v>129.677795</v>
      </c>
      <c r="D4284">
        <f t="shared" si="135"/>
        <v>-0.25497162932213568</v>
      </c>
      <c r="E4284">
        <v>-5.1276232063328037E-3</v>
      </c>
      <c r="G4284">
        <v>4282</v>
      </c>
      <c r="H4284">
        <f t="shared" ca="1" si="136"/>
        <v>2.4817812078710824E-2</v>
      </c>
    </row>
    <row r="4285" spans="2:8" x14ac:dyDescent="0.2">
      <c r="B4285" s="176">
        <v>43825</v>
      </c>
      <c r="C4285" s="146">
        <v>174.057526</v>
      </c>
      <c r="D4285">
        <f t="shared" si="135"/>
        <v>-0.66660300888721136</v>
      </c>
      <c r="E4285">
        <v>-5.1281042376269629E-3</v>
      </c>
      <c r="G4285">
        <v>4283</v>
      </c>
      <c r="H4285">
        <f t="shared" ca="1" si="136"/>
        <v>-1.4693260339773121E-2</v>
      </c>
    </row>
    <row r="4286" spans="2:8" x14ac:dyDescent="0.2">
      <c r="B4286" s="176">
        <v>42752</v>
      </c>
      <c r="C4286" s="146">
        <v>522.07287599999995</v>
      </c>
      <c r="D4286">
        <f t="shared" si="135"/>
        <v>42.666171378511692</v>
      </c>
      <c r="E4286">
        <v>-5.1291373168722886E-3</v>
      </c>
      <c r="G4286">
        <v>4284</v>
      </c>
      <c r="H4286">
        <f t="shared" ca="1" si="136"/>
        <v>9.1564877655569126E-3</v>
      </c>
    </row>
    <row r="4287" spans="2:8" x14ac:dyDescent="0.2">
      <c r="B4287" s="176">
        <v>36812</v>
      </c>
      <c r="C4287" s="146">
        <v>11.956003000000001</v>
      </c>
      <c r="D4287">
        <f t="shared" si="135"/>
        <v>-0.94467766383679597</v>
      </c>
      <c r="E4287">
        <v>-5.1347548630516597E-3</v>
      </c>
      <c r="G4287">
        <v>4285</v>
      </c>
      <c r="H4287">
        <f t="shared" ca="1" si="136"/>
        <v>-6.9981759364598859E-3</v>
      </c>
    </row>
    <row r="4288" spans="2:8" x14ac:dyDescent="0.2">
      <c r="B4288" s="176">
        <v>40578</v>
      </c>
      <c r="C4288" s="146">
        <v>216.115295</v>
      </c>
      <c r="D4288">
        <f t="shared" si="135"/>
        <v>-0.43901535311764606</v>
      </c>
      <c r="E4288">
        <v>-5.1435181458807265E-3</v>
      </c>
      <c r="G4288">
        <v>4286</v>
      </c>
      <c r="H4288">
        <f t="shared" ca="1" si="136"/>
        <v>-4.358994744067831E-2</v>
      </c>
    </row>
    <row r="4289" spans="2:8" x14ac:dyDescent="0.2">
      <c r="B4289" s="176">
        <v>42460</v>
      </c>
      <c r="C4289" s="146">
        <v>385.24279799999999</v>
      </c>
      <c r="D4289">
        <f t="shared" si="135"/>
        <v>2.6274074485607559E-2</v>
      </c>
      <c r="E4289">
        <v>-5.1466860968959853E-3</v>
      </c>
      <c r="G4289">
        <v>4287</v>
      </c>
      <c r="H4289">
        <f t="shared" ca="1" si="136"/>
        <v>6.6119752038427846E-3</v>
      </c>
    </row>
    <row r="4290" spans="2:8" x14ac:dyDescent="0.2">
      <c r="B4290" s="176">
        <v>42978</v>
      </c>
      <c r="C4290" s="146">
        <v>375.38003500000002</v>
      </c>
      <c r="D4290">
        <f t="shared" si="135"/>
        <v>1.0763715297507348</v>
      </c>
      <c r="E4290">
        <v>-5.1519913237430487E-3</v>
      </c>
      <c r="G4290">
        <v>4288</v>
      </c>
      <c r="H4290">
        <f t="shared" ca="1" si="136"/>
        <v>4.8366286307678127E-2</v>
      </c>
    </row>
    <row r="4291" spans="2:8" x14ac:dyDescent="0.2">
      <c r="B4291" s="176">
        <v>43612</v>
      </c>
      <c r="C4291" s="146">
        <v>180.78654499999999</v>
      </c>
      <c r="D4291">
        <f t="shared" ref="D4291:D4354" si="137">(C4291-C4292)/C4292</f>
        <v>1.5880689644588737</v>
      </c>
      <c r="E4291">
        <v>-5.2112103410356945E-3</v>
      </c>
      <c r="G4291">
        <v>4289</v>
      </c>
      <c r="H4291">
        <f t="shared" ca="1" si="136"/>
        <v>8.641321890538128E-3</v>
      </c>
    </row>
    <row r="4292" spans="2:8" x14ac:dyDescent="0.2">
      <c r="B4292" s="176">
        <v>38509</v>
      </c>
      <c r="C4292" s="146">
        <v>69.853836000000001</v>
      </c>
      <c r="D4292">
        <f t="shared" si="137"/>
        <v>-0.70044826730845977</v>
      </c>
      <c r="E4292">
        <v>-5.2464281549956032E-3</v>
      </c>
      <c r="G4292">
        <v>4290</v>
      </c>
      <c r="H4292">
        <f t="shared" ref="H4292:H4355" ca="1" si="138">_xlfn.NORM.INV(RAND(),N$5,N$6)</f>
        <v>2.1817744936748009E-2</v>
      </c>
    </row>
    <row r="4293" spans="2:8" x14ac:dyDescent="0.2">
      <c r="B4293" s="176">
        <v>40634</v>
      </c>
      <c r="C4293" s="146">
        <v>233.19456500000001</v>
      </c>
      <c r="D4293">
        <f t="shared" si="137"/>
        <v>-0.580447743865251</v>
      </c>
      <c r="E4293">
        <v>-5.24693707881545E-3</v>
      </c>
      <c r="G4293">
        <v>4291</v>
      </c>
      <c r="H4293">
        <f t="shared" ca="1" si="138"/>
        <v>-1.0051976925534585E-2</v>
      </c>
    </row>
    <row r="4294" spans="2:8" x14ac:dyDescent="0.2">
      <c r="B4294" s="176">
        <v>42628</v>
      </c>
      <c r="C4294" s="146">
        <v>555.81768799999998</v>
      </c>
      <c r="D4294">
        <f t="shared" si="137"/>
        <v>8.328273378790799</v>
      </c>
      <c r="E4294">
        <v>-5.2631982567712694E-3</v>
      </c>
      <c r="G4294">
        <v>4292</v>
      </c>
      <c r="H4294">
        <f t="shared" ca="1" si="138"/>
        <v>1.821309729815828E-2</v>
      </c>
    </row>
    <row r="4295" spans="2:8" x14ac:dyDescent="0.2">
      <c r="B4295" s="176">
        <v>35130</v>
      </c>
      <c r="C4295" s="146">
        <v>59.584198000000001</v>
      </c>
      <c r="D4295">
        <f t="shared" si="137"/>
        <v>-0.87293812544429339</v>
      </c>
      <c r="E4295">
        <v>-5.2693304805706597E-3</v>
      </c>
      <c r="G4295">
        <v>4293</v>
      </c>
      <c r="H4295">
        <f t="shared" ca="1" si="138"/>
        <v>1.8081507902424757E-2</v>
      </c>
    </row>
    <row r="4296" spans="2:8" x14ac:dyDescent="0.2">
      <c r="B4296" s="176">
        <v>42818</v>
      </c>
      <c r="C4296" s="146">
        <v>468.938446</v>
      </c>
      <c r="D4296">
        <f t="shared" si="137"/>
        <v>1.5595569933287499</v>
      </c>
      <c r="E4296">
        <v>-5.2865649743065951E-3</v>
      </c>
      <c r="G4296">
        <v>4294</v>
      </c>
      <c r="H4296">
        <f t="shared" ca="1" si="138"/>
        <v>-3.3695488908163179E-2</v>
      </c>
    </row>
    <row r="4297" spans="2:8" x14ac:dyDescent="0.2">
      <c r="B4297" s="176">
        <v>40757</v>
      </c>
      <c r="C4297" s="146">
        <v>183.21078499999999</v>
      </c>
      <c r="D4297">
        <f t="shared" si="137"/>
        <v>1.7646807563425504</v>
      </c>
      <c r="E4297">
        <v>-5.3041477070267067E-3</v>
      </c>
      <c r="G4297">
        <v>4295</v>
      </c>
      <c r="H4297">
        <f t="shared" ca="1" si="138"/>
        <v>7.7253568026699495E-4</v>
      </c>
    </row>
    <row r="4298" spans="2:8" x14ac:dyDescent="0.2">
      <c r="B4298" s="176">
        <v>37965</v>
      </c>
      <c r="C4298" s="146">
        <v>66.268332999999998</v>
      </c>
      <c r="D4298">
        <f t="shared" si="137"/>
        <v>-0.84549710346061435</v>
      </c>
      <c r="E4298">
        <v>-5.3149668259618458E-3</v>
      </c>
      <c r="G4298">
        <v>4296</v>
      </c>
      <c r="H4298">
        <f t="shared" ca="1" si="138"/>
        <v>-2.1894151007028656E-2</v>
      </c>
    </row>
    <row r="4299" spans="2:8" x14ac:dyDescent="0.2">
      <c r="B4299" s="176">
        <v>42919</v>
      </c>
      <c r="C4299" s="146">
        <v>428.913208</v>
      </c>
      <c r="D4299">
        <f t="shared" si="137"/>
        <v>9.2258127518466928</v>
      </c>
      <c r="E4299">
        <v>-5.3172885060716385E-3</v>
      </c>
      <c r="G4299">
        <v>4297</v>
      </c>
      <c r="H4299">
        <f t="shared" ca="1" si="138"/>
        <v>-2.0992085512571618E-2</v>
      </c>
    </row>
    <row r="4300" spans="2:8" x14ac:dyDescent="0.2">
      <c r="B4300" s="176">
        <v>35768</v>
      </c>
      <c r="C4300" s="146">
        <v>41.944167999999998</v>
      </c>
      <c r="D4300">
        <f t="shared" si="137"/>
        <v>-0.85213626964435241</v>
      </c>
      <c r="E4300">
        <v>-5.3301323671118284E-3</v>
      </c>
      <c r="G4300">
        <v>4298</v>
      </c>
      <c r="H4300">
        <f t="shared" ca="1" si="138"/>
        <v>3.821012593179194E-2</v>
      </c>
    </row>
    <row r="4301" spans="2:8" x14ac:dyDescent="0.2">
      <c r="B4301" s="176">
        <v>41487</v>
      </c>
      <c r="C4301" s="146">
        <v>283.66772500000002</v>
      </c>
      <c r="D4301">
        <f t="shared" si="137"/>
        <v>12.166933849215281</v>
      </c>
      <c r="E4301">
        <v>-5.3357448673682336E-3</v>
      </c>
      <c r="G4301">
        <v>4299</v>
      </c>
      <c r="H4301">
        <f t="shared" ca="1" si="138"/>
        <v>-3.7054193736221701E-2</v>
      </c>
    </row>
    <row r="4302" spans="2:8" x14ac:dyDescent="0.2">
      <c r="B4302" s="176">
        <v>37502</v>
      </c>
      <c r="C4302" s="146">
        <v>21.543946999999999</v>
      </c>
      <c r="D4302">
        <f t="shared" si="137"/>
        <v>-0.22085479281988296</v>
      </c>
      <c r="E4302">
        <v>-5.3419143272438194E-3</v>
      </c>
      <c r="G4302">
        <v>4300</v>
      </c>
      <c r="H4302">
        <f t="shared" ca="1" si="138"/>
        <v>2.0048083091275301E-2</v>
      </c>
    </row>
    <row r="4303" spans="2:8" x14ac:dyDescent="0.2">
      <c r="B4303" s="176">
        <v>36234</v>
      </c>
      <c r="C4303" s="146">
        <v>27.650746999999999</v>
      </c>
      <c r="D4303">
        <f t="shared" si="137"/>
        <v>-0.9258017932097744</v>
      </c>
      <c r="E4303">
        <v>-5.3619077283522934E-3</v>
      </c>
      <c r="G4303">
        <v>4301</v>
      </c>
      <c r="H4303">
        <f t="shared" ca="1" si="138"/>
        <v>1.3718873074859287E-3</v>
      </c>
    </row>
    <row r="4304" spans="2:8" x14ac:dyDescent="0.2">
      <c r="B4304" s="176">
        <v>41577</v>
      </c>
      <c r="C4304" s="146">
        <v>372.66058299999997</v>
      </c>
      <c r="D4304">
        <f t="shared" si="137"/>
        <v>7.8696471182641092</v>
      </c>
      <c r="E4304">
        <v>-5.3713015105583692E-3</v>
      </c>
      <c r="G4304">
        <v>4302</v>
      </c>
      <c r="H4304">
        <f t="shared" ca="1" si="138"/>
        <v>2.634059693736323E-2</v>
      </c>
    </row>
    <row r="4305" spans="2:8" x14ac:dyDescent="0.2">
      <c r="B4305" s="176">
        <v>36445</v>
      </c>
      <c r="C4305" s="146">
        <v>42.015265999999997</v>
      </c>
      <c r="D4305">
        <f t="shared" si="137"/>
        <v>0.1208521164576515</v>
      </c>
      <c r="E4305">
        <v>-5.3781206966424773E-3</v>
      </c>
      <c r="G4305">
        <v>4303</v>
      </c>
      <c r="H4305">
        <f t="shared" ca="1" si="138"/>
        <v>1.2234600808885211E-2</v>
      </c>
    </row>
    <row r="4306" spans="2:8" x14ac:dyDescent="0.2">
      <c r="B4306" s="176">
        <v>35928</v>
      </c>
      <c r="C4306" s="146">
        <v>37.485111000000003</v>
      </c>
      <c r="D4306">
        <f t="shared" si="137"/>
        <v>-0.90050999827896205</v>
      </c>
      <c r="E4306">
        <v>-5.3867098618804636E-3</v>
      </c>
      <c r="G4306">
        <v>4304</v>
      </c>
      <c r="H4306">
        <f t="shared" ca="1" si="138"/>
        <v>-3.4290113176712956E-3</v>
      </c>
    </row>
    <row r="4307" spans="2:8" x14ac:dyDescent="0.2">
      <c r="B4307" s="176">
        <v>42360</v>
      </c>
      <c r="C4307" s="146">
        <v>376.77264400000001</v>
      </c>
      <c r="D4307">
        <f t="shared" si="137"/>
        <v>0.63968302573633251</v>
      </c>
      <c r="E4307">
        <v>-5.3926415780389727E-3</v>
      </c>
      <c r="G4307">
        <v>4305</v>
      </c>
      <c r="H4307">
        <f t="shared" ca="1" si="138"/>
        <v>4.8134925581783755E-2</v>
      </c>
    </row>
    <row r="4308" spans="2:8" x14ac:dyDescent="0.2">
      <c r="B4308" s="176">
        <v>43571</v>
      </c>
      <c r="C4308" s="146">
        <v>229.783829</v>
      </c>
      <c r="D4308">
        <f t="shared" si="137"/>
        <v>-0.37491524955834371</v>
      </c>
      <c r="E4308">
        <v>-5.3937767974181639E-3</v>
      </c>
      <c r="G4308">
        <v>4306</v>
      </c>
      <c r="H4308">
        <f t="shared" ca="1" si="138"/>
        <v>5.1607693273088201E-2</v>
      </c>
    </row>
    <row r="4309" spans="2:8" x14ac:dyDescent="0.2">
      <c r="B4309" s="176">
        <v>43150</v>
      </c>
      <c r="C4309" s="146">
        <v>367.60427900000002</v>
      </c>
      <c r="D4309">
        <f t="shared" si="137"/>
        <v>11.184480937210351</v>
      </c>
      <c r="E4309">
        <v>-5.3945193216815325E-3</v>
      </c>
      <c r="G4309">
        <v>4307</v>
      </c>
      <c r="H4309">
        <f t="shared" ca="1" si="138"/>
        <v>2.9301386047098508E-2</v>
      </c>
    </row>
    <row r="4310" spans="2:8" x14ac:dyDescent="0.2">
      <c r="B4310" s="176">
        <v>36210</v>
      </c>
      <c r="C4310" s="146">
        <v>30.169875999999999</v>
      </c>
      <c r="D4310">
        <f t="shared" si="137"/>
        <v>-0.94855264559839325</v>
      </c>
      <c r="E4310">
        <v>-5.4051851536351348E-3</v>
      </c>
      <c r="G4310">
        <v>4308</v>
      </c>
      <c r="H4310">
        <f t="shared" ca="1" si="138"/>
        <v>1.7617080622255706E-2</v>
      </c>
    </row>
    <row r="4311" spans="2:8" x14ac:dyDescent="0.2">
      <c r="B4311" s="176">
        <v>45112</v>
      </c>
      <c r="C4311" s="146">
        <v>586.42230199999995</v>
      </c>
      <c r="D4311">
        <f t="shared" si="137"/>
        <v>0.13533181046418216</v>
      </c>
      <c r="E4311">
        <v>-5.4104428332156229E-3</v>
      </c>
      <c r="G4311">
        <v>4309</v>
      </c>
      <c r="H4311">
        <f t="shared" ca="1" si="138"/>
        <v>3.8594086651842996E-2</v>
      </c>
    </row>
    <row r="4312" spans="2:8" x14ac:dyDescent="0.2">
      <c r="B4312" s="176">
        <v>41957</v>
      </c>
      <c r="C4312" s="146">
        <v>516.52062999999998</v>
      </c>
      <c r="D4312">
        <f t="shared" si="137"/>
        <v>0.11222592203388475</v>
      </c>
      <c r="E4312">
        <v>-5.410455005021954E-3</v>
      </c>
      <c r="G4312">
        <v>4310</v>
      </c>
      <c r="H4312">
        <f t="shared" ca="1" si="138"/>
        <v>1.1504513475347325E-2</v>
      </c>
    </row>
    <row r="4313" spans="2:8" x14ac:dyDescent="0.2">
      <c r="B4313" s="176">
        <v>42825</v>
      </c>
      <c r="C4313" s="146">
        <v>464.40261800000002</v>
      </c>
      <c r="D4313">
        <f t="shared" si="137"/>
        <v>-0.20258470374320567</v>
      </c>
      <c r="E4313">
        <v>-5.4440154314471054E-3</v>
      </c>
      <c r="G4313">
        <v>4311</v>
      </c>
      <c r="H4313">
        <f t="shared" ca="1" si="138"/>
        <v>2.0728076365177577E-2</v>
      </c>
    </row>
    <row r="4314" spans="2:8" x14ac:dyDescent="0.2">
      <c r="B4314" s="176">
        <v>42621</v>
      </c>
      <c r="C4314" s="146">
        <v>582.38488800000005</v>
      </c>
      <c r="D4314">
        <f t="shared" si="137"/>
        <v>1.2864970588599152</v>
      </c>
      <c r="E4314">
        <v>-5.4477449804713534E-3</v>
      </c>
      <c r="G4314">
        <v>4312</v>
      </c>
      <c r="H4314">
        <f t="shared" ca="1" si="138"/>
        <v>2.5219453081261032E-2</v>
      </c>
    </row>
    <row r="4315" spans="2:8" x14ac:dyDescent="0.2">
      <c r="B4315" s="176">
        <v>43336</v>
      </c>
      <c r="C4315" s="146">
        <v>254.70616100000001</v>
      </c>
      <c r="D4315">
        <f t="shared" si="137"/>
        <v>-0.50265651442181847</v>
      </c>
      <c r="E4315">
        <v>-5.4495749809371679E-3</v>
      </c>
      <c r="G4315">
        <v>4313</v>
      </c>
      <c r="H4315">
        <f t="shared" ca="1" si="138"/>
        <v>3.9310485214820212E-4</v>
      </c>
    </row>
    <row r="4316" spans="2:8" x14ac:dyDescent="0.2">
      <c r="B4316" s="176">
        <v>42017</v>
      </c>
      <c r="C4316" s="146">
        <v>512.13330099999996</v>
      </c>
      <c r="D4316">
        <f t="shared" si="137"/>
        <v>0.31156692025461241</v>
      </c>
      <c r="E4316">
        <v>-5.4565522251910749E-3</v>
      </c>
      <c r="G4316">
        <v>4314</v>
      </c>
      <c r="H4316">
        <f t="shared" ca="1" si="138"/>
        <v>1.5494721812229835E-2</v>
      </c>
    </row>
    <row r="4317" spans="2:8" x14ac:dyDescent="0.2">
      <c r="B4317" s="176">
        <v>42367</v>
      </c>
      <c r="C4317" s="146">
        <v>390.47439600000001</v>
      </c>
      <c r="D4317">
        <f t="shared" si="137"/>
        <v>4.5770896018408207</v>
      </c>
      <c r="E4317">
        <v>-5.4568620503329321E-3</v>
      </c>
      <c r="G4317">
        <v>4315</v>
      </c>
      <c r="H4317">
        <f t="shared" ca="1" si="138"/>
        <v>-1.5993554878216854E-2</v>
      </c>
    </row>
    <row r="4318" spans="2:8" x14ac:dyDescent="0.2">
      <c r="B4318" s="176">
        <v>38464</v>
      </c>
      <c r="C4318" s="146">
        <v>70.014008000000004</v>
      </c>
      <c r="D4318">
        <f t="shared" si="137"/>
        <v>-0.82044297088962714</v>
      </c>
      <c r="E4318">
        <v>-5.4606615516851822E-3</v>
      </c>
      <c r="G4318">
        <v>4316</v>
      </c>
      <c r="H4318">
        <f t="shared" ca="1" si="138"/>
        <v>1.8889562880940788E-2</v>
      </c>
    </row>
    <row r="4319" spans="2:8" x14ac:dyDescent="0.2">
      <c r="B4319" s="176">
        <v>42369</v>
      </c>
      <c r="C4319" s="146">
        <v>389.92630000000003</v>
      </c>
      <c r="D4319">
        <f t="shared" si="137"/>
        <v>3.9629447422604418</v>
      </c>
      <c r="E4319">
        <v>-5.4645691547997675E-3</v>
      </c>
      <c r="G4319">
        <v>4317</v>
      </c>
      <c r="H4319">
        <f t="shared" ca="1" si="138"/>
        <v>4.0795278770047044E-2</v>
      </c>
    </row>
    <row r="4320" spans="2:8" x14ac:dyDescent="0.2">
      <c r="B4320" s="176">
        <v>38387</v>
      </c>
      <c r="C4320" s="146">
        <v>78.567527999999996</v>
      </c>
      <c r="D4320">
        <f t="shared" si="137"/>
        <v>-0.81510287297827366</v>
      </c>
      <c r="E4320">
        <v>-5.4748074931306708E-3</v>
      </c>
      <c r="G4320">
        <v>4318</v>
      </c>
      <c r="H4320">
        <f t="shared" ca="1" si="138"/>
        <v>-5.3403172078183486E-2</v>
      </c>
    </row>
    <row r="4321" spans="2:8" x14ac:dyDescent="0.2">
      <c r="B4321" s="176">
        <v>43062</v>
      </c>
      <c r="C4321" s="146">
        <v>424.92562900000001</v>
      </c>
      <c r="D4321">
        <f t="shared" si="137"/>
        <v>1.4738826898645463</v>
      </c>
      <c r="E4321">
        <v>-5.4829992657939655E-3</v>
      </c>
      <c r="G4321">
        <v>4319</v>
      </c>
      <c r="H4321">
        <f t="shared" ca="1" si="138"/>
        <v>-7.1166488463643846E-2</v>
      </c>
    </row>
    <row r="4322" spans="2:8" x14ac:dyDescent="0.2">
      <c r="B4322" s="176">
        <v>43493</v>
      </c>
      <c r="C4322" s="146">
        <v>171.76466400000001</v>
      </c>
      <c r="D4322">
        <f t="shared" si="137"/>
        <v>3.0350548794612942</v>
      </c>
      <c r="E4322">
        <v>-5.4834264978293953E-3</v>
      </c>
      <c r="G4322">
        <v>4320</v>
      </c>
      <c r="H4322">
        <f t="shared" ca="1" si="138"/>
        <v>3.3191587352212039E-2</v>
      </c>
    </row>
    <row r="4323" spans="2:8" x14ac:dyDescent="0.2">
      <c r="B4323" s="176">
        <v>36455</v>
      </c>
      <c r="C4323" s="146">
        <v>42.568111000000002</v>
      </c>
      <c r="D4323">
        <f t="shared" si="137"/>
        <v>-0.90433970983865564</v>
      </c>
      <c r="E4323">
        <v>-5.4846091154451332E-3</v>
      </c>
      <c r="G4323">
        <v>4321</v>
      </c>
      <c r="H4323">
        <f t="shared" ca="1" si="138"/>
        <v>-5.3451670081222195E-2</v>
      </c>
    </row>
    <row r="4324" spans="2:8" x14ac:dyDescent="0.2">
      <c r="B4324" s="176">
        <v>41850</v>
      </c>
      <c r="C4324" s="146">
        <v>444.99249300000002</v>
      </c>
      <c r="D4324">
        <f t="shared" si="137"/>
        <v>13.277657018133862</v>
      </c>
      <c r="E4324">
        <v>-5.5084875516592689E-3</v>
      </c>
      <c r="G4324">
        <v>4322</v>
      </c>
      <c r="H4324">
        <f t="shared" ca="1" si="138"/>
        <v>3.9993898289664681E-2</v>
      </c>
    </row>
    <row r="4325" spans="2:8" x14ac:dyDescent="0.2">
      <c r="B4325" s="176">
        <v>37802</v>
      </c>
      <c r="C4325" s="146">
        <v>31.167052999999999</v>
      </c>
      <c r="D4325">
        <f t="shared" si="137"/>
        <v>-0.76550039949207871</v>
      </c>
      <c r="E4325">
        <v>-5.5233294155692626E-3</v>
      </c>
      <c r="G4325">
        <v>4323</v>
      </c>
      <c r="H4325">
        <f t="shared" ca="1" si="138"/>
        <v>5.5372988844627331E-2</v>
      </c>
    </row>
    <row r="4326" spans="2:8" x14ac:dyDescent="0.2">
      <c r="B4326" s="176">
        <v>40156</v>
      </c>
      <c r="C4326" s="146">
        <v>132.90876800000001</v>
      </c>
      <c r="D4326">
        <f t="shared" si="137"/>
        <v>-0.44572588789657752</v>
      </c>
      <c r="E4326">
        <v>-5.5286490278142119E-3</v>
      </c>
      <c r="G4326">
        <v>4324</v>
      </c>
      <c r="H4326">
        <f t="shared" ca="1" si="138"/>
        <v>-2.4061222836154954E-2</v>
      </c>
    </row>
    <row r="4327" spans="2:8" x14ac:dyDescent="0.2">
      <c r="B4327" s="176">
        <v>40946</v>
      </c>
      <c r="C4327" s="146">
        <v>239.78887900000001</v>
      </c>
      <c r="D4327">
        <f t="shared" si="137"/>
        <v>0.58456014792839173</v>
      </c>
      <c r="E4327">
        <v>-5.5611450523229957E-3</v>
      </c>
      <c r="G4327">
        <v>4325</v>
      </c>
      <c r="H4327">
        <f t="shared" ca="1" si="138"/>
        <v>-2.5323581268397906E-3</v>
      </c>
    </row>
    <row r="4328" spans="2:8" x14ac:dyDescent="0.2">
      <c r="B4328" s="176">
        <v>43508</v>
      </c>
      <c r="C4328" s="146">
        <v>151.32835399999999</v>
      </c>
      <c r="D4328">
        <f t="shared" si="137"/>
        <v>-0.48481251070354253</v>
      </c>
      <c r="E4328">
        <v>-5.5682410014134863E-3</v>
      </c>
      <c r="G4328">
        <v>4326</v>
      </c>
      <c r="H4328">
        <f t="shared" ca="1" si="138"/>
        <v>-5.2587619077960361E-3</v>
      </c>
    </row>
    <row r="4329" spans="2:8" x14ac:dyDescent="0.2">
      <c r="B4329" s="176">
        <v>43249</v>
      </c>
      <c r="C4329" s="146">
        <v>293.73452800000001</v>
      </c>
      <c r="D4329">
        <f t="shared" si="137"/>
        <v>-0.38800092689563431</v>
      </c>
      <c r="E4329">
        <v>-5.5686585721389827E-3</v>
      </c>
      <c r="G4329">
        <v>4327</v>
      </c>
      <c r="H4329">
        <f t="shared" ca="1" si="138"/>
        <v>-3.8365809667445357E-2</v>
      </c>
    </row>
    <row r="4330" spans="2:8" x14ac:dyDescent="0.2">
      <c r="B4330" s="176">
        <v>42153</v>
      </c>
      <c r="C4330" s="146">
        <v>479.95910600000002</v>
      </c>
      <c r="D4330">
        <f t="shared" si="137"/>
        <v>1.9491775521112802E-2</v>
      </c>
      <c r="E4330">
        <v>-5.5745445073949861E-3</v>
      </c>
      <c r="G4330">
        <v>4328</v>
      </c>
      <c r="H4330">
        <f t="shared" ca="1" si="138"/>
        <v>4.8254798181724644E-3</v>
      </c>
    </row>
    <row r="4331" spans="2:8" x14ac:dyDescent="0.2">
      <c r="B4331" s="176">
        <v>42836</v>
      </c>
      <c r="C4331" s="146">
        <v>470.782715</v>
      </c>
      <c r="D4331">
        <f t="shared" si="137"/>
        <v>4.9646711642715546</v>
      </c>
      <c r="E4331">
        <v>-5.5800960300596376E-3</v>
      </c>
      <c r="G4331">
        <v>4329</v>
      </c>
      <c r="H4331">
        <f t="shared" ca="1" si="138"/>
        <v>6.5465384074774771E-2</v>
      </c>
    </row>
    <row r="4332" spans="2:8" x14ac:dyDescent="0.2">
      <c r="B4332" s="176">
        <v>38084</v>
      </c>
      <c r="C4332" s="146">
        <v>78.928528</v>
      </c>
      <c r="D4332">
        <f t="shared" si="137"/>
        <v>-0.81543095707479352</v>
      </c>
      <c r="E4332">
        <v>-5.5925344648363783E-3</v>
      </c>
      <c r="G4332">
        <v>4330</v>
      </c>
      <c r="H4332">
        <f t="shared" ca="1" si="138"/>
        <v>-1.300791288514813E-2</v>
      </c>
    </row>
    <row r="4333" spans="2:8" x14ac:dyDescent="0.2">
      <c r="B4333" s="176">
        <v>41813</v>
      </c>
      <c r="C4333" s="146">
        <v>427.63687099999999</v>
      </c>
      <c r="D4333">
        <f t="shared" si="137"/>
        <v>6.373459744044724</v>
      </c>
      <c r="E4333">
        <v>-5.5929712218583784E-3</v>
      </c>
      <c r="G4333">
        <v>4331</v>
      </c>
      <c r="H4333">
        <f t="shared" ca="1" si="138"/>
        <v>6.1014057085285334E-3</v>
      </c>
    </row>
    <row r="4334" spans="2:8" x14ac:dyDescent="0.2">
      <c r="B4334" s="176">
        <v>35570</v>
      </c>
      <c r="C4334" s="146">
        <v>57.996772999999997</v>
      </c>
      <c r="D4334">
        <f t="shared" si="137"/>
        <v>-0.76607344822328693</v>
      </c>
      <c r="E4334">
        <v>-5.5945960455063906E-3</v>
      </c>
      <c r="G4334">
        <v>4332</v>
      </c>
      <c r="H4334">
        <f t="shared" ca="1" si="138"/>
        <v>-1.6047640647449721E-2</v>
      </c>
    </row>
    <row r="4335" spans="2:8" x14ac:dyDescent="0.2">
      <c r="B4335" s="176">
        <v>43325</v>
      </c>
      <c r="C4335" s="146">
        <v>247.927277</v>
      </c>
      <c r="D4335">
        <f t="shared" si="137"/>
        <v>-0.45781561815687116</v>
      </c>
      <c r="E4335">
        <v>-5.5978002537327414E-3</v>
      </c>
      <c r="G4335">
        <v>4333</v>
      </c>
      <c r="H4335">
        <f t="shared" ca="1" si="138"/>
        <v>-9.4184004271584583E-3</v>
      </c>
    </row>
    <row r="4336" spans="2:8" x14ac:dyDescent="0.2">
      <c r="B4336" s="176">
        <v>45027</v>
      </c>
      <c r="C4336" s="146">
        <v>457.27484099999998</v>
      </c>
      <c r="D4336">
        <f t="shared" si="137"/>
        <v>4.3245923510939424</v>
      </c>
      <c r="E4336">
        <v>-5.636174202034658E-3</v>
      </c>
      <c r="G4336">
        <v>4334</v>
      </c>
      <c r="H4336">
        <f t="shared" ca="1" si="138"/>
        <v>2.7688275227637001E-3</v>
      </c>
    </row>
    <row r="4337" spans="2:8" x14ac:dyDescent="0.2">
      <c r="B4337" s="176">
        <v>38610</v>
      </c>
      <c r="C4337" s="146">
        <v>85.879784000000001</v>
      </c>
      <c r="D4337">
        <f t="shared" si="137"/>
        <v>-0.77372227897945256</v>
      </c>
      <c r="E4337">
        <v>-5.6367961161844209E-3</v>
      </c>
      <c r="G4337">
        <v>4335</v>
      </c>
      <c r="H4337">
        <f t="shared" ca="1" si="138"/>
        <v>1.9272620108651543E-2</v>
      </c>
    </row>
    <row r="4338" spans="2:8" x14ac:dyDescent="0.2">
      <c r="B4338" s="176">
        <v>41687</v>
      </c>
      <c r="C4338" s="146">
        <v>379.53265399999998</v>
      </c>
      <c r="D4338">
        <f t="shared" si="137"/>
        <v>4.9723937067936657</v>
      </c>
      <c r="E4338">
        <v>-5.6582973519805008E-3</v>
      </c>
      <c r="G4338">
        <v>4336</v>
      </c>
      <c r="H4338">
        <f t="shared" ca="1" si="138"/>
        <v>-1.3561273978330505E-3</v>
      </c>
    </row>
    <row r="4339" spans="2:8" x14ac:dyDescent="0.2">
      <c r="B4339" s="176">
        <v>35338</v>
      </c>
      <c r="C4339" s="146">
        <v>63.547829</v>
      </c>
      <c r="D4339">
        <f t="shared" si="137"/>
        <v>-0.71628355892507611</v>
      </c>
      <c r="E4339">
        <v>-5.6618966901710917E-3</v>
      </c>
      <c r="G4339">
        <v>4337</v>
      </c>
      <c r="H4339">
        <f t="shared" ca="1" si="138"/>
        <v>-1.8339659884946468E-2</v>
      </c>
    </row>
    <row r="4340" spans="2:8" x14ac:dyDescent="0.2">
      <c r="B4340" s="176">
        <v>40562</v>
      </c>
      <c r="C4340" s="146">
        <v>223.983597</v>
      </c>
      <c r="D4340">
        <f t="shared" si="137"/>
        <v>-9.9552226089745163E-3</v>
      </c>
      <c r="E4340">
        <v>-5.6687557320291605E-3</v>
      </c>
      <c r="G4340">
        <v>4338</v>
      </c>
      <c r="H4340">
        <f t="shared" ca="1" si="138"/>
        <v>-1.927847499311838E-2</v>
      </c>
    </row>
    <row r="4341" spans="2:8" x14ac:dyDescent="0.2">
      <c r="B4341" s="176">
        <v>41094</v>
      </c>
      <c r="C4341" s="146">
        <v>226.23582500000001</v>
      </c>
      <c r="D4341">
        <f t="shared" si="137"/>
        <v>8.3287714947331306</v>
      </c>
      <c r="E4341">
        <v>-5.6830586586841354E-3</v>
      </c>
      <c r="G4341">
        <v>4339</v>
      </c>
      <c r="H4341">
        <f t="shared" ca="1" si="138"/>
        <v>5.4265030330873258E-2</v>
      </c>
    </row>
    <row r="4342" spans="2:8" x14ac:dyDescent="0.2">
      <c r="B4342" s="176">
        <v>37706</v>
      </c>
      <c r="C4342" s="146">
        <v>24.251405999999999</v>
      </c>
      <c r="D4342">
        <f t="shared" si="137"/>
        <v>-0.92836575357143003</v>
      </c>
      <c r="E4342">
        <v>-5.6923987438420899E-3</v>
      </c>
      <c r="G4342">
        <v>4340</v>
      </c>
      <c r="H4342">
        <f t="shared" ca="1" si="138"/>
        <v>5.4815660581560375E-3</v>
      </c>
    </row>
    <row r="4343" spans="2:8" x14ac:dyDescent="0.2">
      <c r="B4343" s="176">
        <v>44377</v>
      </c>
      <c r="C4343" s="146">
        <v>338.54486100000003</v>
      </c>
      <c r="D4343">
        <f t="shared" si="137"/>
        <v>-0.1331206266785703</v>
      </c>
      <c r="E4343">
        <v>-5.7092597465760991E-3</v>
      </c>
      <c r="G4343">
        <v>4341</v>
      </c>
      <c r="H4343">
        <f t="shared" ca="1" si="138"/>
        <v>1.9450543314078216E-2</v>
      </c>
    </row>
    <row r="4344" spans="2:8" x14ac:dyDescent="0.2">
      <c r="B4344" s="176">
        <v>44628</v>
      </c>
      <c r="C4344" s="146">
        <v>390.53283699999997</v>
      </c>
      <c r="D4344">
        <f t="shared" si="137"/>
        <v>14.641121396136064</v>
      </c>
      <c r="E4344">
        <v>-5.7106642667092509E-3</v>
      </c>
      <c r="G4344">
        <v>4342</v>
      </c>
      <c r="H4344">
        <f t="shared" ca="1" si="138"/>
        <v>-9.2505953564622663E-3</v>
      </c>
    </row>
    <row r="4345" spans="2:8" x14ac:dyDescent="0.2">
      <c r="B4345" s="176">
        <v>36572</v>
      </c>
      <c r="C4345" s="146">
        <v>24.968340000000001</v>
      </c>
      <c r="D4345">
        <f t="shared" si="137"/>
        <v>-0.94328315411587149</v>
      </c>
      <c r="E4345">
        <v>-5.7297190619421158E-3</v>
      </c>
      <c r="G4345">
        <v>4343</v>
      </c>
      <c r="H4345">
        <f t="shared" ca="1" si="138"/>
        <v>1.4120785353733326E-2</v>
      </c>
    </row>
    <row r="4346" spans="2:8" x14ac:dyDescent="0.2">
      <c r="B4346" s="176">
        <v>44973</v>
      </c>
      <c r="C4346" s="146">
        <v>440.227936</v>
      </c>
      <c r="D4346">
        <f t="shared" si="137"/>
        <v>2.0318732133176161</v>
      </c>
      <c r="E4346">
        <v>-5.741319161581872E-3</v>
      </c>
      <c r="G4346">
        <v>4344</v>
      </c>
      <c r="H4346">
        <f t="shared" ca="1" si="138"/>
        <v>2.2971426695130508E-2</v>
      </c>
    </row>
    <row r="4347" spans="2:8" x14ac:dyDescent="0.2">
      <c r="B4347" s="176">
        <v>38974</v>
      </c>
      <c r="C4347" s="146">
        <v>145.19998200000001</v>
      </c>
      <c r="D4347">
        <f t="shared" si="137"/>
        <v>-0.46144379792017209</v>
      </c>
      <c r="E4347">
        <v>-5.7457971202272704E-3</v>
      </c>
      <c r="G4347">
        <v>4345</v>
      </c>
      <c r="H4347">
        <f t="shared" ca="1" si="138"/>
        <v>-5.7948073079092336E-3</v>
      </c>
    </row>
    <row r="4348" spans="2:8" x14ac:dyDescent="0.2">
      <c r="B4348" s="176">
        <v>41255</v>
      </c>
      <c r="C4348" s="146">
        <v>269.609711</v>
      </c>
      <c r="D4348">
        <f t="shared" si="137"/>
        <v>-0.44924140557257575</v>
      </c>
      <c r="E4348">
        <v>-5.7532912123741276E-3</v>
      </c>
      <c r="G4348">
        <v>4346</v>
      </c>
      <c r="H4348">
        <f t="shared" ca="1" si="138"/>
        <v>-3.9395584158192515E-3</v>
      </c>
    </row>
    <row r="4349" spans="2:8" x14ac:dyDescent="0.2">
      <c r="B4349" s="176">
        <v>42572</v>
      </c>
      <c r="C4349" s="146">
        <v>489.524292</v>
      </c>
      <c r="D4349">
        <f t="shared" si="137"/>
        <v>23.58849550587804</v>
      </c>
      <c r="E4349">
        <v>-5.7704211608285158E-3</v>
      </c>
      <c r="G4349">
        <v>4347</v>
      </c>
      <c r="H4349">
        <f t="shared" ca="1" si="138"/>
        <v>-2.8474082413853529E-2</v>
      </c>
    </row>
    <row r="4350" spans="2:8" x14ac:dyDescent="0.2">
      <c r="B4350" s="176">
        <v>36714</v>
      </c>
      <c r="C4350" s="146">
        <v>19.908671999999999</v>
      </c>
      <c r="D4350">
        <f t="shared" si="137"/>
        <v>-0.6243506172004627</v>
      </c>
      <c r="E4350">
        <v>-5.7783561838120065E-3</v>
      </c>
      <c r="G4350">
        <v>4348</v>
      </c>
      <c r="H4350">
        <f t="shared" ca="1" si="138"/>
        <v>3.6970540557699751E-2</v>
      </c>
    </row>
    <row r="4351" spans="2:8" x14ac:dyDescent="0.2">
      <c r="B4351" s="176">
        <v>35066</v>
      </c>
      <c r="C4351" s="146">
        <v>52.998016</v>
      </c>
      <c r="D4351">
        <f t="shared" si="137"/>
        <v>2.6472147529850443E-4</v>
      </c>
      <c r="E4351">
        <v>-5.7893925350260122E-3</v>
      </c>
      <c r="G4351">
        <v>4349</v>
      </c>
      <c r="H4351">
        <f t="shared" ca="1" si="138"/>
        <v>9.9396900028355332E-3</v>
      </c>
    </row>
    <row r="4352" spans="2:8" x14ac:dyDescent="0.2">
      <c r="B4352" s="176">
        <v>35079</v>
      </c>
      <c r="C4352" s="146">
        <v>52.983989999999999</v>
      </c>
      <c r="D4352">
        <f t="shared" si="137"/>
        <v>1.1083334377870611</v>
      </c>
      <c r="E4352">
        <v>-5.7911214488372024E-3</v>
      </c>
      <c r="G4352">
        <v>4350</v>
      </c>
      <c r="H4352">
        <f t="shared" ca="1" si="138"/>
        <v>-1.9008050445415821E-2</v>
      </c>
    </row>
    <row r="4353" spans="2:8" x14ac:dyDescent="0.2">
      <c r="B4353" s="176">
        <v>37720</v>
      </c>
      <c r="C4353" s="146">
        <v>25.130745000000001</v>
      </c>
      <c r="D4353">
        <f t="shared" si="137"/>
        <v>-0.79355273035589435</v>
      </c>
      <c r="E4353">
        <v>-5.7980471335075875E-3</v>
      </c>
      <c r="G4353">
        <v>4351</v>
      </c>
      <c r="H4353">
        <f t="shared" ca="1" si="138"/>
        <v>1.4466499908928666E-2</v>
      </c>
    </row>
    <row r="4354" spans="2:8" x14ac:dyDescent="0.2">
      <c r="B4354" s="176">
        <v>39486</v>
      </c>
      <c r="C4354" s="146">
        <v>121.729607</v>
      </c>
      <c r="D4354">
        <f t="shared" si="137"/>
        <v>-0.63445889058350546</v>
      </c>
      <c r="E4354">
        <v>-5.8032268907206369E-3</v>
      </c>
      <c r="G4354">
        <v>4352</v>
      </c>
      <c r="H4354">
        <f t="shared" ca="1" si="138"/>
        <v>-1.1645428015614045E-3</v>
      </c>
    </row>
    <row r="4355" spans="2:8" x14ac:dyDescent="0.2">
      <c r="B4355" s="176">
        <v>43213</v>
      </c>
      <c r="C4355" s="146">
        <v>333.01208500000001</v>
      </c>
      <c r="D4355">
        <f t="shared" ref="D4355:D4418" si="139">(C4355-C4356)/C4356</f>
        <v>3.4193841353848446</v>
      </c>
      <c r="E4355">
        <v>-5.8036568408950809E-3</v>
      </c>
      <c r="G4355">
        <v>4353</v>
      </c>
      <c r="H4355">
        <f t="shared" ca="1" si="138"/>
        <v>2.1705703033826906E-2</v>
      </c>
    </row>
    <row r="4356" spans="2:8" x14ac:dyDescent="0.2">
      <c r="B4356" s="176">
        <v>39695</v>
      </c>
      <c r="C4356" s="146">
        <v>75.352599999999995</v>
      </c>
      <c r="D4356">
        <f t="shared" si="139"/>
        <v>-0.56086305038861728</v>
      </c>
      <c r="E4356">
        <v>-5.8166624259756734E-3</v>
      </c>
      <c r="G4356">
        <v>4354</v>
      </c>
      <c r="H4356">
        <f t="shared" ref="H4356:H4419" ca="1" si="140">_xlfn.NORM.INV(RAND(),N$5,N$6)</f>
        <v>-1.9809668769874361E-2</v>
      </c>
    </row>
    <row r="4357" spans="2:8" x14ac:dyDescent="0.2">
      <c r="B4357" s="176">
        <v>40906</v>
      </c>
      <c r="C4357" s="146">
        <v>171.59248400000001</v>
      </c>
      <c r="D4357">
        <f t="shared" si="139"/>
        <v>4.3410665985785739</v>
      </c>
      <c r="E4357">
        <v>-5.8269551191047235E-3</v>
      </c>
      <c r="G4357">
        <v>4355</v>
      </c>
      <c r="H4357">
        <f t="shared" ca="1" si="140"/>
        <v>3.9306372708522525E-2</v>
      </c>
    </row>
    <row r="4358" spans="2:8" x14ac:dyDescent="0.2">
      <c r="B4358" s="176">
        <v>37805</v>
      </c>
      <c r="C4358" s="146">
        <v>32.127006999999999</v>
      </c>
      <c r="D4358">
        <f t="shared" si="139"/>
        <v>-0.92146567637318866</v>
      </c>
      <c r="E4358">
        <v>-5.8431727307425643E-3</v>
      </c>
      <c r="G4358">
        <v>4356</v>
      </c>
      <c r="H4358">
        <f t="shared" ca="1" si="140"/>
        <v>2.1522792934209809E-2</v>
      </c>
    </row>
    <row r="4359" spans="2:8" x14ac:dyDescent="0.2">
      <c r="B4359" s="176">
        <v>41766</v>
      </c>
      <c r="C4359" s="146">
        <v>409.08236699999998</v>
      </c>
      <c r="D4359">
        <f t="shared" si="139"/>
        <v>33.662909393299216</v>
      </c>
      <c r="E4359">
        <v>-5.8451630687010505E-3</v>
      </c>
      <c r="G4359">
        <v>4357</v>
      </c>
      <c r="H4359">
        <f t="shared" ca="1" si="140"/>
        <v>-2.7697527289128252E-2</v>
      </c>
    </row>
    <row r="4360" spans="2:8" x14ac:dyDescent="0.2">
      <c r="B4360" s="176">
        <v>37139</v>
      </c>
      <c r="C4360" s="146">
        <v>11.801731999999999</v>
      </c>
      <c r="D4360">
        <f t="shared" si="139"/>
        <v>-0.73197380114997701</v>
      </c>
      <c r="E4360">
        <v>-5.8479571573244859E-3</v>
      </c>
      <c r="G4360">
        <v>4358</v>
      </c>
      <c r="H4360">
        <f t="shared" ca="1" si="140"/>
        <v>2.7008048235674938E-2</v>
      </c>
    </row>
    <row r="4361" spans="2:8" x14ac:dyDescent="0.2">
      <c r="B4361" s="176">
        <v>37881</v>
      </c>
      <c r="C4361" s="146">
        <v>44.032009000000002</v>
      </c>
      <c r="D4361">
        <f t="shared" si="139"/>
        <v>-0.84268485436883489</v>
      </c>
      <c r="E4361">
        <v>-5.8625693787309769E-3</v>
      </c>
      <c r="G4361">
        <v>4359</v>
      </c>
      <c r="H4361">
        <f t="shared" ca="1" si="140"/>
        <v>1.5024113595733576E-2</v>
      </c>
    </row>
    <row r="4362" spans="2:8" x14ac:dyDescent="0.2">
      <c r="B4362" s="176">
        <v>41446</v>
      </c>
      <c r="C4362" s="146">
        <v>279.89681999999999</v>
      </c>
      <c r="D4362">
        <f t="shared" si="139"/>
        <v>-6.3683430280052564E-2</v>
      </c>
      <c r="E4362">
        <v>-5.8873977705263952E-3</v>
      </c>
      <c r="G4362">
        <v>4360</v>
      </c>
      <c r="H4362">
        <f t="shared" ca="1" si="140"/>
        <v>-3.0411738351623908E-2</v>
      </c>
    </row>
    <row r="4363" spans="2:8" x14ac:dyDescent="0.2">
      <c r="B4363" s="176">
        <v>41025</v>
      </c>
      <c r="C4363" s="146">
        <v>298.93396000000001</v>
      </c>
      <c r="D4363">
        <f t="shared" si="139"/>
        <v>24.597353727828033</v>
      </c>
      <c r="E4363">
        <v>-5.8926079874546903E-3</v>
      </c>
      <c r="G4363">
        <v>4361</v>
      </c>
      <c r="H4363">
        <f t="shared" ca="1" si="140"/>
        <v>2.7226653307982065E-3</v>
      </c>
    </row>
    <row r="4364" spans="2:8" x14ac:dyDescent="0.2">
      <c r="B4364" s="176">
        <v>37182</v>
      </c>
      <c r="C4364" s="146">
        <v>11.678315</v>
      </c>
      <c r="D4364">
        <f t="shared" si="139"/>
        <v>-0.97924450570560484</v>
      </c>
      <c r="E4364">
        <v>-5.9094780629258548E-3</v>
      </c>
      <c r="G4364">
        <v>4362</v>
      </c>
      <c r="H4364">
        <f t="shared" ca="1" si="140"/>
        <v>-3.1979483286644446E-3</v>
      </c>
    </row>
    <row r="4365" spans="2:8" x14ac:dyDescent="0.2">
      <c r="B4365" s="176">
        <v>42068</v>
      </c>
      <c r="C4365" s="146">
        <v>562.66137700000002</v>
      </c>
      <c r="D4365">
        <f t="shared" si="139"/>
        <v>21.880971740690494</v>
      </c>
      <c r="E4365">
        <v>-5.9223182223489971E-3</v>
      </c>
      <c r="G4365">
        <v>4363</v>
      </c>
      <c r="H4365">
        <f t="shared" ca="1" si="140"/>
        <v>7.7053317960622397E-3</v>
      </c>
    </row>
    <row r="4366" spans="2:8" x14ac:dyDescent="0.2">
      <c r="B4366" s="176">
        <v>37616</v>
      </c>
      <c r="C4366" s="146">
        <v>24.590799000000001</v>
      </c>
      <c r="D4366">
        <f t="shared" si="139"/>
        <v>-0.89496512799650874</v>
      </c>
      <c r="E4366">
        <v>-5.9245216020660345E-3</v>
      </c>
      <c r="G4366">
        <v>4364</v>
      </c>
      <c r="H4366">
        <f t="shared" ca="1" si="140"/>
        <v>-1.3335490261051632E-2</v>
      </c>
    </row>
    <row r="4367" spans="2:8" x14ac:dyDescent="0.2">
      <c r="B4367" s="176">
        <v>43577</v>
      </c>
      <c r="C4367" s="146">
        <v>234.12033099999999</v>
      </c>
      <c r="D4367">
        <f t="shared" si="139"/>
        <v>6.0978521145260398</v>
      </c>
      <c r="E4367">
        <v>-5.9259037272274126E-3</v>
      </c>
      <c r="G4367">
        <v>4365</v>
      </c>
      <c r="H4367">
        <f t="shared" ca="1" si="140"/>
        <v>-4.8514174728465764E-3</v>
      </c>
    </row>
    <row r="4368" spans="2:8" x14ac:dyDescent="0.2">
      <c r="B4368" s="176">
        <v>37811</v>
      </c>
      <c r="C4368" s="146">
        <v>32.984673000000001</v>
      </c>
      <c r="D4368">
        <f t="shared" si="139"/>
        <v>-0.88388322508268868</v>
      </c>
      <c r="E4368">
        <v>-5.9281445733851516E-3</v>
      </c>
      <c r="G4368">
        <v>4366</v>
      </c>
      <c r="H4368">
        <f t="shared" ca="1" si="140"/>
        <v>5.0409884431707727E-2</v>
      </c>
    </row>
    <row r="4369" spans="2:8" x14ac:dyDescent="0.2">
      <c r="B4369" s="176">
        <v>43256</v>
      </c>
      <c r="C4369" s="146">
        <v>284.06466699999999</v>
      </c>
      <c r="D4369">
        <f t="shared" si="139"/>
        <v>3.324374897871317</v>
      </c>
      <c r="E4369">
        <v>-5.9305212141618586E-3</v>
      </c>
      <c r="G4369">
        <v>4367</v>
      </c>
      <c r="H4369">
        <f t="shared" ca="1" si="140"/>
        <v>-1.9086917159554454E-3</v>
      </c>
    </row>
    <row r="4370" spans="2:8" x14ac:dyDescent="0.2">
      <c r="B4370" s="176">
        <v>38253</v>
      </c>
      <c r="C4370" s="146">
        <v>65.689186000000007</v>
      </c>
      <c r="D4370">
        <f t="shared" si="139"/>
        <v>-0.89386996570572796</v>
      </c>
      <c r="E4370">
        <v>-5.9388512405905078E-3</v>
      </c>
      <c r="G4370">
        <v>4368</v>
      </c>
      <c r="H4370">
        <f t="shared" ca="1" si="140"/>
        <v>-3.1811627081480109E-2</v>
      </c>
    </row>
    <row r="4371" spans="2:8" x14ac:dyDescent="0.2">
      <c r="B4371" s="176">
        <v>45141</v>
      </c>
      <c r="C4371" s="146">
        <v>618.95001200000002</v>
      </c>
      <c r="D4371">
        <f t="shared" si="139"/>
        <v>24.413520904370682</v>
      </c>
      <c r="E4371">
        <v>-5.942362253887932E-3</v>
      </c>
      <c r="G4371">
        <v>4369</v>
      </c>
      <c r="H4371">
        <f t="shared" ca="1" si="140"/>
        <v>2.1066969462113911E-2</v>
      </c>
    </row>
    <row r="4372" spans="2:8" x14ac:dyDescent="0.2">
      <c r="B4372" s="176">
        <v>39864</v>
      </c>
      <c r="C4372" s="146">
        <v>24.355146000000001</v>
      </c>
      <c r="D4372">
        <f t="shared" si="139"/>
        <v>-0.94677330393002346</v>
      </c>
      <c r="E4372">
        <v>-5.9457596973684452E-3</v>
      </c>
      <c r="G4372">
        <v>4370</v>
      </c>
      <c r="H4372">
        <f t="shared" ca="1" si="140"/>
        <v>-8.0711567634114186E-3</v>
      </c>
    </row>
    <row r="4373" spans="2:8" x14ac:dyDescent="0.2">
      <c r="B4373" s="176">
        <v>44809</v>
      </c>
      <c r="C4373" s="146">
        <v>457.57388300000002</v>
      </c>
      <c r="D4373">
        <f t="shared" si="139"/>
        <v>15.737823535154746</v>
      </c>
      <c r="E4373">
        <v>-5.9556021137839501E-3</v>
      </c>
      <c r="G4373">
        <v>4371</v>
      </c>
      <c r="H4373">
        <f t="shared" ca="1" si="140"/>
        <v>-7.9578357206973611E-3</v>
      </c>
    </row>
    <row r="4374" spans="2:8" x14ac:dyDescent="0.2">
      <c r="B4374" s="176">
        <v>36224</v>
      </c>
      <c r="C4374" s="146">
        <v>27.337717000000001</v>
      </c>
      <c r="D4374">
        <f t="shared" si="139"/>
        <v>-0.93669686309424927</v>
      </c>
      <c r="E4374">
        <v>-5.9622881357472429E-3</v>
      </c>
      <c r="G4374">
        <v>4372</v>
      </c>
      <c r="H4374">
        <f t="shared" ca="1" si="140"/>
        <v>3.5582159417491079E-2</v>
      </c>
    </row>
    <row r="4375" spans="2:8" x14ac:dyDescent="0.2">
      <c r="B4375" s="176">
        <v>44644</v>
      </c>
      <c r="C4375" s="146">
        <v>431.85406499999999</v>
      </c>
      <c r="D4375">
        <f t="shared" si="139"/>
        <v>5.645853371248017</v>
      </c>
      <c r="E4375">
        <v>-5.9659618926177068E-3</v>
      </c>
      <c r="G4375">
        <v>4373</v>
      </c>
      <c r="H4375">
        <f t="shared" ca="1" si="140"/>
        <v>1.3273482700626307E-2</v>
      </c>
    </row>
    <row r="4376" spans="2:8" x14ac:dyDescent="0.2">
      <c r="B4376" s="176">
        <v>35334</v>
      </c>
      <c r="C4376" s="146">
        <v>64.980980000000002</v>
      </c>
      <c r="D4376">
        <f t="shared" si="139"/>
        <v>-0.77630916221030732</v>
      </c>
      <c r="E4376">
        <v>-5.9691889055780694E-3</v>
      </c>
      <c r="G4376">
        <v>4374</v>
      </c>
      <c r="H4376">
        <f t="shared" ca="1" si="140"/>
        <v>1.2686572999840126E-2</v>
      </c>
    </row>
    <row r="4377" spans="2:8" x14ac:dyDescent="0.2">
      <c r="B4377" s="176">
        <v>44404</v>
      </c>
      <c r="C4377" s="146">
        <v>290.494598</v>
      </c>
      <c r="D4377">
        <f t="shared" si="139"/>
        <v>3.2675729250325691</v>
      </c>
      <c r="E4377">
        <v>-5.9696584269612069E-3</v>
      </c>
      <c r="G4377">
        <v>4375</v>
      </c>
      <c r="H4377">
        <f t="shared" ca="1" si="140"/>
        <v>-4.1598220463690612E-2</v>
      </c>
    </row>
    <row r="4378" spans="2:8" x14ac:dyDescent="0.2">
      <c r="B4378" s="176">
        <v>37977</v>
      </c>
      <c r="C4378" s="146">
        <v>68.070212999999995</v>
      </c>
      <c r="D4378">
        <f t="shared" si="139"/>
        <v>-0.82234750849280391</v>
      </c>
      <c r="E4378">
        <v>-5.9747782112806389E-3</v>
      </c>
      <c r="G4378">
        <v>4376</v>
      </c>
      <c r="H4378">
        <f t="shared" ca="1" si="140"/>
        <v>-2.6873824564571377E-2</v>
      </c>
    </row>
    <row r="4379" spans="2:8" x14ac:dyDescent="0.2">
      <c r="B4379" s="176">
        <v>41613</v>
      </c>
      <c r="C4379" s="146">
        <v>383.16497800000002</v>
      </c>
      <c r="D4379">
        <f t="shared" si="139"/>
        <v>-0.20058401006611803</v>
      </c>
      <c r="E4379">
        <v>-5.9849662497548101E-3</v>
      </c>
      <c r="G4379">
        <v>4377</v>
      </c>
      <c r="H4379">
        <f t="shared" ca="1" si="140"/>
        <v>2.0040582935381926E-2</v>
      </c>
    </row>
    <row r="4380" spans="2:8" x14ac:dyDescent="0.2">
      <c r="B4380" s="176">
        <v>45050</v>
      </c>
      <c r="C4380" s="146">
        <v>479.30612200000002</v>
      </c>
      <c r="D4380">
        <f t="shared" si="139"/>
        <v>2.3348985192836151</v>
      </c>
      <c r="E4380">
        <v>-5.9955187125703179E-3</v>
      </c>
      <c r="G4380">
        <v>4378</v>
      </c>
      <c r="H4380">
        <f t="shared" ca="1" si="140"/>
        <v>4.2953538449916253E-5</v>
      </c>
    </row>
    <row r="4381" spans="2:8" x14ac:dyDescent="0.2">
      <c r="B4381" s="176">
        <v>40200</v>
      </c>
      <c r="C4381" s="146">
        <v>143.72434999999999</v>
      </c>
      <c r="D4381">
        <f t="shared" si="139"/>
        <v>-0.40711432530967528</v>
      </c>
      <c r="E4381">
        <v>-6.0044243636489993E-3</v>
      </c>
      <c r="G4381">
        <v>4379</v>
      </c>
      <c r="H4381">
        <f t="shared" ca="1" si="140"/>
        <v>2.2968363644185277E-2</v>
      </c>
    </row>
    <row r="4382" spans="2:8" x14ac:dyDescent="0.2">
      <c r="B4382" s="176">
        <v>40640</v>
      </c>
      <c r="C4382" s="146">
        <v>242.41494800000001</v>
      </c>
      <c r="D4382">
        <f t="shared" si="139"/>
        <v>0.24978217418260931</v>
      </c>
      <c r="E4382">
        <v>-6.0058556586273428E-3</v>
      </c>
      <c r="G4382">
        <v>4380</v>
      </c>
      <c r="H4382">
        <f t="shared" ca="1" si="140"/>
        <v>2.2091190461887067E-2</v>
      </c>
    </row>
    <row r="4383" spans="2:8" x14ac:dyDescent="0.2">
      <c r="B4383" s="176">
        <v>40429</v>
      </c>
      <c r="C4383" s="146">
        <v>193.96575899999999</v>
      </c>
      <c r="D4383">
        <f t="shared" si="139"/>
        <v>1.5126596798596639</v>
      </c>
      <c r="E4383">
        <v>-6.0143926646410266E-3</v>
      </c>
      <c r="G4383">
        <v>4381</v>
      </c>
      <c r="H4383">
        <f t="shared" ca="1" si="140"/>
        <v>7.0655362059566809E-2</v>
      </c>
    </row>
    <row r="4384" spans="2:8" x14ac:dyDescent="0.2">
      <c r="B4384" s="176">
        <v>39692</v>
      </c>
      <c r="C4384" s="146">
        <v>77.195396000000002</v>
      </c>
      <c r="D4384">
        <f t="shared" si="139"/>
        <v>-0.6386561398925269</v>
      </c>
      <c r="E4384">
        <v>-6.0173529848039165E-3</v>
      </c>
      <c r="G4384">
        <v>4382</v>
      </c>
      <c r="H4384">
        <f t="shared" ca="1" si="140"/>
        <v>-2.0581894602736076E-3</v>
      </c>
    </row>
    <row r="4385" spans="2:8" x14ac:dyDescent="0.2">
      <c r="B4385" s="176">
        <v>43585</v>
      </c>
      <c r="C4385" s="146">
        <v>213.63417100000001</v>
      </c>
      <c r="D4385">
        <f t="shared" si="139"/>
        <v>-0.72990180446447728</v>
      </c>
      <c r="E4385">
        <v>-6.029675783474295E-3</v>
      </c>
      <c r="G4385">
        <v>4383</v>
      </c>
      <c r="H4385">
        <f t="shared" ca="1" si="140"/>
        <v>2.024891141711983E-2</v>
      </c>
    </row>
    <row r="4386" spans="2:8" x14ac:dyDescent="0.2">
      <c r="B4386" s="176">
        <v>45296</v>
      </c>
      <c r="C4386" s="146">
        <v>790.95001200000002</v>
      </c>
      <c r="D4386">
        <f t="shared" si="139"/>
        <v>0.55510614538597192</v>
      </c>
      <c r="E4386">
        <v>-6.0320301602261829E-3</v>
      </c>
      <c r="G4386">
        <v>4384</v>
      </c>
      <c r="H4386">
        <f t="shared" ca="1" si="140"/>
        <v>-9.6526194237665352E-3</v>
      </c>
    </row>
    <row r="4387" spans="2:8" x14ac:dyDescent="0.2">
      <c r="B4387" s="176">
        <v>42677</v>
      </c>
      <c r="C4387" s="146">
        <v>508.61480699999998</v>
      </c>
      <c r="D4387">
        <f t="shared" si="139"/>
        <v>0.21649975831919774</v>
      </c>
      <c r="E4387">
        <v>-6.0393429286634426E-3</v>
      </c>
      <c r="G4387">
        <v>4385</v>
      </c>
      <c r="H4387">
        <f t="shared" ca="1" si="140"/>
        <v>-4.8551055610107962E-3</v>
      </c>
    </row>
    <row r="4388" spans="2:8" x14ac:dyDescent="0.2">
      <c r="B4388" s="176">
        <v>43034</v>
      </c>
      <c r="C4388" s="146">
        <v>418.096924</v>
      </c>
      <c r="D4388">
        <f t="shared" si="139"/>
        <v>-0.13507937371474504</v>
      </c>
      <c r="E4388">
        <v>-6.0433862567496081E-3</v>
      </c>
      <c r="G4388">
        <v>4386</v>
      </c>
      <c r="H4388">
        <f t="shared" ca="1" si="140"/>
        <v>-1.9395540207601144E-2</v>
      </c>
    </row>
    <row r="4389" spans="2:8" x14ac:dyDescent="0.2">
      <c r="B4389" s="176">
        <v>44503</v>
      </c>
      <c r="C4389" s="146">
        <v>483.39340199999998</v>
      </c>
      <c r="D4389">
        <f t="shared" si="139"/>
        <v>0.86127078006372515</v>
      </c>
      <c r="E4389">
        <v>-6.0469871196139491E-3</v>
      </c>
      <c r="G4389">
        <v>4387</v>
      </c>
      <c r="H4389">
        <f t="shared" ca="1" si="140"/>
        <v>-4.8271734196478885E-2</v>
      </c>
    </row>
    <row r="4390" spans="2:8" x14ac:dyDescent="0.2">
      <c r="B4390" s="176">
        <v>40996</v>
      </c>
      <c r="C4390" s="146">
        <v>259.71148699999998</v>
      </c>
      <c r="D4390">
        <f t="shared" si="139"/>
        <v>0.96938440335194265</v>
      </c>
      <c r="E4390">
        <v>-6.0482294433687727E-3</v>
      </c>
      <c r="G4390">
        <v>4388</v>
      </c>
      <c r="H4390">
        <f t="shared" ca="1" si="140"/>
        <v>-3.5791981045281675E-2</v>
      </c>
    </row>
    <row r="4391" spans="2:8" x14ac:dyDescent="0.2">
      <c r="B4391" s="176">
        <v>39456</v>
      </c>
      <c r="C4391" s="146">
        <v>131.87445099999999</v>
      </c>
      <c r="D4391">
        <f t="shared" si="139"/>
        <v>-0.26610004698259238</v>
      </c>
      <c r="E4391">
        <v>-6.065479103607053E-3</v>
      </c>
      <c r="G4391">
        <v>4389</v>
      </c>
      <c r="H4391">
        <f t="shared" ca="1" si="140"/>
        <v>-2.2081488381543102E-2</v>
      </c>
    </row>
    <row r="4392" spans="2:8" x14ac:dyDescent="0.2">
      <c r="B4392" s="176">
        <v>43613</v>
      </c>
      <c r="C4392" s="146">
        <v>179.68995699999999</v>
      </c>
      <c r="D4392">
        <f t="shared" si="139"/>
        <v>0.27951237585837757</v>
      </c>
      <c r="E4392">
        <v>-6.0656505161929891E-3</v>
      </c>
      <c r="G4392">
        <v>4390</v>
      </c>
      <c r="H4392">
        <f t="shared" ca="1" si="140"/>
        <v>2.7889223208147188E-2</v>
      </c>
    </row>
    <row r="4393" spans="2:8" x14ac:dyDescent="0.2">
      <c r="B4393" s="176">
        <v>40343</v>
      </c>
      <c r="C4393" s="146">
        <v>140.43627900000001</v>
      </c>
      <c r="D4393">
        <f t="shared" si="139"/>
        <v>2.1257365284174905</v>
      </c>
      <c r="E4393">
        <v>-6.079206828493125E-3</v>
      </c>
      <c r="G4393">
        <v>4391</v>
      </c>
      <c r="H4393">
        <f t="shared" ca="1" si="140"/>
        <v>5.5708355018677814E-3</v>
      </c>
    </row>
    <row r="4394" spans="2:8" x14ac:dyDescent="0.2">
      <c r="B4394" s="176">
        <v>37875</v>
      </c>
      <c r="C4394" s="146">
        <v>44.929020000000001</v>
      </c>
      <c r="D4394">
        <f t="shared" si="139"/>
        <v>-0.70147457170649818</v>
      </c>
      <c r="E4394">
        <v>-6.0921926783521312E-3</v>
      </c>
      <c r="G4394">
        <v>4392</v>
      </c>
      <c r="H4394">
        <f t="shared" ca="1" si="140"/>
        <v>2.0779271520435318E-2</v>
      </c>
    </row>
    <row r="4395" spans="2:8" x14ac:dyDescent="0.2">
      <c r="B4395" s="176">
        <v>39121</v>
      </c>
      <c r="C4395" s="146">
        <v>150.50315900000001</v>
      </c>
      <c r="D4395">
        <f t="shared" si="139"/>
        <v>-0.6513005383994348</v>
      </c>
      <c r="E4395">
        <v>-6.0958067606571228E-3</v>
      </c>
      <c r="G4395">
        <v>4393</v>
      </c>
      <c r="H4395">
        <f t="shared" ca="1" si="140"/>
        <v>4.5074733666745172E-2</v>
      </c>
    </row>
    <row r="4396" spans="2:8" x14ac:dyDescent="0.2">
      <c r="B4396" s="176">
        <v>41774</v>
      </c>
      <c r="C4396" s="146">
        <v>431.61282299999999</v>
      </c>
      <c r="D4396">
        <f t="shared" si="139"/>
        <v>0.93566628845307609</v>
      </c>
      <c r="E4396">
        <v>-6.1037486603351798E-3</v>
      </c>
      <c r="G4396">
        <v>4394</v>
      </c>
      <c r="H4396">
        <f t="shared" ca="1" si="140"/>
        <v>4.1470066296533513E-2</v>
      </c>
    </row>
    <row r="4397" spans="2:8" x14ac:dyDescent="0.2">
      <c r="B4397" s="176">
        <v>40564</v>
      </c>
      <c r="C4397" s="146">
        <v>222.97894299999999</v>
      </c>
      <c r="D4397">
        <f t="shared" si="139"/>
        <v>-0.18870552597632922</v>
      </c>
      <c r="E4397">
        <v>-6.1101870034522771E-3</v>
      </c>
      <c r="G4397">
        <v>4395</v>
      </c>
      <c r="H4397">
        <f t="shared" ca="1" si="140"/>
        <v>2.6649528656308836E-2</v>
      </c>
    </row>
    <row r="4398" spans="2:8" x14ac:dyDescent="0.2">
      <c r="B4398" s="176">
        <v>43353</v>
      </c>
      <c r="C4398" s="146">
        <v>274.843414</v>
      </c>
      <c r="D4398">
        <f t="shared" si="139"/>
        <v>9.9871262653537123</v>
      </c>
      <c r="E4398">
        <v>-6.1282763638991688E-3</v>
      </c>
      <c r="G4398">
        <v>4396</v>
      </c>
      <c r="H4398">
        <f t="shared" ca="1" si="140"/>
        <v>-9.0131350048962122E-3</v>
      </c>
    </row>
    <row r="4399" spans="2:8" x14ac:dyDescent="0.2">
      <c r="B4399" s="176">
        <v>37683</v>
      </c>
      <c r="C4399" s="146">
        <v>25.015041</v>
      </c>
      <c r="D4399">
        <f t="shared" si="139"/>
        <v>-0.92675811420093868</v>
      </c>
      <c r="E4399">
        <v>-6.1294477024901517E-3</v>
      </c>
      <c r="G4399">
        <v>4397</v>
      </c>
      <c r="H4399">
        <f t="shared" ca="1" si="140"/>
        <v>1.6645734890398247E-2</v>
      </c>
    </row>
    <row r="4400" spans="2:8" x14ac:dyDescent="0.2">
      <c r="B4400" s="176">
        <v>41554</v>
      </c>
      <c r="C4400" s="146">
        <v>341.5401</v>
      </c>
      <c r="D4400">
        <f t="shared" si="139"/>
        <v>0.2030523734153287</v>
      </c>
      <c r="E4400">
        <v>-6.1418662901417771E-3</v>
      </c>
      <c r="G4400">
        <v>4398</v>
      </c>
      <c r="H4400">
        <f t="shared" ca="1" si="140"/>
        <v>3.8729334985107659E-2</v>
      </c>
    </row>
    <row r="4401" spans="2:8" x14ac:dyDescent="0.2">
      <c r="B4401" s="176">
        <v>41416</v>
      </c>
      <c r="C4401" s="146">
        <v>283.89462300000002</v>
      </c>
      <c r="D4401">
        <f t="shared" si="139"/>
        <v>-0.40203794005696564</v>
      </c>
      <c r="E4401">
        <v>-6.1443323510696549E-3</v>
      </c>
      <c r="G4401">
        <v>4399</v>
      </c>
      <c r="H4401">
        <f t="shared" ca="1" si="140"/>
        <v>-8.8143690074384204E-3</v>
      </c>
    </row>
    <row r="4402" spans="2:8" x14ac:dyDescent="0.2">
      <c r="B4402" s="176">
        <v>44775</v>
      </c>
      <c r="C4402" s="146">
        <v>474.77029399999998</v>
      </c>
      <c r="D4402">
        <f t="shared" si="139"/>
        <v>5.5799762094307406</v>
      </c>
      <c r="E4402">
        <v>-6.1560781625596972E-3</v>
      </c>
      <c r="G4402">
        <v>4400</v>
      </c>
      <c r="H4402">
        <f t="shared" ca="1" si="140"/>
        <v>-9.749622710995302E-3</v>
      </c>
    </row>
    <row r="4403" spans="2:8" x14ac:dyDescent="0.2">
      <c r="B4403" s="176">
        <v>35242</v>
      </c>
      <c r="C4403" s="146">
        <v>72.153801000000001</v>
      </c>
      <c r="D4403">
        <f t="shared" si="139"/>
        <v>-0.85604908590877549</v>
      </c>
      <c r="E4403">
        <v>-6.1565188104274523E-3</v>
      </c>
      <c r="G4403">
        <v>4401</v>
      </c>
      <c r="H4403">
        <f t="shared" ca="1" si="140"/>
        <v>2.1265722147400237E-3</v>
      </c>
    </row>
    <row r="4404" spans="2:8" x14ac:dyDescent="0.2">
      <c r="B4404" s="176">
        <v>41876</v>
      </c>
      <c r="C4404" s="146">
        <v>501.238922</v>
      </c>
      <c r="D4404">
        <f t="shared" si="139"/>
        <v>22.7332417474321</v>
      </c>
      <c r="E4404">
        <v>-6.1577979819805104E-3</v>
      </c>
      <c r="G4404">
        <v>4402</v>
      </c>
      <c r="H4404">
        <f t="shared" ca="1" si="140"/>
        <v>-1.0296743701050843E-2</v>
      </c>
    </row>
    <row r="4405" spans="2:8" x14ac:dyDescent="0.2">
      <c r="B4405" s="176">
        <v>37309</v>
      </c>
      <c r="C4405" s="146">
        <v>21.119699000000001</v>
      </c>
      <c r="D4405">
        <f t="shared" si="139"/>
        <v>-0.9538039207468717</v>
      </c>
      <c r="E4405">
        <v>-6.1708166371258859E-3</v>
      </c>
      <c r="G4405">
        <v>4403</v>
      </c>
      <c r="H4405">
        <f t="shared" ca="1" si="140"/>
        <v>-1.4547817894882459E-2</v>
      </c>
    </row>
    <row r="4406" spans="2:8" x14ac:dyDescent="0.2">
      <c r="B4406" s="176">
        <v>44530</v>
      </c>
      <c r="C4406" s="146">
        <v>457.17514</v>
      </c>
      <c r="D4406">
        <f t="shared" si="139"/>
        <v>0.5754667792095407</v>
      </c>
      <c r="E4406">
        <v>-6.1762072881000989E-3</v>
      </c>
      <c r="G4406">
        <v>4404</v>
      </c>
      <c r="H4406">
        <f t="shared" ca="1" si="140"/>
        <v>4.5288186430451932E-4</v>
      </c>
    </row>
    <row r="4407" spans="2:8" x14ac:dyDescent="0.2">
      <c r="B4407" s="176">
        <v>41443</v>
      </c>
      <c r="C4407" s="146">
        <v>290.18392899999998</v>
      </c>
      <c r="D4407">
        <f t="shared" si="139"/>
        <v>0.81363450308362428</v>
      </c>
      <c r="E4407">
        <v>-6.1777691902032443E-3</v>
      </c>
      <c r="G4407">
        <v>4405</v>
      </c>
      <c r="H4407">
        <f t="shared" ca="1" si="140"/>
        <v>-3.1771556546261605E-2</v>
      </c>
    </row>
    <row r="4408" spans="2:8" x14ac:dyDescent="0.2">
      <c r="B4408" s="176">
        <v>43808</v>
      </c>
      <c r="C4408" s="146">
        <v>160.001328</v>
      </c>
      <c r="D4408">
        <f t="shared" si="139"/>
        <v>-0.5571776593688047</v>
      </c>
      <c r="E4408">
        <v>-6.1919133699711321E-3</v>
      </c>
      <c r="G4408">
        <v>4406</v>
      </c>
      <c r="H4408">
        <f t="shared" ca="1" si="140"/>
        <v>7.6084915310923604E-3</v>
      </c>
    </row>
    <row r="4409" spans="2:8" x14ac:dyDescent="0.2">
      <c r="B4409" s="176">
        <v>41624</v>
      </c>
      <c r="C4409" s="146">
        <v>361.32171599999998</v>
      </c>
      <c r="D4409">
        <f t="shared" si="139"/>
        <v>2.7169876942579674E-4</v>
      </c>
      <c r="E4409">
        <v>-6.2103718056785821E-3</v>
      </c>
      <c r="G4409">
        <v>4407</v>
      </c>
      <c r="H4409">
        <f t="shared" ca="1" si="140"/>
        <v>-3.4715342923072982E-2</v>
      </c>
    </row>
    <row r="4410" spans="2:8" x14ac:dyDescent="0.2">
      <c r="B4410" s="176">
        <v>41648</v>
      </c>
      <c r="C4410" s="146">
        <v>361.22357199999999</v>
      </c>
      <c r="D4410">
        <f t="shared" si="139"/>
        <v>3.7084791960715595</v>
      </c>
      <c r="E4410">
        <v>-6.211963917636113E-3</v>
      </c>
      <c r="G4410">
        <v>4408</v>
      </c>
      <c r="H4410">
        <f t="shared" ca="1" si="140"/>
        <v>-1.7234936978527775E-2</v>
      </c>
    </row>
    <row r="4411" spans="2:8" x14ac:dyDescent="0.2">
      <c r="B4411" s="176">
        <v>38002</v>
      </c>
      <c r="C4411" s="146">
        <v>76.717674000000002</v>
      </c>
      <c r="D4411">
        <f t="shared" si="139"/>
        <v>-0.64781418487626674</v>
      </c>
      <c r="E4411">
        <v>-6.2176494412485147E-3</v>
      </c>
      <c r="G4411">
        <v>4409</v>
      </c>
      <c r="H4411">
        <f t="shared" ca="1" si="140"/>
        <v>3.5255304687122895E-2</v>
      </c>
    </row>
    <row r="4412" spans="2:8" x14ac:dyDescent="0.2">
      <c r="B4412" s="176">
        <v>41110</v>
      </c>
      <c r="C4412" s="146">
        <v>217.83294699999999</v>
      </c>
      <c r="D4412">
        <f t="shared" si="139"/>
        <v>-0.58922481552190464</v>
      </c>
      <c r="E4412">
        <v>-6.2277558762507592E-3</v>
      </c>
      <c r="G4412">
        <v>4410</v>
      </c>
      <c r="H4412">
        <f t="shared" ca="1" si="140"/>
        <v>-4.441591358982877E-2</v>
      </c>
    </row>
    <row r="4413" spans="2:8" x14ac:dyDescent="0.2">
      <c r="B4413" s="176">
        <v>42640</v>
      </c>
      <c r="C4413" s="146">
        <v>530.29724099999999</v>
      </c>
      <c r="D4413">
        <f t="shared" si="139"/>
        <v>2.9462165833042993</v>
      </c>
      <c r="E4413">
        <v>-6.2580750149943912E-3</v>
      </c>
      <c r="G4413">
        <v>4411</v>
      </c>
      <c r="H4413">
        <f t="shared" ca="1" si="140"/>
        <v>3.7866154662118783E-2</v>
      </c>
    </row>
    <row r="4414" spans="2:8" x14ac:dyDescent="0.2">
      <c r="B4414" s="176">
        <v>44132</v>
      </c>
      <c r="C4414" s="146">
        <v>134.38118</v>
      </c>
      <c r="D4414">
        <f t="shared" si="139"/>
        <v>1.2537938810050215</v>
      </c>
      <c r="E4414">
        <v>-6.2660667370556828E-3</v>
      </c>
      <c r="G4414">
        <v>4412</v>
      </c>
      <c r="H4414">
        <f t="shared" ca="1" si="140"/>
        <v>-3.0600043930823689E-2</v>
      </c>
    </row>
    <row r="4415" spans="2:8" x14ac:dyDescent="0.2">
      <c r="B4415" s="176">
        <v>35352</v>
      </c>
      <c r="C4415" s="146">
        <v>59.624431999999999</v>
      </c>
      <c r="D4415">
        <f t="shared" si="139"/>
        <v>7.3423071479055482E-3</v>
      </c>
      <c r="E4415">
        <v>-6.2669196647692138E-3</v>
      </c>
      <c r="G4415">
        <v>4413</v>
      </c>
      <c r="H4415">
        <f t="shared" ca="1" si="140"/>
        <v>-2.9711271685565643E-2</v>
      </c>
    </row>
    <row r="4416" spans="2:8" x14ac:dyDescent="0.2">
      <c r="B4416" s="176">
        <v>40016</v>
      </c>
      <c r="C4416" s="146">
        <v>59.189841999999999</v>
      </c>
      <c r="D4416">
        <f t="shared" si="139"/>
        <v>-0.8071009764849042</v>
      </c>
      <c r="E4416">
        <v>-6.267215240862798E-3</v>
      </c>
      <c r="G4416">
        <v>4414</v>
      </c>
      <c r="H4416">
        <f t="shared" ca="1" si="140"/>
        <v>2.5914682738170883E-2</v>
      </c>
    </row>
    <row r="4417" spans="2:8" x14ac:dyDescent="0.2">
      <c r="B4417" s="176">
        <v>43263</v>
      </c>
      <c r="C4417" s="146">
        <v>306.843658</v>
      </c>
      <c r="D4417">
        <f t="shared" si="139"/>
        <v>-0.26098440891016844</v>
      </c>
      <c r="E4417">
        <v>-6.2953953221916567E-3</v>
      </c>
      <c r="G4417">
        <v>4415</v>
      </c>
      <c r="H4417">
        <f t="shared" ca="1" si="140"/>
        <v>-2.6288212756900107E-3</v>
      </c>
    </row>
    <row r="4418" spans="2:8" x14ac:dyDescent="0.2">
      <c r="B4418" s="176">
        <v>45009</v>
      </c>
      <c r="C4418" s="146">
        <v>415.20593300000002</v>
      </c>
      <c r="D4418">
        <f t="shared" si="139"/>
        <v>1.3068402296897776</v>
      </c>
      <c r="E4418">
        <v>-6.3222893944127343E-3</v>
      </c>
      <c r="G4418">
        <v>4416</v>
      </c>
      <c r="H4418">
        <f t="shared" ca="1" si="140"/>
        <v>3.6710407068061571E-2</v>
      </c>
    </row>
    <row r="4419" spans="2:8" x14ac:dyDescent="0.2">
      <c r="B4419" s="176">
        <v>44183</v>
      </c>
      <c r="C4419" s="146">
        <v>179.98902899999999</v>
      </c>
      <c r="D4419">
        <f t="shared" ref="D4419:D4482" si="141">(C4419-C4420)/C4420</f>
        <v>-0.53017787985859754</v>
      </c>
      <c r="E4419">
        <v>-6.3290923303075909E-3</v>
      </c>
      <c r="G4419">
        <v>4417</v>
      </c>
      <c r="H4419">
        <f t="shared" ca="1" si="140"/>
        <v>2.390774001393988E-4</v>
      </c>
    </row>
    <row r="4420" spans="2:8" x14ac:dyDescent="0.2">
      <c r="B4420" s="176">
        <v>42510</v>
      </c>
      <c r="C4420" s="146">
        <v>383.10037199999999</v>
      </c>
      <c r="D4420">
        <f t="shared" si="141"/>
        <v>0.44417278993827114</v>
      </c>
      <c r="E4420">
        <v>-6.3323259093590852E-3</v>
      </c>
      <c r="G4420">
        <v>4418</v>
      </c>
      <c r="H4420">
        <f t="shared" ref="H4420:H4483" ca="1" si="142">_xlfn.NORM.INV(RAND(),N$5,N$6)</f>
        <v>-2.5862855857997368E-2</v>
      </c>
    </row>
    <row r="4421" spans="2:8" x14ac:dyDescent="0.2">
      <c r="B4421" s="176">
        <v>43293</v>
      </c>
      <c r="C4421" s="146">
        <v>265.27322400000003</v>
      </c>
      <c r="D4421">
        <f t="shared" si="141"/>
        <v>0.75757802953323339</v>
      </c>
      <c r="E4421">
        <v>-6.3479610655549305E-3</v>
      </c>
      <c r="G4421">
        <v>4419</v>
      </c>
      <c r="H4421">
        <f t="shared" ca="1" si="142"/>
        <v>-2.9126168403883525E-4</v>
      </c>
    </row>
    <row r="4422" spans="2:8" x14ac:dyDescent="0.2">
      <c r="B4422" s="176">
        <v>39007</v>
      </c>
      <c r="C4422" s="146">
        <v>150.93112199999999</v>
      </c>
      <c r="D4422">
        <f t="shared" si="141"/>
        <v>-0.43445957114061268</v>
      </c>
      <c r="E4422">
        <v>-6.352901627766072E-3</v>
      </c>
      <c r="G4422">
        <v>4420</v>
      </c>
      <c r="H4422">
        <f t="shared" ca="1" si="142"/>
        <v>6.3603416774691279E-2</v>
      </c>
    </row>
    <row r="4423" spans="2:8" x14ac:dyDescent="0.2">
      <c r="B4423" s="176">
        <v>41176</v>
      </c>
      <c r="C4423" s="146">
        <v>266.879456</v>
      </c>
      <c r="D4423">
        <f t="shared" si="141"/>
        <v>2.372474052791635</v>
      </c>
      <c r="E4423">
        <v>-6.3533497197000048E-3</v>
      </c>
      <c r="G4423">
        <v>4421</v>
      </c>
      <c r="H4423">
        <f t="shared" ca="1" si="142"/>
        <v>1.0177149509480917E-2</v>
      </c>
    </row>
    <row r="4424" spans="2:8" x14ac:dyDescent="0.2">
      <c r="B4424" s="176">
        <v>38089</v>
      </c>
      <c r="C4424" s="146">
        <v>79.134620999999996</v>
      </c>
      <c r="D4424">
        <f t="shared" si="141"/>
        <v>-0.81149072434160063</v>
      </c>
      <c r="E4424">
        <v>-6.3701602094062811E-3</v>
      </c>
      <c r="G4424">
        <v>4422</v>
      </c>
      <c r="H4424">
        <f t="shared" ca="1" si="142"/>
        <v>2.9289292244820065E-2</v>
      </c>
    </row>
    <row r="4425" spans="2:8" x14ac:dyDescent="0.2">
      <c r="B4425" s="176">
        <v>44886</v>
      </c>
      <c r="C4425" s="146">
        <v>419.79165599999999</v>
      </c>
      <c r="D4425">
        <f t="shared" si="141"/>
        <v>-0.16918216181309262</v>
      </c>
      <c r="E4425">
        <v>-6.3708798525942472E-3</v>
      </c>
      <c r="G4425">
        <v>4423</v>
      </c>
      <c r="H4425">
        <f t="shared" ca="1" si="142"/>
        <v>-1.5692521017361339E-2</v>
      </c>
    </row>
    <row r="4426" spans="2:8" x14ac:dyDescent="0.2">
      <c r="B4426" s="176">
        <v>42579</v>
      </c>
      <c r="C4426" s="146">
        <v>505.27520800000002</v>
      </c>
      <c r="D4426">
        <f t="shared" si="141"/>
        <v>23.718821618019945</v>
      </c>
      <c r="E4426">
        <v>-6.3712915541195006E-3</v>
      </c>
      <c r="G4426">
        <v>4424</v>
      </c>
      <c r="H4426">
        <f t="shared" ca="1" si="142"/>
        <v>4.6898246174351059E-2</v>
      </c>
    </row>
    <row r="4427" spans="2:8" x14ac:dyDescent="0.2">
      <c r="B4427" s="176">
        <v>37537</v>
      </c>
      <c r="C4427" s="146">
        <v>20.440909999999999</v>
      </c>
      <c r="D4427">
        <f t="shared" si="141"/>
        <v>-0.72413590668165317</v>
      </c>
      <c r="E4427">
        <v>-6.3741372452191724E-3</v>
      </c>
      <c r="G4427">
        <v>4425</v>
      </c>
      <c r="H4427">
        <f t="shared" ca="1" si="142"/>
        <v>-5.4810368791383714E-2</v>
      </c>
    </row>
    <row r="4428" spans="2:8" x14ac:dyDescent="0.2">
      <c r="B4428" s="176">
        <v>35271</v>
      </c>
      <c r="C4428" s="146">
        <v>74.097755000000006</v>
      </c>
      <c r="D4428">
        <f t="shared" si="141"/>
        <v>-0.8795158455284553</v>
      </c>
      <c r="E4428">
        <v>-6.3742819881241596E-3</v>
      </c>
      <c r="G4428">
        <v>4426</v>
      </c>
      <c r="H4428">
        <f t="shared" ca="1" si="142"/>
        <v>4.6221174728926409E-2</v>
      </c>
    </row>
    <row r="4429" spans="2:8" x14ac:dyDescent="0.2">
      <c r="B4429" s="176">
        <v>45142</v>
      </c>
      <c r="C4429" s="146">
        <v>615</v>
      </c>
      <c r="D4429">
        <f t="shared" si="141"/>
        <v>4.2454882532024305</v>
      </c>
      <c r="E4429">
        <v>-6.3817948516333737E-3</v>
      </c>
      <c r="G4429">
        <v>4427</v>
      </c>
      <c r="H4429">
        <f t="shared" ca="1" si="142"/>
        <v>2.6991383872127451E-2</v>
      </c>
    </row>
    <row r="4430" spans="2:8" x14ac:dyDescent="0.2">
      <c r="B4430" s="176">
        <v>39337</v>
      </c>
      <c r="C4430" s="146">
        <v>117.24361399999999</v>
      </c>
      <c r="D4430">
        <f t="shared" si="141"/>
        <v>-0.49801658009888911</v>
      </c>
      <c r="E4430">
        <v>-6.3846715542379444E-3</v>
      </c>
      <c r="G4430">
        <v>4428</v>
      </c>
      <c r="H4430">
        <f t="shared" ca="1" si="142"/>
        <v>-4.467634410845938E-2</v>
      </c>
    </row>
    <row r="4431" spans="2:8" x14ac:dyDescent="0.2">
      <c r="B4431" s="176">
        <v>40654</v>
      </c>
      <c r="C4431" s="146">
        <v>233.56073000000001</v>
      </c>
      <c r="D4431">
        <f t="shared" si="141"/>
        <v>1.0931679439482995</v>
      </c>
      <c r="E4431">
        <v>-6.3911321085603715E-3</v>
      </c>
      <c r="G4431">
        <v>4429</v>
      </c>
      <c r="H4431">
        <f t="shared" ca="1" si="142"/>
        <v>3.6084080372035233E-2</v>
      </c>
    </row>
    <row r="4432" spans="2:8" x14ac:dyDescent="0.2">
      <c r="B4432" s="176">
        <v>40080</v>
      </c>
      <c r="C4432" s="146">
        <v>111.582413</v>
      </c>
      <c r="D4432">
        <f t="shared" si="141"/>
        <v>0.72185465444453045</v>
      </c>
      <c r="E4432">
        <v>-6.4149850394692775E-3</v>
      </c>
      <c r="G4432">
        <v>4430</v>
      </c>
      <c r="H4432">
        <f t="shared" ca="1" si="142"/>
        <v>-1.7114554507752645E-4</v>
      </c>
    </row>
    <row r="4433" spans="2:8" x14ac:dyDescent="0.2">
      <c r="B4433" s="176">
        <v>35332</v>
      </c>
      <c r="C4433" s="146">
        <v>64.803618999999998</v>
      </c>
      <c r="D4433">
        <f t="shared" si="141"/>
        <v>3.526546151777513</v>
      </c>
      <c r="E4433">
        <v>-6.4177383289046501E-3</v>
      </c>
      <c r="G4433">
        <v>4431</v>
      </c>
      <c r="H4433">
        <f t="shared" ca="1" si="142"/>
        <v>4.6375746339518461E-3</v>
      </c>
    </row>
    <row r="4434" spans="2:8" x14ac:dyDescent="0.2">
      <c r="B4434" s="176">
        <v>36880</v>
      </c>
      <c r="C4434" s="146">
        <v>14.31635</v>
      </c>
      <c r="D4434">
        <f t="shared" si="141"/>
        <v>-0.46838181996423289</v>
      </c>
      <c r="E4434">
        <v>-6.423734093955317E-3</v>
      </c>
      <c r="G4434">
        <v>4432</v>
      </c>
      <c r="H4434">
        <f t="shared" ca="1" si="142"/>
        <v>-4.5029280901377838E-2</v>
      </c>
    </row>
    <row r="4435" spans="2:8" x14ac:dyDescent="0.2">
      <c r="B4435" s="176">
        <v>36563</v>
      </c>
      <c r="C4435" s="146">
        <v>26.929760000000002</v>
      </c>
      <c r="D4435">
        <f t="shared" si="141"/>
        <v>-0.94698519635723355</v>
      </c>
      <c r="E4435">
        <v>-6.426408617108385E-3</v>
      </c>
      <c r="G4435">
        <v>4433</v>
      </c>
      <c r="H4435">
        <f t="shared" ca="1" si="142"/>
        <v>-2.3425771236749847E-2</v>
      </c>
    </row>
    <row r="4436" spans="2:8" x14ac:dyDescent="0.2">
      <c r="B4436" s="176">
        <v>42776</v>
      </c>
      <c r="C4436" s="146">
        <v>507.96679699999999</v>
      </c>
      <c r="D4436">
        <f t="shared" si="141"/>
        <v>0.39750383063505834</v>
      </c>
      <c r="E4436">
        <v>-6.4346053312324533E-3</v>
      </c>
      <c r="G4436">
        <v>4434</v>
      </c>
      <c r="H4436">
        <f t="shared" ca="1" si="142"/>
        <v>2.347030056610578E-2</v>
      </c>
    </row>
    <row r="4437" spans="2:8" x14ac:dyDescent="0.2">
      <c r="B4437" s="176">
        <v>41634</v>
      </c>
      <c r="C4437" s="146">
        <v>363.48150600000002</v>
      </c>
      <c r="D4437">
        <f t="shared" si="141"/>
        <v>32.949905509850318</v>
      </c>
      <c r="E4437">
        <v>-6.4403978807582368E-3</v>
      </c>
      <c r="G4437">
        <v>4435</v>
      </c>
      <c r="H4437">
        <f t="shared" ca="1" si="142"/>
        <v>2.7938683593037361E-2</v>
      </c>
    </row>
    <row r="4438" spans="2:8" x14ac:dyDescent="0.2">
      <c r="B4438" s="176">
        <v>37106</v>
      </c>
      <c r="C4438" s="146">
        <v>10.706407</v>
      </c>
      <c r="D4438">
        <f t="shared" si="141"/>
        <v>-0.98089177924434623</v>
      </c>
      <c r="E4438">
        <v>-6.4425657752056158E-3</v>
      </c>
      <c r="G4438">
        <v>4436</v>
      </c>
      <c r="H4438">
        <f t="shared" ca="1" si="142"/>
        <v>-2.8059596482234172E-2</v>
      </c>
    </row>
    <row r="4439" spans="2:8" x14ac:dyDescent="0.2">
      <c r="B4439" s="176">
        <v>42653</v>
      </c>
      <c r="C4439" s="146">
        <v>560.30371100000002</v>
      </c>
      <c r="D4439">
        <f t="shared" si="141"/>
        <v>3.8203369676265369</v>
      </c>
      <c r="E4439">
        <v>-6.4522052423925174E-3</v>
      </c>
      <c r="G4439">
        <v>4437</v>
      </c>
      <c r="H4439">
        <f t="shared" ca="1" si="142"/>
        <v>2.1602541243360484E-2</v>
      </c>
    </row>
    <row r="4440" spans="2:8" x14ac:dyDescent="0.2">
      <c r="B4440" s="176">
        <v>40144</v>
      </c>
      <c r="C4440" s="146">
        <v>116.23745700000001</v>
      </c>
      <c r="D4440">
        <f t="shared" si="141"/>
        <v>-0.69134007788251839</v>
      </c>
      <c r="E4440">
        <v>-6.4734067011449174E-3</v>
      </c>
      <c r="G4440">
        <v>4438</v>
      </c>
      <c r="H4440">
        <f t="shared" ca="1" si="142"/>
        <v>1.197453301821381E-2</v>
      </c>
    </row>
    <row r="4441" spans="2:8" x14ac:dyDescent="0.2">
      <c r="B4441" s="176">
        <v>41662</v>
      </c>
      <c r="C4441" s="146">
        <v>376.58746300000001</v>
      </c>
      <c r="D4441">
        <f t="shared" si="141"/>
        <v>14.918339454799435</v>
      </c>
      <c r="E4441">
        <v>-6.4749727779325524E-3</v>
      </c>
      <c r="G4441">
        <v>4439</v>
      </c>
      <c r="H4441">
        <f t="shared" ca="1" si="142"/>
        <v>-1.0337020325434279E-2</v>
      </c>
    </row>
    <row r="4442" spans="2:8" x14ac:dyDescent="0.2">
      <c r="B4442" s="176">
        <v>37740</v>
      </c>
      <c r="C4442" s="146">
        <v>23.657458999999999</v>
      </c>
      <c r="D4442">
        <f t="shared" si="141"/>
        <v>-0.92039184087151582</v>
      </c>
      <c r="E4442">
        <v>-6.4787399520631348E-3</v>
      </c>
      <c r="G4442">
        <v>4440</v>
      </c>
      <c r="H4442">
        <f t="shared" ca="1" si="142"/>
        <v>1.0907907782816148E-2</v>
      </c>
    </row>
    <row r="4443" spans="2:8" x14ac:dyDescent="0.2">
      <c r="B4443" s="176">
        <v>44417</v>
      </c>
      <c r="C4443" s="146">
        <v>297.17379799999998</v>
      </c>
      <c r="D4443">
        <f t="shared" si="141"/>
        <v>-0.31534222437383669</v>
      </c>
      <c r="E4443">
        <v>-6.4989091569651733E-3</v>
      </c>
      <c r="G4443">
        <v>4441</v>
      </c>
      <c r="H4443">
        <f t="shared" ca="1" si="142"/>
        <v>-3.0215217490167458E-2</v>
      </c>
    </row>
    <row r="4444" spans="2:8" x14ac:dyDescent="0.2">
      <c r="B4444" s="176">
        <v>44897</v>
      </c>
      <c r="C4444" s="146">
        <v>434.047211</v>
      </c>
      <c r="D4444">
        <f t="shared" si="141"/>
        <v>5.4333830502678477</v>
      </c>
      <c r="E4444">
        <v>-6.5031623970889848E-3</v>
      </c>
      <c r="G4444">
        <v>4442</v>
      </c>
      <c r="H4444">
        <f t="shared" ca="1" si="142"/>
        <v>1.2470395054868582E-2</v>
      </c>
    </row>
    <row r="4445" spans="2:8" x14ac:dyDescent="0.2">
      <c r="B4445" s="176">
        <v>35177</v>
      </c>
      <c r="C4445" s="146">
        <v>67.467956999999998</v>
      </c>
      <c r="D4445">
        <f t="shared" si="141"/>
        <v>-0.85223093237049552</v>
      </c>
      <c r="E4445">
        <v>-6.5070677301295341E-3</v>
      </c>
      <c r="G4445">
        <v>4443</v>
      </c>
      <c r="H4445">
        <f t="shared" ca="1" si="142"/>
        <v>4.7205602205865768E-2</v>
      </c>
    </row>
    <row r="4446" spans="2:8" x14ac:dyDescent="0.2">
      <c r="B4446" s="176">
        <v>42893</v>
      </c>
      <c r="C4446" s="146">
        <v>456.57699600000001</v>
      </c>
      <c r="D4446">
        <f t="shared" si="141"/>
        <v>5.3115660227445669E-2</v>
      </c>
      <c r="E4446">
        <v>-6.5075532502061797E-3</v>
      </c>
      <c r="G4446">
        <v>4444</v>
      </c>
      <c r="H4446">
        <f t="shared" ca="1" si="142"/>
        <v>4.2221456840457264E-2</v>
      </c>
    </row>
    <row r="4447" spans="2:8" x14ac:dyDescent="0.2">
      <c r="B4447" s="176">
        <v>43041</v>
      </c>
      <c r="C4447" s="146">
        <v>433.548767</v>
      </c>
      <c r="D4447">
        <f t="shared" si="141"/>
        <v>7.203548003446957</v>
      </c>
      <c r="E4447">
        <v>-6.510522002396546E-3</v>
      </c>
      <c r="G4447">
        <v>4445</v>
      </c>
      <c r="H4447">
        <f t="shared" ca="1" si="142"/>
        <v>1.6479363447864828E-3</v>
      </c>
    </row>
    <row r="4448" spans="2:8" x14ac:dyDescent="0.2">
      <c r="B4448" s="176">
        <v>35559</v>
      </c>
      <c r="C4448" s="146">
        <v>52.848934</v>
      </c>
      <c r="D4448">
        <f t="shared" si="141"/>
        <v>-0.66013653924996041</v>
      </c>
      <c r="E4448">
        <v>-6.534951284735982E-3</v>
      </c>
      <c r="G4448">
        <v>4446</v>
      </c>
      <c r="H4448">
        <f t="shared" ca="1" si="142"/>
        <v>-2.4463205730421038E-2</v>
      </c>
    </row>
    <row r="4449" spans="2:8" x14ac:dyDescent="0.2">
      <c r="B4449" s="176">
        <v>40393</v>
      </c>
      <c r="C4449" s="146">
        <v>155.50048799999999</v>
      </c>
      <c r="D4449">
        <f t="shared" si="141"/>
        <v>-0.65123501823043795</v>
      </c>
      <c r="E4449">
        <v>-6.5497744217027504E-3</v>
      </c>
      <c r="G4449">
        <v>4447</v>
      </c>
      <c r="H4449">
        <f t="shared" ca="1" si="142"/>
        <v>1.8198882552652628E-2</v>
      </c>
    </row>
    <row r="4450" spans="2:8" x14ac:dyDescent="0.2">
      <c r="B4450" s="176">
        <v>44819</v>
      </c>
      <c r="C4450" s="146">
        <v>445.86038200000002</v>
      </c>
      <c r="D4450">
        <f t="shared" si="141"/>
        <v>0.11325446077304475</v>
      </c>
      <c r="E4450">
        <v>-6.5526935855896645E-3</v>
      </c>
      <c r="G4450">
        <v>4448</v>
      </c>
      <c r="H4450">
        <f t="shared" ca="1" si="142"/>
        <v>4.2122061225027818E-2</v>
      </c>
    </row>
    <row r="4451" spans="2:8" x14ac:dyDescent="0.2">
      <c r="B4451" s="176">
        <v>42993</v>
      </c>
      <c r="C4451" s="146">
        <v>400.50177000000002</v>
      </c>
      <c r="D4451">
        <f t="shared" si="141"/>
        <v>4.8504096736746476</v>
      </c>
      <c r="E4451">
        <v>-6.5528871052880702E-3</v>
      </c>
      <c r="G4451">
        <v>4449</v>
      </c>
      <c r="H4451">
        <f t="shared" ca="1" si="142"/>
        <v>-1.3447016593634592E-2</v>
      </c>
    </row>
    <row r="4452" spans="2:8" x14ac:dyDescent="0.2">
      <c r="B4452" s="176">
        <v>38069</v>
      </c>
      <c r="C4452" s="146">
        <v>68.457047000000003</v>
      </c>
      <c r="D4452">
        <f t="shared" si="141"/>
        <v>-0.86662054297269242</v>
      </c>
      <c r="E4452">
        <v>-6.5567759226109155E-3</v>
      </c>
      <c r="G4452">
        <v>4450</v>
      </c>
      <c r="H4452">
        <f t="shared" ca="1" si="142"/>
        <v>-7.4958596153312561E-3</v>
      </c>
    </row>
    <row r="4453" spans="2:8" x14ac:dyDescent="0.2">
      <c r="B4453" s="176">
        <v>42748</v>
      </c>
      <c r="C4453" s="146">
        <v>513.25030500000003</v>
      </c>
      <c r="D4453">
        <f t="shared" si="141"/>
        <v>0.30888504892265145</v>
      </c>
      <c r="E4453">
        <v>-6.5605982935447883E-3</v>
      </c>
      <c r="G4453">
        <v>4451</v>
      </c>
      <c r="H4453">
        <f t="shared" ca="1" si="142"/>
        <v>-2.0822713025007662E-2</v>
      </c>
    </row>
    <row r="4454" spans="2:8" x14ac:dyDescent="0.2">
      <c r="B4454" s="176">
        <v>44845</v>
      </c>
      <c r="C4454" s="146">
        <v>392.12786899999998</v>
      </c>
      <c r="D4454">
        <f t="shared" si="141"/>
        <v>2.2535873249976941</v>
      </c>
      <c r="E4454">
        <v>-6.5664784963859442E-3</v>
      </c>
      <c r="G4454">
        <v>4452</v>
      </c>
      <c r="H4454">
        <f t="shared" ca="1" si="142"/>
        <v>-2.7149026086067115E-2</v>
      </c>
    </row>
    <row r="4455" spans="2:8" x14ac:dyDescent="0.2">
      <c r="B4455" s="176">
        <v>39195</v>
      </c>
      <c r="C4455" s="146">
        <v>120.521698</v>
      </c>
      <c r="D4455">
        <f t="shared" si="141"/>
        <v>8.3954737093372014</v>
      </c>
      <c r="E4455">
        <v>-6.5706365144934933E-3</v>
      </c>
      <c r="G4455">
        <v>4453</v>
      </c>
      <c r="H4455">
        <f t="shared" ca="1" si="142"/>
        <v>3.6118539721042821E-2</v>
      </c>
    </row>
    <row r="4456" spans="2:8" x14ac:dyDescent="0.2">
      <c r="B4456" s="176">
        <v>37197</v>
      </c>
      <c r="C4456" s="146">
        <v>12.827634</v>
      </c>
      <c r="D4456">
        <f t="shared" si="141"/>
        <v>-0.89356812271338237</v>
      </c>
      <c r="E4456">
        <v>-6.5710831913583295E-3</v>
      </c>
      <c r="G4456">
        <v>4454</v>
      </c>
      <c r="H4456">
        <f t="shared" ca="1" si="142"/>
        <v>-6.8228355791008959E-3</v>
      </c>
    </row>
    <row r="4457" spans="2:8" x14ac:dyDescent="0.2">
      <c r="B4457" s="176">
        <v>44064</v>
      </c>
      <c r="C4457" s="146">
        <v>120.524361</v>
      </c>
      <c r="D4457">
        <f t="shared" si="141"/>
        <v>0.143262415558916</v>
      </c>
      <c r="E4457">
        <v>-6.5735547431400327E-3</v>
      </c>
      <c r="G4457">
        <v>4455</v>
      </c>
      <c r="H4457">
        <f t="shared" ca="1" si="142"/>
        <v>-3.7247384919751415E-2</v>
      </c>
    </row>
    <row r="4458" spans="2:8" x14ac:dyDescent="0.2">
      <c r="B4458" s="176">
        <v>44041</v>
      </c>
      <c r="C4458" s="146">
        <v>105.421432</v>
      </c>
      <c r="D4458">
        <f t="shared" si="141"/>
        <v>-0.81317904516189032</v>
      </c>
      <c r="E4458">
        <v>-6.5758377214389574E-3</v>
      </c>
      <c r="G4458">
        <v>4456</v>
      </c>
      <c r="H4458">
        <f t="shared" ca="1" si="142"/>
        <v>-3.2749389902447079E-2</v>
      </c>
    </row>
    <row r="4459" spans="2:8" x14ac:dyDescent="0.2">
      <c r="B4459" s="176">
        <v>45096</v>
      </c>
      <c r="C4459" s="146">
        <v>564.29125999999997</v>
      </c>
      <c r="D4459">
        <f t="shared" si="141"/>
        <v>2.945125343914794</v>
      </c>
      <c r="E4459">
        <v>-6.5812450387048469E-3</v>
      </c>
      <c r="G4459">
        <v>4457</v>
      </c>
      <c r="H4459">
        <f t="shared" ca="1" si="142"/>
        <v>-6.2756308104430419E-2</v>
      </c>
    </row>
    <row r="4460" spans="2:8" x14ac:dyDescent="0.2">
      <c r="B4460" s="176">
        <v>38987</v>
      </c>
      <c r="C4460" s="146">
        <v>143.035065</v>
      </c>
      <c r="D4460">
        <f t="shared" si="141"/>
        <v>-0.666555541099218</v>
      </c>
      <c r="E4460">
        <v>-6.5853564657099425E-3</v>
      </c>
      <c r="G4460">
        <v>4458</v>
      </c>
      <c r="H4460">
        <f t="shared" ca="1" si="142"/>
        <v>-9.1982317588088728E-3</v>
      </c>
    </row>
    <row r="4461" spans="2:8" x14ac:dyDescent="0.2">
      <c r="B4461" s="176">
        <v>41780</v>
      </c>
      <c r="C4461" s="146">
        <v>428.96218900000002</v>
      </c>
      <c r="D4461">
        <f t="shared" si="141"/>
        <v>-0.10523095094474574</v>
      </c>
      <c r="E4461">
        <v>-6.5930841116997431E-3</v>
      </c>
      <c r="G4461">
        <v>4459</v>
      </c>
      <c r="H4461">
        <f t="shared" ca="1" si="142"/>
        <v>-1.6132442150290575E-2</v>
      </c>
    </row>
    <row r="4462" spans="2:8" x14ac:dyDescent="0.2">
      <c r="B4462" s="176">
        <v>42564</v>
      </c>
      <c r="C4462" s="146">
        <v>479.41107199999999</v>
      </c>
      <c r="D4462">
        <f t="shared" si="141"/>
        <v>5.1256258129698988</v>
      </c>
      <c r="E4462">
        <v>-6.6073795572626137E-3</v>
      </c>
      <c r="G4462">
        <v>4460</v>
      </c>
      <c r="H4462">
        <f t="shared" ca="1" si="142"/>
        <v>3.8364019254765701E-3</v>
      </c>
    </row>
    <row r="4463" spans="2:8" x14ac:dyDescent="0.2">
      <c r="B4463" s="176">
        <v>38400</v>
      </c>
      <c r="C4463" s="146">
        <v>78.263199</v>
      </c>
      <c r="D4463">
        <f t="shared" si="141"/>
        <v>-0.71138677558635488</v>
      </c>
      <c r="E4463">
        <v>-6.6076549391039649E-3</v>
      </c>
      <c r="G4463">
        <v>4461</v>
      </c>
      <c r="H4463">
        <f t="shared" ca="1" si="142"/>
        <v>1.998935415321304E-2</v>
      </c>
    </row>
    <row r="4464" spans="2:8" x14ac:dyDescent="0.2">
      <c r="B4464" s="176">
        <v>41254</v>
      </c>
      <c r="C4464" s="146">
        <v>271.16982999999999</v>
      </c>
      <c r="D4464">
        <f t="shared" si="141"/>
        <v>15.708647089207915</v>
      </c>
      <c r="E4464">
        <v>-6.6084191866723329E-3</v>
      </c>
      <c r="G4464">
        <v>4462</v>
      </c>
      <c r="H4464">
        <f t="shared" ca="1" si="142"/>
        <v>4.4136352303727741E-2</v>
      </c>
    </row>
    <row r="4465" spans="2:8" x14ac:dyDescent="0.2">
      <c r="B4465" s="176">
        <v>36931</v>
      </c>
      <c r="C4465" s="146">
        <v>16.229310999999999</v>
      </c>
      <c r="D4465">
        <f t="shared" si="141"/>
        <v>-0.91277372617615904</v>
      </c>
      <c r="E4465">
        <v>-6.6099053460429661E-3</v>
      </c>
      <c r="G4465">
        <v>4463</v>
      </c>
      <c r="H4465">
        <f t="shared" ca="1" si="142"/>
        <v>5.3717231152580688E-2</v>
      </c>
    </row>
    <row r="4466" spans="2:8" x14ac:dyDescent="0.2">
      <c r="B4466" s="176">
        <v>40417</v>
      </c>
      <c r="C4466" s="146">
        <v>186.05989099999999</v>
      </c>
      <c r="D4466">
        <f t="shared" si="141"/>
        <v>0.13252295828561128</v>
      </c>
      <c r="E4466">
        <v>-6.6171902011415134E-3</v>
      </c>
      <c r="G4466">
        <v>4464</v>
      </c>
      <c r="H4466">
        <f t="shared" ca="1" si="142"/>
        <v>3.3426001490289348E-2</v>
      </c>
    </row>
    <row r="4467" spans="2:8" x14ac:dyDescent="0.2">
      <c r="B4467" s="176">
        <v>43797</v>
      </c>
      <c r="C4467" s="146">
        <v>164.28796399999999</v>
      </c>
      <c r="D4467">
        <f t="shared" si="141"/>
        <v>-0.69863762431904664</v>
      </c>
      <c r="E4467">
        <v>-6.6304445378711947E-3</v>
      </c>
      <c r="G4467">
        <v>4465</v>
      </c>
      <c r="H4467">
        <f t="shared" ca="1" si="142"/>
        <v>1.4872738651949793E-2</v>
      </c>
    </row>
    <row r="4468" spans="2:8" x14ac:dyDescent="0.2">
      <c r="B4468" s="176">
        <v>42663</v>
      </c>
      <c r="C4468" s="146">
        <v>545.15087900000003</v>
      </c>
      <c r="D4468">
        <f t="shared" si="141"/>
        <v>3.6722449573303835</v>
      </c>
      <c r="E4468">
        <v>-6.6304698930780811E-3</v>
      </c>
      <c r="G4468">
        <v>4466</v>
      </c>
      <c r="H4468">
        <f t="shared" ca="1" si="142"/>
        <v>1.9743458688129413E-2</v>
      </c>
    </row>
    <row r="4469" spans="2:8" x14ac:dyDescent="0.2">
      <c r="B4469" s="176">
        <v>39574</v>
      </c>
      <c r="C4469" s="146">
        <v>116.678574</v>
      </c>
      <c r="D4469">
        <f t="shared" si="141"/>
        <v>-0.71107019071903432</v>
      </c>
      <c r="E4469">
        <v>-6.632689366107964E-3</v>
      </c>
      <c r="G4469">
        <v>4467</v>
      </c>
      <c r="H4469">
        <f t="shared" ca="1" si="142"/>
        <v>4.7636037676424041E-2</v>
      </c>
    </row>
    <row r="4470" spans="2:8" x14ac:dyDescent="0.2">
      <c r="B4470" s="176">
        <v>41732</v>
      </c>
      <c r="C4470" s="146">
        <v>403.83017000000001</v>
      </c>
      <c r="D4470">
        <f t="shared" si="141"/>
        <v>2.0628284966177537</v>
      </c>
      <c r="E4470">
        <v>-6.6409308479239895E-3</v>
      </c>
      <c r="G4470">
        <v>4468</v>
      </c>
      <c r="H4470">
        <f t="shared" ca="1" si="142"/>
        <v>-2.7949142485288854E-2</v>
      </c>
    </row>
    <row r="4471" spans="2:8" x14ac:dyDescent="0.2">
      <c r="B4471" s="176">
        <v>39428</v>
      </c>
      <c r="C4471" s="146">
        <v>131.84877</v>
      </c>
      <c r="D4471">
        <f t="shared" si="141"/>
        <v>2.411354599841268</v>
      </c>
      <c r="E4471">
        <v>-6.6433464881802797E-3</v>
      </c>
      <c r="G4471">
        <v>4469</v>
      </c>
      <c r="H4471">
        <f t="shared" ca="1" si="142"/>
        <v>9.0622000921360395E-3</v>
      </c>
    </row>
    <row r="4472" spans="2:8" x14ac:dyDescent="0.2">
      <c r="B4472" s="176">
        <v>37845</v>
      </c>
      <c r="C4472" s="146">
        <v>38.649974999999998</v>
      </c>
      <c r="D4472">
        <f t="shared" si="141"/>
        <v>-0.92761787295620179</v>
      </c>
      <c r="E4472">
        <v>-6.6733858252174564E-3</v>
      </c>
      <c r="G4472">
        <v>4470</v>
      </c>
      <c r="H4472">
        <f t="shared" ca="1" si="142"/>
        <v>6.2592601269335028E-3</v>
      </c>
    </row>
    <row r="4473" spans="2:8" x14ac:dyDescent="0.2">
      <c r="B4473" s="176">
        <v>41961</v>
      </c>
      <c r="C4473" s="146">
        <v>533.97125200000005</v>
      </c>
      <c r="D4473">
        <f t="shared" si="141"/>
        <v>7.5789102613259081</v>
      </c>
      <c r="E4473">
        <v>-6.6941480703351193E-3</v>
      </c>
      <c r="G4473">
        <v>4471</v>
      </c>
      <c r="H4473">
        <f t="shared" ca="1" si="142"/>
        <v>1.1436254513472572E-2</v>
      </c>
    </row>
    <row r="4474" spans="2:8" x14ac:dyDescent="0.2">
      <c r="B4474" s="176">
        <v>38140</v>
      </c>
      <c r="C4474" s="146">
        <v>62.242317</v>
      </c>
      <c r="D4474">
        <f t="shared" si="141"/>
        <v>-0.64854315890275416</v>
      </c>
      <c r="E4474">
        <v>-6.7048121014470193E-3</v>
      </c>
      <c r="G4474">
        <v>4472</v>
      </c>
      <c r="H4474">
        <f t="shared" ca="1" si="142"/>
        <v>1.5177876596181349E-2</v>
      </c>
    </row>
    <row r="4475" spans="2:8" x14ac:dyDescent="0.2">
      <c r="B4475" s="176">
        <v>44179</v>
      </c>
      <c r="C4475" s="146">
        <v>177.098038</v>
      </c>
      <c r="D4475">
        <f t="shared" si="141"/>
        <v>-0.15935591880558447</v>
      </c>
      <c r="E4475">
        <v>-6.7095466287224485E-3</v>
      </c>
      <c r="G4475">
        <v>4473</v>
      </c>
      <c r="H4475">
        <f t="shared" ca="1" si="142"/>
        <v>1.1920330455254119E-2</v>
      </c>
    </row>
    <row r="4476" spans="2:8" x14ac:dyDescent="0.2">
      <c r="B4476" s="176">
        <v>40687</v>
      </c>
      <c r="C4476" s="146">
        <v>210.669464</v>
      </c>
      <c r="D4476">
        <f t="shared" si="141"/>
        <v>2.0214040062854886</v>
      </c>
      <c r="E4476">
        <v>-6.7287965585156222E-3</v>
      </c>
      <c r="G4476">
        <v>4474</v>
      </c>
      <c r="H4476">
        <f t="shared" ca="1" si="142"/>
        <v>-1.6411589482018207E-2</v>
      </c>
    </row>
    <row r="4477" spans="2:8" x14ac:dyDescent="0.2">
      <c r="B4477" s="176">
        <v>38512</v>
      </c>
      <c r="C4477" s="146">
        <v>69.725684999999999</v>
      </c>
      <c r="D4477">
        <f t="shared" si="141"/>
        <v>6.8518412977412846E-2</v>
      </c>
      <c r="E4477">
        <v>-6.7312120976771063E-3</v>
      </c>
      <c r="G4477">
        <v>4475</v>
      </c>
      <c r="H4477">
        <f t="shared" ca="1" si="142"/>
        <v>-4.2233483313271883E-2</v>
      </c>
    </row>
    <row r="4478" spans="2:8" x14ac:dyDescent="0.2">
      <c r="B4478" s="176">
        <v>35621</v>
      </c>
      <c r="C4478" s="146">
        <v>65.254547000000002</v>
      </c>
      <c r="D4478">
        <f t="shared" si="141"/>
        <v>0.10266701271381957</v>
      </c>
      <c r="E4478">
        <v>-6.7320759178871193E-3</v>
      </c>
      <c r="G4478">
        <v>4476</v>
      </c>
      <c r="H4478">
        <f t="shared" ca="1" si="142"/>
        <v>-3.6303991254204415E-2</v>
      </c>
    </row>
    <row r="4479" spans="2:8" x14ac:dyDescent="0.2">
      <c r="B4479" s="176">
        <v>37945</v>
      </c>
      <c r="C4479" s="146">
        <v>59.178832999999997</v>
      </c>
      <c r="D4479">
        <f t="shared" si="141"/>
        <v>1.9005904714851338</v>
      </c>
      <c r="E4479">
        <v>-6.7353833143830207E-3</v>
      </c>
      <c r="G4479">
        <v>4477</v>
      </c>
      <c r="H4479">
        <f t="shared" ca="1" si="142"/>
        <v>1.7290066419468307E-2</v>
      </c>
    </row>
    <row r="4480" spans="2:8" x14ac:dyDescent="0.2">
      <c r="B4480" s="176">
        <v>37487</v>
      </c>
      <c r="C4480" s="146">
        <v>20.402339999999999</v>
      </c>
      <c r="D4480">
        <f t="shared" si="141"/>
        <v>-0.83832564261078646</v>
      </c>
      <c r="E4480">
        <v>-6.7593471360099184E-3</v>
      </c>
      <c r="G4480">
        <v>4478</v>
      </c>
      <c r="H4480">
        <f t="shared" ca="1" si="142"/>
        <v>-1.9521865993704497E-2</v>
      </c>
    </row>
    <row r="4481" spans="2:8" x14ac:dyDescent="0.2">
      <c r="B4481" s="176">
        <v>40224</v>
      </c>
      <c r="C4481" s="146">
        <v>126.19403800000001</v>
      </c>
      <c r="D4481">
        <f t="shared" si="141"/>
        <v>0.65190499825141146</v>
      </c>
      <c r="E4481">
        <v>-6.7607918354271809E-3</v>
      </c>
      <c r="G4481">
        <v>4479</v>
      </c>
      <c r="H4481">
        <f t="shared" ca="1" si="142"/>
        <v>-5.0362451334750299E-2</v>
      </c>
    </row>
    <row r="4482" spans="2:8" x14ac:dyDescent="0.2">
      <c r="B4482" s="176">
        <v>39673</v>
      </c>
      <c r="C4482" s="146">
        <v>76.393035999999995</v>
      </c>
      <c r="D4482">
        <f t="shared" si="141"/>
        <v>-0.86079722660639579</v>
      </c>
      <c r="E4482">
        <v>-6.7636977106702552E-3</v>
      </c>
      <c r="G4482">
        <v>4480</v>
      </c>
      <c r="H4482">
        <f t="shared" ca="1" si="142"/>
        <v>-9.6990849910641771E-3</v>
      </c>
    </row>
    <row r="4483" spans="2:8" x14ac:dyDescent="0.2">
      <c r="B4483" s="176">
        <v>42662</v>
      </c>
      <c r="C4483" s="146">
        <v>548.78961200000003</v>
      </c>
      <c r="D4483">
        <f t="shared" ref="D4483:D4546" si="143">(C4483-C4484)/C4484</f>
        <v>6.7576287148973382</v>
      </c>
      <c r="E4483">
        <v>-6.7658875409586762E-3</v>
      </c>
      <c r="G4483">
        <v>4481</v>
      </c>
      <c r="H4483">
        <f t="shared" ca="1" si="142"/>
        <v>-1.2932052365382704E-2</v>
      </c>
    </row>
    <row r="4484" spans="2:8" x14ac:dyDescent="0.2">
      <c r="B4484" s="176">
        <v>35306</v>
      </c>
      <c r="C4484" s="146">
        <v>70.741928000000001</v>
      </c>
      <c r="D4484">
        <f t="shared" si="143"/>
        <v>-0.59484778638858993</v>
      </c>
      <c r="E4484">
        <v>-6.7735942020858289E-3</v>
      </c>
      <c r="G4484">
        <v>4482</v>
      </c>
      <c r="H4484">
        <f t="shared" ref="H4484:H4547" ca="1" si="144">_xlfn.NORM.INV(RAND(),N$5,N$6)</f>
        <v>1.980604860262667E-2</v>
      </c>
    </row>
    <row r="4485" spans="2:8" x14ac:dyDescent="0.2">
      <c r="B4485" s="176">
        <v>43615</v>
      </c>
      <c r="C4485" s="146">
        <v>174.60580400000001</v>
      </c>
      <c r="D4485">
        <f t="shared" si="143"/>
        <v>0.26295208158144656</v>
      </c>
      <c r="E4485">
        <v>-6.8046635944768999E-3</v>
      </c>
      <c r="G4485">
        <v>4483</v>
      </c>
      <c r="H4485">
        <f t="shared" ca="1" si="144"/>
        <v>8.1882476200493652E-3</v>
      </c>
    </row>
    <row r="4486" spans="2:8" x14ac:dyDescent="0.2">
      <c r="B4486" s="176">
        <v>39036</v>
      </c>
      <c r="C4486" s="146">
        <v>138.25212099999999</v>
      </c>
      <c r="D4486">
        <f t="shared" si="143"/>
        <v>-0.54737312833434182</v>
      </c>
      <c r="E4486">
        <v>-6.811851520498965E-3</v>
      </c>
      <c r="G4486">
        <v>4484</v>
      </c>
      <c r="H4486">
        <f t="shared" ca="1" si="144"/>
        <v>-2.7212812746340825E-2</v>
      </c>
    </row>
    <row r="4487" spans="2:8" x14ac:dyDescent="0.2">
      <c r="B4487" s="176">
        <v>41281</v>
      </c>
      <c r="C4487" s="146">
        <v>305.44390900000002</v>
      </c>
      <c r="D4487">
        <f t="shared" si="143"/>
        <v>0.16276921456390156</v>
      </c>
      <c r="E4487">
        <v>-6.8166835519326554E-3</v>
      </c>
      <c r="G4487">
        <v>4485</v>
      </c>
      <c r="H4487">
        <f t="shared" ca="1" si="144"/>
        <v>5.4403839086189211E-2</v>
      </c>
    </row>
    <row r="4488" spans="2:8" x14ac:dyDescent="0.2">
      <c r="B4488" s="176">
        <v>41197</v>
      </c>
      <c r="C4488" s="146">
        <v>262.68661500000002</v>
      </c>
      <c r="D4488">
        <f t="shared" si="143"/>
        <v>11.334376729841271</v>
      </c>
      <c r="E4488">
        <v>-6.820376259959968E-3</v>
      </c>
      <c r="G4488">
        <v>4486</v>
      </c>
      <c r="H4488">
        <f t="shared" ca="1" si="144"/>
        <v>-2.0266303439073926E-2</v>
      </c>
    </row>
    <row r="4489" spans="2:8" x14ac:dyDescent="0.2">
      <c r="B4489" s="176">
        <v>37305</v>
      </c>
      <c r="C4489" s="146">
        <v>21.297113</v>
      </c>
      <c r="D4489">
        <f t="shared" si="143"/>
        <v>9.3993173584568809E-2</v>
      </c>
      <c r="E4489">
        <v>-6.8344184399795468E-3</v>
      </c>
      <c r="G4489">
        <v>4487</v>
      </c>
      <c r="H4489">
        <f t="shared" ca="1" si="144"/>
        <v>-4.3685165410183779E-3</v>
      </c>
    </row>
    <row r="4490" spans="2:8" x14ac:dyDescent="0.2">
      <c r="B4490" s="176">
        <v>36123</v>
      </c>
      <c r="C4490" s="146">
        <v>19.467317999999999</v>
      </c>
      <c r="D4490">
        <f t="shared" si="143"/>
        <v>-0.29712208201841495</v>
      </c>
      <c r="E4490">
        <v>-6.8442298347446738E-3</v>
      </c>
      <c r="G4490">
        <v>4488</v>
      </c>
      <c r="H4490">
        <f t="shared" ca="1" si="144"/>
        <v>-3.7428594624451313E-2</v>
      </c>
    </row>
    <row r="4491" spans="2:8" x14ac:dyDescent="0.2">
      <c r="B4491" s="176">
        <v>39790</v>
      </c>
      <c r="C4491" s="146">
        <v>27.696584999999999</v>
      </c>
      <c r="D4491">
        <f t="shared" si="143"/>
        <v>-0.90650291663655636</v>
      </c>
      <c r="E4491">
        <v>-6.8561194905856293E-3</v>
      </c>
      <c r="G4491">
        <v>4489</v>
      </c>
      <c r="H4491">
        <f t="shared" ca="1" si="144"/>
        <v>1.0771319059469103E-2</v>
      </c>
    </row>
    <row r="4492" spans="2:8" x14ac:dyDescent="0.2">
      <c r="B4492" s="176">
        <v>41341</v>
      </c>
      <c r="C4492" s="146">
        <v>296.229401</v>
      </c>
      <c r="D4492">
        <f t="shared" si="143"/>
        <v>0.32835342464290213</v>
      </c>
      <c r="E4492">
        <v>-6.8650895425764252E-3</v>
      </c>
      <c r="G4492">
        <v>4490</v>
      </c>
      <c r="H4492">
        <f t="shared" ca="1" si="144"/>
        <v>3.2510848386641422E-2</v>
      </c>
    </row>
    <row r="4493" spans="2:8" x14ac:dyDescent="0.2">
      <c r="B4493" s="176">
        <v>43371</v>
      </c>
      <c r="C4493" s="146">
        <v>223.00495900000001</v>
      </c>
      <c r="D4493">
        <f t="shared" si="143"/>
        <v>3.6390898324791183</v>
      </c>
      <c r="E4493">
        <v>-6.8812292880333333E-3</v>
      </c>
      <c r="G4493">
        <v>4491</v>
      </c>
      <c r="H4493">
        <f t="shared" ca="1" si="144"/>
        <v>-2.353967645657631E-2</v>
      </c>
    </row>
    <row r="4494" spans="2:8" x14ac:dyDescent="0.2">
      <c r="B4494" s="176">
        <v>35747</v>
      </c>
      <c r="C4494" s="146">
        <v>48.070843000000004</v>
      </c>
      <c r="D4494">
        <f t="shared" si="143"/>
        <v>-0.87830747372416595</v>
      </c>
      <c r="E4494">
        <v>-6.8904110701246638E-3</v>
      </c>
      <c r="G4494">
        <v>4492</v>
      </c>
      <c r="H4494">
        <f t="shared" ca="1" si="144"/>
        <v>4.8362505908729606E-2</v>
      </c>
    </row>
    <row r="4495" spans="2:8" x14ac:dyDescent="0.2">
      <c r="B4495" s="176">
        <v>44848</v>
      </c>
      <c r="C4495" s="146">
        <v>395.01886000000002</v>
      </c>
      <c r="D4495">
        <f t="shared" si="143"/>
        <v>5.8647311437035554E-2</v>
      </c>
      <c r="E4495">
        <v>-6.8922285522626196E-3</v>
      </c>
      <c r="G4495">
        <v>4493</v>
      </c>
      <c r="H4495">
        <f t="shared" ca="1" si="144"/>
        <v>8.0455853386691922E-2</v>
      </c>
    </row>
    <row r="4496" spans="2:8" x14ac:dyDescent="0.2">
      <c r="B4496" s="176">
        <v>42374</v>
      </c>
      <c r="C4496" s="146">
        <v>373.135468</v>
      </c>
      <c r="D4496">
        <f t="shared" si="143"/>
        <v>15.802369778026263</v>
      </c>
      <c r="E4496">
        <v>-6.8955776475577869E-3</v>
      </c>
      <c r="G4496">
        <v>4494</v>
      </c>
      <c r="H4496">
        <f t="shared" ca="1" si="144"/>
        <v>1.2673715114583232E-2</v>
      </c>
    </row>
    <row r="4497" spans="2:8" x14ac:dyDescent="0.2">
      <c r="B4497" s="176">
        <v>37568</v>
      </c>
      <c r="C4497" s="146">
        <v>22.207312000000002</v>
      </c>
      <c r="D4497">
        <f t="shared" si="143"/>
        <v>-0.94660468797184139</v>
      </c>
      <c r="E4497">
        <v>-6.8989745985793697E-3</v>
      </c>
      <c r="G4497">
        <v>4495</v>
      </c>
      <c r="H4497">
        <f t="shared" ca="1" si="144"/>
        <v>-2.1352695841857942E-2</v>
      </c>
    </row>
    <row r="4498" spans="2:8" x14ac:dyDescent="0.2">
      <c r="B4498" s="176">
        <v>44903</v>
      </c>
      <c r="C4498" s="146">
        <v>415.90377799999999</v>
      </c>
      <c r="D4498">
        <f t="shared" si="143"/>
        <v>-0.10768891619172469</v>
      </c>
      <c r="E4498">
        <v>-6.9030499449516825E-3</v>
      </c>
      <c r="G4498">
        <v>4496</v>
      </c>
      <c r="H4498">
        <f t="shared" ca="1" si="144"/>
        <v>-1.1409160706516925E-2</v>
      </c>
    </row>
    <row r="4499" spans="2:8" x14ac:dyDescent="0.2">
      <c r="B4499" s="176">
        <v>42801</v>
      </c>
      <c r="C4499" s="146">
        <v>466.09728999999999</v>
      </c>
      <c r="D4499">
        <f t="shared" si="143"/>
        <v>-0.24610224019409627</v>
      </c>
      <c r="E4499">
        <v>-6.9032006600780954E-3</v>
      </c>
      <c r="G4499">
        <v>4497</v>
      </c>
      <c r="H4499">
        <f t="shared" ca="1" si="144"/>
        <v>1.3771966803330653E-4</v>
      </c>
    </row>
    <row r="4500" spans="2:8" x14ac:dyDescent="0.2">
      <c r="B4500" s="176">
        <v>45148</v>
      </c>
      <c r="C4500" s="146">
        <v>618.25</v>
      </c>
      <c r="D4500">
        <f t="shared" si="143"/>
        <v>1.2648697491082981</v>
      </c>
      <c r="E4500">
        <v>-6.9070565944657682E-3</v>
      </c>
      <c r="G4500">
        <v>4498</v>
      </c>
      <c r="H4500">
        <f t="shared" ca="1" si="144"/>
        <v>3.2851831393353806E-2</v>
      </c>
    </row>
    <row r="4501" spans="2:8" x14ac:dyDescent="0.2">
      <c r="B4501" s="176">
        <v>41253</v>
      </c>
      <c r="C4501" s="146">
        <v>272.97375499999998</v>
      </c>
      <c r="D4501">
        <f t="shared" si="143"/>
        <v>3.1967007654995441</v>
      </c>
      <c r="E4501">
        <v>-6.9172029326102259E-3</v>
      </c>
      <c r="G4501">
        <v>4499</v>
      </c>
      <c r="H4501">
        <f t="shared" ca="1" si="144"/>
        <v>-2.1250742926945849E-2</v>
      </c>
    </row>
    <row r="4502" spans="2:8" x14ac:dyDescent="0.2">
      <c r="B4502" s="176">
        <v>35328</v>
      </c>
      <c r="C4502" s="146">
        <v>65.044846000000007</v>
      </c>
      <c r="D4502">
        <f t="shared" si="143"/>
        <v>-0.82205971809273903</v>
      </c>
      <c r="E4502">
        <v>-6.9321475871027714E-3</v>
      </c>
      <c r="G4502">
        <v>4500</v>
      </c>
      <c r="H4502">
        <f t="shared" ca="1" si="144"/>
        <v>-3.6368276247896311E-3</v>
      </c>
    </row>
    <row r="4503" spans="2:8" x14ac:dyDescent="0.2">
      <c r="B4503" s="176">
        <v>41641</v>
      </c>
      <c r="C4503" s="146">
        <v>365.54312099999999</v>
      </c>
      <c r="D4503">
        <f t="shared" si="143"/>
        <v>1.2207907618323213</v>
      </c>
      <c r="E4503">
        <v>-6.9342315739454544E-3</v>
      </c>
      <c r="G4503">
        <v>4501</v>
      </c>
      <c r="H4503">
        <f t="shared" ca="1" si="144"/>
        <v>3.7740210621660469E-2</v>
      </c>
    </row>
    <row r="4504" spans="2:8" x14ac:dyDescent="0.2">
      <c r="B4504" s="176">
        <v>40872</v>
      </c>
      <c r="C4504" s="146">
        <v>164.60043300000001</v>
      </c>
      <c r="D4504">
        <f t="shared" si="143"/>
        <v>-0.37847183830456499</v>
      </c>
      <c r="E4504">
        <v>-6.9345409653265187E-3</v>
      </c>
      <c r="G4504">
        <v>4502</v>
      </c>
      <c r="H4504">
        <f t="shared" ca="1" si="144"/>
        <v>-8.285378209794662E-3</v>
      </c>
    </row>
    <row r="4505" spans="2:8" x14ac:dyDescent="0.2">
      <c r="B4505" s="176">
        <v>41172</v>
      </c>
      <c r="C4505" s="146">
        <v>264.831818</v>
      </c>
      <c r="D4505">
        <f t="shared" si="143"/>
        <v>-0.11323056803267942</v>
      </c>
      <c r="E4505">
        <v>-6.946899280755872E-3</v>
      </c>
      <c r="G4505">
        <v>4503</v>
      </c>
      <c r="H4505">
        <f t="shared" ca="1" si="144"/>
        <v>1.6150909233342191E-2</v>
      </c>
    </row>
    <row r="4506" spans="2:8" x14ac:dyDescent="0.2">
      <c r="B4506" s="176">
        <v>42429</v>
      </c>
      <c r="C4506" s="146">
        <v>298.64788800000002</v>
      </c>
      <c r="D4506">
        <f t="shared" si="143"/>
        <v>11.209218550523099</v>
      </c>
      <c r="E4506">
        <v>-6.9582278987229875E-3</v>
      </c>
      <c r="G4506">
        <v>4504</v>
      </c>
      <c r="H4506">
        <f t="shared" ca="1" si="144"/>
        <v>2.6866363474335419E-2</v>
      </c>
    </row>
    <row r="4507" spans="2:8" x14ac:dyDescent="0.2">
      <c r="B4507" s="176">
        <v>35977</v>
      </c>
      <c r="C4507" s="146">
        <v>24.460851999999999</v>
      </c>
      <c r="D4507">
        <f t="shared" si="143"/>
        <v>0.19408065143178255</v>
      </c>
      <c r="E4507">
        <v>-6.9590422222167879E-3</v>
      </c>
      <c r="G4507">
        <v>4505</v>
      </c>
      <c r="H4507">
        <f t="shared" ca="1" si="144"/>
        <v>-4.6433270043661684E-2</v>
      </c>
    </row>
    <row r="4508" spans="2:8" x14ac:dyDescent="0.2">
      <c r="B4508" s="176">
        <v>36609</v>
      </c>
      <c r="C4508" s="146">
        <v>20.485092000000002</v>
      </c>
      <c r="D4508">
        <f t="shared" si="143"/>
        <v>-0.88866567957019937</v>
      </c>
      <c r="E4508">
        <v>-6.9751863191704596E-3</v>
      </c>
      <c r="G4508">
        <v>4506</v>
      </c>
      <c r="H4508">
        <f t="shared" ca="1" si="144"/>
        <v>-3.2976889184990837E-2</v>
      </c>
    </row>
    <row r="4509" spans="2:8" x14ac:dyDescent="0.2">
      <c r="B4509" s="176">
        <v>40849</v>
      </c>
      <c r="C4509" s="146">
        <v>183.99620100000001</v>
      </c>
      <c r="D4509">
        <f t="shared" si="143"/>
        <v>-0.5202906588666959</v>
      </c>
      <c r="E4509">
        <v>-6.9786019600995485E-3</v>
      </c>
      <c r="G4509">
        <v>4507</v>
      </c>
      <c r="H4509">
        <f t="shared" ca="1" si="144"/>
        <v>-2.0547595840557299E-2</v>
      </c>
    </row>
    <row r="4510" spans="2:8" x14ac:dyDescent="0.2">
      <c r="B4510" s="176">
        <v>41618</v>
      </c>
      <c r="C4510" s="146">
        <v>383.55767800000001</v>
      </c>
      <c r="D4510">
        <f t="shared" si="143"/>
        <v>-0.11050025028057638</v>
      </c>
      <c r="E4510">
        <v>-6.9893990505838213E-3</v>
      </c>
      <c r="G4510">
        <v>4508</v>
      </c>
      <c r="H4510">
        <f t="shared" ca="1" si="144"/>
        <v>-5.3890370424576469E-3</v>
      </c>
    </row>
    <row r="4511" spans="2:8" x14ac:dyDescent="0.2">
      <c r="B4511" s="176">
        <v>42916</v>
      </c>
      <c r="C4511" s="146">
        <v>431.20605499999999</v>
      </c>
      <c r="D4511">
        <f t="shared" si="143"/>
        <v>18.441015313506991</v>
      </c>
      <c r="E4511">
        <v>-7.0018444036941147E-3</v>
      </c>
      <c r="G4511">
        <v>4509</v>
      </c>
      <c r="H4511">
        <f t="shared" ca="1" si="144"/>
        <v>3.1832680273275599E-2</v>
      </c>
    </row>
    <row r="4512" spans="2:8" x14ac:dyDescent="0.2">
      <c r="B4512" s="176">
        <v>36056</v>
      </c>
      <c r="C4512" s="146">
        <v>22.180223000000002</v>
      </c>
      <c r="D4512">
        <f t="shared" si="143"/>
        <v>-0.94169387847950337</v>
      </c>
      <c r="E4512">
        <v>-7.0069327500191644E-3</v>
      </c>
      <c r="G4512">
        <v>4510</v>
      </c>
      <c r="H4512">
        <f t="shared" ca="1" si="144"/>
        <v>2.5203936840777087E-3</v>
      </c>
    </row>
    <row r="4513" spans="2:8" x14ac:dyDescent="0.2">
      <c r="B4513" s="176">
        <v>42513</v>
      </c>
      <c r="C4513" s="146">
        <v>380.409851</v>
      </c>
      <c r="D4513">
        <f t="shared" si="143"/>
        <v>2.0058721716425509</v>
      </c>
      <c r="E4513">
        <v>-7.0230185002273758E-3</v>
      </c>
      <c r="G4513">
        <v>4511</v>
      </c>
      <c r="H4513">
        <f t="shared" ca="1" si="144"/>
        <v>4.0636297595876295E-2</v>
      </c>
    </row>
    <row r="4514" spans="2:8" x14ac:dyDescent="0.2">
      <c r="B4514" s="176">
        <v>43753</v>
      </c>
      <c r="C4514" s="146">
        <v>126.555565</v>
      </c>
      <c r="D4514">
        <f t="shared" si="143"/>
        <v>4.3028171407168347</v>
      </c>
      <c r="E4514">
        <v>-7.0394784527469216E-3</v>
      </c>
      <c r="G4514">
        <v>4512</v>
      </c>
      <c r="H4514">
        <f t="shared" ca="1" si="144"/>
        <v>-3.9600608971496309E-2</v>
      </c>
    </row>
    <row r="4515" spans="2:8" x14ac:dyDescent="0.2">
      <c r="B4515" s="176">
        <v>37686</v>
      </c>
      <c r="C4515" s="146">
        <v>23.865722999999999</v>
      </c>
      <c r="D4515">
        <f t="shared" si="143"/>
        <v>-0.83446919238658201</v>
      </c>
      <c r="E4515">
        <v>-7.0603298357037455E-3</v>
      </c>
      <c r="G4515">
        <v>4513</v>
      </c>
      <c r="H4515">
        <f t="shared" ca="1" si="144"/>
        <v>-1.7151594140913249E-2</v>
      </c>
    </row>
    <row r="4516" spans="2:8" x14ac:dyDescent="0.2">
      <c r="B4516" s="176">
        <v>40254</v>
      </c>
      <c r="C4516" s="146">
        <v>144.17692600000001</v>
      </c>
      <c r="D4516">
        <f t="shared" si="143"/>
        <v>-0.45053124467795591</v>
      </c>
      <c r="E4516">
        <v>-7.0605505499013203E-3</v>
      </c>
      <c r="G4516">
        <v>4514</v>
      </c>
      <c r="H4516">
        <f t="shared" ca="1" si="144"/>
        <v>9.1844671157060766E-3</v>
      </c>
    </row>
    <row r="4517" spans="2:8" x14ac:dyDescent="0.2">
      <c r="B4517" s="176">
        <v>40956</v>
      </c>
      <c r="C4517" s="146">
        <v>262.39331099999998</v>
      </c>
      <c r="D4517">
        <f t="shared" si="143"/>
        <v>16.311547782871237</v>
      </c>
      <c r="E4517">
        <v>-7.0678853432968088E-3</v>
      </c>
      <c r="G4517">
        <v>4515</v>
      </c>
      <c r="H4517">
        <f t="shared" ca="1" si="144"/>
        <v>3.8228526031928979E-2</v>
      </c>
    </row>
    <row r="4518" spans="2:8" x14ac:dyDescent="0.2">
      <c r="B4518" s="176">
        <v>36935</v>
      </c>
      <c r="C4518" s="146">
        <v>15.157126</v>
      </c>
      <c r="D4518">
        <f t="shared" si="143"/>
        <v>-0.95382822221810304</v>
      </c>
      <c r="E4518">
        <v>-7.0744944733153042E-3</v>
      </c>
      <c r="G4518">
        <v>4516</v>
      </c>
      <c r="H4518">
        <f t="shared" ca="1" si="144"/>
        <v>1.1825865118581201E-3</v>
      </c>
    </row>
    <row r="4519" spans="2:8" x14ac:dyDescent="0.2">
      <c r="B4519" s="176">
        <v>44467</v>
      </c>
      <c r="C4519" s="146">
        <v>328.27685500000001</v>
      </c>
      <c r="D4519">
        <f t="shared" si="143"/>
        <v>-0.29794265521936097</v>
      </c>
      <c r="E4519">
        <v>-7.0858268134933967E-3</v>
      </c>
      <c r="G4519">
        <v>4517</v>
      </c>
      <c r="H4519">
        <f t="shared" ca="1" si="144"/>
        <v>-3.415696280982157E-2</v>
      </c>
    </row>
    <row r="4520" spans="2:8" x14ac:dyDescent="0.2">
      <c r="B4520" s="176">
        <v>42823</v>
      </c>
      <c r="C4520" s="146">
        <v>467.59265099999999</v>
      </c>
      <c r="D4520">
        <f t="shared" si="143"/>
        <v>23.055411606085102</v>
      </c>
      <c r="E4520">
        <v>-7.0914659017481873E-3</v>
      </c>
      <c r="G4520">
        <v>4518</v>
      </c>
      <c r="H4520">
        <f t="shared" ca="1" si="144"/>
        <v>3.6163052865794486E-2</v>
      </c>
    </row>
    <row r="4521" spans="2:8" x14ac:dyDescent="0.2">
      <c r="B4521" s="176">
        <v>37403</v>
      </c>
      <c r="C4521" s="146">
        <v>19.438148000000002</v>
      </c>
      <c r="D4521">
        <f t="shared" si="143"/>
        <v>-0.6004977647323394</v>
      </c>
      <c r="E4521">
        <v>-7.092202928825779E-3</v>
      </c>
      <c r="G4521">
        <v>4519</v>
      </c>
      <c r="H4521">
        <f t="shared" ca="1" si="144"/>
        <v>-1.94054753416062E-2</v>
      </c>
    </row>
    <row r="4522" spans="2:8" x14ac:dyDescent="0.2">
      <c r="B4522" s="176">
        <v>35481</v>
      </c>
      <c r="C4522" s="146">
        <v>48.655918</v>
      </c>
      <c r="D4522">
        <f t="shared" si="143"/>
        <v>-0.93238007252944322</v>
      </c>
      <c r="E4522">
        <v>-7.0942800628599183E-3</v>
      </c>
      <c r="G4522">
        <v>4520</v>
      </c>
      <c r="H4522">
        <f t="shared" ca="1" si="144"/>
        <v>-8.4205416791143378E-3</v>
      </c>
    </row>
    <row r="4523" spans="2:8" x14ac:dyDescent="0.2">
      <c r="B4523" s="176">
        <v>45286</v>
      </c>
      <c r="C4523" s="146">
        <v>719.54998799999998</v>
      </c>
      <c r="D4523">
        <f t="shared" si="143"/>
        <v>19.311373545120748</v>
      </c>
      <c r="E4523">
        <v>-7.1064218500385924E-3</v>
      </c>
      <c r="G4523">
        <v>4521</v>
      </c>
      <c r="H4523">
        <f t="shared" ca="1" si="144"/>
        <v>5.4356806887137666E-3</v>
      </c>
    </row>
    <row r="4524" spans="2:8" x14ac:dyDescent="0.2">
      <c r="B4524" s="176">
        <v>35871</v>
      </c>
      <c r="C4524" s="146">
        <v>35.425964</v>
      </c>
      <c r="D4524">
        <f t="shared" si="143"/>
        <v>2.2898940455420385</v>
      </c>
      <c r="E4524">
        <v>-7.1122182945015273E-3</v>
      </c>
      <c r="G4524">
        <v>4522</v>
      </c>
      <c r="H4524">
        <f t="shared" ca="1" si="144"/>
        <v>-3.0552150640163145E-2</v>
      </c>
    </row>
    <row r="4525" spans="2:8" x14ac:dyDescent="0.2">
      <c r="B4525" s="176">
        <v>37172</v>
      </c>
      <c r="C4525" s="146">
        <v>10.768117</v>
      </c>
      <c r="D4525">
        <f t="shared" si="143"/>
        <v>-0.96315306689589986</v>
      </c>
      <c r="E4525">
        <v>-7.1124205216788793E-3</v>
      </c>
      <c r="G4525">
        <v>4523</v>
      </c>
      <c r="H4525">
        <f t="shared" ca="1" si="144"/>
        <v>-9.4865670853830023E-3</v>
      </c>
    </row>
    <row r="4526" spans="2:8" x14ac:dyDescent="0.2">
      <c r="B4526" s="176">
        <v>44441</v>
      </c>
      <c r="C4526" s="146">
        <v>292.23916600000001</v>
      </c>
      <c r="D4526">
        <f t="shared" si="143"/>
        <v>-0.20748851618457387</v>
      </c>
      <c r="E4526">
        <v>-7.1126191977035616E-3</v>
      </c>
      <c r="G4526">
        <v>4524</v>
      </c>
      <c r="H4526">
        <f t="shared" ca="1" si="144"/>
        <v>-1.2109783254727152E-2</v>
      </c>
    </row>
    <row r="4527" spans="2:8" x14ac:dyDescent="0.2">
      <c r="B4527" s="176">
        <v>43159</v>
      </c>
      <c r="C4527" s="146">
        <v>368.75070199999999</v>
      </c>
      <c r="D4527">
        <f t="shared" si="143"/>
        <v>5.1053019616169539</v>
      </c>
      <c r="E4527">
        <v>-7.1131062500633876E-3</v>
      </c>
      <c r="G4527">
        <v>4525</v>
      </c>
      <c r="H4527">
        <f t="shared" ca="1" si="144"/>
        <v>7.0080618630082803E-2</v>
      </c>
    </row>
    <row r="4528" spans="2:8" x14ac:dyDescent="0.2">
      <c r="B4528" s="176">
        <v>37943</v>
      </c>
      <c r="C4528" s="146">
        <v>60.398437999999999</v>
      </c>
      <c r="D4528">
        <f t="shared" si="143"/>
        <v>-0.19611937621882067</v>
      </c>
      <c r="E4528">
        <v>-7.1143902024643352E-3</v>
      </c>
      <c r="G4528">
        <v>4526</v>
      </c>
      <c r="H4528">
        <f t="shared" ca="1" si="144"/>
        <v>-2.2983274600828678E-3</v>
      </c>
    </row>
    <row r="4529" spans="2:8" x14ac:dyDescent="0.2">
      <c r="B4529" s="176">
        <v>35256</v>
      </c>
      <c r="C4529" s="146">
        <v>75.133590999999996</v>
      </c>
      <c r="D4529">
        <f t="shared" si="143"/>
        <v>2.1883693015237577</v>
      </c>
      <c r="E4529">
        <v>-7.1254144703081996E-3</v>
      </c>
      <c r="G4529">
        <v>4527</v>
      </c>
      <c r="H4529">
        <f t="shared" ca="1" si="144"/>
        <v>1.730103370070038E-2</v>
      </c>
    </row>
    <row r="4530" spans="2:8" x14ac:dyDescent="0.2">
      <c r="B4530" s="176">
        <v>37424</v>
      </c>
      <c r="C4530" s="146">
        <v>23.564896000000001</v>
      </c>
      <c r="D4530">
        <f t="shared" si="143"/>
        <v>-0.52167729888101022</v>
      </c>
      <c r="E4530">
        <v>-7.1498168454029731E-3</v>
      </c>
      <c r="G4530">
        <v>4528</v>
      </c>
      <c r="H4530">
        <f t="shared" ca="1" si="144"/>
        <v>-5.9689962992132126E-2</v>
      </c>
    </row>
    <row r="4531" spans="2:8" x14ac:dyDescent="0.2">
      <c r="B4531" s="176">
        <v>40004</v>
      </c>
      <c r="C4531" s="146">
        <v>49.265686000000002</v>
      </c>
      <c r="D4531">
        <f t="shared" si="143"/>
        <v>-0.71475191642470859</v>
      </c>
      <c r="E4531">
        <v>-7.1560150826347965E-3</v>
      </c>
      <c r="G4531">
        <v>4529</v>
      </c>
      <c r="H4531">
        <f t="shared" ca="1" si="144"/>
        <v>-1.857853899510151E-2</v>
      </c>
    </row>
    <row r="4532" spans="2:8" x14ac:dyDescent="0.2">
      <c r="B4532" s="176">
        <v>43620</v>
      </c>
      <c r="C4532" s="146">
        <v>172.711716</v>
      </c>
      <c r="D4532">
        <f t="shared" si="143"/>
        <v>-9.9330443240632837E-2</v>
      </c>
      <c r="E4532">
        <v>-7.1632822495913493E-3</v>
      </c>
      <c r="G4532">
        <v>4530</v>
      </c>
      <c r="H4532">
        <f t="shared" ca="1" si="144"/>
        <v>1.841454178667342E-2</v>
      </c>
    </row>
    <row r="4533" spans="2:8" x14ac:dyDescent="0.2">
      <c r="B4533" s="176">
        <v>40703</v>
      </c>
      <c r="C4533" s="146">
        <v>191.75924699999999</v>
      </c>
      <c r="D4533">
        <f t="shared" si="143"/>
        <v>-0.61773271727563828</v>
      </c>
      <c r="E4533">
        <v>-7.1945439596552271E-3</v>
      </c>
      <c r="G4533">
        <v>4531</v>
      </c>
      <c r="H4533">
        <f t="shared" ca="1" si="144"/>
        <v>-3.7131423930701866E-2</v>
      </c>
    </row>
    <row r="4534" spans="2:8" x14ac:dyDescent="0.2">
      <c r="B4534" s="176">
        <v>42580</v>
      </c>
      <c r="C4534" s="146">
        <v>501.63656600000002</v>
      </c>
      <c r="D4534">
        <f t="shared" si="143"/>
        <v>-1.4424517752507166E-2</v>
      </c>
      <c r="E4534">
        <v>-7.2013072131573977E-3</v>
      </c>
      <c r="G4534">
        <v>4532</v>
      </c>
      <c r="H4534">
        <f t="shared" ca="1" si="144"/>
        <v>-3.2512686319913962E-2</v>
      </c>
    </row>
    <row r="4535" spans="2:8" x14ac:dyDescent="0.2">
      <c r="B4535" s="176">
        <v>41884</v>
      </c>
      <c r="C4535" s="146">
        <v>508.97833300000002</v>
      </c>
      <c r="D4535">
        <f t="shared" si="143"/>
        <v>24.271910922304635</v>
      </c>
      <c r="E4535">
        <v>-7.2115865360666562E-3</v>
      </c>
      <c r="G4535">
        <v>4533</v>
      </c>
      <c r="H4535">
        <f t="shared" ca="1" si="144"/>
        <v>-3.9399125130547977E-3</v>
      </c>
    </row>
    <row r="4536" spans="2:8" x14ac:dyDescent="0.2">
      <c r="B4536" s="176">
        <v>37372</v>
      </c>
      <c r="C4536" s="146">
        <v>20.140080999999999</v>
      </c>
      <c r="D4536">
        <f t="shared" si="143"/>
        <v>-0.9483699173082949</v>
      </c>
      <c r="E4536">
        <v>-7.2242140096565478E-3</v>
      </c>
      <c r="G4536">
        <v>4534</v>
      </c>
      <c r="H4536">
        <f t="shared" ca="1" si="144"/>
        <v>-2.666340773794381E-2</v>
      </c>
    </row>
    <row r="4537" spans="2:8" x14ac:dyDescent="0.2">
      <c r="B4537" s="176">
        <v>44923</v>
      </c>
      <c r="C4537" s="146">
        <v>390.08422899999999</v>
      </c>
      <c r="D4537">
        <f t="shared" si="143"/>
        <v>5.3477397430836815</v>
      </c>
      <c r="E4537">
        <v>-7.230699091003513E-3</v>
      </c>
      <c r="G4537">
        <v>4535</v>
      </c>
      <c r="H4537">
        <f t="shared" ca="1" si="144"/>
        <v>6.7625621113905007E-2</v>
      </c>
    </row>
    <row r="4538" spans="2:8" x14ac:dyDescent="0.2">
      <c r="B4538" s="176">
        <v>38233</v>
      </c>
      <c r="C4538" s="146">
        <v>61.452461</v>
      </c>
      <c r="D4538">
        <f t="shared" si="143"/>
        <v>1.821497110434346</v>
      </c>
      <c r="E4538">
        <v>-7.2455410914663392E-3</v>
      </c>
      <c r="G4538">
        <v>4536</v>
      </c>
      <c r="H4538">
        <f t="shared" ca="1" si="144"/>
        <v>2.1687239445170758E-2</v>
      </c>
    </row>
    <row r="4539" spans="2:8" x14ac:dyDescent="0.2">
      <c r="B4539" s="176">
        <v>36656</v>
      </c>
      <c r="C4539" s="146">
        <v>21.780090000000001</v>
      </c>
      <c r="D4539">
        <f t="shared" si="143"/>
        <v>-0.91635756054999218</v>
      </c>
      <c r="E4539">
        <v>-7.2489217322933052E-3</v>
      </c>
      <c r="G4539">
        <v>4537</v>
      </c>
      <c r="H4539">
        <f t="shared" ca="1" si="144"/>
        <v>-2.1295552847865055E-2</v>
      </c>
    </row>
    <row r="4540" spans="2:8" x14ac:dyDescent="0.2">
      <c r="B4540" s="176">
        <v>41204</v>
      </c>
      <c r="C4540" s="146">
        <v>260.39520299999998</v>
      </c>
      <c r="D4540">
        <f t="shared" si="143"/>
        <v>6.284804831335757</v>
      </c>
      <c r="E4540">
        <v>-7.2491514387770005E-3</v>
      </c>
      <c r="G4540">
        <v>4538</v>
      </c>
      <c r="H4540">
        <f t="shared" ca="1" si="144"/>
        <v>3.2069864892932246E-2</v>
      </c>
    </row>
    <row r="4541" spans="2:8" x14ac:dyDescent="0.2">
      <c r="B4541" s="176">
        <v>35859</v>
      </c>
      <c r="C4541" s="146">
        <v>35.744979999999998</v>
      </c>
      <c r="D4541">
        <f t="shared" si="143"/>
        <v>-0.88852359515832557</v>
      </c>
      <c r="E4541">
        <v>-7.2494576182349771E-3</v>
      </c>
      <c r="G4541">
        <v>4539</v>
      </c>
      <c r="H4541">
        <f t="shared" ca="1" si="144"/>
        <v>3.5704832762455972E-2</v>
      </c>
    </row>
    <row r="4542" spans="2:8" x14ac:dyDescent="0.2">
      <c r="B4542" s="176">
        <v>44251</v>
      </c>
      <c r="C4542" s="146">
        <v>320.65063500000002</v>
      </c>
      <c r="D4542">
        <f t="shared" si="143"/>
        <v>-0.47204964572189256</v>
      </c>
      <c r="E4542">
        <v>-7.2530355171403381E-3</v>
      </c>
      <c r="G4542">
        <v>4540</v>
      </c>
      <c r="H4542">
        <f t="shared" ca="1" si="144"/>
        <v>4.2214004814207645E-3</v>
      </c>
    </row>
    <row r="4543" spans="2:8" x14ac:dyDescent="0.2">
      <c r="B4543" s="176">
        <v>45152</v>
      </c>
      <c r="C4543" s="146">
        <v>607.34997599999997</v>
      </c>
      <c r="D4543">
        <f t="shared" si="143"/>
        <v>29.377336500425663</v>
      </c>
      <c r="E4543">
        <v>-7.2736385866029396E-3</v>
      </c>
      <c r="G4543">
        <v>4541</v>
      </c>
      <c r="H4543">
        <f t="shared" ca="1" si="144"/>
        <v>-2.9712011140910707E-2</v>
      </c>
    </row>
    <row r="4544" spans="2:8" x14ac:dyDescent="0.2">
      <c r="B4544" s="176">
        <v>37375</v>
      </c>
      <c r="C4544" s="146">
        <v>19.993523</v>
      </c>
      <c r="D4544">
        <f t="shared" si="143"/>
        <v>-0.84291348615652872</v>
      </c>
      <c r="E4544">
        <v>-7.2769320043945636E-3</v>
      </c>
      <c r="G4544">
        <v>4542</v>
      </c>
      <c r="H4544">
        <f t="shared" ca="1" si="144"/>
        <v>-3.7118949708201059E-2</v>
      </c>
    </row>
    <row r="4545" spans="2:8" x14ac:dyDescent="0.2">
      <c r="B4545" s="176">
        <v>39281</v>
      </c>
      <c r="C4545" s="146">
        <v>127.277145</v>
      </c>
      <c r="D4545">
        <f t="shared" si="143"/>
        <v>1.0825471451520963</v>
      </c>
      <c r="E4545">
        <v>-7.2784083077497173E-3</v>
      </c>
      <c r="G4545">
        <v>4543</v>
      </c>
      <c r="H4545">
        <f t="shared" ca="1" si="144"/>
        <v>9.4866470461860367E-3</v>
      </c>
    </row>
    <row r="4546" spans="2:8" x14ac:dyDescent="0.2">
      <c r="B4546" s="176">
        <v>38167</v>
      </c>
      <c r="C4546" s="146">
        <v>61.116092999999999</v>
      </c>
      <c r="D4546">
        <f t="shared" si="143"/>
        <v>-0.12135361081337806</v>
      </c>
      <c r="E4546">
        <v>-7.284805764691457E-3</v>
      </c>
      <c r="G4546">
        <v>4544</v>
      </c>
      <c r="H4546">
        <f t="shared" ca="1" si="144"/>
        <v>-8.908665573101604E-3</v>
      </c>
    </row>
    <row r="4547" spans="2:8" x14ac:dyDescent="0.2">
      <c r="B4547" s="176">
        <v>35291</v>
      </c>
      <c r="C4547" s="146">
        <v>69.557097999999996</v>
      </c>
      <c r="D4547">
        <f t="shared" ref="D4547:D4610" si="145">(C4547-C4548)/C4548</f>
        <v>-0.82906295857921686</v>
      </c>
      <c r="E4547">
        <v>-7.2902275419693754E-3</v>
      </c>
      <c r="G4547">
        <v>4545</v>
      </c>
      <c r="H4547">
        <f t="shared" ca="1" si="144"/>
        <v>2.339613604699425E-3</v>
      </c>
    </row>
    <row r="4548" spans="2:8" x14ac:dyDescent="0.2">
      <c r="B4548" s="176">
        <v>42489</v>
      </c>
      <c r="C4548" s="146">
        <v>406.916473</v>
      </c>
      <c r="D4548">
        <f t="shared" si="145"/>
        <v>4.4668120975963124</v>
      </c>
      <c r="E4548">
        <v>-7.2929930940201062E-3</v>
      </c>
      <c r="G4548">
        <v>4546</v>
      </c>
      <c r="H4548">
        <f t="shared" ref="H4548:H4611" ca="1" si="146">_xlfn.NORM.INV(RAND(),N$5,N$6)</f>
        <v>-1.1693594818211507E-2</v>
      </c>
    </row>
    <row r="4549" spans="2:8" x14ac:dyDescent="0.2">
      <c r="B4549" s="176">
        <v>38076</v>
      </c>
      <c r="C4549" s="146">
        <v>74.433959999999999</v>
      </c>
      <c r="D4549">
        <f t="shared" si="145"/>
        <v>-0.59128919823893511</v>
      </c>
      <c r="E4549">
        <v>-7.2945366054569145E-3</v>
      </c>
      <c r="G4549">
        <v>4547</v>
      </c>
      <c r="H4549">
        <f t="shared" ca="1" si="146"/>
        <v>3.7295139151658323E-2</v>
      </c>
    </row>
    <row r="4550" spans="2:8" x14ac:dyDescent="0.2">
      <c r="B4550" s="176">
        <v>40752</v>
      </c>
      <c r="C4550" s="146">
        <v>182.11889600000001</v>
      </c>
      <c r="D4550">
        <f t="shared" si="145"/>
        <v>5.0038201564747702</v>
      </c>
      <c r="E4550">
        <v>-7.3091098136014295E-3</v>
      </c>
      <c r="G4550">
        <v>4548</v>
      </c>
      <c r="H4550">
        <f t="shared" ca="1" si="146"/>
        <v>-5.8187146042836937E-2</v>
      </c>
    </row>
    <row r="4551" spans="2:8" x14ac:dyDescent="0.2">
      <c r="B4551" s="176">
        <v>36209</v>
      </c>
      <c r="C4551" s="146">
        <v>30.333836000000002</v>
      </c>
      <c r="D4551">
        <f t="shared" si="145"/>
        <v>-0.76338742490577582</v>
      </c>
      <c r="E4551">
        <v>-7.3171079712598848E-3</v>
      </c>
      <c r="G4551">
        <v>4549</v>
      </c>
      <c r="H4551">
        <f t="shared" ca="1" si="146"/>
        <v>1.1919581260144528E-2</v>
      </c>
    </row>
    <row r="4552" spans="2:8" x14ac:dyDescent="0.2">
      <c r="B4552" s="176">
        <v>43724</v>
      </c>
      <c r="C4552" s="146">
        <v>128.20043899999999</v>
      </c>
      <c r="D4552">
        <f t="shared" si="145"/>
        <v>-0.6931153630983633</v>
      </c>
      <c r="E4552">
        <v>-7.3331041328554619E-3</v>
      </c>
      <c r="G4552">
        <v>4550</v>
      </c>
      <c r="H4552">
        <f t="shared" ca="1" si="146"/>
        <v>3.2571046016748543E-3</v>
      </c>
    </row>
    <row r="4553" spans="2:8" x14ac:dyDescent="0.2">
      <c r="B4553" s="176">
        <v>44951</v>
      </c>
      <c r="C4553" s="146">
        <v>417.74798600000003</v>
      </c>
      <c r="D4553">
        <f t="shared" si="145"/>
        <v>4.6564301734870375</v>
      </c>
      <c r="E4553">
        <v>-7.3434200733862942E-3</v>
      </c>
      <c r="G4553">
        <v>4551</v>
      </c>
      <c r="H4553">
        <f t="shared" ca="1" si="146"/>
        <v>1.9026198004679241E-2</v>
      </c>
    </row>
    <row r="4554" spans="2:8" x14ac:dyDescent="0.2">
      <c r="B4554" s="176">
        <v>39650</v>
      </c>
      <c r="C4554" s="146">
        <v>73.853645</v>
      </c>
      <c r="D4554">
        <f t="shared" si="145"/>
        <v>0.42734030995469802</v>
      </c>
      <c r="E4554">
        <v>-7.3477773389206908E-3</v>
      </c>
      <c r="G4554">
        <v>4552</v>
      </c>
      <c r="H4554">
        <f t="shared" ca="1" si="146"/>
        <v>2.6615670057471657E-2</v>
      </c>
    </row>
    <row r="4555" spans="2:8" x14ac:dyDescent="0.2">
      <c r="B4555" s="176">
        <v>35524</v>
      </c>
      <c r="C4555" s="146">
        <v>51.742142000000001</v>
      </c>
      <c r="D4555">
        <f t="shared" si="145"/>
        <v>8.2690121219446189E-2</v>
      </c>
      <c r="E4555">
        <v>-7.3500060805447758E-3</v>
      </c>
      <c r="G4555">
        <v>4553</v>
      </c>
      <c r="H4555">
        <f t="shared" ca="1" si="146"/>
        <v>-8.1663316988279347E-2</v>
      </c>
    </row>
    <row r="4556" spans="2:8" x14ac:dyDescent="0.2">
      <c r="B4556" s="176">
        <v>35423</v>
      </c>
      <c r="C4556" s="146">
        <v>47.790351999999999</v>
      </c>
      <c r="D4556">
        <f t="shared" si="145"/>
        <v>-0.87294722990725426</v>
      </c>
      <c r="E4556">
        <v>-7.3682270775823917E-3</v>
      </c>
      <c r="G4556">
        <v>4554</v>
      </c>
      <c r="H4556">
        <f t="shared" ca="1" si="146"/>
        <v>-3.0836463478984014E-2</v>
      </c>
    </row>
    <row r="4557" spans="2:8" x14ac:dyDescent="0.2">
      <c r="B4557" s="176">
        <v>41599</v>
      </c>
      <c r="C4557" s="146">
        <v>376.145691</v>
      </c>
      <c r="D4557">
        <f t="shared" si="145"/>
        <v>4.9579612745979382</v>
      </c>
      <c r="E4557">
        <v>-7.3833736718369293E-3</v>
      </c>
      <c r="G4557">
        <v>4555</v>
      </c>
      <c r="H4557">
        <f t="shared" ca="1" si="146"/>
        <v>-1.9190383913780404E-2</v>
      </c>
    </row>
    <row r="4558" spans="2:8" x14ac:dyDescent="0.2">
      <c r="B4558" s="176">
        <v>35153</v>
      </c>
      <c r="C4558" s="146">
        <v>63.133288999999998</v>
      </c>
      <c r="D4558">
        <f t="shared" si="145"/>
        <v>-0.87897669172066251</v>
      </c>
      <c r="E4558">
        <v>-7.3885717683565546E-3</v>
      </c>
      <c r="G4558">
        <v>4556</v>
      </c>
      <c r="H4558">
        <f t="shared" ca="1" si="146"/>
        <v>-3.0204429516968129E-2</v>
      </c>
    </row>
    <row r="4559" spans="2:8" x14ac:dyDescent="0.2">
      <c r="B4559" s="176">
        <v>42116</v>
      </c>
      <c r="C4559" s="146">
        <v>521.66223100000002</v>
      </c>
      <c r="D4559">
        <f t="shared" si="145"/>
        <v>2.5965514110367867</v>
      </c>
      <c r="E4559">
        <v>-7.394850102003101E-3</v>
      </c>
      <c r="G4559">
        <v>4557</v>
      </c>
      <c r="H4559">
        <f t="shared" ca="1" si="146"/>
        <v>5.8122805849831951E-4</v>
      </c>
    </row>
    <row r="4560" spans="2:8" x14ac:dyDescent="0.2">
      <c r="B4560" s="176">
        <v>40353</v>
      </c>
      <c r="C4560" s="146">
        <v>145.04512</v>
      </c>
      <c r="D4560">
        <f t="shared" si="145"/>
        <v>-0.71824211657411441</v>
      </c>
      <c r="E4560">
        <v>-7.3951922559191297E-3</v>
      </c>
      <c r="G4560">
        <v>4558</v>
      </c>
      <c r="H4560">
        <f t="shared" ca="1" si="146"/>
        <v>4.5603533816272517E-2</v>
      </c>
    </row>
    <row r="4561" spans="2:8" x14ac:dyDescent="0.2">
      <c r="B4561" s="176">
        <v>42138</v>
      </c>
      <c r="C4561" s="146">
        <v>514.78637700000002</v>
      </c>
      <c r="D4561">
        <f t="shared" si="145"/>
        <v>0.75076290202969775</v>
      </c>
      <c r="E4561">
        <v>-7.397567317333674E-3</v>
      </c>
      <c r="G4561">
        <v>4559</v>
      </c>
      <c r="H4561">
        <f t="shared" ca="1" si="146"/>
        <v>-2.6327468205470085E-2</v>
      </c>
    </row>
    <row r="4562" spans="2:8" x14ac:dyDescent="0.2">
      <c r="B4562" s="176">
        <v>41344</v>
      </c>
      <c r="C4562" s="146">
        <v>294.035461</v>
      </c>
      <c r="D4562">
        <f t="shared" si="145"/>
        <v>3.5834566118878719</v>
      </c>
      <c r="E4562">
        <v>-7.4062196142374061E-3</v>
      </c>
      <c r="G4562">
        <v>4560</v>
      </c>
      <c r="H4562">
        <f t="shared" ca="1" si="146"/>
        <v>-7.6696196897071994E-2</v>
      </c>
    </row>
    <row r="4563" spans="2:8" x14ac:dyDescent="0.2">
      <c r="B4563" s="176">
        <v>38190</v>
      </c>
      <c r="C4563" s="146">
        <v>64.151465999999999</v>
      </c>
      <c r="D4563">
        <f t="shared" si="145"/>
        <v>0.38161507132502875</v>
      </c>
      <c r="E4563">
        <v>-7.4350928056378506E-3</v>
      </c>
      <c r="G4563">
        <v>4561</v>
      </c>
      <c r="H4563">
        <f t="shared" ca="1" si="146"/>
        <v>-2.688306963365604E-2</v>
      </c>
    </row>
    <row r="4564" spans="2:8" x14ac:dyDescent="0.2">
      <c r="B4564" s="176">
        <v>35891</v>
      </c>
      <c r="C4564" s="146">
        <v>46.432228000000002</v>
      </c>
      <c r="D4564">
        <f t="shared" si="145"/>
        <v>-0.89242570469511229</v>
      </c>
      <c r="E4564">
        <v>-7.4395282744420879E-3</v>
      </c>
      <c r="G4564">
        <v>4562</v>
      </c>
      <c r="H4564">
        <f t="shared" ca="1" si="146"/>
        <v>-4.1004490596344971E-2</v>
      </c>
    </row>
    <row r="4565" spans="2:8" x14ac:dyDescent="0.2">
      <c r="B4565" s="176">
        <v>42188</v>
      </c>
      <c r="C4565" s="146">
        <v>431.62939499999999</v>
      </c>
      <c r="D4565">
        <f t="shared" si="145"/>
        <v>-4.283266091141362E-2</v>
      </c>
      <c r="E4565">
        <v>-7.447285478578378E-3</v>
      </c>
      <c r="G4565">
        <v>4563</v>
      </c>
      <c r="H4565">
        <f t="shared" ca="1" si="146"/>
        <v>6.3844185484625516E-3</v>
      </c>
    </row>
    <row r="4566" spans="2:8" x14ac:dyDescent="0.2">
      <c r="B4566" s="176">
        <v>42905</v>
      </c>
      <c r="C4566" s="146">
        <v>450.94454999999999</v>
      </c>
      <c r="D4566">
        <f t="shared" si="145"/>
        <v>9.9419288717256062</v>
      </c>
      <c r="E4566">
        <v>-7.4602255595302208E-3</v>
      </c>
      <c r="G4566">
        <v>4564</v>
      </c>
      <c r="H4566">
        <f t="shared" ca="1" si="146"/>
        <v>1.7906541890747897E-2</v>
      </c>
    </row>
    <row r="4567" spans="2:8" x14ac:dyDescent="0.2">
      <c r="B4567" s="176">
        <v>36451</v>
      </c>
      <c r="C4567" s="146">
        <v>41.212527999999999</v>
      </c>
      <c r="D4567">
        <f t="shared" si="145"/>
        <v>-0.87530998250099135</v>
      </c>
      <c r="E4567">
        <v>-7.4776349370717409E-3</v>
      </c>
      <c r="G4567">
        <v>4565</v>
      </c>
      <c r="H4567">
        <f t="shared" ca="1" si="146"/>
        <v>-9.3448957245075986E-3</v>
      </c>
    </row>
    <row r="4568" spans="2:8" x14ac:dyDescent="0.2">
      <c r="B4568" s="176">
        <v>43214</v>
      </c>
      <c r="C4568" s="146">
        <v>330.51986699999998</v>
      </c>
      <c r="D4568">
        <f t="shared" si="145"/>
        <v>0.69164625212070041</v>
      </c>
      <c r="E4568">
        <v>-7.4838665389576975E-3</v>
      </c>
      <c r="G4568">
        <v>4566</v>
      </c>
      <c r="H4568">
        <f t="shared" ca="1" si="146"/>
        <v>7.6292778979029242E-3</v>
      </c>
    </row>
    <row r="4569" spans="2:8" x14ac:dyDescent="0.2">
      <c r="B4569" s="176">
        <v>40409</v>
      </c>
      <c r="C4569" s="146">
        <v>195.38355999999999</v>
      </c>
      <c r="D4569">
        <f t="shared" si="145"/>
        <v>-0.72688907821451232</v>
      </c>
      <c r="E4569">
        <v>-7.4883381369640484E-3</v>
      </c>
      <c r="G4569">
        <v>4567</v>
      </c>
      <c r="H4569">
        <f t="shared" ca="1" si="146"/>
        <v>1.6880850020347261E-2</v>
      </c>
    </row>
    <row r="4570" spans="2:8" x14ac:dyDescent="0.2">
      <c r="B4570" s="176">
        <v>45272</v>
      </c>
      <c r="C4570" s="146">
        <v>715.40002400000003</v>
      </c>
      <c r="D4570">
        <f t="shared" si="145"/>
        <v>5.0109702471938755</v>
      </c>
      <c r="E4570">
        <v>-7.4916260958649665E-3</v>
      </c>
      <c r="G4570">
        <v>4568</v>
      </c>
      <c r="H4570">
        <f t="shared" ca="1" si="146"/>
        <v>-4.4587503730398617E-2</v>
      </c>
    </row>
    <row r="4571" spans="2:8" x14ac:dyDescent="0.2">
      <c r="B4571" s="176">
        <v>39510</v>
      </c>
      <c r="C4571" s="146">
        <v>119.015732</v>
      </c>
      <c r="D4571">
        <f t="shared" si="145"/>
        <v>0.83817025597647232</v>
      </c>
      <c r="E4571">
        <v>-7.4963813014419216E-3</v>
      </c>
      <c r="G4571">
        <v>4569</v>
      </c>
      <c r="H4571">
        <f t="shared" ca="1" si="146"/>
        <v>6.7236748171105323E-2</v>
      </c>
    </row>
    <row r="4572" spans="2:8" x14ac:dyDescent="0.2">
      <c r="B4572" s="176">
        <v>35321</v>
      </c>
      <c r="C4572" s="146">
        <v>64.746848999999997</v>
      </c>
      <c r="D4572">
        <f t="shared" si="145"/>
        <v>-0.89226813810316141</v>
      </c>
      <c r="E4572">
        <v>-7.5040940724049763E-3</v>
      </c>
      <c r="G4572">
        <v>4570</v>
      </c>
      <c r="H4572">
        <f t="shared" ca="1" si="146"/>
        <v>6.5065546441180674E-3</v>
      </c>
    </row>
    <row r="4573" spans="2:8" x14ac:dyDescent="0.2">
      <c r="B4573" s="176">
        <v>45169</v>
      </c>
      <c r="C4573" s="146">
        <v>601</v>
      </c>
      <c r="D4573">
        <f t="shared" si="145"/>
        <v>8.7357014619880964</v>
      </c>
      <c r="E4573">
        <v>-7.5138107343170899E-3</v>
      </c>
      <c r="G4573">
        <v>4571</v>
      </c>
      <c r="H4573">
        <f t="shared" ca="1" si="146"/>
        <v>6.8746481199232733E-3</v>
      </c>
    </row>
    <row r="4574" spans="2:8" x14ac:dyDescent="0.2">
      <c r="B4574" s="176">
        <v>35341</v>
      </c>
      <c r="C4574" s="146">
        <v>61.731555999999998</v>
      </c>
      <c r="D4574">
        <f t="shared" si="145"/>
        <v>-0.8594553910964523</v>
      </c>
      <c r="E4574">
        <v>-7.5283500025675769E-3</v>
      </c>
      <c r="G4574">
        <v>4572</v>
      </c>
      <c r="H4574">
        <f t="shared" ca="1" si="146"/>
        <v>6.4019961502226649E-2</v>
      </c>
    </row>
    <row r="4575" spans="2:8" x14ac:dyDescent="0.2">
      <c r="B4575" s="176">
        <v>42846</v>
      </c>
      <c r="C4575" s="146">
        <v>439.23104899999998</v>
      </c>
      <c r="D4575">
        <f t="shared" si="145"/>
        <v>1.1300234691431852</v>
      </c>
      <c r="E4575">
        <v>-7.5459116303619421E-3</v>
      </c>
      <c r="G4575">
        <v>4573</v>
      </c>
      <c r="H4575">
        <f t="shared" ca="1" si="146"/>
        <v>-3.1408154506472025E-2</v>
      </c>
    </row>
    <row r="4576" spans="2:8" x14ac:dyDescent="0.2">
      <c r="B4576" s="176">
        <v>40451</v>
      </c>
      <c r="C4576" s="146">
        <v>206.20948799999999</v>
      </c>
      <c r="D4576">
        <f t="shared" si="145"/>
        <v>2.9335786855321215</v>
      </c>
      <c r="E4576">
        <v>-7.5467208732347604E-3</v>
      </c>
      <c r="G4576">
        <v>4574</v>
      </c>
      <c r="H4576">
        <f t="shared" ca="1" si="146"/>
        <v>4.8046087867719335E-2</v>
      </c>
    </row>
    <row r="4577" spans="2:8" x14ac:dyDescent="0.2">
      <c r="B4577" s="176">
        <v>35068</v>
      </c>
      <c r="C4577" s="146">
        <v>52.422871000000001</v>
      </c>
      <c r="D4577">
        <f t="shared" si="145"/>
        <v>-0.59441101914232586</v>
      </c>
      <c r="E4577">
        <v>-7.5685507860243856E-3</v>
      </c>
      <c r="G4577">
        <v>4575</v>
      </c>
      <c r="H4577">
        <f t="shared" ca="1" si="146"/>
        <v>1.3502201241511816E-2</v>
      </c>
    </row>
    <row r="4578" spans="2:8" x14ac:dyDescent="0.2">
      <c r="B4578" s="176">
        <v>40232</v>
      </c>
      <c r="C4578" s="146">
        <v>129.25122099999999</v>
      </c>
      <c r="D4578">
        <f t="shared" si="145"/>
        <v>-0.61123220432602521</v>
      </c>
      <c r="E4578">
        <v>-7.5880673577899621E-3</v>
      </c>
      <c r="G4578">
        <v>4576</v>
      </c>
      <c r="H4578">
        <f t="shared" ca="1" si="146"/>
        <v>1.0631000145454294E-2</v>
      </c>
    </row>
    <row r="4579" spans="2:8" x14ac:dyDescent="0.2">
      <c r="B4579" s="176">
        <v>43223</v>
      </c>
      <c r="C4579" s="146">
        <v>332.46380599999998</v>
      </c>
      <c r="D4579">
        <f t="shared" si="145"/>
        <v>-0.28951853152243745</v>
      </c>
      <c r="E4579">
        <v>-7.5881770317532179E-3</v>
      </c>
      <c r="G4579">
        <v>4577</v>
      </c>
      <c r="H4579">
        <f t="shared" ca="1" si="146"/>
        <v>-1.6456285212922635E-2</v>
      </c>
    </row>
    <row r="4580" spans="2:8" x14ac:dyDescent="0.2">
      <c r="B4580" s="176">
        <v>45035</v>
      </c>
      <c r="C4580" s="146">
        <v>467.94155899999998</v>
      </c>
      <c r="D4580">
        <f t="shared" si="145"/>
        <v>7.4756722377751494E-2</v>
      </c>
      <c r="E4580">
        <v>-7.6110406252580427E-3</v>
      </c>
      <c r="G4580">
        <v>4578</v>
      </c>
      <c r="H4580">
        <f t="shared" ca="1" si="146"/>
        <v>-1.5457434508528246E-2</v>
      </c>
    </row>
    <row r="4581" spans="2:8" x14ac:dyDescent="0.2">
      <c r="B4581" s="176">
        <v>44966</v>
      </c>
      <c r="C4581" s="146">
        <v>435.39300500000002</v>
      </c>
      <c r="D4581">
        <f t="shared" si="145"/>
        <v>0.26539186918197755</v>
      </c>
      <c r="E4581">
        <v>-7.611925719539267E-3</v>
      </c>
      <c r="G4581">
        <v>4579</v>
      </c>
      <c r="H4581">
        <f t="shared" ca="1" si="146"/>
        <v>8.3740638944450087E-3</v>
      </c>
    </row>
    <row r="4582" spans="2:8" x14ac:dyDescent="0.2">
      <c r="B4582" s="176">
        <v>43167</v>
      </c>
      <c r="C4582" s="146">
        <v>344.077606</v>
      </c>
      <c r="D4582">
        <f t="shared" si="145"/>
        <v>0.51647617565106818</v>
      </c>
      <c r="E4582">
        <v>-7.6192860992821158E-3</v>
      </c>
      <c r="G4582">
        <v>4580</v>
      </c>
      <c r="H4582">
        <f t="shared" ca="1" si="146"/>
        <v>-1.3790492026203551E-2</v>
      </c>
    </row>
    <row r="4583" spans="2:8" x14ac:dyDescent="0.2">
      <c r="B4583" s="176">
        <v>43376</v>
      </c>
      <c r="C4583" s="146">
        <v>226.892853</v>
      </c>
      <c r="D4583">
        <f t="shared" si="145"/>
        <v>-0.46101240992809639</v>
      </c>
      <c r="E4583">
        <v>-7.6302820088229861E-3</v>
      </c>
      <c r="G4583">
        <v>4581</v>
      </c>
      <c r="H4583">
        <f t="shared" ca="1" si="146"/>
        <v>3.8652472491690834E-2</v>
      </c>
    </row>
    <row r="4584" spans="2:8" x14ac:dyDescent="0.2">
      <c r="B4584" s="176">
        <v>41751</v>
      </c>
      <c r="C4584" s="146">
        <v>420.96118200000001</v>
      </c>
      <c r="D4584">
        <f t="shared" si="145"/>
        <v>8.4024187154808375E-2</v>
      </c>
      <c r="E4584">
        <v>-7.6370759439049604E-3</v>
      </c>
      <c r="G4584">
        <v>4582</v>
      </c>
      <c r="H4584">
        <f t="shared" ca="1" si="146"/>
        <v>-2.4425665880190236E-2</v>
      </c>
    </row>
    <row r="4585" spans="2:8" x14ac:dyDescent="0.2">
      <c r="B4585" s="176">
        <v>42507</v>
      </c>
      <c r="C4585" s="146">
        <v>388.331909</v>
      </c>
      <c r="D4585">
        <f t="shared" si="145"/>
        <v>7.4380710168624127</v>
      </c>
      <c r="E4585">
        <v>-7.6395053170244644E-3</v>
      </c>
      <c r="G4585">
        <v>4583</v>
      </c>
      <c r="H4585">
        <f t="shared" ca="1" si="146"/>
        <v>-4.3534632902010054E-2</v>
      </c>
    </row>
    <row r="4586" spans="2:8" x14ac:dyDescent="0.2">
      <c r="B4586" s="176">
        <v>36417</v>
      </c>
      <c r="C4586" s="146">
        <v>46.021408000000001</v>
      </c>
      <c r="D4586">
        <f t="shared" si="145"/>
        <v>0.14242971827035783</v>
      </c>
      <c r="E4586">
        <v>-7.6749958611264432E-3</v>
      </c>
      <c r="G4586">
        <v>4584</v>
      </c>
      <c r="H4586">
        <f t="shared" ca="1" si="146"/>
        <v>5.2734676121110449E-2</v>
      </c>
    </row>
    <row r="4587" spans="2:8" x14ac:dyDescent="0.2">
      <c r="B4587" s="176">
        <v>35912</v>
      </c>
      <c r="C4587" s="146">
        <v>40.283797999999997</v>
      </c>
      <c r="D4587">
        <f t="shared" si="145"/>
        <v>-0.83478284322041141</v>
      </c>
      <c r="E4587">
        <v>-7.6800246174627057E-3</v>
      </c>
      <c r="G4587">
        <v>4585</v>
      </c>
      <c r="H4587">
        <f t="shared" ca="1" si="146"/>
        <v>9.1543136850957586E-3</v>
      </c>
    </row>
    <row r="4588" spans="2:8" x14ac:dyDescent="0.2">
      <c r="B4588" s="176">
        <v>40547</v>
      </c>
      <c r="C4588" s="146">
        <v>243.82333399999999</v>
      </c>
      <c r="D4588">
        <f t="shared" si="145"/>
        <v>-0.48735431377866562</v>
      </c>
      <c r="E4588">
        <v>-7.6809175893283637E-3</v>
      </c>
      <c r="G4588">
        <v>4586</v>
      </c>
      <c r="H4588">
        <f t="shared" ca="1" si="146"/>
        <v>-1.2056601641401909E-2</v>
      </c>
    </row>
    <row r="4589" spans="2:8" x14ac:dyDescent="0.2">
      <c r="B4589" s="176">
        <v>45051</v>
      </c>
      <c r="C4589" s="146">
        <v>475.61764499999998</v>
      </c>
      <c r="D4589">
        <f t="shared" si="145"/>
        <v>5.3482763580873245</v>
      </c>
      <c r="E4589">
        <v>-7.6954514676531383E-3</v>
      </c>
      <c r="G4589">
        <v>4587</v>
      </c>
      <c r="H4589">
        <f t="shared" ca="1" si="146"/>
        <v>6.6173752806739108E-2</v>
      </c>
    </row>
    <row r="4590" spans="2:8" x14ac:dyDescent="0.2">
      <c r="B4590" s="176">
        <v>35262</v>
      </c>
      <c r="C4590" s="146">
        <v>74.920753000000005</v>
      </c>
      <c r="D4590">
        <f t="shared" si="145"/>
        <v>-0.5830554236261517</v>
      </c>
      <c r="E4590">
        <v>-7.7052397113430062E-3</v>
      </c>
      <c r="G4590">
        <v>4588</v>
      </c>
      <c r="H4590">
        <f t="shared" ca="1" si="146"/>
        <v>3.88959755471172E-3</v>
      </c>
    </row>
    <row r="4591" spans="2:8" x14ac:dyDescent="0.2">
      <c r="B4591" s="176">
        <v>43500</v>
      </c>
      <c r="C4591" s="146">
        <v>179.68995699999999</v>
      </c>
      <c r="D4591">
        <f t="shared" si="145"/>
        <v>0.38663512761008806</v>
      </c>
      <c r="E4591">
        <v>-7.7071008660313141E-3</v>
      </c>
      <c r="G4591">
        <v>4589</v>
      </c>
      <c r="H4591">
        <f t="shared" ca="1" si="146"/>
        <v>2.2740779394992616E-3</v>
      </c>
    </row>
    <row r="4592" spans="2:8" x14ac:dyDescent="0.2">
      <c r="B4592" s="176">
        <v>38771</v>
      </c>
      <c r="C4592" s="146">
        <v>129.587051</v>
      </c>
      <c r="D4592">
        <f t="shared" si="145"/>
        <v>-0.71945412050394097</v>
      </c>
      <c r="E4592">
        <v>-7.7083952253476345E-3</v>
      </c>
      <c r="G4592">
        <v>4590</v>
      </c>
      <c r="H4592">
        <f t="shared" ca="1" si="146"/>
        <v>3.5433891390431169E-2</v>
      </c>
    </row>
    <row r="4593" spans="2:8" x14ac:dyDescent="0.2">
      <c r="B4593" s="176">
        <v>42732</v>
      </c>
      <c r="C4593" s="146">
        <v>461.91037</v>
      </c>
      <c r="D4593">
        <f t="shared" si="145"/>
        <v>0.50024279255647242</v>
      </c>
      <c r="E4593">
        <v>-7.7096522314806263E-3</v>
      </c>
      <c r="G4593">
        <v>4591</v>
      </c>
      <c r="H4593">
        <f t="shared" ca="1" si="146"/>
        <v>-2.0889574193541146E-2</v>
      </c>
    </row>
    <row r="4594" spans="2:8" x14ac:dyDescent="0.2">
      <c r="B4594" s="176">
        <v>44396</v>
      </c>
      <c r="C4594" s="146">
        <v>307.89041099999997</v>
      </c>
      <c r="D4594">
        <f t="shared" si="145"/>
        <v>-0.38304034949402038</v>
      </c>
      <c r="E4594">
        <v>-7.7107593879610888E-3</v>
      </c>
      <c r="G4594">
        <v>4592</v>
      </c>
      <c r="H4594">
        <f t="shared" ca="1" si="146"/>
        <v>-2.0890339801531654E-2</v>
      </c>
    </row>
    <row r="4595" spans="2:8" x14ac:dyDescent="0.2">
      <c r="B4595" s="176">
        <v>44596</v>
      </c>
      <c r="C4595" s="146">
        <v>499.044647</v>
      </c>
      <c r="D4595">
        <f t="shared" si="145"/>
        <v>0.13257920322755556</v>
      </c>
      <c r="E4595">
        <v>-7.7304186923873724E-3</v>
      </c>
      <c r="G4595">
        <v>4593</v>
      </c>
      <c r="H4595">
        <f t="shared" ca="1" si="146"/>
        <v>-2.2158483895364674E-2</v>
      </c>
    </row>
    <row r="4596" spans="2:8" x14ac:dyDescent="0.2">
      <c r="B4596" s="176">
        <v>44963</v>
      </c>
      <c r="C4596" s="146">
        <v>440.62670900000001</v>
      </c>
      <c r="D4596">
        <f t="shared" si="145"/>
        <v>39.715412085497924</v>
      </c>
      <c r="E4596">
        <v>-7.7449526931672955E-3</v>
      </c>
      <c r="G4596">
        <v>4594</v>
      </c>
      <c r="H4596">
        <f t="shared" ca="1" si="146"/>
        <v>1.4635551343860898E-2</v>
      </c>
    </row>
    <row r="4597" spans="2:8" x14ac:dyDescent="0.2">
      <c r="B4597" s="176">
        <v>36830</v>
      </c>
      <c r="C4597" s="146">
        <v>10.822111</v>
      </c>
      <c r="D4597">
        <f t="shared" si="145"/>
        <v>-0.9287532017855652</v>
      </c>
      <c r="E4597">
        <v>-7.7792535939670187E-3</v>
      </c>
      <c r="G4597">
        <v>4595</v>
      </c>
      <c r="H4597">
        <f t="shared" ca="1" si="146"/>
        <v>5.4740980022879478E-3</v>
      </c>
    </row>
    <row r="4598" spans="2:8" x14ac:dyDescent="0.2">
      <c r="B4598" s="176">
        <v>39006</v>
      </c>
      <c r="C4598" s="146">
        <v>151.89610300000001</v>
      </c>
      <c r="D4598">
        <f t="shared" si="145"/>
        <v>-0.67249970296750516</v>
      </c>
      <c r="E4598">
        <v>-7.7834040246460888E-3</v>
      </c>
      <c r="G4598">
        <v>4596</v>
      </c>
      <c r="H4598">
        <f t="shared" ca="1" si="146"/>
        <v>3.9540846582705916E-2</v>
      </c>
    </row>
    <row r="4599" spans="2:8" x14ac:dyDescent="0.2">
      <c r="B4599" s="176">
        <v>44778</v>
      </c>
      <c r="C4599" s="146">
        <v>463.80447400000003</v>
      </c>
      <c r="D4599">
        <f t="shared" si="145"/>
        <v>8.9833733298611995E-2</v>
      </c>
      <c r="E4599">
        <v>-7.7841364718784023E-3</v>
      </c>
      <c r="G4599">
        <v>4597</v>
      </c>
      <c r="H4599">
        <f t="shared" ca="1" si="146"/>
        <v>-7.8848132983668322E-3</v>
      </c>
    </row>
    <row r="4600" spans="2:8" x14ac:dyDescent="0.2">
      <c r="B4600" s="176">
        <v>42920</v>
      </c>
      <c r="C4600" s="146">
        <v>425.57360799999998</v>
      </c>
      <c r="D4600">
        <f t="shared" si="145"/>
        <v>0.13885553008846607</v>
      </c>
      <c r="E4600">
        <v>-7.7861906271723359E-3</v>
      </c>
      <c r="G4600">
        <v>4598</v>
      </c>
      <c r="H4600">
        <f t="shared" ca="1" si="146"/>
        <v>4.16155982685011E-2</v>
      </c>
    </row>
    <row r="4601" spans="2:8" x14ac:dyDescent="0.2">
      <c r="B4601" s="176">
        <v>43139</v>
      </c>
      <c r="C4601" s="146">
        <v>373.68533300000001</v>
      </c>
      <c r="D4601">
        <f t="shared" si="145"/>
        <v>1.8734957991295158</v>
      </c>
      <c r="E4601">
        <v>-7.8083450177757509E-3</v>
      </c>
      <c r="G4601">
        <v>4599</v>
      </c>
      <c r="H4601">
        <f t="shared" ca="1" si="146"/>
        <v>-1.2995184310736179E-3</v>
      </c>
    </row>
    <row r="4602" spans="2:8" x14ac:dyDescent="0.2">
      <c r="B4602" s="176">
        <v>40154</v>
      </c>
      <c r="C4602" s="146">
        <v>130.045547</v>
      </c>
      <c r="D4602">
        <f t="shared" si="145"/>
        <v>1.2159396076907953</v>
      </c>
      <c r="E4602">
        <v>-7.8216770577476061E-3</v>
      </c>
      <c r="G4602">
        <v>4600</v>
      </c>
      <c r="H4602">
        <f t="shared" ca="1" si="146"/>
        <v>5.9817377041371657E-4</v>
      </c>
    </row>
    <row r="4603" spans="2:8" x14ac:dyDescent="0.2">
      <c r="B4603" s="176">
        <v>35138</v>
      </c>
      <c r="C4603" s="146">
        <v>58.686413000000002</v>
      </c>
      <c r="D4603">
        <f t="shared" si="145"/>
        <v>-0.734643598851353</v>
      </c>
      <c r="E4603">
        <v>-7.8259237880217332E-3</v>
      </c>
      <c r="G4603">
        <v>4601</v>
      </c>
      <c r="H4603">
        <f t="shared" ca="1" si="146"/>
        <v>-3.8496606054094308E-2</v>
      </c>
    </row>
    <row r="4604" spans="2:8" x14ac:dyDescent="0.2">
      <c r="B4604" s="176">
        <v>43580</v>
      </c>
      <c r="C4604" s="146">
        <v>221.160721</v>
      </c>
      <c r="D4604">
        <f t="shared" si="145"/>
        <v>0.64512240500936802</v>
      </c>
      <c r="E4604">
        <v>-7.8264276861678313E-3</v>
      </c>
      <c r="G4604">
        <v>4602</v>
      </c>
      <c r="H4604">
        <f t="shared" ca="1" si="146"/>
        <v>3.3580640749151833E-2</v>
      </c>
    </row>
    <row r="4605" spans="2:8" x14ac:dyDescent="0.2">
      <c r="B4605" s="176">
        <v>39374</v>
      </c>
      <c r="C4605" s="146">
        <v>134.43420399999999</v>
      </c>
      <c r="D4605">
        <f t="shared" si="145"/>
        <v>-0.72726306900635784</v>
      </c>
      <c r="E4605">
        <v>-7.8347019725849305E-3</v>
      </c>
      <c r="G4605">
        <v>4603</v>
      </c>
      <c r="H4605">
        <f t="shared" ca="1" si="146"/>
        <v>-6.9384997550386825E-3</v>
      </c>
    </row>
    <row r="4606" spans="2:8" x14ac:dyDescent="0.2">
      <c r="B4606" s="176">
        <v>41985</v>
      </c>
      <c r="C4606" s="146">
        <v>492.90795900000001</v>
      </c>
      <c r="D4606">
        <f t="shared" si="145"/>
        <v>0.68853737390205483</v>
      </c>
      <c r="E4606">
        <v>-7.8388283329770842E-3</v>
      </c>
      <c r="G4606">
        <v>4604</v>
      </c>
      <c r="H4606">
        <f t="shared" ca="1" si="146"/>
        <v>3.6255190827157467E-2</v>
      </c>
    </row>
    <row r="4607" spans="2:8" x14ac:dyDescent="0.2">
      <c r="B4607" s="176">
        <v>41520</v>
      </c>
      <c r="C4607" s="146">
        <v>291.914154</v>
      </c>
      <c r="D4607">
        <f t="shared" si="145"/>
        <v>-0.62785040149361349</v>
      </c>
      <c r="E4607">
        <v>-7.8412698591810454E-3</v>
      </c>
      <c r="G4607">
        <v>4605</v>
      </c>
      <c r="H4607">
        <f t="shared" ca="1" si="146"/>
        <v>2.4926606039201906E-2</v>
      </c>
    </row>
    <row r="4608" spans="2:8" x14ac:dyDescent="0.2">
      <c r="B4608" s="176">
        <v>45293</v>
      </c>
      <c r="C4608" s="146">
        <v>784.40002400000003</v>
      </c>
      <c r="D4608">
        <f t="shared" si="145"/>
        <v>1.3470388087881964</v>
      </c>
      <c r="E4608">
        <v>-7.8420847308499526E-3</v>
      </c>
      <c r="G4608">
        <v>4606</v>
      </c>
      <c r="H4608">
        <f t="shared" ca="1" si="146"/>
        <v>-2.4367279675069867E-2</v>
      </c>
    </row>
    <row r="4609" spans="2:8" x14ac:dyDescent="0.2">
      <c r="B4609" s="176">
        <v>44370</v>
      </c>
      <c r="C4609" s="146">
        <v>334.20837399999999</v>
      </c>
      <c r="D4609">
        <f t="shared" si="145"/>
        <v>21.852024948425257</v>
      </c>
      <c r="E4609">
        <v>-7.8425203982703893E-3</v>
      </c>
      <c r="G4609">
        <v>4607</v>
      </c>
      <c r="H4609">
        <f t="shared" ca="1" si="146"/>
        <v>1.1990909382011163E-2</v>
      </c>
    </row>
    <row r="4610" spans="2:8" x14ac:dyDescent="0.2">
      <c r="B4610" s="176">
        <v>36914</v>
      </c>
      <c r="C4610" s="146">
        <v>14.624891</v>
      </c>
      <c r="D4610">
        <f t="shared" si="145"/>
        <v>-0.93804414328171148</v>
      </c>
      <c r="E4610">
        <v>-7.8492093228542861E-3</v>
      </c>
      <c r="G4610">
        <v>4608</v>
      </c>
      <c r="H4610">
        <f t="shared" ca="1" si="146"/>
        <v>1.4809331417721934E-2</v>
      </c>
    </row>
    <row r="4611" spans="2:8" x14ac:dyDescent="0.2">
      <c r="B4611" s="176">
        <v>40941</v>
      </c>
      <c r="C4611" s="146">
        <v>236.053406</v>
      </c>
      <c r="D4611">
        <f t="shared" ref="D4611:D4674" si="147">(C4611-C4612)/C4612</f>
        <v>-0.14818407282801652</v>
      </c>
      <c r="E4611">
        <v>-7.8501687662231746E-3</v>
      </c>
      <c r="G4611">
        <v>4609</v>
      </c>
      <c r="H4611">
        <f t="shared" ca="1" si="146"/>
        <v>2.6407964408671325E-2</v>
      </c>
    </row>
    <row r="4612" spans="2:8" x14ac:dyDescent="0.2">
      <c r="B4612" s="176">
        <v>41458</v>
      </c>
      <c r="C4612" s="146">
        <v>277.11785900000001</v>
      </c>
      <c r="D4612">
        <f t="shared" si="147"/>
        <v>0.28626407926867864</v>
      </c>
      <c r="E4612">
        <v>-7.8546959038258736E-3</v>
      </c>
      <c r="G4612">
        <v>4610</v>
      </c>
      <c r="H4612">
        <f t="shared" ref="H4612:H4675" ca="1" si="148">_xlfn.NORM.INV(RAND(),N$5,N$6)</f>
        <v>1.2254727811924226E-2</v>
      </c>
    </row>
    <row r="4613" spans="2:8" x14ac:dyDescent="0.2">
      <c r="B4613" s="176">
        <v>41124</v>
      </c>
      <c r="C4613" s="146">
        <v>215.443985</v>
      </c>
      <c r="D4613">
        <f t="shared" si="147"/>
        <v>0.51852554207307167</v>
      </c>
      <c r="E4613">
        <v>-7.8581760416909195E-3</v>
      </c>
      <c r="G4613">
        <v>4611</v>
      </c>
      <c r="H4613">
        <f t="shared" ca="1" si="148"/>
        <v>-4.3049847483999249E-4</v>
      </c>
    </row>
    <row r="4614" spans="2:8" x14ac:dyDescent="0.2">
      <c r="B4614" s="176">
        <v>38958</v>
      </c>
      <c r="C4614" s="146">
        <v>141.87709000000001</v>
      </c>
      <c r="D4614">
        <f t="shared" si="147"/>
        <v>1.2670693828061439</v>
      </c>
      <c r="E4614">
        <v>-7.8631049014120501E-3</v>
      </c>
      <c r="G4614">
        <v>4612</v>
      </c>
      <c r="H4614">
        <f t="shared" ca="1" si="148"/>
        <v>-2.0043921216583951E-2</v>
      </c>
    </row>
    <row r="4615" spans="2:8" x14ac:dyDescent="0.2">
      <c r="B4615" s="176">
        <v>38244</v>
      </c>
      <c r="C4615" s="146">
        <v>62.581715000000003</v>
      </c>
      <c r="D4615">
        <f t="shared" si="147"/>
        <v>-0.68822070674801983</v>
      </c>
      <c r="E4615">
        <v>-7.8721082317502501E-3</v>
      </c>
      <c r="G4615">
        <v>4613</v>
      </c>
      <c r="H4615">
        <f t="shared" ca="1" si="148"/>
        <v>2.1842014930078681E-2</v>
      </c>
    </row>
    <row r="4616" spans="2:8" x14ac:dyDescent="0.2">
      <c r="B4616" s="176">
        <v>43558</v>
      </c>
      <c r="C4616" s="146">
        <v>200.724411</v>
      </c>
      <c r="D4616">
        <f t="shared" si="147"/>
        <v>17.980532804905931</v>
      </c>
      <c r="E4616">
        <v>-7.8836522209010957E-3</v>
      </c>
      <c r="G4616">
        <v>4614</v>
      </c>
      <c r="H4616">
        <f t="shared" ca="1" si="148"/>
        <v>-3.4483947164243293E-2</v>
      </c>
    </row>
    <row r="4617" spans="2:8" x14ac:dyDescent="0.2">
      <c r="B4617" s="176">
        <v>36823</v>
      </c>
      <c r="C4617" s="146">
        <v>10.575278000000001</v>
      </c>
      <c r="D4617">
        <f t="shared" si="147"/>
        <v>-0.968470092498386</v>
      </c>
      <c r="E4617">
        <v>-7.9594736535501323E-3</v>
      </c>
      <c r="G4617">
        <v>4615</v>
      </c>
      <c r="H4617">
        <f t="shared" ca="1" si="148"/>
        <v>-5.2511867091389764E-3</v>
      </c>
    </row>
    <row r="4618" spans="2:8" x14ac:dyDescent="0.2">
      <c r="B4618" s="176">
        <v>43207</v>
      </c>
      <c r="C4618" s="146">
        <v>335.40466300000003</v>
      </c>
      <c r="D4618">
        <f t="shared" si="147"/>
        <v>-0.4305178910190583</v>
      </c>
      <c r="E4618">
        <v>-7.9610140132519575E-3</v>
      </c>
      <c r="G4618">
        <v>4616</v>
      </c>
      <c r="H4618">
        <f t="shared" ca="1" si="148"/>
        <v>3.861832068163598E-3</v>
      </c>
    </row>
    <row r="4619" spans="2:8" x14ac:dyDescent="0.2">
      <c r="B4619" s="176">
        <v>45110</v>
      </c>
      <c r="C4619" s="146">
        <v>588.96435499999995</v>
      </c>
      <c r="D4619">
        <f t="shared" si="147"/>
        <v>0.46260642962058474</v>
      </c>
      <c r="E4619">
        <v>-7.9758014316280886E-3</v>
      </c>
      <c r="G4619">
        <v>4617</v>
      </c>
      <c r="H4619">
        <f t="shared" ca="1" si="148"/>
        <v>4.6443349829356833E-3</v>
      </c>
    </row>
    <row r="4620" spans="2:8" x14ac:dyDescent="0.2">
      <c r="B4620" s="176">
        <v>42480</v>
      </c>
      <c r="C4620" s="146">
        <v>402.68136600000003</v>
      </c>
      <c r="D4620">
        <f t="shared" si="147"/>
        <v>0.10071057586020007</v>
      </c>
      <c r="E4620">
        <v>-7.9783858468725818E-3</v>
      </c>
      <c r="G4620">
        <v>4618</v>
      </c>
      <c r="H4620">
        <f t="shared" ca="1" si="148"/>
        <v>4.0608943222331127E-2</v>
      </c>
    </row>
    <row r="4621" spans="2:8" x14ac:dyDescent="0.2">
      <c r="B4621" s="176">
        <v>41632</v>
      </c>
      <c r="C4621" s="146">
        <v>365.83764600000001</v>
      </c>
      <c r="D4621">
        <f t="shared" si="147"/>
        <v>4.0395807588439157</v>
      </c>
      <c r="E4621">
        <v>-7.9861640837994678E-3</v>
      </c>
      <c r="G4621">
        <v>4619</v>
      </c>
      <c r="H4621">
        <f t="shared" ca="1" si="148"/>
        <v>3.5248833576463232E-2</v>
      </c>
    </row>
    <row r="4622" spans="2:8" x14ac:dyDescent="0.2">
      <c r="B4622" s="176">
        <v>38428</v>
      </c>
      <c r="C4622" s="146">
        <v>72.592872999999997</v>
      </c>
      <c r="D4622">
        <f t="shared" si="147"/>
        <v>-0.81947109272240082</v>
      </c>
      <c r="E4622">
        <v>-7.989651359674178E-3</v>
      </c>
      <c r="G4622">
        <v>4620</v>
      </c>
      <c r="H4622">
        <f t="shared" ca="1" si="148"/>
        <v>2.1466346660418464E-2</v>
      </c>
    </row>
    <row r="4623" spans="2:8" x14ac:dyDescent="0.2">
      <c r="B4623" s="176">
        <v>41703</v>
      </c>
      <c r="C4623" s="146">
        <v>402.11218300000002</v>
      </c>
      <c r="D4623">
        <f t="shared" si="147"/>
        <v>4.4047102511196119</v>
      </c>
      <c r="E4623">
        <v>-7.9922025862188776E-3</v>
      </c>
      <c r="G4623">
        <v>4621</v>
      </c>
      <c r="H4623">
        <f t="shared" ca="1" si="148"/>
        <v>-2.8723118328984991E-2</v>
      </c>
    </row>
    <row r="4624" spans="2:8" x14ac:dyDescent="0.2">
      <c r="B4624" s="176">
        <v>39679</v>
      </c>
      <c r="C4624" s="146">
        <v>74.400322000000003</v>
      </c>
      <c r="D4624">
        <f t="shared" si="147"/>
        <v>1.3627450202029705</v>
      </c>
      <c r="E4624">
        <v>-7.9944898065741916E-3</v>
      </c>
      <c r="G4624">
        <v>4622</v>
      </c>
      <c r="H4624">
        <f t="shared" ca="1" si="148"/>
        <v>3.2837331778537648E-2</v>
      </c>
    </row>
    <row r="4625" spans="2:8" x14ac:dyDescent="0.2">
      <c r="B4625" s="176">
        <v>35950</v>
      </c>
      <c r="C4625" s="146">
        <v>31.488934</v>
      </c>
      <c r="D4625">
        <f t="shared" si="147"/>
        <v>-0.70002777480558021</v>
      </c>
      <c r="E4625">
        <v>-7.9946555281077136E-3</v>
      </c>
      <c r="G4625">
        <v>4623</v>
      </c>
      <c r="H4625">
        <f t="shared" ca="1" si="148"/>
        <v>-3.0917990180697311E-2</v>
      </c>
    </row>
    <row r="4626" spans="2:8" x14ac:dyDescent="0.2">
      <c r="B4626" s="176">
        <v>43994</v>
      </c>
      <c r="C4626" s="146">
        <v>104.972832</v>
      </c>
      <c r="D4626">
        <f t="shared" si="147"/>
        <v>-0.75345353149557326</v>
      </c>
      <c r="E4626">
        <v>-8.0075267300124854E-3</v>
      </c>
      <c r="G4626">
        <v>4624</v>
      </c>
      <c r="H4626">
        <f t="shared" ca="1" si="148"/>
        <v>-1.1519000738002836E-3</v>
      </c>
    </row>
    <row r="4627" spans="2:8" x14ac:dyDescent="0.2">
      <c r="B4627" s="176">
        <v>44755</v>
      </c>
      <c r="C4627" s="146">
        <v>425.77301</v>
      </c>
      <c r="D4627">
        <f t="shared" si="147"/>
        <v>17.597726810117315</v>
      </c>
      <c r="E4627">
        <v>-8.0129120266254836E-3</v>
      </c>
      <c r="G4627">
        <v>4625</v>
      </c>
      <c r="H4627">
        <f t="shared" ca="1" si="148"/>
        <v>-3.915306117567089E-2</v>
      </c>
    </row>
    <row r="4628" spans="2:8" x14ac:dyDescent="0.2">
      <c r="B4628" s="176">
        <v>37431</v>
      </c>
      <c r="C4628" s="146">
        <v>22.893820000000002</v>
      </c>
      <c r="D4628">
        <f t="shared" si="147"/>
        <v>-0.80508870117373554</v>
      </c>
      <c r="E4628">
        <v>-8.0211226347968907E-3</v>
      </c>
      <c r="G4628">
        <v>4626</v>
      </c>
      <c r="H4628">
        <f t="shared" ca="1" si="148"/>
        <v>-4.2191844470739134E-2</v>
      </c>
    </row>
    <row r="4629" spans="2:8" x14ac:dyDescent="0.2">
      <c r="B4629" s="176">
        <v>39573</v>
      </c>
      <c r="C4629" s="146">
        <v>117.457634</v>
      </c>
      <c r="D4629">
        <f t="shared" si="147"/>
        <v>0.63656858965631047</v>
      </c>
      <c r="E4629">
        <v>-8.0255357240838886E-3</v>
      </c>
      <c r="G4629">
        <v>4627</v>
      </c>
      <c r="H4629">
        <f t="shared" ca="1" si="148"/>
        <v>-1.6519258217833146E-2</v>
      </c>
    </row>
    <row r="4630" spans="2:8" x14ac:dyDescent="0.2">
      <c r="B4630" s="176">
        <v>35314</v>
      </c>
      <c r="C4630" s="146">
        <v>71.770675999999995</v>
      </c>
      <c r="D4630">
        <f t="shared" si="147"/>
        <v>-0.80569531580895404</v>
      </c>
      <c r="E4630">
        <v>-8.040696346937392E-3</v>
      </c>
      <c r="G4630">
        <v>4628</v>
      </c>
      <c r="H4630">
        <f t="shared" ca="1" si="148"/>
        <v>3.6060180150856658E-2</v>
      </c>
    </row>
    <row r="4631" spans="2:8" x14ac:dyDescent="0.2">
      <c r="B4631" s="176">
        <v>41572</v>
      </c>
      <c r="C4631" s="146">
        <v>369.371826</v>
      </c>
      <c r="D4631">
        <f t="shared" si="147"/>
        <v>-8.9288311982694255E-2</v>
      </c>
      <c r="E4631">
        <v>-8.0410980960031828E-3</v>
      </c>
      <c r="G4631">
        <v>4629</v>
      </c>
      <c r="H4631">
        <f t="shared" ca="1" si="148"/>
        <v>-1.8226252325244028E-2</v>
      </c>
    </row>
    <row r="4632" spans="2:8" x14ac:dyDescent="0.2">
      <c r="B4632" s="176">
        <v>43081</v>
      </c>
      <c r="C4632" s="146">
        <v>405.58590700000002</v>
      </c>
      <c r="D4632">
        <f t="shared" si="147"/>
        <v>19.356549473077806</v>
      </c>
      <c r="E4632">
        <v>-8.0458057906167939E-3</v>
      </c>
      <c r="G4632">
        <v>4630</v>
      </c>
      <c r="H4632">
        <f t="shared" ca="1" si="148"/>
        <v>-3.360895301528815E-2</v>
      </c>
    </row>
    <row r="4633" spans="2:8" x14ac:dyDescent="0.2">
      <c r="B4633" s="176">
        <v>36700</v>
      </c>
      <c r="C4633" s="146">
        <v>19.924098999999998</v>
      </c>
      <c r="D4633">
        <f t="shared" si="147"/>
        <v>-0.95541780647102892</v>
      </c>
      <c r="E4633">
        <v>-8.0645386129024142E-3</v>
      </c>
      <c r="G4633">
        <v>4631</v>
      </c>
      <c r="H4633">
        <f t="shared" ca="1" si="148"/>
        <v>-7.1610449794487094E-2</v>
      </c>
    </row>
    <row r="4634" spans="2:8" x14ac:dyDescent="0.2">
      <c r="B4634" s="176">
        <v>42901</v>
      </c>
      <c r="C4634" s="146">
        <v>446.907104</v>
      </c>
      <c r="D4634">
        <f t="shared" si="147"/>
        <v>-0.27184178574338086</v>
      </c>
      <c r="E4634">
        <v>-8.0762109944572651E-3</v>
      </c>
      <c r="G4634">
        <v>4632</v>
      </c>
      <c r="H4634">
        <f t="shared" ca="1" si="148"/>
        <v>-2.7012996789151117E-2</v>
      </c>
    </row>
    <row r="4635" spans="2:8" x14ac:dyDescent="0.2">
      <c r="B4635" s="176">
        <v>45155</v>
      </c>
      <c r="C4635" s="146">
        <v>613.75</v>
      </c>
      <c r="D4635">
        <f t="shared" si="147"/>
        <v>0.88676267992826008</v>
      </c>
      <c r="E4635">
        <v>-8.0808080808080808E-3</v>
      </c>
      <c r="G4635">
        <v>4633</v>
      </c>
      <c r="H4635">
        <f t="shared" ca="1" si="148"/>
        <v>-6.6336116174796692E-3</v>
      </c>
    </row>
    <row r="4636" spans="2:8" x14ac:dyDescent="0.2">
      <c r="B4636" s="176">
        <v>41533</v>
      </c>
      <c r="C4636" s="146">
        <v>325.29263300000002</v>
      </c>
      <c r="D4636">
        <f t="shared" si="147"/>
        <v>6.6709653230055385E-2</v>
      </c>
      <c r="E4636">
        <v>-8.0826022627790792E-3</v>
      </c>
      <c r="G4636">
        <v>4634</v>
      </c>
      <c r="H4636">
        <f t="shared" ca="1" si="148"/>
        <v>4.5170130907818247E-2</v>
      </c>
    </row>
    <row r="4637" spans="2:8" x14ac:dyDescent="0.2">
      <c r="B4637" s="176">
        <v>43265</v>
      </c>
      <c r="C4637" s="146">
        <v>304.94955399999998</v>
      </c>
      <c r="D4637">
        <f t="shared" si="147"/>
        <v>4.349310249537177E-2</v>
      </c>
      <c r="E4637">
        <v>-8.1064090038530483E-3</v>
      </c>
      <c r="G4637">
        <v>4635</v>
      </c>
      <c r="H4637">
        <f t="shared" ca="1" si="148"/>
        <v>2.2858959671130673E-2</v>
      </c>
    </row>
    <row r="4638" spans="2:8" x14ac:dyDescent="0.2">
      <c r="B4638" s="176">
        <v>44403</v>
      </c>
      <c r="C4638" s="146">
        <v>292.23916600000001</v>
      </c>
      <c r="D4638">
        <f t="shared" si="147"/>
        <v>0.85083632751908944</v>
      </c>
      <c r="E4638">
        <v>-8.120470018376829E-3</v>
      </c>
      <c r="G4638">
        <v>4636</v>
      </c>
      <c r="H4638">
        <f t="shared" ca="1" si="148"/>
        <v>-4.0929511434119265E-3</v>
      </c>
    </row>
    <row r="4639" spans="2:8" x14ac:dyDescent="0.2">
      <c r="B4639" s="176">
        <v>40807</v>
      </c>
      <c r="C4639" s="146">
        <v>157.895737</v>
      </c>
      <c r="D4639">
        <f t="shared" si="147"/>
        <v>0.10335198929008302</v>
      </c>
      <c r="E4639">
        <v>-8.1227143254353588E-3</v>
      </c>
      <c r="G4639">
        <v>4637</v>
      </c>
      <c r="H4639">
        <f t="shared" ca="1" si="148"/>
        <v>-5.2188990026811287E-2</v>
      </c>
    </row>
    <row r="4640" spans="2:8" x14ac:dyDescent="0.2">
      <c r="B4640" s="176">
        <v>40281</v>
      </c>
      <c r="C4640" s="146">
        <v>143.10549900000001</v>
      </c>
      <c r="D4640">
        <f t="shared" si="147"/>
        <v>0.31807893812346277</v>
      </c>
      <c r="E4640">
        <v>-8.1301370308783406E-3</v>
      </c>
      <c r="G4640">
        <v>4638</v>
      </c>
      <c r="H4640">
        <f t="shared" ca="1" si="148"/>
        <v>-2.1555329592018304E-2</v>
      </c>
    </row>
    <row r="4641" spans="2:8" x14ac:dyDescent="0.2">
      <c r="B4641" s="176">
        <v>39566</v>
      </c>
      <c r="C4641" s="146">
        <v>108.57126599999999</v>
      </c>
      <c r="D4641">
        <f t="shared" si="147"/>
        <v>1.9782539795312915</v>
      </c>
      <c r="E4641">
        <v>-8.1339105377916127E-3</v>
      </c>
      <c r="G4641">
        <v>4639</v>
      </c>
      <c r="H4641">
        <f t="shared" ca="1" si="148"/>
        <v>-8.1368388435273022E-3</v>
      </c>
    </row>
    <row r="4642" spans="2:8" x14ac:dyDescent="0.2">
      <c r="B4642" s="176">
        <v>37839</v>
      </c>
      <c r="C4642" s="146">
        <v>36.45467</v>
      </c>
      <c r="D4642">
        <f t="shared" si="147"/>
        <v>-0.78564895881133523</v>
      </c>
      <c r="E4642">
        <v>-8.1350261097791667E-3</v>
      </c>
      <c r="G4642">
        <v>4640</v>
      </c>
      <c r="H4642">
        <f t="shared" ca="1" si="148"/>
        <v>2.7531736569168614E-3</v>
      </c>
    </row>
    <row r="4643" spans="2:8" x14ac:dyDescent="0.2">
      <c r="B4643" s="176">
        <v>43782</v>
      </c>
      <c r="C4643" s="146">
        <v>170.06994599999999</v>
      </c>
      <c r="D4643">
        <f t="shared" si="147"/>
        <v>8.363517671050662</v>
      </c>
      <c r="E4643">
        <v>-8.1395047942884463E-3</v>
      </c>
      <c r="G4643">
        <v>4641</v>
      </c>
      <c r="H4643">
        <f t="shared" ca="1" si="148"/>
        <v>-9.2125903897362742E-3</v>
      </c>
    </row>
    <row r="4644" spans="2:8" x14ac:dyDescent="0.2">
      <c r="B4644" s="176">
        <v>36081</v>
      </c>
      <c r="C4644" s="146">
        <v>18.163039999999999</v>
      </c>
      <c r="D4644">
        <f t="shared" si="147"/>
        <v>-0.82460341052765229</v>
      </c>
      <c r="E4644">
        <v>-8.1398646949137204E-3</v>
      </c>
      <c r="G4644">
        <v>4642</v>
      </c>
      <c r="H4644">
        <f t="shared" ca="1" si="148"/>
        <v>-2.8953985013665355E-2</v>
      </c>
    </row>
    <row r="4645" spans="2:8" x14ac:dyDescent="0.2">
      <c r="B4645" s="176">
        <v>38707</v>
      </c>
      <c r="C4645" s="146">
        <v>103.554123</v>
      </c>
      <c r="D4645">
        <f t="shared" si="147"/>
        <v>-0.65856628217353408</v>
      </c>
      <c r="E4645">
        <v>-8.1403389048085376E-3</v>
      </c>
      <c r="G4645">
        <v>4643</v>
      </c>
      <c r="H4645">
        <f t="shared" ca="1" si="148"/>
        <v>5.0130086957369036E-2</v>
      </c>
    </row>
    <row r="4646" spans="2:8" x14ac:dyDescent="0.2">
      <c r="B4646" s="176">
        <v>41019</v>
      </c>
      <c r="C4646" s="146">
        <v>303.29202299999997</v>
      </c>
      <c r="D4646">
        <f t="shared" si="147"/>
        <v>3.4390471402761293</v>
      </c>
      <c r="E4646">
        <v>-8.1440124343618962E-3</v>
      </c>
      <c r="G4646">
        <v>4644</v>
      </c>
      <c r="H4646">
        <f t="shared" ca="1" si="148"/>
        <v>4.6191857788019382E-2</v>
      </c>
    </row>
    <row r="4647" spans="2:8" x14ac:dyDescent="0.2">
      <c r="B4647" s="176">
        <v>35187</v>
      </c>
      <c r="C4647" s="146">
        <v>68.323677000000004</v>
      </c>
      <c r="D4647">
        <f t="shared" si="147"/>
        <v>-0.53413252897151742</v>
      </c>
      <c r="E4647">
        <v>-8.145874959591945E-3</v>
      </c>
      <c r="G4647">
        <v>4645</v>
      </c>
      <c r="H4647">
        <f t="shared" ca="1" si="148"/>
        <v>-1.4959359521110435E-2</v>
      </c>
    </row>
    <row r="4648" spans="2:8" x14ac:dyDescent="0.2">
      <c r="B4648" s="176">
        <v>38789</v>
      </c>
      <c r="C4648" s="146">
        <v>146.659042</v>
      </c>
      <c r="D4648">
        <f t="shared" si="147"/>
        <v>5.0073210658825058</v>
      </c>
      <c r="E4648">
        <v>-8.1473457126632655E-3</v>
      </c>
      <c r="G4648">
        <v>4646</v>
      </c>
      <c r="H4648">
        <f t="shared" ca="1" si="148"/>
        <v>6.6978287874766744E-3</v>
      </c>
    </row>
    <row r="4649" spans="2:8" x14ac:dyDescent="0.2">
      <c r="B4649" s="176">
        <v>37613</v>
      </c>
      <c r="C4649" s="146">
        <v>24.413385000000002</v>
      </c>
      <c r="D4649">
        <f t="shared" si="147"/>
        <v>-0.92359686516180994</v>
      </c>
      <c r="E4649">
        <v>-8.1480653585705286E-3</v>
      </c>
      <c r="G4649">
        <v>4647</v>
      </c>
      <c r="H4649">
        <f t="shared" ca="1" si="148"/>
        <v>1.8240631915463594E-2</v>
      </c>
    </row>
    <row r="4650" spans="2:8" x14ac:dyDescent="0.2">
      <c r="B4650" s="176">
        <v>41288</v>
      </c>
      <c r="C4650" s="146">
        <v>319.53381300000001</v>
      </c>
      <c r="D4650">
        <f t="shared" si="147"/>
        <v>-0.19927624788650089</v>
      </c>
      <c r="E4650">
        <v>-8.1719257655731656E-3</v>
      </c>
      <c r="G4650">
        <v>4648</v>
      </c>
      <c r="H4650">
        <f t="shared" ca="1" si="148"/>
        <v>-2.0229514715285751E-2</v>
      </c>
    </row>
    <row r="4651" spans="2:8" x14ac:dyDescent="0.2">
      <c r="B4651" s="176">
        <v>43125</v>
      </c>
      <c r="C4651" s="146">
        <v>399.05624399999999</v>
      </c>
      <c r="D4651">
        <f t="shared" si="147"/>
        <v>-9.4753549971453591E-2</v>
      </c>
      <c r="E4651">
        <v>-8.1764549283163037E-3</v>
      </c>
      <c r="G4651">
        <v>4649</v>
      </c>
      <c r="H4651">
        <f t="shared" ca="1" si="148"/>
        <v>5.0040727697823924E-2</v>
      </c>
    </row>
    <row r="4652" spans="2:8" x14ac:dyDescent="0.2">
      <c r="B4652" s="176">
        <v>44812</v>
      </c>
      <c r="C4652" s="146">
        <v>440.82607999999999</v>
      </c>
      <c r="D4652">
        <f t="shared" si="147"/>
        <v>-0.28593812725765783</v>
      </c>
      <c r="E4652">
        <v>-8.18663793613939E-3</v>
      </c>
      <c r="G4652">
        <v>4650</v>
      </c>
      <c r="H4652">
        <f t="shared" ca="1" si="148"/>
        <v>8.2098131650406608E-2</v>
      </c>
    </row>
    <row r="4653" spans="2:8" x14ac:dyDescent="0.2">
      <c r="B4653" s="176">
        <v>45208</v>
      </c>
      <c r="C4653" s="146">
        <v>617.34997599999997</v>
      </c>
      <c r="D4653">
        <f t="shared" si="147"/>
        <v>3.1487364444223149</v>
      </c>
      <c r="E4653">
        <v>-8.1934868691110989E-3</v>
      </c>
      <c r="G4653">
        <v>4651</v>
      </c>
      <c r="H4653">
        <f t="shared" ca="1" si="148"/>
        <v>1.8272632229258203E-2</v>
      </c>
    </row>
    <row r="4654" spans="2:8" x14ac:dyDescent="0.2">
      <c r="B4654" s="176">
        <v>38803</v>
      </c>
      <c r="C4654" s="146">
        <v>148.804337</v>
      </c>
      <c r="D4654">
        <f t="shared" si="147"/>
        <v>-0.60200474903085432</v>
      </c>
      <c r="E4654">
        <v>-8.1946594265387713E-3</v>
      </c>
      <c r="G4654">
        <v>4652</v>
      </c>
      <c r="H4654">
        <f t="shared" ca="1" si="148"/>
        <v>-1.8831100549048168E-2</v>
      </c>
    </row>
    <row r="4655" spans="2:8" x14ac:dyDescent="0.2">
      <c r="B4655" s="176">
        <v>42986</v>
      </c>
      <c r="C4655" s="146">
        <v>373.884705</v>
      </c>
      <c r="D4655">
        <f t="shared" si="147"/>
        <v>5.4473213672315479</v>
      </c>
      <c r="E4655">
        <v>-8.1977888473988309E-3</v>
      </c>
      <c r="G4655">
        <v>4653</v>
      </c>
      <c r="H4655">
        <f t="shared" ca="1" si="148"/>
        <v>-1.9288107036250116E-2</v>
      </c>
    </row>
    <row r="4656" spans="2:8" x14ac:dyDescent="0.2">
      <c r="B4656" s="176">
        <v>37936</v>
      </c>
      <c r="C4656" s="146">
        <v>57.990704000000001</v>
      </c>
      <c r="D4656">
        <f t="shared" si="147"/>
        <v>-0.14011308346915424</v>
      </c>
      <c r="E4656">
        <v>-8.2086456031484779E-3</v>
      </c>
      <c r="G4656">
        <v>4654</v>
      </c>
      <c r="H4656">
        <f t="shared" ca="1" si="148"/>
        <v>-5.8592427989234254E-3</v>
      </c>
    </row>
    <row r="4657" spans="2:8" x14ac:dyDescent="0.2">
      <c r="B4657" s="176">
        <v>35212</v>
      </c>
      <c r="C4657" s="146">
        <v>67.439919000000003</v>
      </c>
      <c r="D4657">
        <f t="shared" si="147"/>
        <v>-0.53848024784790149</v>
      </c>
      <c r="E4657">
        <v>-8.2515073668736599E-3</v>
      </c>
      <c r="G4657">
        <v>4655</v>
      </c>
      <c r="H4657">
        <f t="shared" ca="1" si="148"/>
        <v>5.6944084260037692E-2</v>
      </c>
    </row>
    <row r="4658" spans="2:8" x14ac:dyDescent="0.2">
      <c r="B4658" s="176">
        <v>40352</v>
      </c>
      <c r="C4658" s="146">
        <v>146.12574799999999</v>
      </c>
      <c r="D4658">
        <f t="shared" si="147"/>
        <v>-0.72108881376550382</v>
      </c>
      <c r="E4658">
        <v>-8.2744069799751581E-3</v>
      </c>
      <c r="G4658">
        <v>4656</v>
      </c>
      <c r="H4658">
        <f t="shared" ca="1" si="148"/>
        <v>3.4053823479001016E-2</v>
      </c>
    </row>
    <row r="4659" spans="2:8" x14ac:dyDescent="0.2">
      <c r="B4659" s="176">
        <v>41946</v>
      </c>
      <c r="C4659" s="146">
        <v>523.91497800000002</v>
      </c>
      <c r="D4659">
        <f t="shared" si="147"/>
        <v>4.0071003432829079E-2</v>
      </c>
      <c r="E4659">
        <v>-8.3044659249848236E-3</v>
      </c>
      <c r="G4659">
        <v>4657</v>
      </c>
      <c r="H4659">
        <f t="shared" ca="1" si="148"/>
        <v>3.1902418868566696E-3</v>
      </c>
    </row>
    <row r="4660" spans="2:8" x14ac:dyDescent="0.2">
      <c r="B4660" s="176">
        <v>42779</v>
      </c>
      <c r="C4660" s="146">
        <v>503.73001099999999</v>
      </c>
      <c r="D4660">
        <f t="shared" si="147"/>
        <v>0.93158959236558259</v>
      </c>
      <c r="E4660">
        <v>-8.3406750697526295E-3</v>
      </c>
      <c r="G4660">
        <v>4658</v>
      </c>
      <c r="H4660">
        <f t="shared" ca="1" si="148"/>
        <v>6.679462144656427E-2</v>
      </c>
    </row>
    <row r="4661" spans="2:8" x14ac:dyDescent="0.2">
      <c r="B4661" s="176">
        <v>41192</v>
      </c>
      <c r="C4661" s="146">
        <v>260.78521699999999</v>
      </c>
      <c r="D4661">
        <f t="shared" si="147"/>
        <v>2.5980230364066204</v>
      </c>
      <c r="E4661">
        <v>-8.3426345774719902E-3</v>
      </c>
      <c r="G4661">
        <v>4659</v>
      </c>
      <c r="H4661">
        <f t="shared" ca="1" si="148"/>
        <v>-2.3125251445696542E-2</v>
      </c>
    </row>
    <row r="4662" spans="2:8" x14ac:dyDescent="0.2">
      <c r="B4662" s="176">
        <v>35247</v>
      </c>
      <c r="C4662" s="146">
        <v>72.480141000000003</v>
      </c>
      <c r="D4662">
        <f t="shared" si="147"/>
        <v>-0.89739504737049669</v>
      </c>
      <c r="E4662">
        <v>-8.348043219194674E-3</v>
      </c>
      <c r="G4662">
        <v>4660</v>
      </c>
      <c r="H4662">
        <f t="shared" ca="1" si="148"/>
        <v>1.7784735251516904E-2</v>
      </c>
    </row>
    <row r="4663" spans="2:8" x14ac:dyDescent="0.2">
      <c r="B4663" s="176">
        <v>45260</v>
      </c>
      <c r="C4663" s="146">
        <v>706.40002400000003</v>
      </c>
      <c r="D4663">
        <f t="shared" si="147"/>
        <v>6.5138738266488472E-2</v>
      </c>
      <c r="E4663">
        <v>-8.3525685413933948E-3</v>
      </c>
      <c r="G4663">
        <v>4661</v>
      </c>
      <c r="H4663">
        <f t="shared" ca="1" si="148"/>
        <v>-9.1462481470577107E-3</v>
      </c>
    </row>
    <row r="4664" spans="2:8" x14ac:dyDescent="0.2">
      <c r="B4664" s="176">
        <v>45219</v>
      </c>
      <c r="C4664" s="146">
        <v>663.20001200000002</v>
      </c>
      <c r="D4664">
        <f t="shared" si="147"/>
        <v>8.5819996072420501</v>
      </c>
      <c r="E4664">
        <v>-8.3731700066955895E-3</v>
      </c>
      <c r="G4664">
        <v>4662</v>
      </c>
      <c r="H4664">
        <f t="shared" ca="1" si="148"/>
        <v>4.3151413310460251E-4</v>
      </c>
    </row>
    <row r="4665" spans="2:8" x14ac:dyDescent="0.2">
      <c r="B4665" s="176">
        <v>38492</v>
      </c>
      <c r="C4665" s="146">
        <v>69.213111999999995</v>
      </c>
      <c r="D4665">
        <f t="shared" si="147"/>
        <v>-0.37323436803964644</v>
      </c>
      <c r="E4665">
        <v>-8.3764283121490306E-3</v>
      </c>
      <c r="G4665">
        <v>4663</v>
      </c>
      <c r="H4665">
        <f t="shared" ca="1" si="148"/>
        <v>-3.006708265438103E-2</v>
      </c>
    </row>
    <row r="4666" spans="2:8" x14ac:dyDescent="0.2">
      <c r="B4666" s="176">
        <v>39251</v>
      </c>
      <c r="C4666" s="146">
        <v>110.429016</v>
      </c>
      <c r="D4666">
        <f t="shared" si="147"/>
        <v>-0.66513544595904761</v>
      </c>
      <c r="E4666">
        <v>-8.3794256625770863E-3</v>
      </c>
      <c r="G4666">
        <v>4664</v>
      </c>
      <c r="H4666">
        <f t="shared" ca="1" si="148"/>
        <v>3.7943315260714962E-2</v>
      </c>
    </row>
    <row r="4667" spans="2:8" x14ac:dyDescent="0.2">
      <c r="B4667" s="176">
        <v>43231</v>
      </c>
      <c r="C4667" s="146">
        <v>329.77218599999998</v>
      </c>
      <c r="D4667">
        <f t="shared" si="147"/>
        <v>14.758316139726025</v>
      </c>
      <c r="E4667">
        <v>-8.3933472592350282E-3</v>
      </c>
      <c r="G4667">
        <v>4665</v>
      </c>
      <c r="H4667">
        <f t="shared" ca="1" si="148"/>
        <v>-2.695935466559133E-2</v>
      </c>
    </row>
    <row r="4668" spans="2:8" x14ac:dyDescent="0.2">
      <c r="B4668" s="176">
        <v>37553</v>
      </c>
      <c r="C4668" s="146">
        <v>20.926867000000001</v>
      </c>
      <c r="D4668">
        <f t="shared" si="147"/>
        <v>-0.95491873767001489</v>
      </c>
      <c r="E4668">
        <v>-8.4062589214744295E-3</v>
      </c>
      <c r="G4668">
        <v>4666</v>
      </c>
      <c r="H4668">
        <f t="shared" ca="1" si="148"/>
        <v>5.2472216881726028E-2</v>
      </c>
    </row>
    <row r="4669" spans="2:8" x14ac:dyDescent="0.2">
      <c r="B4669" s="176">
        <v>42727</v>
      </c>
      <c r="C4669" s="146">
        <v>464.203217</v>
      </c>
      <c r="D4669">
        <f t="shared" si="147"/>
        <v>4.6442421499282469</v>
      </c>
      <c r="E4669">
        <v>-8.4114493882111053E-3</v>
      </c>
      <c r="G4669">
        <v>4667</v>
      </c>
      <c r="H4669">
        <f t="shared" ca="1" si="148"/>
        <v>-1.6211289613392379E-2</v>
      </c>
    </row>
    <row r="4670" spans="2:8" x14ac:dyDescent="0.2">
      <c r="B4670" s="176">
        <v>43958</v>
      </c>
      <c r="C4670" s="146">
        <v>82.243674999999996</v>
      </c>
      <c r="D4670">
        <f t="shared" si="147"/>
        <v>-0.33225412700715695</v>
      </c>
      <c r="E4670">
        <v>-8.4133405368049894E-3</v>
      </c>
      <c r="G4670">
        <v>4668</v>
      </c>
      <c r="H4670">
        <f t="shared" ca="1" si="148"/>
        <v>-2.5910812125416328E-2</v>
      </c>
    </row>
    <row r="4671" spans="2:8" x14ac:dyDescent="0.2">
      <c r="B4671" s="176">
        <v>44060</v>
      </c>
      <c r="C4671" s="146">
        <v>123.16613</v>
      </c>
      <c r="D4671">
        <f t="shared" si="147"/>
        <v>-2.9099825941934006E-2</v>
      </c>
      <c r="E4671">
        <v>-8.4269690963097704E-3</v>
      </c>
      <c r="G4671">
        <v>4669</v>
      </c>
      <c r="H4671">
        <f t="shared" ca="1" si="148"/>
        <v>7.8701996263346296E-3</v>
      </c>
    </row>
    <row r="4672" spans="2:8" x14ac:dyDescent="0.2">
      <c r="B4672" s="176">
        <v>39350</v>
      </c>
      <c r="C4672" s="146">
        <v>126.85766599999999</v>
      </c>
      <c r="D4672">
        <f t="shared" si="147"/>
        <v>-0.66165104769629657</v>
      </c>
      <c r="E4672">
        <v>-8.4314579039597524E-3</v>
      </c>
      <c r="G4672">
        <v>4670</v>
      </c>
      <c r="H4672">
        <f t="shared" ca="1" si="148"/>
        <v>-2.3817195433141904E-2</v>
      </c>
    </row>
    <row r="4673" spans="2:8" x14ac:dyDescent="0.2">
      <c r="B4673" s="176">
        <v>42976</v>
      </c>
      <c r="C4673" s="146">
        <v>374.93145800000002</v>
      </c>
      <c r="D4673">
        <f t="shared" si="147"/>
        <v>14.32855812562304</v>
      </c>
      <c r="E4673">
        <v>-8.4365265777408566E-3</v>
      </c>
      <c r="G4673">
        <v>4671</v>
      </c>
      <c r="H4673">
        <f t="shared" ca="1" si="148"/>
        <v>-9.8778674383830241E-4</v>
      </c>
    </row>
    <row r="4674" spans="2:8" x14ac:dyDescent="0.2">
      <c r="B4674" s="176">
        <v>37666</v>
      </c>
      <c r="C4674" s="146">
        <v>24.459669000000002</v>
      </c>
      <c r="D4674">
        <f t="shared" si="147"/>
        <v>-0.92655344361451974</v>
      </c>
      <c r="E4674">
        <v>-8.4427017050840766E-3</v>
      </c>
      <c r="G4674">
        <v>4672</v>
      </c>
      <c r="H4674">
        <f t="shared" ca="1" si="148"/>
        <v>2.4208880208930431E-2</v>
      </c>
    </row>
    <row r="4675" spans="2:8" x14ac:dyDescent="0.2">
      <c r="B4675" s="176">
        <v>42397</v>
      </c>
      <c r="C4675" s="146">
        <v>333.02676400000001</v>
      </c>
      <c r="D4675">
        <f t="shared" ref="D4675:D4738" si="149">(C4675-C4676)/C4676</f>
        <v>0.97088326788179258</v>
      </c>
      <c r="E4675">
        <v>-8.4557221441025759E-3</v>
      </c>
      <c r="G4675">
        <v>4673</v>
      </c>
      <c r="H4675">
        <f t="shared" ca="1" si="148"/>
        <v>-2.4210649223087244E-2</v>
      </c>
    </row>
    <row r="4676" spans="2:8" x14ac:dyDescent="0.2">
      <c r="B4676" s="176">
        <v>43874</v>
      </c>
      <c r="C4676" s="146">
        <v>168.97335799999999</v>
      </c>
      <c r="D4676">
        <f t="shared" si="149"/>
        <v>-0.45056517696083259</v>
      </c>
      <c r="E4676">
        <v>-8.4820192488797037E-3</v>
      </c>
      <c r="G4676">
        <v>4674</v>
      </c>
      <c r="H4676">
        <f t="shared" ref="H4676:H4739" ca="1" si="150">_xlfn.NORM.INV(RAND(),N$5,N$6)</f>
        <v>1.0608958331967695E-2</v>
      </c>
    </row>
    <row r="4677" spans="2:8" x14ac:dyDescent="0.2">
      <c r="B4677" s="176">
        <v>41278</v>
      </c>
      <c r="C4677" s="146">
        <v>307.54031400000002</v>
      </c>
      <c r="D4677">
        <f t="shared" si="149"/>
        <v>-0.39241516794610282</v>
      </c>
      <c r="E4677">
        <v>-8.4879106270472661E-3</v>
      </c>
      <c r="G4677">
        <v>4675</v>
      </c>
      <c r="H4677">
        <f t="shared" ca="1" si="150"/>
        <v>7.824273925129235E-3</v>
      </c>
    </row>
    <row r="4678" spans="2:8" x14ac:dyDescent="0.2">
      <c r="B4678" s="176">
        <v>41906</v>
      </c>
      <c r="C4678" s="146">
        <v>506.16851800000001</v>
      </c>
      <c r="D4678">
        <f t="shared" si="149"/>
        <v>0.28267296743057074</v>
      </c>
      <c r="E4678">
        <v>-8.4974079664020159E-3</v>
      </c>
      <c r="G4678">
        <v>4676</v>
      </c>
      <c r="H4678">
        <f t="shared" ca="1" si="150"/>
        <v>3.4365392028287554E-2</v>
      </c>
    </row>
    <row r="4679" spans="2:8" x14ac:dyDescent="0.2">
      <c r="B4679" s="176">
        <v>43130</v>
      </c>
      <c r="C4679" s="146">
        <v>394.62008700000001</v>
      </c>
      <c r="D4679">
        <f t="shared" si="149"/>
        <v>1.5884784398133638</v>
      </c>
      <c r="E4679">
        <v>-8.5159621093586716E-3</v>
      </c>
      <c r="G4679">
        <v>4677</v>
      </c>
      <c r="H4679">
        <f t="shared" ca="1" si="150"/>
        <v>-4.1437012764227706E-3</v>
      </c>
    </row>
    <row r="4680" spans="2:8" x14ac:dyDescent="0.2">
      <c r="B4680" s="176">
        <v>40378</v>
      </c>
      <c r="C4680" s="146">
        <v>152.45253</v>
      </c>
      <c r="D4680">
        <f t="shared" si="149"/>
        <v>-0.63414430543734646</v>
      </c>
      <c r="E4680">
        <v>-8.5295544565747051E-3</v>
      </c>
      <c r="G4680">
        <v>4678</v>
      </c>
      <c r="H4680">
        <f t="shared" ca="1" si="150"/>
        <v>2.8908433063054285E-2</v>
      </c>
    </row>
    <row r="4681" spans="2:8" x14ac:dyDescent="0.2">
      <c r="B4681" s="176">
        <v>44914</v>
      </c>
      <c r="C4681" s="146">
        <v>416.70126299999998</v>
      </c>
      <c r="D4681">
        <f t="shared" si="149"/>
        <v>37.948797208332159</v>
      </c>
      <c r="E4681">
        <v>-8.5389520238521258E-3</v>
      </c>
      <c r="G4681">
        <v>4679</v>
      </c>
      <c r="H4681">
        <f t="shared" ca="1" si="150"/>
        <v>-3.2209675027634589E-2</v>
      </c>
    </row>
    <row r="4682" spans="2:8" x14ac:dyDescent="0.2">
      <c r="B4682" s="176">
        <v>36979</v>
      </c>
      <c r="C4682" s="146">
        <v>10.698694</v>
      </c>
      <c r="D4682">
        <f t="shared" si="149"/>
        <v>-0.86068967886210035</v>
      </c>
      <c r="E4682">
        <v>-8.5774082810571983E-3</v>
      </c>
      <c r="G4682">
        <v>4680</v>
      </c>
      <c r="H4682">
        <f t="shared" ca="1" si="150"/>
        <v>3.3303578941484821E-2</v>
      </c>
    </row>
    <row r="4683" spans="2:8" x14ac:dyDescent="0.2">
      <c r="B4683" s="176">
        <v>38322</v>
      </c>
      <c r="C4683" s="146">
        <v>76.797568999999996</v>
      </c>
      <c r="D4683">
        <f t="shared" si="149"/>
        <v>2.1921090312652454</v>
      </c>
      <c r="E4683">
        <v>-8.5813870005905946E-3</v>
      </c>
      <c r="G4683">
        <v>4681</v>
      </c>
      <c r="H4683">
        <f t="shared" ca="1" si="150"/>
        <v>3.4576444400167515E-2</v>
      </c>
    </row>
    <row r="4684" spans="2:8" x14ac:dyDescent="0.2">
      <c r="B4684" s="176">
        <v>37628</v>
      </c>
      <c r="C4684" s="146">
        <v>24.058567</v>
      </c>
      <c r="D4684">
        <f t="shared" si="149"/>
        <v>-0.8355146027395588</v>
      </c>
      <c r="E4684">
        <v>-8.5821678637946989E-3</v>
      </c>
      <c r="G4684">
        <v>4682</v>
      </c>
      <c r="H4684">
        <f t="shared" ca="1" si="150"/>
        <v>8.3473235773667224E-3</v>
      </c>
    </row>
    <row r="4685" spans="2:8" x14ac:dyDescent="0.2">
      <c r="B4685" s="176">
        <v>39016</v>
      </c>
      <c r="C4685" s="146">
        <v>146.265671</v>
      </c>
      <c r="D4685">
        <f t="shared" si="149"/>
        <v>-0.63663584583146637</v>
      </c>
      <c r="E4685">
        <v>-8.5883247737636881E-3</v>
      </c>
      <c r="G4685">
        <v>4683</v>
      </c>
      <c r="H4685">
        <f t="shared" ca="1" si="150"/>
        <v>2.4137026800188772E-2</v>
      </c>
    </row>
    <row r="4686" spans="2:8" x14ac:dyDescent="0.2">
      <c r="B4686" s="176">
        <v>42321</v>
      </c>
      <c r="C4686" s="146">
        <v>402.53192100000001</v>
      </c>
      <c r="D4686">
        <f t="shared" si="149"/>
        <v>13.636624912868992</v>
      </c>
      <c r="E4686">
        <v>-8.5899838392786559E-3</v>
      </c>
      <c r="G4686">
        <v>4684</v>
      </c>
      <c r="H4686">
        <f t="shared" ca="1" si="150"/>
        <v>2.6191928609266845E-2</v>
      </c>
    </row>
    <row r="4687" spans="2:8" x14ac:dyDescent="0.2">
      <c r="B4687" s="176">
        <v>36223</v>
      </c>
      <c r="C4687" s="146">
        <v>27.50169</v>
      </c>
      <c r="D4687">
        <f t="shared" si="149"/>
        <v>-0.9423605767755513</v>
      </c>
      <c r="E4687">
        <v>-8.597383802406721E-3</v>
      </c>
      <c r="G4687">
        <v>4685</v>
      </c>
      <c r="H4687">
        <f t="shared" ca="1" si="150"/>
        <v>-4.6607905878425088E-2</v>
      </c>
    </row>
    <row r="4688" spans="2:8" x14ac:dyDescent="0.2">
      <c r="B4688" s="176">
        <v>41997</v>
      </c>
      <c r="C4688" s="146">
        <v>477.133331</v>
      </c>
      <c r="D4688">
        <f t="shared" si="149"/>
        <v>3.1004719781358846E-4</v>
      </c>
      <c r="E4688">
        <v>-8.6039086618756779E-3</v>
      </c>
      <c r="G4688">
        <v>4686</v>
      </c>
      <c r="H4688">
        <f t="shared" ca="1" si="150"/>
        <v>-3.8890682049899502E-3</v>
      </c>
    </row>
    <row r="4689" spans="2:8" x14ac:dyDescent="0.2">
      <c r="B4689" s="176">
        <v>41928</v>
      </c>
      <c r="C4689" s="146">
        <v>476.98544299999998</v>
      </c>
      <c r="D4689">
        <f t="shared" si="149"/>
        <v>2.9575853299898429</v>
      </c>
      <c r="E4689">
        <v>-8.6065533206519541E-3</v>
      </c>
      <c r="G4689">
        <v>4687</v>
      </c>
      <c r="H4689">
        <f t="shared" ca="1" si="150"/>
        <v>2.3409273895491335E-2</v>
      </c>
    </row>
    <row r="4690" spans="2:8" x14ac:dyDescent="0.2">
      <c r="B4690" s="176">
        <v>43691</v>
      </c>
      <c r="C4690" s="146">
        <v>120.524361</v>
      </c>
      <c r="D4690">
        <f t="shared" si="149"/>
        <v>0.55752027500894585</v>
      </c>
      <c r="E4690">
        <v>-8.6100809914541315E-3</v>
      </c>
      <c r="G4690">
        <v>4688</v>
      </c>
      <c r="H4690">
        <f t="shared" ca="1" si="150"/>
        <v>-8.0258678474566681E-3</v>
      </c>
    </row>
    <row r="4691" spans="2:8" x14ac:dyDescent="0.2">
      <c r="B4691" s="176">
        <v>38366</v>
      </c>
      <c r="C4691" s="146">
        <v>77.382210000000001</v>
      </c>
      <c r="D4691">
        <f t="shared" si="149"/>
        <v>-0.70640088274818602</v>
      </c>
      <c r="E4691">
        <v>-8.6190539820846356E-3</v>
      </c>
      <c r="G4691">
        <v>4689</v>
      </c>
      <c r="H4691">
        <f t="shared" ca="1" si="150"/>
        <v>2.2764551085081276E-2</v>
      </c>
    </row>
    <row r="4692" spans="2:8" x14ac:dyDescent="0.2">
      <c r="B4692" s="176">
        <v>41452</v>
      </c>
      <c r="C4692" s="146">
        <v>263.56417800000003</v>
      </c>
      <c r="D4692">
        <f t="shared" si="149"/>
        <v>-3.9616443550771124E-2</v>
      </c>
      <c r="E4692">
        <v>-8.6192412414839072E-3</v>
      </c>
      <c r="G4692">
        <v>4690</v>
      </c>
      <c r="H4692">
        <f t="shared" ca="1" si="150"/>
        <v>8.5104388748155051E-3</v>
      </c>
    </row>
    <row r="4693" spans="2:8" x14ac:dyDescent="0.2">
      <c r="B4693" s="176">
        <v>41450</v>
      </c>
      <c r="C4693" s="146">
        <v>274.43637100000001</v>
      </c>
      <c r="D4693">
        <f t="shared" si="149"/>
        <v>-0.40049718934559492</v>
      </c>
      <c r="E4693">
        <v>-8.6297959517914174E-3</v>
      </c>
      <c r="G4693">
        <v>4691</v>
      </c>
      <c r="H4693">
        <f t="shared" ca="1" si="150"/>
        <v>-2.6198646975772288E-2</v>
      </c>
    </row>
    <row r="4694" spans="2:8" x14ac:dyDescent="0.2">
      <c r="B4694" s="176">
        <v>44798</v>
      </c>
      <c r="C4694" s="146">
        <v>457.77328499999999</v>
      </c>
      <c r="D4694">
        <f t="shared" si="149"/>
        <v>-0.11025505642376289</v>
      </c>
      <c r="E4694">
        <v>-8.6355288417553442E-3</v>
      </c>
      <c r="G4694">
        <v>4692</v>
      </c>
      <c r="H4694">
        <f t="shared" ca="1" si="150"/>
        <v>-1.8729929317013318E-2</v>
      </c>
    </row>
    <row r="4695" spans="2:8" x14ac:dyDescent="0.2">
      <c r="B4695" s="176">
        <v>41968</v>
      </c>
      <c r="C4695" s="146">
        <v>514.49945100000002</v>
      </c>
      <c r="D4695">
        <f t="shared" si="149"/>
        <v>0.28575736532585638</v>
      </c>
      <c r="E4695">
        <v>-8.6435984805983742E-3</v>
      </c>
      <c r="G4695">
        <v>4693</v>
      </c>
      <c r="H4695">
        <f t="shared" ca="1" si="150"/>
        <v>-1.6438468083461149E-2</v>
      </c>
    </row>
    <row r="4696" spans="2:8" x14ac:dyDescent="0.2">
      <c r="B4696" s="176">
        <v>43006</v>
      </c>
      <c r="C4696" s="146">
        <v>400.15283199999999</v>
      </c>
      <c r="D4696">
        <f t="shared" si="149"/>
        <v>1.1898526356445267</v>
      </c>
      <c r="E4696">
        <v>-8.6441358347554929E-3</v>
      </c>
      <c r="G4696">
        <v>4694</v>
      </c>
      <c r="H4696">
        <f t="shared" ca="1" si="150"/>
        <v>-6.8690613460360733E-2</v>
      </c>
    </row>
    <row r="4697" spans="2:8" x14ac:dyDescent="0.2">
      <c r="B4697" s="176">
        <v>43483</v>
      </c>
      <c r="C4697" s="146">
        <v>182.73048399999999</v>
      </c>
      <c r="D4697">
        <f t="shared" si="149"/>
        <v>0.39179958699620077</v>
      </c>
      <c r="E4697">
        <v>-8.6532574169065884E-3</v>
      </c>
      <c r="G4697">
        <v>4695</v>
      </c>
      <c r="H4697">
        <f t="shared" ca="1" si="150"/>
        <v>-2.4624313258578549E-2</v>
      </c>
    </row>
    <row r="4698" spans="2:8" x14ac:dyDescent="0.2">
      <c r="B4698" s="176">
        <v>44103</v>
      </c>
      <c r="C4698" s="146">
        <v>131.29080200000001</v>
      </c>
      <c r="D4698">
        <f t="shared" si="149"/>
        <v>0.69541643113082718</v>
      </c>
      <c r="E4698">
        <v>-8.6564699728227251E-3</v>
      </c>
      <c r="G4698">
        <v>4696</v>
      </c>
      <c r="H4698">
        <f t="shared" ca="1" si="150"/>
        <v>-8.7850003665287772E-3</v>
      </c>
    </row>
    <row r="4699" spans="2:8" x14ac:dyDescent="0.2">
      <c r="B4699" s="176">
        <v>38589</v>
      </c>
      <c r="C4699" s="146">
        <v>77.438675000000003</v>
      </c>
      <c r="D4699">
        <f t="shared" si="149"/>
        <v>-0.85078832244190206</v>
      </c>
      <c r="E4699">
        <v>-8.6617231699895048E-3</v>
      </c>
      <c r="G4699">
        <v>4697</v>
      </c>
      <c r="H4699">
        <f t="shared" ca="1" si="150"/>
        <v>-4.8217527411694586E-3</v>
      </c>
    </row>
    <row r="4700" spans="2:8" x14ac:dyDescent="0.2">
      <c r="B4700" s="176">
        <v>41967</v>
      </c>
      <c r="C4700" s="146">
        <v>518.98535200000003</v>
      </c>
      <c r="D4700">
        <f t="shared" si="149"/>
        <v>3.136693407305132</v>
      </c>
      <c r="E4700">
        <v>-8.6629203675089774E-3</v>
      </c>
      <c r="G4700">
        <v>4698</v>
      </c>
      <c r="H4700">
        <f t="shared" ca="1" si="150"/>
        <v>2.1732320434143036E-3</v>
      </c>
    </row>
    <row r="4701" spans="2:8" x14ac:dyDescent="0.2">
      <c r="B4701" s="176">
        <v>43754</v>
      </c>
      <c r="C4701" s="146">
        <v>125.458984</v>
      </c>
      <c r="D4701">
        <f t="shared" si="149"/>
        <v>2.4386900661014446</v>
      </c>
      <c r="E4701">
        <v>-8.6648184929678951E-3</v>
      </c>
      <c r="G4701">
        <v>4699</v>
      </c>
      <c r="H4701">
        <f t="shared" ca="1" si="150"/>
        <v>4.5155624786342205E-2</v>
      </c>
    </row>
    <row r="4702" spans="2:8" x14ac:dyDescent="0.2">
      <c r="B4702" s="176">
        <v>35815</v>
      </c>
      <c r="C4702" s="146">
        <v>36.484527999999997</v>
      </c>
      <c r="D4702">
        <f t="shared" si="149"/>
        <v>-0.93394185049566392</v>
      </c>
      <c r="E4702">
        <v>-8.6686708565144512E-3</v>
      </c>
      <c r="G4702">
        <v>4700</v>
      </c>
      <c r="H4702">
        <f t="shared" ca="1" si="150"/>
        <v>-6.7599708381017296E-2</v>
      </c>
    </row>
    <row r="4703" spans="2:8" x14ac:dyDescent="0.2">
      <c r="B4703" s="176">
        <v>42073</v>
      </c>
      <c r="C4703" s="146">
        <v>552.30926499999998</v>
      </c>
      <c r="D4703">
        <f t="shared" si="149"/>
        <v>18.584921693009534</v>
      </c>
      <c r="E4703">
        <v>-8.6711638461204749E-3</v>
      </c>
      <c r="G4703">
        <v>4701</v>
      </c>
      <c r="H4703">
        <f t="shared" ca="1" si="150"/>
        <v>7.1938893021925403E-3</v>
      </c>
    </row>
    <row r="4704" spans="2:8" x14ac:dyDescent="0.2">
      <c r="B4704" s="176">
        <v>37785</v>
      </c>
      <c r="C4704" s="146">
        <v>28.200738999999999</v>
      </c>
      <c r="D4704">
        <f t="shared" si="149"/>
        <v>1.4636114899129979</v>
      </c>
      <c r="E4704">
        <v>-8.6767337710485469E-3</v>
      </c>
      <c r="G4704">
        <v>4702</v>
      </c>
      <c r="H4704">
        <f t="shared" ca="1" si="150"/>
        <v>2.0656268845467694E-2</v>
      </c>
    </row>
    <row r="4705" spans="2:8" x14ac:dyDescent="0.2">
      <c r="B4705" s="176">
        <v>37084</v>
      </c>
      <c r="C4705" s="146">
        <v>11.446910000000001</v>
      </c>
      <c r="D4705">
        <f t="shared" si="149"/>
        <v>-0.91311922996756334</v>
      </c>
      <c r="E4705">
        <v>-8.6839346559356139E-3</v>
      </c>
      <c r="G4705">
        <v>4703</v>
      </c>
      <c r="H4705">
        <f t="shared" ca="1" si="150"/>
        <v>8.1230169337064822E-3</v>
      </c>
    </row>
    <row r="4706" spans="2:8" x14ac:dyDescent="0.2">
      <c r="B4706" s="176">
        <v>40157</v>
      </c>
      <c r="C4706" s="146">
        <v>131.754242</v>
      </c>
      <c r="D4706">
        <f t="shared" si="149"/>
        <v>-0.27600724769517943</v>
      </c>
      <c r="E4706">
        <v>-8.686605235856253E-3</v>
      </c>
      <c r="G4706">
        <v>4704</v>
      </c>
      <c r="H4706">
        <f t="shared" ca="1" si="150"/>
        <v>9.2060039937171441E-3</v>
      </c>
    </row>
    <row r="4707" spans="2:8" x14ac:dyDescent="0.2">
      <c r="B4707" s="176">
        <v>43426</v>
      </c>
      <c r="C4707" s="146">
        <v>181.98281900000001</v>
      </c>
      <c r="D4707">
        <f t="shared" si="149"/>
        <v>0.18004666669247446</v>
      </c>
      <c r="E4707">
        <v>-8.6884998943363018E-3</v>
      </c>
      <c r="G4707">
        <v>4705</v>
      </c>
      <c r="H4707">
        <f t="shared" ca="1" si="150"/>
        <v>-3.5348994289082496E-2</v>
      </c>
    </row>
    <row r="4708" spans="2:8" x14ac:dyDescent="0.2">
      <c r="B4708" s="176">
        <v>40303</v>
      </c>
      <c r="C4708" s="146">
        <v>154.21662900000001</v>
      </c>
      <c r="D4708">
        <f t="shared" si="149"/>
        <v>-0.62102579653336054</v>
      </c>
      <c r="E4708">
        <v>-8.7273877543865216E-3</v>
      </c>
      <c r="G4708">
        <v>4706</v>
      </c>
      <c r="H4708">
        <f t="shared" ca="1" si="150"/>
        <v>2.7054275613653034E-2</v>
      </c>
    </row>
    <row r="4709" spans="2:8" x14ac:dyDescent="0.2">
      <c r="B4709" s="176">
        <v>43003</v>
      </c>
      <c r="C4709" s="146">
        <v>406.93173200000001</v>
      </c>
      <c r="D4709">
        <f t="shared" si="149"/>
        <v>-2.4798765998125194E-2</v>
      </c>
      <c r="E4709">
        <v>-8.74201393125041E-3</v>
      </c>
      <c r="G4709">
        <v>4707</v>
      </c>
      <c r="H4709">
        <f t="shared" ca="1" si="150"/>
        <v>-2.3753770461075185E-2</v>
      </c>
    </row>
    <row r="4710" spans="2:8" x14ac:dyDescent="0.2">
      <c r="B4710" s="176">
        <v>41752</v>
      </c>
      <c r="C4710" s="146">
        <v>417.27975500000002</v>
      </c>
      <c r="D4710">
        <f t="shared" si="149"/>
        <v>-0.12062963519867563</v>
      </c>
      <c r="E4710">
        <v>-8.7452885382671344E-3</v>
      </c>
      <c r="G4710">
        <v>4708</v>
      </c>
      <c r="H4710">
        <f t="shared" ca="1" si="150"/>
        <v>1.210979031649978E-2</v>
      </c>
    </row>
    <row r="4711" spans="2:8" x14ac:dyDescent="0.2">
      <c r="B4711" s="176">
        <v>44559</v>
      </c>
      <c r="C4711" s="146">
        <v>474.52105699999998</v>
      </c>
      <c r="D4711">
        <f t="shared" si="149"/>
        <v>-4.3696657506990415E-2</v>
      </c>
      <c r="E4711">
        <v>-8.746418834939226E-3</v>
      </c>
      <c r="G4711">
        <v>4709</v>
      </c>
      <c r="H4711">
        <f t="shared" ca="1" si="150"/>
        <v>-2.729339711885229E-2</v>
      </c>
    </row>
    <row r="4712" spans="2:8" x14ac:dyDescent="0.2">
      <c r="B4712" s="176">
        <v>42741</v>
      </c>
      <c r="C4712" s="146">
        <v>496.20349099999999</v>
      </c>
      <c r="D4712">
        <f t="shared" si="149"/>
        <v>3.1688391063661392</v>
      </c>
      <c r="E4712">
        <v>-8.7623077539534487E-3</v>
      </c>
      <c r="G4712">
        <v>4710</v>
      </c>
      <c r="H4712">
        <f t="shared" ca="1" si="150"/>
        <v>-6.1398685392757071E-3</v>
      </c>
    </row>
    <row r="4713" spans="2:8" x14ac:dyDescent="0.2">
      <c r="B4713" s="176">
        <v>40142</v>
      </c>
      <c r="C4713" s="146">
        <v>119.026779</v>
      </c>
      <c r="D4713">
        <f t="shared" si="149"/>
        <v>-0.60859613042658556</v>
      </c>
      <c r="E4713">
        <v>-8.768427106769049E-3</v>
      </c>
      <c r="G4713">
        <v>4711</v>
      </c>
      <c r="H4713">
        <f t="shared" ca="1" si="150"/>
        <v>-4.178881201168979E-2</v>
      </c>
    </row>
    <row r="4714" spans="2:8" x14ac:dyDescent="0.2">
      <c r="B4714" s="176">
        <v>44291</v>
      </c>
      <c r="C4714" s="146">
        <v>304.10220299999997</v>
      </c>
      <c r="D4714">
        <f t="shared" si="149"/>
        <v>0.1717876221259442</v>
      </c>
      <c r="E4714">
        <v>-8.7733839413057565E-3</v>
      </c>
      <c r="G4714">
        <v>4712</v>
      </c>
      <c r="H4714">
        <f t="shared" ca="1" si="150"/>
        <v>-2.3976534389109641E-2</v>
      </c>
    </row>
    <row r="4715" spans="2:8" x14ac:dyDescent="0.2">
      <c r="B4715" s="176">
        <v>40968</v>
      </c>
      <c r="C4715" s="146">
        <v>259.51989700000001</v>
      </c>
      <c r="D4715">
        <f t="shared" si="149"/>
        <v>0.22440585012590838</v>
      </c>
      <c r="E4715">
        <v>-8.7800004632977383E-3</v>
      </c>
      <c r="G4715">
        <v>4713</v>
      </c>
      <c r="H4715">
        <f t="shared" ca="1" si="150"/>
        <v>-1.7816067437362471E-2</v>
      </c>
    </row>
    <row r="4716" spans="2:8" x14ac:dyDescent="0.2">
      <c r="B4716" s="176">
        <v>40458</v>
      </c>
      <c r="C4716" s="146">
        <v>211.95578</v>
      </c>
      <c r="D4716">
        <f t="shared" si="149"/>
        <v>7.3980343390400236</v>
      </c>
      <c r="E4716">
        <v>-8.7819848609056918E-3</v>
      </c>
      <c r="G4716">
        <v>4714</v>
      </c>
      <c r="H4716">
        <f t="shared" ca="1" si="150"/>
        <v>2.4019182619799597E-2</v>
      </c>
    </row>
    <row r="4717" spans="2:8" x14ac:dyDescent="0.2">
      <c r="B4717" s="176">
        <v>37644</v>
      </c>
      <c r="C4717" s="146">
        <v>25.238737</v>
      </c>
      <c r="D4717">
        <f t="shared" si="149"/>
        <v>-0.38193133251424521</v>
      </c>
      <c r="E4717">
        <v>-8.785179135894685E-3</v>
      </c>
      <c r="G4717">
        <v>4715</v>
      </c>
      <c r="H4717">
        <f t="shared" ca="1" si="150"/>
        <v>3.2494971008261118E-3</v>
      </c>
    </row>
    <row r="4718" spans="2:8" x14ac:dyDescent="0.2">
      <c r="B4718" s="176">
        <v>35787</v>
      </c>
      <c r="C4718" s="146">
        <v>40.834842999999999</v>
      </c>
      <c r="D4718">
        <f t="shared" si="149"/>
        <v>-0.69115733498893095</v>
      </c>
      <c r="E4718">
        <v>-8.7995442232331692E-3</v>
      </c>
      <c r="G4718">
        <v>4716</v>
      </c>
      <c r="H4718">
        <f t="shared" ca="1" si="150"/>
        <v>7.802095655113272E-3</v>
      </c>
    </row>
    <row r="4719" spans="2:8" x14ac:dyDescent="0.2">
      <c r="B4719" s="176">
        <v>38901</v>
      </c>
      <c r="C4719" s="146">
        <v>132.218918</v>
      </c>
      <c r="D4719">
        <f t="shared" si="149"/>
        <v>6.8950996479361022</v>
      </c>
      <c r="E4719">
        <v>-8.8065878932583348E-3</v>
      </c>
      <c r="G4719">
        <v>4717</v>
      </c>
      <c r="H4719">
        <f t="shared" ca="1" si="150"/>
        <v>-7.5064682765142748E-2</v>
      </c>
    </row>
    <row r="4720" spans="2:8" x14ac:dyDescent="0.2">
      <c r="B4720" s="176">
        <v>36102</v>
      </c>
      <c r="C4720" s="146">
        <v>16.746960000000001</v>
      </c>
      <c r="D4720">
        <f t="shared" si="149"/>
        <v>-0.9422399366076013</v>
      </c>
      <c r="E4720">
        <v>-8.822254659839714E-3</v>
      </c>
      <c r="G4720">
        <v>4718</v>
      </c>
      <c r="H4720">
        <f t="shared" ca="1" si="150"/>
        <v>2.3059583650950583E-2</v>
      </c>
    </row>
    <row r="4721" spans="2:8" x14ac:dyDescent="0.2">
      <c r="B4721" s="176">
        <v>41396</v>
      </c>
      <c r="C4721" s="146">
        <v>289.94012500000002</v>
      </c>
      <c r="D4721">
        <f t="shared" si="149"/>
        <v>4.6784953979608268</v>
      </c>
      <c r="E4721">
        <v>-8.833300211273383E-3</v>
      </c>
      <c r="G4721">
        <v>4719</v>
      </c>
      <c r="H4721">
        <f t="shared" ca="1" si="150"/>
        <v>4.0275131092044204E-2</v>
      </c>
    </row>
    <row r="4722" spans="2:8" x14ac:dyDescent="0.2">
      <c r="B4722" s="176">
        <v>40001</v>
      </c>
      <c r="C4722" s="146">
        <v>51.059322000000002</v>
      </c>
      <c r="D4722">
        <f t="shared" si="149"/>
        <v>-7.0066214131735291E-2</v>
      </c>
      <c r="E4722">
        <v>-8.8369397284685305E-3</v>
      </c>
      <c r="G4722">
        <v>4720</v>
      </c>
      <c r="H4722">
        <f t="shared" ca="1" si="150"/>
        <v>-2.3698345153680203E-3</v>
      </c>
    </row>
    <row r="4723" spans="2:8" x14ac:dyDescent="0.2">
      <c r="B4723" s="176">
        <v>35516</v>
      </c>
      <c r="C4723" s="146">
        <v>54.906405999999997</v>
      </c>
      <c r="D4723">
        <f t="shared" si="149"/>
        <v>1.3507845952091546</v>
      </c>
      <c r="E4723">
        <v>-8.8370550890343302E-3</v>
      </c>
      <c r="G4723">
        <v>4721</v>
      </c>
      <c r="H4723">
        <f t="shared" ca="1" si="150"/>
        <v>-1.6409772010269347E-2</v>
      </c>
    </row>
    <row r="4724" spans="2:8" x14ac:dyDescent="0.2">
      <c r="B4724" s="176">
        <v>37425</v>
      </c>
      <c r="C4724" s="146">
        <v>23.356629999999999</v>
      </c>
      <c r="D4724">
        <f t="shared" si="149"/>
        <v>-0.69510289399284053</v>
      </c>
      <c r="E4724">
        <v>-8.8379766242126356E-3</v>
      </c>
      <c r="G4724">
        <v>4722</v>
      </c>
      <c r="H4724">
        <f t="shared" ca="1" si="150"/>
        <v>5.8744550794757079E-3</v>
      </c>
    </row>
    <row r="4725" spans="2:8" x14ac:dyDescent="0.2">
      <c r="B4725" s="176">
        <v>40032</v>
      </c>
      <c r="C4725" s="146">
        <v>76.604957999999996</v>
      </c>
      <c r="D4725">
        <f t="shared" si="149"/>
        <v>0.15845699704099928</v>
      </c>
      <c r="E4725">
        <v>-8.8432245045918772E-3</v>
      </c>
      <c r="G4725">
        <v>4723</v>
      </c>
      <c r="H4725">
        <f t="shared" ca="1" si="150"/>
        <v>3.5844672525521176E-2</v>
      </c>
    </row>
    <row r="4726" spans="2:8" x14ac:dyDescent="0.2">
      <c r="B4726" s="176">
        <v>37971</v>
      </c>
      <c r="C4726" s="146">
        <v>66.126716999999999</v>
      </c>
      <c r="D4726">
        <f t="shared" si="149"/>
        <v>-0.59129504473761418</v>
      </c>
      <c r="E4726">
        <v>-8.8449949815508425E-3</v>
      </c>
      <c r="G4726">
        <v>4724</v>
      </c>
      <c r="H4726">
        <f t="shared" ca="1" si="150"/>
        <v>-1.1602429413594195E-2</v>
      </c>
    </row>
    <row r="4727" spans="2:8" x14ac:dyDescent="0.2">
      <c r="B4727" s="176">
        <v>43649</v>
      </c>
      <c r="C4727" s="146">
        <v>161.79573099999999</v>
      </c>
      <c r="D4727">
        <f t="shared" si="149"/>
        <v>6.2354324720467025</v>
      </c>
      <c r="E4727">
        <v>-8.8549629001194972E-3</v>
      </c>
      <c r="G4727">
        <v>4725</v>
      </c>
      <c r="H4727">
        <f t="shared" ca="1" si="150"/>
        <v>4.14524129572496E-2</v>
      </c>
    </row>
    <row r="4728" spans="2:8" x14ac:dyDescent="0.2">
      <c r="B4728" s="176">
        <v>37567</v>
      </c>
      <c r="C4728" s="146">
        <v>22.361584000000001</v>
      </c>
      <c r="D4728">
        <f t="shared" si="149"/>
        <v>-0.93173682928023471</v>
      </c>
      <c r="E4728">
        <v>-8.8887868496836248E-3</v>
      </c>
      <c r="G4728">
        <v>4726</v>
      </c>
      <c r="H4728">
        <f t="shared" ca="1" si="150"/>
        <v>-3.1471629903498034E-2</v>
      </c>
    </row>
    <row r="4729" spans="2:8" x14ac:dyDescent="0.2">
      <c r="B4729" s="176">
        <v>43215</v>
      </c>
      <c r="C4729" s="146">
        <v>327.57904100000002</v>
      </c>
      <c r="D4729">
        <f t="shared" si="149"/>
        <v>12.147986808466371</v>
      </c>
      <c r="E4729">
        <v>-8.8975771008644351E-3</v>
      </c>
      <c r="G4729">
        <v>4727</v>
      </c>
      <c r="H4729">
        <f t="shared" ca="1" si="150"/>
        <v>1.7097915070633216E-2</v>
      </c>
    </row>
    <row r="4730" spans="2:8" x14ac:dyDescent="0.2">
      <c r="B4730" s="176">
        <v>37677</v>
      </c>
      <c r="C4730" s="146">
        <v>24.914767999999999</v>
      </c>
      <c r="D4730">
        <f t="shared" si="149"/>
        <v>-0.90641294767045233</v>
      </c>
      <c r="E4730">
        <v>-8.8985548202149649E-3</v>
      </c>
      <c r="G4730">
        <v>4728</v>
      </c>
      <c r="H4730">
        <f t="shared" ca="1" si="150"/>
        <v>1.1884643336253026E-2</v>
      </c>
    </row>
    <row r="4731" spans="2:8" x14ac:dyDescent="0.2">
      <c r="B4731" s="176">
        <v>43285</v>
      </c>
      <c r="C4731" s="146">
        <v>266.22024499999998</v>
      </c>
      <c r="D4731">
        <f t="shared" si="149"/>
        <v>6.6706503107984802E-2</v>
      </c>
      <c r="E4731">
        <v>-8.9071622615723555E-3</v>
      </c>
      <c r="G4731">
        <v>4729</v>
      </c>
      <c r="H4731">
        <f t="shared" ca="1" si="150"/>
        <v>-1.2392374084983171E-2</v>
      </c>
    </row>
    <row r="4732" spans="2:8" x14ac:dyDescent="0.2">
      <c r="B4732" s="176">
        <v>43364</v>
      </c>
      <c r="C4732" s="146">
        <v>249.572159</v>
      </c>
      <c r="D4732">
        <f t="shared" si="149"/>
        <v>-0.46380381920016511</v>
      </c>
      <c r="E4732">
        <v>-8.9073704336398631E-3</v>
      </c>
      <c r="G4732">
        <v>4730</v>
      </c>
      <c r="H4732">
        <f t="shared" ca="1" si="150"/>
        <v>1.6516969264232014E-2</v>
      </c>
    </row>
    <row r="4733" spans="2:8" x14ac:dyDescent="0.2">
      <c r="B4733" s="176">
        <v>44805</v>
      </c>
      <c r="C4733" s="146">
        <v>465.449341</v>
      </c>
      <c r="D4733">
        <f t="shared" si="149"/>
        <v>-7.5528717533943163E-2</v>
      </c>
      <c r="E4733">
        <v>-8.9153054636587192E-3</v>
      </c>
      <c r="G4733">
        <v>4731</v>
      </c>
      <c r="H4733">
        <f t="shared" ca="1" si="150"/>
        <v>-2.5700857236797322E-2</v>
      </c>
    </row>
    <row r="4734" spans="2:8" x14ac:dyDescent="0.2">
      <c r="B4734" s="176">
        <v>42144</v>
      </c>
      <c r="C4734" s="146">
        <v>503.47625699999998</v>
      </c>
      <c r="D4734">
        <f t="shared" si="149"/>
        <v>-0.17395199835931094</v>
      </c>
      <c r="E4734">
        <v>-8.9250693200534446E-3</v>
      </c>
      <c r="G4734">
        <v>4732</v>
      </c>
      <c r="H4734">
        <f t="shared" ca="1" si="150"/>
        <v>-1.7743932683915505E-2</v>
      </c>
    </row>
    <row r="4735" spans="2:8" x14ac:dyDescent="0.2">
      <c r="B4735" s="176">
        <v>45145</v>
      </c>
      <c r="C4735" s="146">
        <v>609.5</v>
      </c>
      <c r="D4735">
        <f t="shared" si="149"/>
        <v>0.84073345378968212</v>
      </c>
      <c r="E4735">
        <v>-8.9430894308943094E-3</v>
      </c>
      <c r="G4735">
        <v>4733</v>
      </c>
      <c r="H4735">
        <f t="shared" ca="1" si="150"/>
        <v>7.9213866377254496E-3</v>
      </c>
    </row>
    <row r="4736" spans="2:8" x14ac:dyDescent="0.2">
      <c r="B4736" s="176">
        <v>43228</v>
      </c>
      <c r="C4736" s="146">
        <v>331.11801100000002</v>
      </c>
      <c r="D4736">
        <f t="shared" si="149"/>
        <v>1.534053294402719</v>
      </c>
      <c r="E4736">
        <v>-8.9511654191628421E-3</v>
      </c>
      <c r="G4736">
        <v>4734</v>
      </c>
      <c r="H4736">
        <f t="shared" ca="1" si="150"/>
        <v>-3.2018144236013813E-3</v>
      </c>
    </row>
    <row r="4737" spans="2:8" x14ac:dyDescent="0.2">
      <c r="B4737" s="176">
        <v>39429</v>
      </c>
      <c r="C4737" s="146">
        <v>130.66734299999999</v>
      </c>
      <c r="D4737">
        <f t="shared" si="149"/>
        <v>-0.70752696856175101</v>
      </c>
      <c r="E4737">
        <v>-8.960470393466799E-3</v>
      </c>
      <c r="G4737">
        <v>4735</v>
      </c>
      <c r="H4737">
        <f t="shared" ca="1" si="150"/>
        <v>4.1794834748788553E-3</v>
      </c>
    </row>
    <row r="4738" spans="2:8" x14ac:dyDescent="0.2">
      <c r="B4738" s="176">
        <v>41830</v>
      </c>
      <c r="C4738" s="146">
        <v>446.76715100000001</v>
      </c>
      <c r="D4738">
        <f t="shared" si="149"/>
        <v>-0.13644595089909423</v>
      </c>
      <c r="E4738">
        <v>-8.9666189670535908E-3</v>
      </c>
      <c r="G4738">
        <v>4736</v>
      </c>
      <c r="H4738">
        <f t="shared" ca="1" si="150"/>
        <v>-1.8116807573994601E-2</v>
      </c>
    </row>
    <row r="4739" spans="2:8" x14ac:dyDescent="0.2">
      <c r="B4739" s="176">
        <v>41963</v>
      </c>
      <c r="C4739" s="146">
        <v>517.35864300000003</v>
      </c>
      <c r="D4739">
        <f t="shared" ref="D4739:D4802" si="151">(C4739-C4740)/C4740</f>
        <v>1.5726219271144901</v>
      </c>
      <c r="E4739">
        <v>-8.9707480636202971E-3</v>
      </c>
      <c r="G4739">
        <v>4737</v>
      </c>
      <c r="H4739">
        <f t="shared" ca="1" si="150"/>
        <v>-2.4416552743273649E-2</v>
      </c>
    </row>
    <row r="4740" spans="2:8" x14ac:dyDescent="0.2">
      <c r="B4740" s="176">
        <v>40443</v>
      </c>
      <c r="C4740" s="146">
        <v>201.10169999999999</v>
      </c>
      <c r="D4740">
        <f t="shared" si="151"/>
        <v>7.1447118788990807</v>
      </c>
      <c r="E4740">
        <v>-8.976390271910618E-3</v>
      </c>
      <c r="G4740">
        <v>4738</v>
      </c>
      <c r="H4740">
        <f t="shared" ref="H4740:H4803" ca="1" si="152">_xlfn.NORM.INV(RAND(),N$5,N$6)</f>
        <v>-2.6399158377554639E-2</v>
      </c>
    </row>
    <row r="4741" spans="2:8" x14ac:dyDescent="0.2">
      <c r="B4741" s="176">
        <v>37678</v>
      </c>
      <c r="C4741" s="146">
        <v>24.691075999999999</v>
      </c>
      <c r="D4741">
        <f t="shared" si="151"/>
        <v>-0.90449959020351445</v>
      </c>
      <c r="E4741">
        <v>-8.978289502836221E-3</v>
      </c>
      <c r="G4741">
        <v>4739</v>
      </c>
      <c r="H4741">
        <f t="shared" ca="1" si="152"/>
        <v>2.7935699504316763E-2</v>
      </c>
    </row>
    <row r="4742" spans="2:8" x14ac:dyDescent="0.2">
      <c r="B4742" s="176">
        <v>43342</v>
      </c>
      <c r="C4742" s="146">
        <v>258.54418900000002</v>
      </c>
      <c r="D4742">
        <f t="shared" si="151"/>
        <v>9.4809831046646664</v>
      </c>
      <c r="E4742">
        <v>-8.9798030565750794E-3</v>
      </c>
      <c r="G4742">
        <v>4740</v>
      </c>
      <c r="H4742">
        <f t="shared" ca="1" si="152"/>
        <v>-1.3158015822848809E-2</v>
      </c>
    </row>
    <row r="4743" spans="2:8" x14ac:dyDescent="0.2">
      <c r="B4743" s="176">
        <v>37664</v>
      </c>
      <c r="C4743" s="146">
        <v>24.667933000000001</v>
      </c>
      <c r="D4743">
        <f t="shared" si="151"/>
        <v>-0.78755337576604745</v>
      </c>
      <c r="E4743">
        <v>-8.9866768848285462E-3</v>
      </c>
      <c r="G4743">
        <v>4741</v>
      </c>
      <c r="H4743">
        <f t="shared" ca="1" si="152"/>
        <v>5.8564514654440717E-3</v>
      </c>
    </row>
    <row r="4744" spans="2:8" x14ac:dyDescent="0.2">
      <c r="B4744" s="176">
        <v>39258</v>
      </c>
      <c r="C4744" s="146">
        <v>116.113556</v>
      </c>
      <c r="D4744">
        <f t="shared" si="151"/>
        <v>0.73048728185942857</v>
      </c>
      <c r="E4744">
        <v>-8.9872823360487089E-3</v>
      </c>
      <c r="G4744">
        <v>4742</v>
      </c>
      <c r="H4744">
        <f t="shared" ca="1" si="152"/>
        <v>-4.4129255784342798E-2</v>
      </c>
    </row>
    <row r="4745" spans="2:8" x14ac:dyDescent="0.2">
      <c r="B4745" s="176">
        <v>38453</v>
      </c>
      <c r="C4745" s="146">
        <v>67.098763000000005</v>
      </c>
      <c r="D4745">
        <f t="shared" si="151"/>
        <v>-0.21453878980390734</v>
      </c>
      <c r="E4745">
        <v>-8.9897511404802861E-3</v>
      </c>
      <c r="G4745">
        <v>4743</v>
      </c>
      <c r="H4745">
        <f t="shared" ca="1" si="152"/>
        <v>-1.095188518062621E-2</v>
      </c>
    </row>
    <row r="4746" spans="2:8" x14ac:dyDescent="0.2">
      <c r="B4746" s="176">
        <v>38616</v>
      </c>
      <c r="C4746" s="146">
        <v>85.425940999999995</v>
      </c>
      <c r="D4746">
        <f t="shared" si="151"/>
        <v>-0.15305962848612639</v>
      </c>
      <c r="E4746">
        <v>-8.9980133079689394E-3</v>
      </c>
      <c r="G4746">
        <v>4744</v>
      </c>
      <c r="H4746">
        <f t="shared" ca="1" si="152"/>
        <v>-1.5267411436029117E-2</v>
      </c>
    </row>
    <row r="4747" spans="2:8" x14ac:dyDescent="0.2">
      <c r="B4747" s="176">
        <v>38701</v>
      </c>
      <c r="C4747" s="146">
        <v>100.86417400000001</v>
      </c>
      <c r="D4747">
        <f t="shared" si="151"/>
        <v>1.5265766528528142</v>
      </c>
      <c r="E4747">
        <v>-8.998970230818186E-3</v>
      </c>
      <c r="G4747">
        <v>4745</v>
      </c>
      <c r="H4747">
        <f t="shared" ca="1" si="152"/>
        <v>1.2132592682925899E-3</v>
      </c>
    </row>
    <row r="4748" spans="2:8" x14ac:dyDescent="0.2">
      <c r="B4748" s="176">
        <v>35913</v>
      </c>
      <c r="C4748" s="146">
        <v>39.921280000000003</v>
      </c>
      <c r="D4748">
        <f t="shared" si="151"/>
        <v>0.96189282973277124</v>
      </c>
      <c r="E4748">
        <v>-8.9991018225241415E-3</v>
      </c>
      <c r="G4748">
        <v>4746</v>
      </c>
      <c r="H4748">
        <f t="shared" ca="1" si="152"/>
        <v>-9.9036253313700452E-3</v>
      </c>
    </row>
    <row r="4749" spans="2:8" x14ac:dyDescent="0.2">
      <c r="B4749" s="176">
        <v>37482</v>
      </c>
      <c r="C4749" s="146">
        <v>20.348348999999999</v>
      </c>
      <c r="D4749">
        <f t="shared" si="151"/>
        <v>-0.95866808107911872</v>
      </c>
      <c r="E4749">
        <v>-9.0155731106336297E-3</v>
      </c>
      <c r="G4749">
        <v>4747</v>
      </c>
      <c r="H4749">
        <f t="shared" ca="1" si="152"/>
        <v>3.9337761449774737E-2</v>
      </c>
    </row>
    <row r="4750" spans="2:8" x14ac:dyDescent="0.2">
      <c r="B4750" s="176">
        <v>42607</v>
      </c>
      <c r="C4750" s="146">
        <v>492.31561299999998</v>
      </c>
      <c r="D4750">
        <f t="shared" si="151"/>
        <v>6.0406925825345219</v>
      </c>
      <c r="E4750">
        <v>-9.0298072206831236E-3</v>
      </c>
      <c r="G4750">
        <v>4748</v>
      </c>
      <c r="H4750">
        <f t="shared" ca="1" si="152"/>
        <v>3.7187256938922671E-2</v>
      </c>
    </row>
    <row r="4751" spans="2:8" x14ac:dyDescent="0.2">
      <c r="B4751" s="176">
        <v>39716</v>
      </c>
      <c r="C4751" s="146">
        <v>69.924316000000005</v>
      </c>
      <c r="D4751">
        <f t="shared" si="151"/>
        <v>1.6821029964475454</v>
      </c>
      <c r="E4751">
        <v>-9.0323422553607435E-3</v>
      </c>
      <c r="G4751">
        <v>4749</v>
      </c>
      <c r="H4751">
        <f t="shared" ca="1" si="152"/>
        <v>1.649177200274294E-2</v>
      </c>
    </row>
    <row r="4752" spans="2:8" x14ac:dyDescent="0.2">
      <c r="B4752" s="176">
        <v>36237</v>
      </c>
      <c r="C4752" s="146">
        <v>26.070705</v>
      </c>
      <c r="D4752">
        <f t="shared" si="151"/>
        <v>-0.89737138375145253</v>
      </c>
      <c r="E4752">
        <v>-9.0653812155805473E-3</v>
      </c>
      <c r="G4752">
        <v>4750</v>
      </c>
      <c r="H4752">
        <f t="shared" ca="1" si="152"/>
        <v>-8.0522952964103833E-2</v>
      </c>
    </row>
    <row r="4753" spans="2:8" x14ac:dyDescent="0.2">
      <c r="B4753" s="176">
        <v>40535</v>
      </c>
      <c r="C4753" s="146">
        <v>254.02958699999999</v>
      </c>
      <c r="D4753">
        <f t="shared" si="151"/>
        <v>-0.47502817189442781</v>
      </c>
      <c r="E4753">
        <v>-9.0833768385433049E-3</v>
      </c>
      <c r="G4753">
        <v>4751</v>
      </c>
      <c r="H4753">
        <f t="shared" ca="1" si="152"/>
        <v>1.5789952322561029E-2</v>
      </c>
    </row>
    <row r="4754" spans="2:8" x14ac:dyDescent="0.2">
      <c r="B4754" s="176">
        <v>44790</v>
      </c>
      <c r="C4754" s="146">
        <v>483.89184599999999</v>
      </c>
      <c r="D4754">
        <f t="shared" si="151"/>
        <v>0.17161477211130002</v>
      </c>
      <c r="E4754">
        <v>-9.084440581358183E-3</v>
      </c>
      <c r="G4754">
        <v>4752</v>
      </c>
      <c r="H4754">
        <f t="shared" ca="1" si="152"/>
        <v>-3.1174957357349202E-2</v>
      </c>
    </row>
    <row r="4755" spans="2:8" x14ac:dyDescent="0.2">
      <c r="B4755" s="176">
        <v>43053</v>
      </c>
      <c r="C4755" s="146">
        <v>413.01275600000002</v>
      </c>
      <c r="D4755">
        <f t="shared" si="151"/>
        <v>-3.6399660201618222E-2</v>
      </c>
      <c r="E4755">
        <v>-9.0887697658971756E-3</v>
      </c>
      <c r="G4755">
        <v>4753</v>
      </c>
      <c r="H4755">
        <f t="shared" ca="1" si="152"/>
        <v>-1.5173960515182654E-2</v>
      </c>
    </row>
    <row r="4756" spans="2:8" x14ac:dyDescent="0.2">
      <c r="B4756" s="176">
        <v>43104</v>
      </c>
      <c r="C4756" s="146">
        <v>428.61416600000001</v>
      </c>
      <c r="D4756">
        <f t="shared" si="151"/>
        <v>0.83689110652707321</v>
      </c>
      <c r="E4756">
        <v>-9.1033780322598793E-3</v>
      </c>
      <c r="G4756">
        <v>4754</v>
      </c>
      <c r="H4756">
        <f t="shared" ca="1" si="152"/>
        <v>-2.6400371274489461E-2</v>
      </c>
    </row>
    <row r="4757" spans="2:8" x14ac:dyDescent="0.2">
      <c r="B4757" s="176">
        <v>41130</v>
      </c>
      <c r="C4757" s="146">
        <v>233.33673099999999</v>
      </c>
      <c r="D4757">
        <f t="shared" si="151"/>
        <v>-0.44084097286809482</v>
      </c>
      <c r="E4757">
        <v>-9.1096475326374639E-3</v>
      </c>
      <c r="G4757">
        <v>4755</v>
      </c>
      <c r="H4757">
        <f t="shared" ca="1" si="152"/>
        <v>8.7986024395684433E-3</v>
      </c>
    </row>
    <row r="4758" spans="2:8" x14ac:dyDescent="0.2">
      <c r="B4758" s="176">
        <v>43097</v>
      </c>
      <c r="C4758" s="146">
        <v>417.29940800000003</v>
      </c>
      <c r="D4758">
        <f t="shared" si="151"/>
        <v>1.1995335896374277</v>
      </c>
      <c r="E4758">
        <v>-9.1135162424677597E-3</v>
      </c>
      <c r="G4758">
        <v>4756</v>
      </c>
      <c r="H4758">
        <f t="shared" ca="1" si="152"/>
        <v>-9.2223922988753908E-3</v>
      </c>
    </row>
    <row r="4759" spans="2:8" x14ac:dyDescent="0.2">
      <c r="B4759" s="176">
        <v>40707</v>
      </c>
      <c r="C4759" s="146">
        <v>189.72177099999999</v>
      </c>
      <c r="D4759">
        <f t="shared" si="151"/>
        <v>-0.35986050960303018</v>
      </c>
      <c r="E4759">
        <v>-9.1210930777684707E-3</v>
      </c>
      <c r="G4759">
        <v>4757</v>
      </c>
      <c r="H4759">
        <f t="shared" ca="1" si="152"/>
        <v>-2.8067122699525115E-2</v>
      </c>
    </row>
    <row r="4760" spans="2:8" x14ac:dyDescent="0.2">
      <c r="B4760" s="176">
        <v>41325</v>
      </c>
      <c r="C4760" s="146">
        <v>296.37567100000001</v>
      </c>
      <c r="D4760">
        <f t="shared" si="151"/>
        <v>-0.15707574571445049</v>
      </c>
      <c r="E4760">
        <v>-9.1279544686740707E-3</v>
      </c>
      <c r="G4760">
        <v>4758</v>
      </c>
      <c r="H4760">
        <f t="shared" ca="1" si="152"/>
        <v>-1.5232760054260351E-2</v>
      </c>
    </row>
    <row r="4761" spans="2:8" x14ac:dyDescent="0.2">
      <c r="B4761" s="176">
        <v>44362</v>
      </c>
      <c r="C4761" s="146">
        <v>351.60415599999999</v>
      </c>
      <c r="D4761">
        <f t="shared" si="151"/>
        <v>22.375721116848968</v>
      </c>
      <c r="E4761">
        <v>-9.1305734767128544E-3</v>
      </c>
      <c r="G4761">
        <v>4759</v>
      </c>
      <c r="H4761">
        <f t="shared" ca="1" si="152"/>
        <v>-3.0944673743634354E-2</v>
      </c>
    </row>
    <row r="4762" spans="2:8" x14ac:dyDescent="0.2">
      <c r="B4762" s="176">
        <v>37246</v>
      </c>
      <c r="C4762" s="146">
        <v>15.041425</v>
      </c>
      <c r="D4762">
        <f t="shared" si="151"/>
        <v>-0.96641072170732278</v>
      </c>
      <c r="E4762">
        <v>-9.1459548493988407E-3</v>
      </c>
      <c r="G4762">
        <v>4760</v>
      </c>
      <c r="H4762">
        <f t="shared" ca="1" si="152"/>
        <v>9.3666423643961938E-2</v>
      </c>
    </row>
    <row r="4763" spans="2:8" x14ac:dyDescent="0.2">
      <c r="B4763" s="176">
        <v>42842</v>
      </c>
      <c r="C4763" s="146">
        <v>447.80435199999999</v>
      </c>
      <c r="D4763">
        <f t="shared" si="151"/>
        <v>0.1227531694095037</v>
      </c>
      <c r="E4763">
        <v>-9.1540289544196265E-3</v>
      </c>
      <c r="G4763">
        <v>4761</v>
      </c>
      <c r="H4763">
        <f t="shared" ca="1" si="152"/>
        <v>-2.7607306129037845E-2</v>
      </c>
    </row>
    <row r="4764" spans="2:8" x14ac:dyDescent="0.2">
      <c r="B4764" s="176">
        <v>42324</v>
      </c>
      <c r="C4764" s="146">
        <v>398.84487899999999</v>
      </c>
      <c r="D4764">
        <f t="shared" si="151"/>
        <v>0.54587289929899985</v>
      </c>
      <c r="E4764">
        <v>-9.1596263740783418E-3</v>
      </c>
      <c r="G4764">
        <v>4762</v>
      </c>
      <c r="H4764">
        <f t="shared" ca="1" si="152"/>
        <v>1.7191355547981853E-2</v>
      </c>
    </row>
    <row r="4765" spans="2:8" x14ac:dyDescent="0.2">
      <c r="B4765" s="176">
        <v>41205</v>
      </c>
      <c r="C4765" s="146">
        <v>258.00625600000001</v>
      </c>
      <c r="D4765">
        <f t="shared" si="151"/>
        <v>-0.22581398149767887</v>
      </c>
      <c r="E4765">
        <v>-9.1743126312506355E-3</v>
      </c>
      <c r="G4765">
        <v>4763</v>
      </c>
      <c r="H4765">
        <f t="shared" ca="1" si="152"/>
        <v>4.6430903320236402E-2</v>
      </c>
    </row>
    <row r="4766" spans="2:8" x14ac:dyDescent="0.2">
      <c r="B4766" s="176">
        <v>44368</v>
      </c>
      <c r="C4766" s="146">
        <v>333.26132200000001</v>
      </c>
      <c r="D4766">
        <f t="shared" si="151"/>
        <v>-0.13873500558220314</v>
      </c>
      <c r="E4766">
        <v>-9.1878921314158674E-3</v>
      </c>
      <c r="G4766">
        <v>4764</v>
      </c>
      <c r="H4766">
        <f t="shared" ca="1" si="152"/>
        <v>1.4862712626243765E-2</v>
      </c>
    </row>
    <row r="4767" spans="2:8" x14ac:dyDescent="0.2">
      <c r="B4767" s="176">
        <v>44692</v>
      </c>
      <c r="C4767" s="146">
        <v>386.94400000000002</v>
      </c>
      <c r="D4767">
        <f t="shared" si="151"/>
        <v>-0.4256434717118574</v>
      </c>
      <c r="E4767">
        <v>-9.189590887078096E-3</v>
      </c>
      <c r="G4767">
        <v>4765</v>
      </c>
      <c r="H4767">
        <f t="shared" ca="1" si="152"/>
        <v>2.484801024686047E-2</v>
      </c>
    </row>
    <row r="4768" spans="2:8" x14ac:dyDescent="0.2">
      <c r="B4768" s="176">
        <v>45254</v>
      </c>
      <c r="C4768" s="146">
        <v>673.70001200000002</v>
      </c>
      <c r="D4768">
        <f t="shared" si="151"/>
        <v>1.6148179647174086</v>
      </c>
      <c r="E4768">
        <v>-9.1918521798628923E-3</v>
      </c>
      <c r="G4768">
        <v>4766</v>
      </c>
      <c r="H4768">
        <f t="shared" ca="1" si="152"/>
        <v>5.9528394253634563E-2</v>
      </c>
    </row>
    <row r="4769" spans="2:8" x14ac:dyDescent="0.2">
      <c r="B4769" s="176">
        <v>43315</v>
      </c>
      <c r="C4769" s="146">
        <v>257.64700299999998</v>
      </c>
      <c r="D4769">
        <f t="shared" si="151"/>
        <v>1.2283700205232106</v>
      </c>
      <c r="E4769">
        <v>-9.2007080876709921E-3</v>
      </c>
      <c r="G4769">
        <v>4767</v>
      </c>
      <c r="H4769">
        <f t="shared" ca="1" si="152"/>
        <v>-8.8678967235671681E-3</v>
      </c>
    </row>
    <row r="4770" spans="2:8" x14ac:dyDescent="0.2">
      <c r="B4770" s="176">
        <v>38916</v>
      </c>
      <c r="C4770" s="146">
        <v>115.621284</v>
      </c>
      <c r="D4770">
        <f t="shared" si="151"/>
        <v>3.6449871936851377</v>
      </c>
      <c r="E4770">
        <v>-9.2038303367209407E-3</v>
      </c>
      <c r="G4770">
        <v>4768</v>
      </c>
      <c r="H4770">
        <f t="shared" ca="1" si="152"/>
        <v>-4.5514277705296022E-2</v>
      </c>
    </row>
    <row r="4771" spans="2:8" x14ac:dyDescent="0.2">
      <c r="B4771" s="176">
        <v>37620</v>
      </c>
      <c r="C4771" s="146">
        <v>24.891625999999999</v>
      </c>
      <c r="D4771">
        <f t="shared" si="151"/>
        <v>-0.95482690198001308</v>
      </c>
      <c r="E4771">
        <v>-9.2109105302258017E-3</v>
      </c>
      <c r="G4771">
        <v>4769</v>
      </c>
      <c r="H4771">
        <f t="shared" ca="1" si="152"/>
        <v>-2.1042959254017973E-2</v>
      </c>
    </row>
    <row r="4772" spans="2:8" x14ac:dyDescent="0.2">
      <c r="B4772" s="176">
        <v>42046</v>
      </c>
      <c r="C4772" s="146">
        <v>551.027649</v>
      </c>
      <c r="D4772">
        <f t="shared" si="151"/>
        <v>21.947743779432855</v>
      </c>
      <c r="E4772">
        <v>-9.2181404789064073E-3</v>
      </c>
      <c r="G4772">
        <v>4770</v>
      </c>
      <c r="H4772">
        <f t="shared" ca="1" si="152"/>
        <v>-1.9346672208939444E-2</v>
      </c>
    </row>
    <row r="4773" spans="2:8" x14ac:dyDescent="0.2">
      <c r="B4773" s="176">
        <v>37711</v>
      </c>
      <c r="C4773" s="146">
        <v>24.012280000000001</v>
      </c>
      <c r="D4773">
        <f t="shared" si="151"/>
        <v>-0.29585723909523221</v>
      </c>
      <c r="E4773">
        <v>-9.2298741849667406E-3</v>
      </c>
      <c r="G4773">
        <v>4771</v>
      </c>
      <c r="H4773">
        <f t="shared" ca="1" si="152"/>
        <v>2.096363124674171E-2</v>
      </c>
    </row>
    <row r="4774" spans="2:8" x14ac:dyDescent="0.2">
      <c r="B4774" s="176">
        <v>36480</v>
      </c>
      <c r="C4774" s="146">
        <v>34.101436999999997</v>
      </c>
      <c r="D4774">
        <f t="shared" si="151"/>
        <v>0.42199371296769417</v>
      </c>
      <c r="E4774">
        <v>-9.2409519183686509E-3</v>
      </c>
      <c r="G4774">
        <v>4772</v>
      </c>
      <c r="H4774">
        <f t="shared" ca="1" si="152"/>
        <v>2.3188969428704347E-2</v>
      </c>
    </row>
    <row r="4775" spans="2:8" x14ac:dyDescent="0.2">
      <c r="B4775" s="176">
        <v>37755</v>
      </c>
      <c r="C4775" s="146">
        <v>23.981425999999999</v>
      </c>
      <c r="D4775">
        <f t="shared" si="151"/>
        <v>-0.94244935609902392</v>
      </c>
      <c r="E4775">
        <v>-9.2417621987808188E-3</v>
      </c>
      <c r="G4775">
        <v>4773</v>
      </c>
      <c r="H4775">
        <f t="shared" ca="1" si="152"/>
        <v>4.223597108096503E-3</v>
      </c>
    </row>
    <row r="4776" spans="2:8" x14ac:dyDescent="0.2">
      <c r="B4776" s="176">
        <v>43123</v>
      </c>
      <c r="C4776" s="146">
        <v>416.70126299999998</v>
      </c>
      <c r="D4776">
        <f t="shared" si="151"/>
        <v>-0.12277019759658248</v>
      </c>
      <c r="E4776">
        <v>-9.243888183875176E-3</v>
      </c>
      <c r="G4776">
        <v>4774</v>
      </c>
      <c r="H4776">
        <f t="shared" ca="1" si="152"/>
        <v>-1.6314631696476584E-2</v>
      </c>
    </row>
    <row r="4777" spans="2:8" x14ac:dyDescent="0.2">
      <c r="B4777" s="176">
        <v>42811</v>
      </c>
      <c r="C4777" s="146">
        <v>475.01950099999999</v>
      </c>
      <c r="D4777">
        <f t="shared" si="151"/>
        <v>4.0721478716208575</v>
      </c>
      <c r="E4777">
        <v>-9.2525484857737643E-3</v>
      </c>
      <c r="G4777">
        <v>4775</v>
      </c>
      <c r="H4777">
        <f t="shared" ca="1" si="152"/>
        <v>1.1108556224826645E-2</v>
      </c>
    </row>
    <row r="4778" spans="2:8" x14ac:dyDescent="0.2">
      <c r="B4778" s="176">
        <v>38688</v>
      </c>
      <c r="C4778" s="146">
        <v>93.652534000000003</v>
      </c>
      <c r="D4778">
        <f t="shared" si="151"/>
        <v>-0.68499188321896454</v>
      </c>
      <c r="E4778">
        <v>-9.2527261580501417E-3</v>
      </c>
      <c r="G4778">
        <v>4776</v>
      </c>
      <c r="H4778">
        <f t="shared" ca="1" si="152"/>
        <v>3.6316219823779437E-2</v>
      </c>
    </row>
    <row r="4779" spans="2:8" x14ac:dyDescent="0.2">
      <c r="B4779" s="176">
        <v>41263</v>
      </c>
      <c r="C4779" s="146">
        <v>297.30197099999998</v>
      </c>
      <c r="D4779">
        <f t="shared" si="151"/>
        <v>1.2133541723254913</v>
      </c>
      <c r="E4779">
        <v>-9.2608073908374399E-3</v>
      </c>
      <c r="G4779">
        <v>4777</v>
      </c>
      <c r="H4779">
        <f t="shared" ca="1" si="152"/>
        <v>4.9151457717740404E-2</v>
      </c>
    </row>
    <row r="4780" spans="2:8" x14ac:dyDescent="0.2">
      <c r="B4780" s="176">
        <v>40168</v>
      </c>
      <c r="C4780" s="146">
        <v>134.32191499999999</v>
      </c>
      <c r="D4780">
        <f t="shared" si="151"/>
        <v>-0.2115824320460454</v>
      </c>
      <c r="E4780">
        <v>-9.2647983687148758E-3</v>
      </c>
      <c r="G4780">
        <v>4778</v>
      </c>
      <c r="H4780">
        <f t="shared" ca="1" si="152"/>
        <v>5.3170593971013341E-2</v>
      </c>
    </row>
    <row r="4781" spans="2:8" x14ac:dyDescent="0.2">
      <c r="B4781" s="176">
        <v>43460</v>
      </c>
      <c r="C4781" s="146">
        <v>170.36900299999999</v>
      </c>
      <c r="D4781">
        <f t="shared" si="151"/>
        <v>-0.66275757046234052</v>
      </c>
      <c r="E4781">
        <v>-9.2753813319163131E-3</v>
      </c>
      <c r="G4781">
        <v>4779</v>
      </c>
      <c r="H4781">
        <f t="shared" ca="1" si="152"/>
        <v>-1.0347893111719167E-3</v>
      </c>
    </row>
    <row r="4782" spans="2:8" x14ac:dyDescent="0.2">
      <c r="B4782" s="176">
        <v>41897</v>
      </c>
      <c r="C4782" s="146">
        <v>505.18258700000001</v>
      </c>
      <c r="D4782">
        <f t="shared" si="151"/>
        <v>1.1954395836572973</v>
      </c>
      <c r="E4782">
        <v>-9.2807452304333113E-3</v>
      </c>
      <c r="G4782">
        <v>4780</v>
      </c>
      <c r="H4782">
        <f t="shared" ca="1" si="152"/>
        <v>2.3031474667163404E-2</v>
      </c>
    </row>
    <row r="4783" spans="2:8" x14ac:dyDescent="0.2">
      <c r="B4783" s="176">
        <v>40665</v>
      </c>
      <c r="C4783" s="146">
        <v>230.10543799999999</v>
      </c>
      <c r="D4783">
        <f t="shared" si="151"/>
        <v>1.1855830759437123</v>
      </c>
      <c r="E4783">
        <v>-9.2979005038706011E-3</v>
      </c>
      <c r="G4783">
        <v>4781</v>
      </c>
      <c r="H4783">
        <f t="shared" ca="1" si="152"/>
        <v>2.6896727145726339E-3</v>
      </c>
    </row>
    <row r="4784" spans="2:8" x14ac:dyDescent="0.2">
      <c r="B4784" s="176">
        <v>40123</v>
      </c>
      <c r="C4784" s="146">
        <v>105.28331799999999</v>
      </c>
      <c r="D4784">
        <f t="shared" si="151"/>
        <v>-0.26376087762867662</v>
      </c>
      <c r="E4784">
        <v>-9.2996430297666837E-3</v>
      </c>
      <c r="G4784">
        <v>4782</v>
      </c>
      <c r="H4784">
        <f t="shared" ca="1" si="152"/>
        <v>1.7521631475671401E-2</v>
      </c>
    </row>
    <row r="4785" spans="2:8" x14ac:dyDescent="0.2">
      <c r="B4785" s="176">
        <v>38954</v>
      </c>
      <c r="C4785" s="146">
        <v>143.00152600000001</v>
      </c>
      <c r="D4785">
        <f t="shared" si="151"/>
        <v>-0.45933217119977143</v>
      </c>
      <c r="E4785">
        <v>-9.3012114156295327E-3</v>
      </c>
      <c r="G4785">
        <v>4783</v>
      </c>
      <c r="H4785">
        <f t="shared" ca="1" si="152"/>
        <v>-5.3819311888962731E-3</v>
      </c>
    </row>
    <row r="4786" spans="2:8" x14ac:dyDescent="0.2">
      <c r="B4786" s="176">
        <v>41194</v>
      </c>
      <c r="C4786" s="146">
        <v>264.49054000000001</v>
      </c>
      <c r="D4786">
        <f t="shared" si="151"/>
        <v>0.73510429550304179</v>
      </c>
      <c r="E4786">
        <v>-9.3133494388411182E-3</v>
      </c>
      <c r="G4786">
        <v>4784</v>
      </c>
      <c r="H4786">
        <f t="shared" ca="1" si="152"/>
        <v>1.5562881470905296E-2</v>
      </c>
    </row>
    <row r="4787" spans="2:8" x14ac:dyDescent="0.2">
      <c r="B4787" s="176">
        <v>38826</v>
      </c>
      <c r="C4787" s="146">
        <v>152.43495200000001</v>
      </c>
      <c r="D4787">
        <f t="shared" si="151"/>
        <v>1.3032478169114214</v>
      </c>
      <c r="E4787">
        <v>-9.3308539442048359E-3</v>
      </c>
      <c r="G4787">
        <v>4785</v>
      </c>
      <c r="H4787">
        <f t="shared" ca="1" si="152"/>
        <v>-3.1039407509393699E-2</v>
      </c>
    </row>
    <row r="4788" spans="2:8" x14ac:dyDescent="0.2">
      <c r="B4788" s="176">
        <v>35605</v>
      </c>
      <c r="C4788" s="146">
        <v>66.182609999999997</v>
      </c>
      <c r="D4788">
        <f t="shared" si="151"/>
        <v>-0.53719723854846446</v>
      </c>
      <c r="E4788">
        <v>-9.3333790576756431E-3</v>
      </c>
      <c r="G4788">
        <v>4786</v>
      </c>
      <c r="H4788">
        <f t="shared" ca="1" si="152"/>
        <v>2.1290185567436119E-2</v>
      </c>
    </row>
    <row r="4789" spans="2:8" x14ac:dyDescent="0.2">
      <c r="B4789" s="176">
        <v>40274</v>
      </c>
      <c r="C4789" s="146">
        <v>143.00392199999999</v>
      </c>
      <c r="D4789">
        <f t="shared" si="151"/>
        <v>-0.65291647055468149</v>
      </c>
      <c r="E4789">
        <v>-9.3416863259034588E-3</v>
      </c>
      <c r="G4789">
        <v>4787</v>
      </c>
      <c r="H4789">
        <f t="shared" ca="1" si="152"/>
        <v>-3.2809453252501508E-2</v>
      </c>
    </row>
    <row r="4790" spans="2:8" x14ac:dyDescent="0.2">
      <c r="B4790" s="176">
        <v>44904</v>
      </c>
      <c r="C4790" s="146">
        <v>412.01586900000001</v>
      </c>
      <c r="D4790">
        <f t="shared" si="151"/>
        <v>1.295473431099464</v>
      </c>
      <c r="E4790">
        <v>-9.3480973380337482E-3</v>
      </c>
      <c r="G4790">
        <v>4788</v>
      </c>
      <c r="H4790">
        <f t="shared" ca="1" si="152"/>
        <v>-2.6427867656321366E-2</v>
      </c>
    </row>
    <row r="4791" spans="2:8" x14ac:dyDescent="0.2">
      <c r="B4791" s="176">
        <v>43431</v>
      </c>
      <c r="C4791" s="146">
        <v>179.49058500000001</v>
      </c>
      <c r="D4791">
        <f t="shared" si="151"/>
        <v>-0.23504015821511962</v>
      </c>
      <c r="E4791">
        <v>-9.3535070005098288E-3</v>
      </c>
      <c r="G4791">
        <v>4789</v>
      </c>
      <c r="H4791">
        <f t="shared" ca="1" si="152"/>
        <v>3.9612776351670223E-2</v>
      </c>
    </row>
    <row r="4792" spans="2:8" x14ac:dyDescent="0.2">
      <c r="B4792" s="176">
        <v>40660</v>
      </c>
      <c r="C4792" s="146">
        <v>234.640533</v>
      </c>
      <c r="D4792">
        <f t="shared" si="151"/>
        <v>10.019445397795252</v>
      </c>
      <c r="E4792">
        <v>-9.3553809804982208E-3</v>
      </c>
      <c r="G4792">
        <v>4790</v>
      </c>
      <c r="H4792">
        <f t="shared" ca="1" si="152"/>
        <v>2.230010106813644E-3</v>
      </c>
    </row>
    <row r="4793" spans="2:8" x14ac:dyDescent="0.2">
      <c r="B4793" s="176">
        <v>36047</v>
      </c>
      <c r="C4793" s="146">
        <v>21.293316000000001</v>
      </c>
      <c r="D4793">
        <f t="shared" si="151"/>
        <v>-0.91896934894906368</v>
      </c>
      <c r="E4793">
        <v>-9.3618636728527126E-3</v>
      </c>
      <c r="G4793">
        <v>4791</v>
      </c>
      <c r="H4793">
        <f t="shared" ca="1" si="152"/>
        <v>-1.5919308139450104E-2</v>
      </c>
    </row>
    <row r="4794" spans="2:8" x14ac:dyDescent="0.2">
      <c r="B4794" s="176">
        <v>43294</v>
      </c>
      <c r="C4794" s="146">
        <v>262.78100599999999</v>
      </c>
      <c r="D4794">
        <f t="shared" si="151"/>
        <v>18.0108538262796</v>
      </c>
      <c r="E4794">
        <v>-9.3949097553850235E-3</v>
      </c>
      <c r="G4794">
        <v>4792</v>
      </c>
      <c r="H4794">
        <f t="shared" ca="1" si="152"/>
        <v>-8.3824517371902038E-3</v>
      </c>
    </row>
    <row r="4795" spans="2:8" x14ac:dyDescent="0.2">
      <c r="B4795" s="176">
        <v>36756</v>
      </c>
      <c r="C4795" s="146">
        <v>13.822683</v>
      </c>
      <c r="D4795">
        <f t="shared" si="151"/>
        <v>-0.4130362695682242</v>
      </c>
      <c r="E4795">
        <v>-9.3972183941160945E-3</v>
      </c>
      <c r="G4795">
        <v>4793</v>
      </c>
      <c r="H4795">
        <f t="shared" ca="1" si="152"/>
        <v>-2.345280342467905E-2</v>
      </c>
    </row>
    <row r="4796" spans="2:8" x14ac:dyDescent="0.2">
      <c r="B4796" s="176">
        <v>37649</v>
      </c>
      <c r="C4796" s="146">
        <v>23.549467</v>
      </c>
      <c r="D4796">
        <f t="shared" si="151"/>
        <v>0.11627057835690534</v>
      </c>
      <c r="E4796">
        <v>-9.4096019111971057E-3</v>
      </c>
      <c r="G4796">
        <v>4794</v>
      </c>
      <c r="H4796">
        <f t="shared" ca="1" si="152"/>
        <v>-4.580802352468246E-2</v>
      </c>
    </row>
    <row r="4797" spans="2:8" x14ac:dyDescent="0.2">
      <c r="B4797" s="176">
        <v>37306</v>
      </c>
      <c r="C4797" s="146">
        <v>21.096558000000002</v>
      </c>
      <c r="D4797">
        <f t="shared" si="151"/>
        <v>-0.7299304842862514</v>
      </c>
      <c r="E4797">
        <v>-9.4170040793791071E-3</v>
      </c>
      <c r="G4797">
        <v>4795</v>
      </c>
      <c r="H4797">
        <f t="shared" ca="1" si="152"/>
        <v>3.8810016699656537E-2</v>
      </c>
    </row>
    <row r="4798" spans="2:8" x14ac:dyDescent="0.2">
      <c r="B4798" s="176">
        <v>38588</v>
      </c>
      <c r="C4798" s="146">
        <v>78.115288000000007</v>
      </c>
      <c r="D4798">
        <f t="shared" si="151"/>
        <v>-0.81296395748657568</v>
      </c>
      <c r="E4798">
        <v>-9.4171284265571528E-3</v>
      </c>
      <c r="G4798">
        <v>4796</v>
      </c>
      <c r="H4798">
        <f t="shared" ca="1" si="152"/>
        <v>4.1521353897490058E-2</v>
      </c>
    </row>
    <row r="4799" spans="2:8" x14ac:dyDescent="0.2">
      <c r="B4799" s="176">
        <v>43118</v>
      </c>
      <c r="C4799" s="146">
        <v>417.64831500000003</v>
      </c>
      <c r="D4799">
        <f t="shared" si="151"/>
        <v>33.509085721608841</v>
      </c>
      <c r="E4799">
        <v>-9.4574016284832193E-3</v>
      </c>
      <c r="G4799">
        <v>4797</v>
      </c>
      <c r="H4799">
        <f t="shared" ca="1" si="152"/>
        <v>-1.8126994871002396E-2</v>
      </c>
    </row>
    <row r="4800" spans="2:8" x14ac:dyDescent="0.2">
      <c r="B4800" s="176">
        <v>37047</v>
      </c>
      <c r="C4800" s="146">
        <v>12.102561</v>
      </c>
      <c r="D4800">
        <f t="shared" si="151"/>
        <v>-0.95864499891717259</v>
      </c>
      <c r="E4800">
        <v>-9.4696758884895513E-3</v>
      </c>
      <c r="G4800">
        <v>4798</v>
      </c>
      <c r="H4800">
        <f t="shared" ca="1" si="152"/>
        <v>1.0820503759088299E-3</v>
      </c>
    </row>
    <row r="4801" spans="2:8" x14ac:dyDescent="0.2">
      <c r="B4801" s="176">
        <v>41512</v>
      </c>
      <c r="C4801" s="146">
        <v>292.65048200000001</v>
      </c>
      <c r="D4801">
        <f t="shared" si="151"/>
        <v>12.909306905582842</v>
      </c>
      <c r="E4801">
        <v>-9.4698520114179351E-3</v>
      </c>
      <c r="G4801">
        <v>4799</v>
      </c>
      <c r="H4801">
        <f t="shared" ca="1" si="152"/>
        <v>2.1124671456394711E-2</v>
      </c>
    </row>
    <row r="4802" spans="2:8" x14ac:dyDescent="0.2">
      <c r="B4802" s="176">
        <v>36049</v>
      </c>
      <c r="C4802" s="146">
        <v>21.039904</v>
      </c>
      <c r="D4802">
        <f t="shared" si="151"/>
        <v>-0.85535619750717362</v>
      </c>
      <c r="E4802">
        <v>-9.4739727270784224E-3</v>
      </c>
      <c r="G4802">
        <v>4800</v>
      </c>
      <c r="H4802">
        <f t="shared" ca="1" si="152"/>
        <v>-5.0982046129456181E-3</v>
      </c>
    </row>
    <row r="4803" spans="2:8" x14ac:dyDescent="0.2">
      <c r="B4803" s="176">
        <v>39126</v>
      </c>
      <c r="C4803" s="146">
        <v>145.460114</v>
      </c>
      <c r="D4803">
        <f t="shared" ref="D4803:D4866" si="153">(C4803-C4804)/C4804</f>
        <v>-6.6505021863409453E-2</v>
      </c>
      <c r="E4803">
        <v>-9.4852910723861126E-3</v>
      </c>
      <c r="G4803">
        <v>4801</v>
      </c>
      <c r="H4803">
        <f t="shared" ca="1" si="152"/>
        <v>2.7903965590735016E-3</v>
      </c>
    </row>
    <row r="4804" spans="2:8" x14ac:dyDescent="0.2">
      <c r="B4804" s="176">
        <v>39090</v>
      </c>
      <c r="C4804" s="146">
        <v>155.82313500000001</v>
      </c>
      <c r="D4804">
        <f t="shared" si="153"/>
        <v>-0.55257251457833534</v>
      </c>
      <c r="E4804">
        <v>-9.4943604768053282E-3</v>
      </c>
      <c r="G4804">
        <v>4802</v>
      </c>
      <c r="H4804">
        <f t="shared" ref="H4804:H4867" ca="1" si="154">_xlfn.NORM.INV(RAND(),N$5,N$6)</f>
        <v>5.6692150471903194E-2</v>
      </c>
    </row>
    <row r="4805" spans="2:8" x14ac:dyDescent="0.2">
      <c r="B4805" s="176">
        <v>44363</v>
      </c>
      <c r="C4805" s="146">
        <v>348.26455700000002</v>
      </c>
      <c r="D4805">
        <f t="shared" si="153"/>
        <v>13.9502336646387</v>
      </c>
      <c r="E4805">
        <v>-9.498178400371253E-3</v>
      </c>
      <c r="G4805">
        <v>4803</v>
      </c>
      <c r="H4805">
        <f t="shared" ca="1" si="154"/>
        <v>2.9613901850878002E-2</v>
      </c>
    </row>
    <row r="4806" spans="2:8" x14ac:dyDescent="0.2">
      <c r="B4806" s="176">
        <v>37651</v>
      </c>
      <c r="C4806" s="146">
        <v>23.294924000000002</v>
      </c>
      <c r="D4806">
        <f t="shared" si="153"/>
        <v>-0.48252255604791044</v>
      </c>
      <c r="E4806">
        <v>-9.5112739627195644E-3</v>
      </c>
      <c r="G4806">
        <v>4804</v>
      </c>
      <c r="H4806">
        <f t="shared" ca="1" si="154"/>
        <v>1.6537788466387076E-2</v>
      </c>
    </row>
    <row r="4807" spans="2:8" x14ac:dyDescent="0.2">
      <c r="B4807" s="176">
        <v>35397</v>
      </c>
      <c r="C4807" s="146">
        <v>45.016308000000002</v>
      </c>
      <c r="D4807">
        <f t="shared" si="153"/>
        <v>-0.75161381633286117</v>
      </c>
      <c r="E4807">
        <v>-9.5220853545147366E-3</v>
      </c>
      <c r="G4807">
        <v>4805</v>
      </c>
      <c r="H4807">
        <f t="shared" ca="1" si="154"/>
        <v>3.9265744723776641E-2</v>
      </c>
    </row>
    <row r="4808" spans="2:8" x14ac:dyDescent="0.2">
      <c r="B4808" s="176">
        <v>44173</v>
      </c>
      <c r="C4808" s="146">
        <v>181.235153</v>
      </c>
      <c r="D4808">
        <f t="shared" si="153"/>
        <v>2.1105025811734768</v>
      </c>
      <c r="E4808">
        <v>-9.5341338017014641E-3</v>
      </c>
      <c r="G4808">
        <v>4806</v>
      </c>
      <c r="H4808">
        <f t="shared" ca="1" si="154"/>
        <v>4.4548761368501957E-2</v>
      </c>
    </row>
    <row r="4809" spans="2:8" x14ac:dyDescent="0.2">
      <c r="B4809" s="176">
        <v>35143</v>
      </c>
      <c r="C4809" s="146">
        <v>58.265552999999997</v>
      </c>
      <c r="D4809">
        <f t="shared" si="153"/>
        <v>-0.55643382913128447</v>
      </c>
      <c r="E4809">
        <v>-9.5387659685816188E-3</v>
      </c>
      <c r="G4809">
        <v>4807</v>
      </c>
      <c r="H4809">
        <f t="shared" ca="1" si="154"/>
        <v>-4.7864244639846704E-2</v>
      </c>
    </row>
    <row r="4810" spans="2:8" x14ac:dyDescent="0.2">
      <c r="B4810" s="176">
        <v>40206</v>
      </c>
      <c r="C4810" s="146">
        <v>131.35707099999999</v>
      </c>
      <c r="D4810">
        <f t="shared" si="153"/>
        <v>0.26942649258037199</v>
      </c>
      <c r="E4810">
        <v>-9.5411155806162749E-3</v>
      </c>
      <c r="G4810">
        <v>4808</v>
      </c>
      <c r="H4810">
        <f t="shared" ca="1" si="154"/>
        <v>2.5634126938106658E-2</v>
      </c>
    </row>
    <row r="4811" spans="2:8" x14ac:dyDescent="0.2">
      <c r="B4811" s="176">
        <v>44007</v>
      </c>
      <c r="C4811" s="146">
        <v>103.477493</v>
      </c>
      <c r="D4811">
        <f t="shared" si="153"/>
        <v>-0.76096071624298744</v>
      </c>
      <c r="E4811">
        <v>-9.5420037301391907E-3</v>
      </c>
      <c r="G4811">
        <v>4809</v>
      </c>
      <c r="H4811">
        <f t="shared" ca="1" si="154"/>
        <v>1.9489558947117101E-2</v>
      </c>
    </row>
    <row r="4812" spans="2:8" x14ac:dyDescent="0.2">
      <c r="B4812" s="176">
        <v>41772</v>
      </c>
      <c r="C4812" s="146">
        <v>432.88906900000001</v>
      </c>
      <c r="D4812">
        <f t="shared" si="153"/>
        <v>5.4361579160511715</v>
      </c>
      <c r="E4812">
        <v>-9.5462611817048494E-3</v>
      </c>
      <c r="G4812">
        <v>4810</v>
      </c>
      <c r="H4812">
        <f t="shared" ca="1" si="154"/>
        <v>1.1878884547594748E-2</v>
      </c>
    </row>
    <row r="4813" spans="2:8" x14ac:dyDescent="0.2">
      <c r="B4813" s="176">
        <v>38517</v>
      </c>
      <c r="C4813" s="146">
        <v>67.258926000000002</v>
      </c>
      <c r="D4813">
        <f t="shared" si="153"/>
        <v>-0.8888465895427502</v>
      </c>
      <c r="E4813">
        <v>-9.553091025644788E-3</v>
      </c>
      <c r="G4813">
        <v>4811</v>
      </c>
      <c r="H4813">
        <f t="shared" ca="1" si="154"/>
        <v>-2.9647856083068181E-2</v>
      </c>
    </row>
    <row r="4814" spans="2:8" x14ac:dyDescent="0.2">
      <c r="B4814" s="176">
        <v>45163</v>
      </c>
      <c r="C4814" s="146">
        <v>605.09997599999997</v>
      </c>
      <c r="D4814">
        <f t="shared" si="153"/>
        <v>1.0603728845356366</v>
      </c>
      <c r="E4814">
        <v>-9.5753103938068917E-3</v>
      </c>
      <c r="G4814">
        <v>4812</v>
      </c>
      <c r="H4814">
        <f t="shared" ca="1" si="154"/>
        <v>-3.8830615798906148E-2</v>
      </c>
    </row>
    <row r="4815" spans="2:8" x14ac:dyDescent="0.2">
      <c r="B4815" s="176">
        <v>44446</v>
      </c>
      <c r="C4815" s="146">
        <v>293.68469199999998</v>
      </c>
      <c r="D4815">
        <f t="shared" si="153"/>
        <v>-0.43449359575769458</v>
      </c>
      <c r="E4815">
        <v>-9.5813781719338558E-3</v>
      </c>
      <c r="G4815">
        <v>4813</v>
      </c>
      <c r="H4815">
        <f t="shared" ca="1" si="154"/>
        <v>-9.137035246467513E-3</v>
      </c>
    </row>
    <row r="4816" spans="2:8" x14ac:dyDescent="0.2">
      <c r="B4816" s="176">
        <v>41956</v>
      </c>
      <c r="C4816" s="146">
        <v>519.33044400000006</v>
      </c>
      <c r="D4816">
        <f t="shared" si="153"/>
        <v>7.0491536546827547</v>
      </c>
      <c r="E4816">
        <v>-9.5892364264890586E-3</v>
      </c>
      <c r="G4816">
        <v>4814</v>
      </c>
      <c r="H4816">
        <f t="shared" ca="1" si="154"/>
        <v>-4.3630119959295575E-3</v>
      </c>
    </row>
    <row r="4817" spans="2:8" x14ac:dyDescent="0.2">
      <c r="B4817" s="176">
        <v>38275</v>
      </c>
      <c r="C4817" s="146">
        <v>64.519881999999996</v>
      </c>
      <c r="D4817">
        <f t="shared" si="153"/>
        <v>-0.75817065435628606</v>
      </c>
      <c r="E4817">
        <v>-9.5894846824185129E-3</v>
      </c>
      <c r="G4817">
        <v>4815</v>
      </c>
      <c r="H4817">
        <f t="shared" ca="1" si="154"/>
        <v>-3.1953455199574037E-2</v>
      </c>
    </row>
    <row r="4818" spans="2:8" x14ac:dyDescent="0.2">
      <c r="B4818" s="176">
        <v>41003</v>
      </c>
      <c r="C4818" s="146">
        <v>266.79922499999998</v>
      </c>
      <c r="D4818">
        <f t="shared" si="153"/>
        <v>-0.47959439110120833</v>
      </c>
      <c r="E4818">
        <v>-9.6001907690788282E-3</v>
      </c>
      <c r="G4818">
        <v>4816</v>
      </c>
      <c r="H4818">
        <f t="shared" ca="1" si="154"/>
        <v>-1.479881549032225E-2</v>
      </c>
    </row>
    <row r="4819" spans="2:8" x14ac:dyDescent="0.2">
      <c r="B4819" s="176">
        <v>41883</v>
      </c>
      <c r="C4819" s="146">
        <v>512.67553699999996</v>
      </c>
      <c r="D4819">
        <f t="shared" si="153"/>
        <v>3.0676973382771551</v>
      </c>
      <c r="E4819">
        <v>-9.618158016728915E-3</v>
      </c>
      <c r="G4819">
        <v>4817</v>
      </c>
      <c r="H4819">
        <f t="shared" ca="1" si="154"/>
        <v>1.6654434057730504E-2</v>
      </c>
    </row>
    <row r="4820" spans="2:8" x14ac:dyDescent="0.2">
      <c r="B4820" s="176">
        <v>39274</v>
      </c>
      <c r="C4820" s="146">
        <v>126.03581200000001</v>
      </c>
      <c r="D4820">
        <f t="shared" si="153"/>
        <v>0.89988322806674836</v>
      </c>
      <c r="E4820">
        <v>-9.6198932516444007E-3</v>
      </c>
      <c r="G4820">
        <v>4818</v>
      </c>
      <c r="H4820">
        <f t="shared" ca="1" si="154"/>
        <v>4.3091142448911178E-2</v>
      </c>
    </row>
    <row r="4821" spans="2:8" x14ac:dyDescent="0.2">
      <c r="B4821" s="176">
        <v>35194</v>
      </c>
      <c r="C4821" s="146">
        <v>66.338714999999993</v>
      </c>
      <c r="D4821">
        <f t="shared" si="153"/>
        <v>-0.84208477998720177</v>
      </c>
      <c r="E4821">
        <v>-9.6332129294307463E-3</v>
      </c>
      <c r="G4821">
        <v>4819</v>
      </c>
      <c r="H4821">
        <f t="shared" ca="1" si="154"/>
        <v>-3.910454382548606E-2</v>
      </c>
    </row>
    <row r="4822" spans="2:8" x14ac:dyDescent="0.2">
      <c r="B4822" s="176">
        <v>43066</v>
      </c>
      <c r="C4822" s="146">
        <v>420.09069799999997</v>
      </c>
      <c r="D4822">
        <f t="shared" si="153"/>
        <v>36.873011262263923</v>
      </c>
      <c r="E4822">
        <v>-9.6357689515985424E-3</v>
      </c>
      <c r="G4822">
        <v>4820</v>
      </c>
      <c r="H4822">
        <f t="shared" ca="1" si="154"/>
        <v>-2.3614997403525628E-2</v>
      </c>
    </row>
    <row r="4823" spans="2:8" x14ac:dyDescent="0.2">
      <c r="B4823" s="176">
        <v>36826</v>
      </c>
      <c r="C4823" s="146">
        <v>11.092086</v>
      </c>
      <c r="D4823">
        <f t="shared" si="153"/>
        <v>-0.96327229986545293</v>
      </c>
      <c r="E4823">
        <v>-9.6418988585433834E-3</v>
      </c>
      <c r="G4823">
        <v>4821</v>
      </c>
      <c r="H4823">
        <f t="shared" ca="1" si="154"/>
        <v>-3.7316042130881258E-2</v>
      </c>
    </row>
    <row r="4824" spans="2:8" x14ac:dyDescent="0.2">
      <c r="B4824" s="176">
        <v>43266</v>
      </c>
      <c r="C4824" s="146">
        <v>302.00872800000002</v>
      </c>
      <c r="D4824">
        <f t="shared" si="153"/>
        <v>0.20409375420212095</v>
      </c>
      <c r="E4824">
        <v>-9.6436474866920408E-3</v>
      </c>
      <c r="G4824">
        <v>4822</v>
      </c>
      <c r="H4824">
        <f t="shared" ca="1" si="154"/>
        <v>9.9355934195983694E-3</v>
      </c>
    </row>
    <row r="4825" spans="2:8" x14ac:dyDescent="0.2">
      <c r="B4825" s="176">
        <v>43319</v>
      </c>
      <c r="C4825" s="146">
        <v>250.81828300000001</v>
      </c>
      <c r="D4825">
        <f t="shared" si="153"/>
        <v>-5.661792434904088E-2</v>
      </c>
      <c r="E4825">
        <v>-9.6437517857588598E-3</v>
      </c>
      <c r="G4825">
        <v>4823</v>
      </c>
      <c r="H4825">
        <f t="shared" ca="1" si="154"/>
        <v>-1.5494788177415748E-2</v>
      </c>
    </row>
    <row r="4826" spans="2:8" x14ac:dyDescent="0.2">
      <c r="B4826" s="176">
        <v>43283</v>
      </c>
      <c r="C4826" s="146">
        <v>265.87136800000002</v>
      </c>
      <c r="D4826">
        <f t="shared" si="153"/>
        <v>1.3992190427436897</v>
      </c>
      <c r="E4826">
        <v>-9.6545390567170999E-3</v>
      </c>
      <c r="G4826">
        <v>4824</v>
      </c>
      <c r="H4826">
        <f t="shared" ca="1" si="154"/>
        <v>-3.2429354970993141E-2</v>
      </c>
    </row>
    <row r="4827" spans="2:8" x14ac:dyDescent="0.2">
      <c r="B4827" s="176">
        <v>40074</v>
      </c>
      <c r="C4827" s="146">
        <v>110.81579600000001</v>
      </c>
      <c r="D4827">
        <f t="shared" si="153"/>
        <v>-0.79900338936636273</v>
      </c>
      <c r="E4827">
        <v>-9.6575280648564243E-3</v>
      </c>
      <c r="G4827">
        <v>4825</v>
      </c>
      <c r="H4827">
        <f t="shared" ca="1" si="154"/>
        <v>-7.3443094202442589E-3</v>
      </c>
    </row>
    <row r="4828" spans="2:8" x14ac:dyDescent="0.2">
      <c r="B4828" s="176">
        <v>42636</v>
      </c>
      <c r="C4828" s="146">
        <v>551.33166500000004</v>
      </c>
      <c r="D4828">
        <f t="shared" si="153"/>
        <v>7.2549987974566497</v>
      </c>
      <c r="E4828">
        <v>-9.6696530875170304E-3</v>
      </c>
      <c r="G4828">
        <v>4826</v>
      </c>
      <c r="H4828">
        <f t="shared" ca="1" si="154"/>
        <v>-3.4043940708209396E-2</v>
      </c>
    </row>
    <row r="4829" spans="2:8" x14ac:dyDescent="0.2">
      <c r="B4829" s="176">
        <v>35213</v>
      </c>
      <c r="C4829" s="146">
        <v>66.787612999999993</v>
      </c>
      <c r="D4829">
        <f t="shared" si="153"/>
        <v>-0.35205383234855553</v>
      </c>
      <c r="E4829">
        <v>-9.6724018900439367E-3</v>
      </c>
      <c r="G4829">
        <v>4827</v>
      </c>
      <c r="H4829">
        <f t="shared" ca="1" si="154"/>
        <v>1.5127993430436091E-2</v>
      </c>
    </row>
    <row r="4830" spans="2:8" x14ac:dyDescent="0.2">
      <c r="B4830" s="176">
        <v>40092</v>
      </c>
      <c r="C4830" s="146">
        <v>103.075867</v>
      </c>
      <c r="D4830">
        <f t="shared" si="153"/>
        <v>-0.60333338998027375</v>
      </c>
      <c r="E4830">
        <v>-9.6726902336226831E-3</v>
      </c>
      <c r="G4830">
        <v>4828</v>
      </c>
      <c r="H4830">
        <f t="shared" ca="1" si="154"/>
        <v>2.0709448246012927E-2</v>
      </c>
    </row>
    <row r="4831" spans="2:8" x14ac:dyDescent="0.2">
      <c r="B4831" s="176">
        <v>40960</v>
      </c>
      <c r="C4831" s="146">
        <v>259.855164</v>
      </c>
      <c r="D4831">
        <f t="shared" si="153"/>
        <v>-0.45723048133960281</v>
      </c>
      <c r="E4831">
        <v>-9.6730628929789335E-3</v>
      </c>
      <c r="G4831">
        <v>4829</v>
      </c>
      <c r="H4831">
        <f t="shared" ca="1" si="154"/>
        <v>-2.0989050349633154E-2</v>
      </c>
    </row>
    <row r="4832" spans="2:8" x14ac:dyDescent="0.2">
      <c r="B4832" s="176">
        <v>45048</v>
      </c>
      <c r="C4832" s="146">
        <v>478.75784299999998</v>
      </c>
      <c r="D4832">
        <f t="shared" si="153"/>
        <v>12.752151454738353</v>
      </c>
      <c r="E4832">
        <v>-9.6917783536082033E-3</v>
      </c>
      <c r="G4832">
        <v>4830</v>
      </c>
      <c r="H4832">
        <f t="shared" ca="1" si="154"/>
        <v>2.3702682904232948E-2</v>
      </c>
    </row>
    <row r="4833" spans="2:8" x14ac:dyDescent="0.2">
      <c r="B4833" s="176">
        <v>36476</v>
      </c>
      <c r="C4833" s="146">
        <v>34.813305</v>
      </c>
      <c r="D4833">
        <f t="shared" si="153"/>
        <v>-0.86009790569247602</v>
      </c>
      <c r="E4833">
        <v>-9.6940637719803747E-3</v>
      </c>
      <c r="G4833">
        <v>4831</v>
      </c>
      <c r="H4833">
        <f t="shared" ca="1" si="154"/>
        <v>-2.6908053314952343E-2</v>
      </c>
    </row>
    <row r="4834" spans="2:8" x14ac:dyDescent="0.2">
      <c r="B4834" s="176">
        <v>41369</v>
      </c>
      <c r="C4834" s="146">
        <v>248.840485</v>
      </c>
      <c r="D4834">
        <f t="shared" si="153"/>
        <v>-0.42391862340896003</v>
      </c>
      <c r="E4834">
        <v>-9.7012515188444736E-3</v>
      </c>
      <c r="G4834">
        <v>4832</v>
      </c>
      <c r="H4834">
        <f t="shared" ca="1" si="154"/>
        <v>-1.5241493015263122E-2</v>
      </c>
    </row>
    <row r="4835" spans="2:8" x14ac:dyDescent="0.2">
      <c r="B4835" s="176">
        <v>43110</v>
      </c>
      <c r="C4835" s="146">
        <v>431.95370500000001</v>
      </c>
      <c r="D4835">
        <f t="shared" si="153"/>
        <v>13.038462913458357</v>
      </c>
      <c r="E4835">
        <v>-9.7132234563161828E-3</v>
      </c>
      <c r="G4835">
        <v>4833</v>
      </c>
      <c r="H4835">
        <f t="shared" ca="1" si="154"/>
        <v>1.8714768938587173E-2</v>
      </c>
    </row>
    <row r="4836" spans="2:8" x14ac:dyDescent="0.2">
      <c r="B4836" s="176">
        <v>36522</v>
      </c>
      <c r="C4836" s="146">
        <v>30.769302</v>
      </c>
      <c r="D4836">
        <f t="shared" si="153"/>
        <v>-0.94989528871110063</v>
      </c>
      <c r="E4836">
        <v>-9.7487092648944392E-3</v>
      </c>
      <c r="G4836">
        <v>4834</v>
      </c>
      <c r="H4836">
        <f t="shared" ca="1" si="154"/>
        <v>-5.0768779655114095E-2</v>
      </c>
    </row>
    <row r="4837" spans="2:8" x14ac:dyDescent="0.2">
      <c r="B4837" s="176">
        <v>45197</v>
      </c>
      <c r="C4837" s="146">
        <v>614.09997599999997</v>
      </c>
      <c r="D4837">
        <f t="shared" si="153"/>
        <v>2.6798921772973676</v>
      </c>
      <c r="E4837">
        <v>-9.755781288174328E-3</v>
      </c>
      <c r="G4837">
        <v>4835</v>
      </c>
      <c r="H4837">
        <f t="shared" ca="1" si="154"/>
        <v>-4.3579330287452193E-3</v>
      </c>
    </row>
    <row r="4838" spans="2:8" x14ac:dyDescent="0.2">
      <c r="B4838" s="176">
        <v>43629</v>
      </c>
      <c r="C4838" s="146">
        <v>166.87988300000001</v>
      </c>
      <c r="D4838">
        <f t="shared" si="153"/>
        <v>-0.26778799053171276</v>
      </c>
      <c r="E4838">
        <v>-9.7604764498558736E-3</v>
      </c>
      <c r="G4838">
        <v>4836</v>
      </c>
      <c r="H4838">
        <f t="shared" ca="1" si="154"/>
        <v>-2.3401544767493714E-2</v>
      </c>
    </row>
    <row r="4839" spans="2:8" x14ac:dyDescent="0.2">
      <c r="B4839" s="176">
        <v>41078</v>
      </c>
      <c r="C4839" s="146">
        <v>227.91197199999999</v>
      </c>
      <c r="D4839">
        <f t="shared" si="153"/>
        <v>-0.25916297536948024</v>
      </c>
      <c r="E4839">
        <v>-9.7794673564207211E-3</v>
      </c>
      <c r="G4839">
        <v>4837</v>
      </c>
      <c r="H4839">
        <f t="shared" ca="1" si="154"/>
        <v>1.0728239389971514E-2</v>
      </c>
    </row>
    <row r="4840" spans="2:8" x14ac:dyDescent="0.2">
      <c r="B4840" s="176">
        <v>44456</v>
      </c>
      <c r="C4840" s="146">
        <v>307.64117399999998</v>
      </c>
      <c r="D4840">
        <f t="shared" si="153"/>
        <v>7.625263877063157E-2</v>
      </c>
      <c r="E4840">
        <v>-9.7866336524704469E-3</v>
      </c>
      <c r="G4840">
        <v>4838</v>
      </c>
      <c r="H4840">
        <f t="shared" ca="1" si="154"/>
        <v>8.6920588608483829E-3</v>
      </c>
    </row>
    <row r="4841" spans="2:8" x14ac:dyDescent="0.2">
      <c r="B4841" s="176">
        <v>41436</v>
      </c>
      <c r="C4841" s="146">
        <v>285.84475700000002</v>
      </c>
      <c r="D4841">
        <f t="shared" si="153"/>
        <v>-0.48694297156594224</v>
      </c>
      <c r="E4841">
        <v>-9.7958362829556906E-3</v>
      </c>
      <c r="G4841">
        <v>4839</v>
      </c>
      <c r="H4841">
        <f t="shared" ca="1" si="154"/>
        <v>9.9778297459712211E-3</v>
      </c>
    </row>
    <row r="4842" spans="2:8" x14ac:dyDescent="0.2">
      <c r="B4842" s="176">
        <v>42072</v>
      </c>
      <c r="C4842" s="146">
        <v>557.14031999999997</v>
      </c>
      <c r="D4842">
        <f t="shared" si="153"/>
        <v>2.079210718618361</v>
      </c>
      <c r="E4842">
        <v>-9.8123973417852724E-3</v>
      </c>
      <c r="G4842">
        <v>4840</v>
      </c>
      <c r="H4842">
        <f t="shared" ca="1" si="154"/>
        <v>-4.9191566580480448E-2</v>
      </c>
    </row>
    <row r="4843" spans="2:8" x14ac:dyDescent="0.2">
      <c r="B4843" s="176">
        <v>43486</v>
      </c>
      <c r="C4843" s="146">
        <v>180.936081</v>
      </c>
      <c r="D4843">
        <f t="shared" si="153"/>
        <v>-0.61259338199970137</v>
      </c>
      <c r="E4843">
        <v>-9.8199433434433877E-3</v>
      </c>
      <c r="G4843">
        <v>4841</v>
      </c>
      <c r="H4843">
        <f t="shared" ca="1" si="154"/>
        <v>2.9394920993420084E-2</v>
      </c>
    </row>
    <row r="4844" spans="2:8" x14ac:dyDescent="0.2">
      <c r="B4844" s="176">
        <v>42725</v>
      </c>
      <c r="C4844" s="146">
        <v>467.04437300000001</v>
      </c>
      <c r="D4844">
        <f t="shared" si="153"/>
        <v>-0.17499669261630824</v>
      </c>
      <c r="E4844">
        <v>-9.8276988062715124E-3</v>
      </c>
      <c r="G4844">
        <v>4842</v>
      </c>
      <c r="H4844">
        <f t="shared" ca="1" si="154"/>
        <v>1.5443347364399816E-2</v>
      </c>
    </row>
    <row r="4845" spans="2:8" x14ac:dyDescent="0.2">
      <c r="B4845" s="176">
        <v>42058</v>
      </c>
      <c r="C4845" s="146">
        <v>566.112122</v>
      </c>
      <c r="D4845">
        <f t="shared" si="153"/>
        <v>3.5761403904265472</v>
      </c>
      <c r="E4845">
        <v>-9.8291340300762278E-3</v>
      </c>
      <c r="G4845">
        <v>4843</v>
      </c>
      <c r="H4845">
        <f t="shared" ca="1" si="154"/>
        <v>3.3443911125302622E-2</v>
      </c>
    </row>
    <row r="4846" spans="2:8" x14ac:dyDescent="0.2">
      <c r="B4846" s="176">
        <v>40219</v>
      </c>
      <c r="C4846" s="146">
        <v>123.709518</v>
      </c>
      <c r="D4846">
        <f t="shared" si="153"/>
        <v>-0.12851543614682528</v>
      </c>
      <c r="E4846">
        <v>-9.8321544906055571E-3</v>
      </c>
      <c r="G4846">
        <v>4844</v>
      </c>
      <c r="H4846">
        <f t="shared" ca="1" si="154"/>
        <v>-8.5939648274601464E-3</v>
      </c>
    </row>
    <row r="4847" spans="2:8" x14ac:dyDescent="0.2">
      <c r="B4847" s="176">
        <v>38960</v>
      </c>
      <c r="C4847" s="146">
        <v>141.95262099999999</v>
      </c>
      <c r="D4847">
        <f t="shared" si="153"/>
        <v>0.89281349122942166</v>
      </c>
      <c r="E4847">
        <v>-9.8332243263197974E-3</v>
      </c>
      <c r="G4847">
        <v>4845</v>
      </c>
      <c r="H4847">
        <f t="shared" ca="1" si="154"/>
        <v>-1.0108702807887865E-2</v>
      </c>
    </row>
    <row r="4848" spans="2:8" x14ac:dyDescent="0.2">
      <c r="B4848" s="176">
        <v>38370</v>
      </c>
      <c r="C4848" s="146">
        <v>74.995566999999994</v>
      </c>
      <c r="D4848">
        <f t="shared" si="153"/>
        <v>-0.8220477749148476</v>
      </c>
      <c r="E4848">
        <v>-9.8338552191448974E-3</v>
      </c>
      <c r="G4848">
        <v>4846</v>
      </c>
      <c r="H4848">
        <f t="shared" ca="1" si="154"/>
        <v>6.9076657740553627E-3</v>
      </c>
    </row>
    <row r="4849" spans="2:8" x14ac:dyDescent="0.2">
      <c r="B4849" s="176">
        <v>43031</v>
      </c>
      <c r="C4849" s="146">
        <v>421.43652300000002</v>
      </c>
      <c r="D4849">
        <f t="shared" si="153"/>
        <v>1.2704082218935067</v>
      </c>
      <c r="E4849">
        <v>-9.8372182357591605E-3</v>
      </c>
      <c r="G4849">
        <v>4847</v>
      </c>
      <c r="H4849">
        <f t="shared" ca="1" si="154"/>
        <v>8.9369888691609584E-3</v>
      </c>
    </row>
    <row r="4850" spans="2:8" x14ac:dyDescent="0.2">
      <c r="B4850" s="176">
        <v>43860</v>
      </c>
      <c r="C4850" s="146">
        <v>185.621475</v>
      </c>
      <c r="D4850">
        <f t="shared" si="153"/>
        <v>-0.59327215568781855</v>
      </c>
      <c r="E4850">
        <v>-9.8378194768602555E-3</v>
      </c>
      <c r="G4850">
        <v>4848</v>
      </c>
      <c r="H4850">
        <f t="shared" ca="1" si="154"/>
        <v>-1.4135829119378787E-2</v>
      </c>
    </row>
    <row r="4851" spans="2:8" x14ac:dyDescent="0.2">
      <c r="B4851" s="176">
        <v>42793</v>
      </c>
      <c r="C4851" s="146">
        <v>456.37759399999999</v>
      </c>
      <c r="D4851">
        <f t="shared" si="153"/>
        <v>-0.17095415465296529</v>
      </c>
      <c r="E4851">
        <v>-9.8410855123541655E-3</v>
      </c>
      <c r="G4851">
        <v>4849</v>
      </c>
      <c r="H4851">
        <f t="shared" ca="1" si="154"/>
        <v>6.1470741385927952E-2</v>
      </c>
    </row>
    <row r="4852" spans="2:8" x14ac:dyDescent="0.2">
      <c r="B4852" s="176">
        <v>42076</v>
      </c>
      <c r="C4852" s="146">
        <v>550.48535200000003</v>
      </c>
      <c r="D4852">
        <f t="shared" si="153"/>
        <v>3.2331229050001813</v>
      </c>
      <c r="E4852">
        <v>-9.8421271683861479E-3</v>
      </c>
      <c r="G4852">
        <v>4850</v>
      </c>
      <c r="H4852">
        <f t="shared" ca="1" si="154"/>
        <v>2.103965006762918E-2</v>
      </c>
    </row>
    <row r="4853" spans="2:8" x14ac:dyDescent="0.2">
      <c r="B4853" s="176">
        <v>39279</v>
      </c>
      <c r="C4853" s="146">
        <v>130.042374</v>
      </c>
      <c r="D4853">
        <f t="shared" si="153"/>
        <v>4.2373263767787215</v>
      </c>
      <c r="E4853">
        <v>-9.8428307994445179E-3</v>
      </c>
      <c r="G4853">
        <v>4851</v>
      </c>
      <c r="H4853">
        <f t="shared" ca="1" si="154"/>
        <v>-5.1073551085222659E-3</v>
      </c>
    </row>
    <row r="4854" spans="2:8" x14ac:dyDescent="0.2">
      <c r="B4854" s="176">
        <v>37623</v>
      </c>
      <c r="C4854" s="146">
        <v>24.829916000000001</v>
      </c>
      <c r="D4854">
        <f t="shared" si="153"/>
        <v>-0.95170195241306621</v>
      </c>
      <c r="E4854">
        <v>-9.8432994956205392E-3</v>
      </c>
      <c r="G4854">
        <v>4852</v>
      </c>
      <c r="H4854">
        <f t="shared" ca="1" si="154"/>
        <v>-2.0035651060955055E-2</v>
      </c>
    </row>
    <row r="4855" spans="2:8" x14ac:dyDescent="0.2">
      <c r="B4855" s="176">
        <v>44581</v>
      </c>
      <c r="C4855" s="146">
        <v>514.09771699999999</v>
      </c>
      <c r="D4855">
        <f t="shared" si="153"/>
        <v>0.59575146001974233</v>
      </c>
      <c r="E4855">
        <v>-9.8876322627526915E-3</v>
      </c>
      <c r="G4855">
        <v>4853</v>
      </c>
      <c r="H4855">
        <f t="shared" ca="1" si="154"/>
        <v>1.9783584191899194E-2</v>
      </c>
    </row>
    <row r="4856" spans="2:8" x14ac:dyDescent="0.2">
      <c r="B4856" s="176">
        <v>41285</v>
      </c>
      <c r="C4856" s="146">
        <v>322.16653400000001</v>
      </c>
      <c r="D4856">
        <f t="shared" si="153"/>
        <v>13.895327217569918</v>
      </c>
      <c r="E4856">
        <v>-9.889054965000612E-3</v>
      </c>
      <c r="G4856">
        <v>4854</v>
      </c>
      <c r="H4856">
        <f t="shared" ca="1" si="154"/>
        <v>5.8217634243465127E-2</v>
      </c>
    </row>
    <row r="4857" spans="2:8" x14ac:dyDescent="0.2">
      <c r="B4857" s="176">
        <v>36060</v>
      </c>
      <c r="C4857" s="146">
        <v>21.628698</v>
      </c>
      <c r="D4857">
        <f t="shared" si="153"/>
        <v>-0.87598679998117956</v>
      </c>
      <c r="E4857">
        <v>-9.894192380029412E-3</v>
      </c>
      <c r="G4857">
        <v>4855</v>
      </c>
      <c r="H4857">
        <f t="shared" ca="1" si="154"/>
        <v>1.8739919791018956E-2</v>
      </c>
    </row>
    <row r="4858" spans="2:8" x14ac:dyDescent="0.2">
      <c r="B4858" s="176">
        <v>43815</v>
      </c>
      <c r="C4858" s="146">
        <v>174.406418</v>
      </c>
      <c r="D4858">
        <f t="shared" si="153"/>
        <v>13.140335557921921</v>
      </c>
      <c r="E4858">
        <v>-9.9038219405708401E-3</v>
      </c>
      <c r="G4858">
        <v>4856</v>
      </c>
      <c r="H4858">
        <f t="shared" ca="1" si="154"/>
        <v>-2.7726180052405548E-2</v>
      </c>
    </row>
    <row r="4859" spans="2:8" x14ac:dyDescent="0.2">
      <c r="B4859" s="176">
        <v>36808</v>
      </c>
      <c r="C4859" s="146">
        <v>12.333966</v>
      </c>
      <c r="D4859">
        <f t="shared" si="153"/>
        <v>-0.89618771346639114</v>
      </c>
      <c r="E4859">
        <v>-9.9072164749837641E-3</v>
      </c>
      <c r="G4859">
        <v>4857</v>
      </c>
      <c r="H4859">
        <f t="shared" ca="1" si="154"/>
        <v>1.1991367315330255E-3</v>
      </c>
    </row>
    <row r="4860" spans="2:8" x14ac:dyDescent="0.2">
      <c r="B4860" s="176">
        <v>39490</v>
      </c>
      <c r="C4860" s="146">
        <v>118.810272</v>
      </c>
      <c r="D4860">
        <f t="shared" si="153"/>
        <v>-0.29499814463470697</v>
      </c>
      <c r="E4860">
        <v>-9.9166029355584363E-3</v>
      </c>
      <c r="G4860">
        <v>4858</v>
      </c>
      <c r="H4860">
        <f t="shared" ca="1" si="154"/>
        <v>-3.1783943213878951E-2</v>
      </c>
    </row>
    <row r="4861" spans="2:8" x14ac:dyDescent="0.2">
      <c r="B4861" s="176">
        <v>43628</v>
      </c>
      <c r="C4861" s="146">
        <v>168.524765</v>
      </c>
      <c r="D4861">
        <f t="shared" si="153"/>
        <v>-0.7347319877487547</v>
      </c>
      <c r="E4861">
        <v>-9.9560695408531276E-3</v>
      </c>
      <c r="G4861">
        <v>4859</v>
      </c>
      <c r="H4861">
        <f t="shared" ca="1" si="154"/>
        <v>-2.0554716345965406E-2</v>
      </c>
    </row>
    <row r="4862" spans="2:8" x14ac:dyDescent="0.2">
      <c r="B4862" s="176">
        <v>45135</v>
      </c>
      <c r="C4862" s="146">
        <v>635.29998799999998</v>
      </c>
      <c r="D4862">
        <f t="shared" si="153"/>
        <v>10.150374838997044</v>
      </c>
      <c r="E4862">
        <v>-9.9735450838670543E-3</v>
      </c>
      <c r="G4862">
        <v>4860</v>
      </c>
      <c r="H4862">
        <f t="shared" ca="1" si="154"/>
        <v>-8.2050844879845049E-3</v>
      </c>
    </row>
    <row r="4863" spans="2:8" x14ac:dyDescent="0.2">
      <c r="B4863" s="176">
        <v>37915</v>
      </c>
      <c r="C4863" s="146">
        <v>56.975662</v>
      </c>
      <c r="D4863">
        <f t="shared" si="153"/>
        <v>1.9183392350797768</v>
      </c>
      <c r="E4863">
        <v>-9.9807206085457227E-3</v>
      </c>
      <c r="G4863">
        <v>4861</v>
      </c>
      <c r="H4863">
        <f t="shared" ca="1" si="154"/>
        <v>4.5165627465312268E-2</v>
      </c>
    </row>
    <row r="4864" spans="2:8" x14ac:dyDescent="0.2">
      <c r="B4864" s="176">
        <v>36669</v>
      </c>
      <c r="C4864" s="146">
        <v>19.523316999999999</v>
      </c>
      <c r="D4864">
        <f t="shared" si="153"/>
        <v>-0.94725509066427938</v>
      </c>
      <c r="E4864">
        <v>-9.9848779585178064E-3</v>
      </c>
      <c r="G4864">
        <v>4862</v>
      </c>
      <c r="H4864">
        <f t="shared" ca="1" si="154"/>
        <v>-8.1821536063443941E-3</v>
      </c>
    </row>
    <row r="4865" spans="2:8" x14ac:dyDescent="0.2">
      <c r="B4865" s="176">
        <v>42468</v>
      </c>
      <c r="C4865" s="146">
        <v>370.14599600000003</v>
      </c>
      <c r="D4865">
        <f t="shared" si="153"/>
        <v>9.2898407191040491</v>
      </c>
      <c r="E4865">
        <v>-9.9947003987020475E-3</v>
      </c>
      <c r="G4865">
        <v>4863</v>
      </c>
      <c r="H4865">
        <f t="shared" ca="1" si="154"/>
        <v>7.0023927463345372E-3</v>
      </c>
    </row>
    <row r="4866" spans="2:8" x14ac:dyDescent="0.2">
      <c r="B4866" s="176">
        <v>36489</v>
      </c>
      <c r="C4866" s="146">
        <v>35.971984999999997</v>
      </c>
      <c r="D4866">
        <f t="shared" si="153"/>
        <v>-0.487655383752573</v>
      </c>
      <c r="E4866">
        <v>-1.0003967471576943E-2</v>
      </c>
      <c r="G4866">
        <v>4864</v>
      </c>
      <c r="H4866">
        <f t="shared" ca="1" si="154"/>
        <v>2.4559938906246699E-2</v>
      </c>
    </row>
    <row r="4867" spans="2:8" x14ac:dyDescent="0.2">
      <c r="B4867" s="176">
        <v>38533</v>
      </c>
      <c r="C4867" s="146">
        <v>70.210526000000002</v>
      </c>
      <c r="D4867">
        <f t="shared" ref="D4867:D4930" si="155">(C4867-C4868)/C4868</f>
        <v>4.7499888211423729</v>
      </c>
      <c r="E4867">
        <v>-1.0005650300010792E-2</v>
      </c>
      <c r="G4867">
        <v>4865</v>
      </c>
      <c r="H4867">
        <f t="shared" ca="1" si="154"/>
        <v>-4.7199890633207097E-3</v>
      </c>
    </row>
    <row r="4868" spans="2:8" x14ac:dyDescent="0.2">
      <c r="B4868" s="176">
        <v>36809</v>
      </c>
      <c r="C4868" s="146">
        <v>12.21055</v>
      </c>
      <c r="D4868">
        <f t="shared" si="155"/>
        <v>-0.40768862181802207</v>
      </c>
      <c r="E4868">
        <v>-1.0006189412229662E-2</v>
      </c>
      <c r="G4868">
        <v>4866</v>
      </c>
      <c r="H4868">
        <f t="shared" ref="H4868:H4931" ca="1" si="156">_xlfn.NORM.INV(RAND(),N$5,N$6)</f>
        <v>-2.8177979358023769E-3</v>
      </c>
    </row>
    <row r="4869" spans="2:8" x14ac:dyDescent="0.2">
      <c r="B4869" s="176">
        <v>36144</v>
      </c>
      <c r="C4869" s="146">
        <v>20.615086000000002</v>
      </c>
      <c r="D4869">
        <f t="shared" si="155"/>
        <v>-0.8702198908443981</v>
      </c>
      <c r="E4869">
        <v>-1.0021384697457846E-2</v>
      </c>
      <c r="G4869">
        <v>4867</v>
      </c>
      <c r="H4869">
        <f t="shared" ca="1" si="156"/>
        <v>-2.947208768772748E-2</v>
      </c>
    </row>
    <row r="4870" spans="2:8" x14ac:dyDescent="0.2">
      <c r="B4870" s="176">
        <v>38811</v>
      </c>
      <c r="C4870" s="146">
        <v>158.84626800000001</v>
      </c>
      <c r="D4870">
        <f t="shared" si="155"/>
        <v>-0.52424527309277402</v>
      </c>
      <c r="E4870">
        <v>-1.0027766241852892E-2</v>
      </c>
      <c r="G4870">
        <v>4868</v>
      </c>
      <c r="H4870">
        <f t="shared" ca="1" si="156"/>
        <v>2.130014070735977E-2</v>
      </c>
    </row>
    <row r="4871" spans="2:8" x14ac:dyDescent="0.2">
      <c r="B4871" s="176">
        <v>41544</v>
      </c>
      <c r="C4871" s="146">
        <v>333.88269000000003</v>
      </c>
      <c r="D4871">
        <f t="shared" si="155"/>
        <v>1.6736267900434969</v>
      </c>
      <c r="E4871">
        <v>-1.0042120844383634E-2</v>
      </c>
      <c r="G4871">
        <v>4869</v>
      </c>
      <c r="H4871">
        <f t="shared" ca="1" si="156"/>
        <v>-3.5609360149068757E-2</v>
      </c>
    </row>
    <row r="4872" spans="2:8" x14ac:dyDescent="0.2">
      <c r="B4872" s="176">
        <v>39444</v>
      </c>
      <c r="C4872" s="146">
        <v>124.880066</v>
      </c>
      <c r="D4872">
        <f t="shared" si="155"/>
        <v>2.8030593110966349</v>
      </c>
      <c r="E4872">
        <v>-1.004417778576139E-2</v>
      </c>
      <c r="G4872">
        <v>4870</v>
      </c>
      <c r="H4872">
        <f t="shared" ca="1" si="156"/>
        <v>3.6646944612911729E-2</v>
      </c>
    </row>
    <row r="4873" spans="2:8" x14ac:dyDescent="0.2">
      <c r="B4873" s="176">
        <v>36347</v>
      </c>
      <c r="C4873" s="146">
        <v>32.836739000000001</v>
      </c>
      <c r="D4873">
        <f t="shared" si="155"/>
        <v>-0.76933417281366567</v>
      </c>
      <c r="E4873">
        <v>-1.0045747422758043E-2</v>
      </c>
      <c r="G4873">
        <v>4871</v>
      </c>
      <c r="H4873">
        <f t="shared" ca="1" si="156"/>
        <v>7.5777197726917447E-2</v>
      </c>
    </row>
    <row r="4874" spans="2:8" x14ac:dyDescent="0.2">
      <c r="B4874" s="176">
        <v>44071</v>
      </c>
      <c r="C4874" s="146">
        <v>142.356323</v>
      </c>
      <c r="D4874">
        <f t="shared" si="155"/>
        <v>-0.69461076579002023</v>
      </c>
      <c r="E4874">
        <v>-1.0052000802576715E-2</v>
      </c>
      <c r="G4874">
        <v>4872</v>
      </c>
      <c r="H4874">
        <f t="shared" ca="1" si="156"/>
        <v>-4.3496494062129258E-3</v>
      </c>
    </row>
    <row r="4875" spans="2:8" x14ac:dyDescent="0.2">
      <c r="B4875" s="176">
        <v>44554</v>
      </c>
      <c r="C4875" s="146">
        <v>466.147156</v>
      </c>
      <c r="D4875">
        <f t="shared" si="155"/>
        <v>3.2913614787905082E-2</v>
      </c>
      <c r="E4875">
        <v>-1.0056141064311866E-2</v>
      </c>
      <c r="G4875">
        <v>4873</v>
      </c>
      <c r="H4875">
        <f t="shared" ca="1" si="156"/>
        <v>6.8353194581596286E-3</v>
      </c>
    </row>
    <row r="4876" spans="2:8" x14ac:dyDescent="0.2">
      <c r="B4876" s="176">
        <v>42908</v>
      </c>
      <c r="C4876" s="146">
        <v>451.29345699999999</v>
      </c>
      <c r="D4876">
        <f t="shared" si="155"/>
        <v>1.6604740038297823</v>
      </c>
      <c r="E4876">
        <v>-1.0059010156529406E-2</v>
      </c>
      <c r="G4876">
        <v>4874</v>
      </c>
      <c r="H4876">
        <f t="shared" ca="1" si="156"/>
        <v>2.8912985569296966E-2</v>
      </c>
    </row>
    <row r="4877" spans="2:8" x14ac:dyDescent="0.2">
      <c r="B4877" s="176">
        <v>40891</v>
      </c>
      <c r="C4877" s="146">
        <v>169.62896699999999</v>
      </c>
      <c r="D4877">
        <f t="shared" si="155"/>
        <v>-0.58797877583481173</v>
      </c>
      <c r="E4877">
        <v>-1.0061542939742395E-2</v>
      </c>
      <c r="G4877">
        <v>4875</v>
      </c>
      <c r="H4877">
        <f t="shared" ca="1" si="156"/>
        <v>4.3238364220902853E-2</v>
      </c>
    </row>
    <row r="4878" spans="2:8" x14ac:dyDescent="0.2">
      <c r="B4878" s="176">
        <v>42340</v>
      </c>
      <c r="C4878" s="146">
        <v>411.69958500000001</v>
      </c>
      <c r="D4878">
        <f t="shared" si="155"/>
        <v>2.5567710279226247E-2</v>
      </c>
      <c r="E4878">
        <v>-1.0063535446302624E-2</v>
      </c>
      <c r="G4878">
        <v>4876</v>
      </c>
      <c r="H4878">
        <f t="shared" ca="1" si="156"/>
        <v>2.9102215799949854E-2</v>
      </c>
    </row>
    <row r="4879" spans="2:8" x14ac:dyDescent="0.2">
      <c r="B4879" s="176">
        <v>42328</v>
      </c>
      <c r="C4879" s="146">
        <v>401.43579099999999</v>
      </c>
      <c r="D4879">
        <f t="shared" si="155"/>
        <v>1.1591792702718329</v>
      </c>
      <c r="E4879">
        <v>-1.0074860125371191E-2</v>
      </c>
      <c r="G4879">
        <v>4877</v>
      </c>
      <c r="H4879">
        <f t="shared" ca="1" si="156"/>
        <v>-1.3221930180370371E-3</v>
      </c>
    </row>
    <row r="4880" spans="2:8" x14ac:dyDescent="0.2">
      <c r="B4880" s="176">
        <v>43854</v>
      </c>
      <c r="C4880" s="146">
        <v>185.920547</v>
      </c>
      <c r="D4880">
        <f t="shared" si="155"/>
        <v>6.6737067518432394</v>
      </c>
      <c r="E4880">
        <v>-1.0084884971371496E-2</v>
      </c>
      <c r="G4880">
        <v>4878</v>
      </c>
      <c r="H4880">
        <f t="shared" ca="1" si="156"/>
        <v>-2.8780827458376276E-2</v>
      </c>
    </row>
    <row r="4881" spans="2:8" x14ac:dyDescent="0.2">
      <c r="B4881" s="176">
        <v>37757</v>
      </c>
      <c r="C4881" s="146">
        <v>24.228258</v>
      </c>
      <c r="D4881">
        <f t="shared" si="155"/>
        <v>-0.90787004427073292</v>
      </c>
      <c r="E4881">
        <v>-1.0085271984224304E-2</v>
      </c>
      <c r="G4881">
        <v>4879</v>
      </c>
      <c r="H4881">
        <f t="shared" ca="1" si="156"/>
        <v>-3.703746554582843E-2</v>
      </c>
    </row>
    <row r="4882" spans="2:8" x14ac:dyDescent="0.2">
      <c r="B4882" s="176">
        <v>41191</v>
      </c>
      <c r="C4882" s="146">
        <v>262.97915599999999</v>
      </c>
      <c r="D4882">
        <f t="shared" si="155"/>
        <v>1.1534594276394692</v>
      </c>
      <c r="E4882">
        <v>-1.0093662913451103E-2</v>
      </c>
      <c r="G4882">
        <v>4880</v>
      </c>
      <c r="H4882">
        <f t="shared" ca="1" si="156"/>
        <v>-1.4863937797385183E-2</v>
      </c>
    </row>
    <row r="4883" spans="2:8" x14ac:dyDescent="0.2">
      <c r="B4883" s="176">
        <v>43683</v>
      </c>
      <c r="C4883" s="146">
        <v>122.119392</v>
      </c>
      <c r="D4883">
        <f t="shared" si="155"/>
        <v>2.7362207663439366</v>
      </c>
      <c r="E4883">
        <v>-1.0101016160035444E-2</v>
      </c>
      <c r="G4883">
        <v>4881</v>
      </c>
      <c r="H4883">
        <f t="shared" ca="1" si="156"/>
        <v>1.1638636420969474E-2</v>
      </c>
    </row>
    <row r="4884" spans="2:8" x14ac:dyDescent="0.2">
      <c r="B4884" s="176">
        <v>35832</v>
      </c>
      <c r="C4884" s="146">
        <v>32.685271999999998</v>
      </c>
      <c r="D4884">
        <f t="shared" si="155"/>
        <v>0.19193558809616154</v>
      </c>
      <c r="E4884">
        <v>-1.0101124513947454E-2</v>
      </c>
      <c r="G4884">
        <v>4882</v>
      </c>
      <c r="H4884">
        <f t="shared" ca="1" si="156"/>
        <v>1.445039332819904E-2</v>
      </c>
    </row>
    <row r="4885" spans="2:8" x14ac:dyDescent="0.2">
      <c r="B4885" s="176">
        <v>36584</v>
      </c>
      <c r="C4885" s="146">
        <v>27.422011999999999</v>
      </c>
      <c r="D4885">
        <f t="shared" si="155"/>
        <v>-0.45828952671747403</v>
      </c>
      <c r="E4885">
        <v>-1.0114608549809192E-2</v>
      </c>
      <c r="G4885">
        <v>4883</v>
      </c>
      <c r="H4885">
        <f t="shared" ca="1" si="156"/>
        <v>7.4416633077023517E-3</v>
      </c>
    </row>
    <row r="4886" spans="2:8" x14ac:dyDescent="0.2">
      <c r="B4886" s="176">
        <v>35432</v>
      </c>
      <c r="C4886" s="146">
        <v>50.621158999999999</v>
      </c>
      <c r="D4886">
        <f t="shared" si="155"/>
        <v>-0.29226807007822925</v>
      </c>
      <c r="E4886">
        <v>-1.0127617479830965E-2</v>
      </c>
      <c r="G4886">
        <v>4884</v>
      </c>
      <c r="H4886">
        <f t="shared" ca="1" si="156"/>
        <v>3.8740652667774696E-4</v>
      </c>
    </row>
    <row r="4887" spans="2:8" x14ac:dyDescent="0.2">
      <c r="B4887" s="176">
        <v>39644</v>
      </c>
      <c r="C4887" s="146">
        <v>71.525893999999994</v>
      </c>
      <c r="D4887">
        <f t="shared" si="155"/>
        <v>-0.74538755701458681</v>
      </c>
      <c r="E4887">
        <v>-1.0128120688653304E-2</v>
      </c>
      <c r="G4887">
        <v>4885</v>
      </c>
      <c r="H4887">
        <f t="shared" ca="1" si="156"/>
        <v>6.4965718365004742E-4</v>
      </c>
    </row>
    <row r="4888" spans="2:8" x14ac:dyDescent="0.2">
      <c r="B4888" s="176">
        <v>41418</v>
      </c>
      <c r="C4888" s="146">
        <v>280.92065400000001</v>
      </c>
      <c r="D4888">
        <f t="shared" si="155"/>
        <v>-0.26863167407320732</v>
      </c>
      <c r="E4888">
        <v>-1.0135638480530156E-2</v>
      </c>
      <c r="G4888">
        <v>4886</v>
      </c>
      <c r="H4888">
        <f t="shared" ca="1" si="156"/>
        <v>-2.3627036607276712E-2</v>
      </c>
    </row>
    <row r="4889" spans="2:8" x14ac:dyDescent="0.2">
      <c r="B4889" s="176">
        <v>42964</v>
      </c>
      <c r="C4889" s="146">
        <v>384.102844</v>
      </c>
      <c r="D4889">
        <f t="shared" si="155"/>
        <v>6.3424837475392541</v>
      </c>
      <c r="E4889">
        <v>-1.0147763202544187E-2</v>
      </c>
      <c r="G4889">
        <v>4887</v>
      </c>
      <c r="H4889">
        <f t="shared" ca="1" si="156"/>
        <v>6.1158356857489707E-3</v>
      </c>
    </row>
    <row r="4890" spans="2:8" x14ac:dyDescent="0.2">
      <c r="B4890" s="176">
        <v>35562</v>
      </c>
      <c r="C4890" s="146">
        <v>52.312385999999996</v>
      </c>
      <c r="D4890">
        <f t="shared" si="155"/>
        <v>-0.91478679922644868</v>
      </c>
      <c r="E4890">
        <v>-1.0152484816439314E-2</v>
      </c>
      <c r="G4890">
        <v>4888</v>
      </c>
      <c r="H4890">
        <f t="shared" ca="1" si="156"/>
        <v>3.1088812708423327E-2</v>
      </c>
    </row>
    <row r="4891" spans="2:8" x14ac:dyDescent="0.2">
      <c r="B4891" s="176">
        <v>45161</v>
      </c>
      <c r="C4891" s="146">
        <v>613.90002400000003</v>
      </c>
      <c r="D4891">
        <f t="shared" si="155"/>
        <v>0.33062528520306755</v>
      </c>
      <c r="E4891">
        <v>-1.0157993998877873E-2</v>
      </c>
      <c r="G4891">
        <v>4889</v>
      </c>
      <c r="H4891">
        <f t="shared" ca="1" si="156"/>
        <v>3.3487625349146351E-2</v>
      </c>
    </row>
    <row r="4892" spans="2:8" x14ac:dyDescent="0.2">
      <c r="B4892" s="176">
        <v>42802</v>
      </c>
      <c r="C4892" s="146">
        <v>461.36206099999998</v>
      </c>
      <c r="D4892">
        <f t="shared" si="155"/>
        <v>20.933220118058347</v>
      </c>
      <c r="E4892">
        <v>-1.0159314592882537E-2</v>
      </c>
      <c r="G4892">
        <v>4890</v>
      </c>
      <c r="H4892">
        <f t="shared" ca="1" si="156"/>
        <v>1.1050961797266943E-2</v>
      </c>
    </row>
    <row r="4893" spans="2:8" x14ac:dyDescent="0.2">
      <c r="B4893" s="176">
        <v>37515</v>
      </c>
      <c r="C4893" s="146">
        <v>21.034852999999998</v>
      </c>
      <c r="D4893">
        <f t="shared" si="155"/>
        <v>-0.9457503247646557</v>
      </c>
      <c r="E4893">
        <v>-1.0163412880642842E-2</v>
      </c>
      <c r="G4893">
        <v>4891</v>
      </c>
      <c r="H4893">
        <f t="shared" ca="1" si="156"/>
        <v>-1.0833057355859835E-2</v>
      </c>
    </row>
    <row r="4894" spans="2:8" x14ac:dyDescent="0.2">
      <c r="B4894" s="176">
        <v>44729</v>
      </c>
      <c r="C4894" s="146">
        <v>387.74154700000003</v>
      </c>
      <c r="D4894">
        <f t="shared" si="155"/>
        <v>-0.11005600840876423</v>
      </c>
      <c r="E4894">
        <v>-1.0179429445846164E-2</v>
      </c>
      <c r="G4894">
        <v>4892</v>
      </c>
      <c r="H4894">
        <f t="shared" ca="1" si="156"/>
        <v>-1.4491596910541315E-2</v>
      </c>
    </row>
    <row r="4895" spans="2:8" x14ac:dyDescent="0.2">
      <c r="B4895" s="176">
        <v>44753</v>
      </c>
      <c r="C4895" s="146">
        <v>435.69207799999998</v>
      </c>
      <c r="D4895">
        <f t="shared" si="155"/>
        <v>-1.0818819293237096E-2</v>
      </c>
      <c r="E4895">
        <v>-1.0191381601694095E-2</v>
      </c>
      <c r="G4895">
        <v>4893</v>
      </c>
      <c r="H4895">
        <f t="shared" ca="1" si="156"/>
        <v>2.1567797377810307E-2</v>
      </c>
    </row>
    <row r="4896" spans="2:8" x14ac:dyDescent="0.2">
      <c r="B4896" s="176">
        <v>41851</v>
      </c>
      <c r="C4896" s="146">
        <v>440.45730600000002</v>
      </c>
      <c r="D4896">
        <f t="shared" si="155"/>
        <v>1.3782133158374888E-2</v>
      </c>
      <c r="E4896">
        <v>-1.0191603389587984E-2</v>
      </c>
      <c r="G4896">
        <v>4894</v>
      </c>
      <c r="H4896">
        <f t="shared" ca="1" si="156"/>
        <v>-4.3446448401812783E-2</v>
      </c>
    </row>
    <row r="4897" spans="2:8" x14ac:dyDescent="0.2">
      <c r="B4897" s="176">
        <v>42178</v>
      </c>
      <c r="C4897" s="146">
        <v>434.46939099999997</v>
      </c>
      <c r="D4897">
        <f t="shared" si="155"/>
        <v>6.1607032716302799E-3</v>
      </c>
      <c r="E4897">
        <v>-1.0215640499738231E-2</v>
      </c>
      <c r="G4897">
        <v>4895</v>
      </c>
      <c r="H4897">
        <f t="shared" ca="1" si="156"/>
        <v>-5.9767979992838881E-3</v>
      </c>
    </row>
    <row r="4898" spans="2:8" x14ac:dyDescent="0.2">
      <c r="B4898" s="176">
        <v>41779</v>
      </c>
      <c r="C4898" s="146">
        <v>431.80914300000001</v>
      </c>
      <c r="D4898">
        <f t="shared" si="155"/>
        <v>-0.29966861078739082</v>
      </c>
      <c r="E4898">
        <v>-1.0238605813204018E-2</v>
      </c>
      <c r="G4898">
        <v>4896</v>
      </c>
      <c r="H4898">
        <f t="shared" ca="1" si="156"/>
        <v>3.0544831742521029E-2</v>
      </c>
    </row>
    <row r="4899" spans="2:8" x14ac:dyDescent="0.2">
      <c r="B4899" s="176">
        <v>45124</v>
      </c>
      <c r="C4899" s="146">
        <v>616.57830799999999</v>
      </c>
      <c r="D4899">
        <f t="shared" si="155"/>
        <v>2.919342858052941</v>
      </c>
      <c r="E4899">
        <v>-1.0241657615567909E-2</v>
      </c>
      <c r="G4899">
        <v>4897</v>
      </c>
      <c r="H4899">
        <f t="shared" ca="1" si="156"/>
        <v>-8.8225738714921304E-3</v>
      </c>
    </row>
    <row r="4900" spans="2:8" x14ac:dyDescent="0.2">
      <c r="B4900" s="176">
        <v>39087</v>
      </c>
      <c r="C4900" s="146">
        <v>157.316757</v>
      </c>
      <c r="D4900">
        <f t="shared" si="155"/>
        <v>-0.77983799644259455</v>
      </c>
      <c r="E4900">
        <v>-1.0241923452903088E-2</v>
      </c>
      <c r="G4900">
        <v>4898</v>
      </c>
      <c r="H4900">
        <f t="shared" ca="1" si="156"/>
        <v>-5.9260639604127467E-2</v>
      </c>
    </row>
    <row r="4901" spans="2:8" x14ac:dyDescent="0.2">
      <c r="B4901" s="176">
        <v>45268</v>
      </c>
      <c r="C4901" s="146">
        <v>714.54998799999998</v>
      </c>
      <c r="D4901">
        <f t="shared" si="155"/>
        <v>33.309514608828792</v>
      </c>
      <c r="E4901">
        <v>-1.0250050387145129E-2</v>
      </c>
      <c r="G4901">
        <v>4899</v>
      </c>
      <c r="H4901">
        <f t="shared" ca="1" si="156"/>
        <v>6.2056824617535131E-2</v>
      </c>
    </row>
    <row r="4902" spans="2:8" x14ac:dyDescent="0.2">
      <c r="B4902" s="176">
        <v>37517</v>
      </c>
      <c r="C4902" s="146">
        <v>20.826584</v>
      </c>
      <c r="D4902">
        <f t="shared" si="155"/>
        <v>-0.74561286720631159</v>
      </c>
      <c r="E4902">
        <v>-1.0264052397412005E-2</v>
      </c>
      <c r="G4902">
        <v>4900</v>
      </c>
      <c r="H4902">
        <f t="shared" ca="1" si="156"/>
        <v>-6.1377829131821181E-3</v>
      </c>
    </row>
    <row r="4903" spans="2:8" x14ac:dyDescent="0.2">
      <c r="B4903" s="176">
        <v>38665</v>
      </c>
      <c r="C4903" s="146">
        <v>81.869643999999994</v>
      </c>
      <c r="D4903">
        <f t="shared" si="155"/>
        <v>-0.8404878804699395</v>
      </c>
      <c r="E4903">
        <v>-1.0274284930639388E-2</v>
      </c>
      <c r="G4903">
        <v>4901</v>
      </c>
      <c r="H4903">
        <f t="shared" ca="1" si="156"/>
        <v>1.5546262423426908E-2</v>
      </c>
    </row>
    <row r="4904" spans="2:8" x14ac:dyDescent="0.2">
      <c r="B4904" s="176">
        <v>45071</v>
      </c>
      <c r="C4904" s="146">
        <v>513.25030500000003</v>
      </c>
      <c r="D4904">
        <f t="shared" si="155"/>
        <v>0.26049688440843249</v>
      </c>
      <c r="E4904">
        <v>-1.028461671397566E-2</v>
      </c>
      <c r="G4904">
        <v>4902</v>
      </c>
      <c r="H4904">
        <f t="shared" ca="1" si="156"/>
        <v>-2.636009920174948E-2</v>
      </c>
    </row>
    <row r="4905" spans="2:8" x14ac:dyDescent="0.2">
      <c r="B4905" s="176">
        <v>44746</v>
      </c>
      <c r="C4905" s="146">
        <v>407.18093900000002</v>
      </c>
      <c r="D4905">
        <f t="shared" si="155"/>
        <v>2.7795631015948916</v>
      </c>
      <c r="E4905">
        <v>-1.0298087402669281E-2</v>
      </c>
      <c r="G4905">
        <v>4903</v>
      </c>
      <c r="H4905">
        <f t="shared" ca="1" si="156"/>
        <v>-2.2458619254070106E-3</v>
      </c>
    </row>
    <row r="4906" spans="2:8" x14ac:dyDescent="0.2">
      <c r="B4906" s="176">
        <v>39541</v>
      </c>
      <c r="C4906" s="146">
        <v>107.732277</v>
      </c>
      <c r="D4906">
        <f t="shared" si="155"/>
        <v>-0.75802049422693307</v>
      </c>
      <c r="E4906">
        <v>-1.0302721080842415E-2</v>
      </c>
      <c r="G4906">
        <v>4904</v>
      </c>
      <c r="H4906">
        <f t="shared" ca="1" si="156"/>
        <v>2.9056582261673219E-2</v>
      </c>
    </row>
    <row r="4907" spans="2:8" x14ac:dyDescent="0.2">
      <c r="B4907" s="176">
        <v>42858</v>
      </c>
      <c r="C4907" s="146">
        <v>445.212402</v>
      </c>
      <c r="D4907">
        <f t="shared" si="155"/>
        <v>1.0680713189923829</v>
      </c>
      <c r="E4907">
        <v>-1.0304723822011501E-2</v>
      </c>
      <c r="G4907">
        <v>4905</v>
      </c>
      <c r="H4907">
        <f t="shared" ca="1" si="156"/>
        <v>2.2289975789667165E-3</v>
      </c>
    </row>
    <row r="4908" spans="2:8" x14ac:dyDescent="0.2">
      <c r="B4908" s="176">
        <v>43567</v>
      </c>
      <c r="C4908" s="146">
        <v>215.27903699999999</v>
      </c>
      <c r="D4908">
        <f t="shared" si="155"/>
        <v>3.4837808997577229</v>
      </c>
      <c r="E4908">
        <v>-1.0311653509663388E-2</v>
      </c>
      <c r="G4908">
        <v>4906</v>
      </c>
      <c r="H4908">
        <f t="shared" ca="1" si="156"/>
        <v>3.3473026667255483E-2</v>
      </c>
    </row>
    <row r="4909" spans="2:8" x14ac:dyDescent="0.2">
      <c r="B4909" s="176">
        <v>35725</v>
      </c>
      <c r="C4909" s="146">
        <v>48.012836</v>
      </c>
      <c r="D4909">
        <f t="shared" si="155"/>
        <v>1.6875483349491627</v>
      </c>
      <c r="E4909">
        <v>-1.0312405573230158E-2</v>
      </c>
      <c r="G4909">
        <v>4907</v>
      </c>
      <c r="H4909">
        <f t="shared" ca="1" si="156"/>
        <v>-1.5883210957005324E-2</v>
      </c>
    </row>
    <row r="4910" spans="2:8" x14ac:dyDescent="0.2">
      <c r="B4910" s="176">
        <v>36131</v>
      </c>
      <c r="C4910" s="146">
        <v>17.864920000000001</v>
      </c>
      <c r="D4910">
        <f t="shared" si="155"/>
        <v>-0.9588788435554837</v>
      </c>
      <c r="E4910">
        <v>-1.0321893068527082E-2</v>
      </c>
      <c r="G4910">
        <v>4908</v>
      </c>
      <c r="H4910">
        <f t="shared" ca="1" si="156"/>
        <v>1.2038800405716763E-2</v>
      </c>
    </row>
    <row r="4911" spans="2:8" x14ac:dyDescent="0.2">
      <c r="B4911" s="176">
        <v>44643</v>
      </c>
      <c r="C4911" s="146">
        <v>434.44595299999997</v>
      </c>
      <c r="D4911">
        <f t="shared" si="155"/>
        <v>4.6706287865048086</v>
      </c>
      <c r="E4911">
        <v>-1.0332748569586615E-2</v>
      </c>
      <c r="G4911">
        <v>4909</v>
      </c>
      <c r="H4911">
        <f t="shared" ca="1" si="156"/>
        <v>8.4498791816737893E-3</v>
      </c>
    </row>
    <row r="4912" spans="2:8" x14ac:dyDescent="0.2">
      <c r="B4912" s="176">
        <v>38406</v>
      </c>
      <c r="C4912" s="146">
        <v>76.613365000000002</v>
      </c>
      <c r="D4912">
        <f t="shared" si="155"/>
        <v>-0.87444511080900778</v>
      </c>
      <c r="E4912">
        <v>-1.0345395600701244E-2</v>
      </c>
      <c r="G4912">
        <v>4910</v>
      </c>
      <c r="H4912">
        <f t="shared" ca="1" si="156"/>
        <v>5.3001081107095248E-2</v>
      </c>
    </row>
    <row r="4913" spans="2:8" x14ac:dyDescent="0.2">
      <c r="B4913" s="176">
        <v>45125</v>
      </c>
      <c r="C4913" s="146">
        <v>610.19818099999998</v>
      </c>
      <c r="D4913">
        <f t="shared" si="155"/>
        <v>8.3614479481538098</v>
      </c>
      <c r="E4913">
        <v>-1.0347634545716156E-2</v>
      </c>
      <c r="G4913">
        <v>4911</v>
      </c>
      <c r="H4913">
        <f t="shared" ca="1" si="156"/>
        <v>4.6855627791348192E-2</v>
      </c>
    </row>
    <row r="4914" spans="2:8" x14ac:dyDescent="0.2">
      <c r="B4914" s="176">
        <v>35607</v>
      </c>
      <c r="C4914" s="146">
        <v>65.182029999999997</v>
      </c>
      <c r="D4914">
        <f t="shared" si="155"/>
        <v>-0.71469117710906682</v>
      </c>
      <c r="E4914">
        <v>-1.0348114316385599E-2</v>
      </c>
      <c r="G4914">
        <v>4912</v>
      </c>
      <c r="H4914">
        <f t="shared" ca="1" si="156"/>
        <v>3.9764775957655499E-2</v>
      </c>
    </row>
    <row r="4915" spans="2:8" x14ac:dyDescent="0.2">
      <c r="B4915" s="176">
        <v>41152</v>
      </c>
      <c r="C4915" s="146">
        <v>228.461319</v>
      </c>
      <c r="D4915">
        <f t="shared" si="155"/>
        <v>-0.51062701069559124</v>
      </c>
      <c r="E4915">
        <v>-1.0348469773909645E-2</v>
      </c>
      <c r="G4915">
        <v>4913</v>
      </c>
      <c r="H4915">
        <f t="shared" ca="1" si="156"/>
        <v>-3.6692448962189012E-2</v>
      </c>
    </row>
    <row r="4916" spans="2:8" x14ac:dyDescent="0.2">
      <c r="B4916" s="176">
        <v>42832</v>
      </c>
      <c r="C4916" s="146">
        <v>466.84497099999999</v>
      </c>
      <c r="D4916">
        <f t="shared" si="155"/>
        <v>0.12075950665173915</v>
      </c>
      <c r="E4916">
        <v>-1.0355072632081738E-2</v>
      </c>
      <c r="G4916">
        <v>4914</v>
      </c>
      <c r="H4916">
        <f t="shared" ca="1" si="156"/>
        <v>1.7026085119012681E-2</v>
      </c>
    </row>
    <row r="4917" spans="2:8" x14ac:dyDescent="0.2">
      <c r="B4917" s="176">
        <v>41788</v>
      </c>
      <c r="C4917" s="146">
        <v>416.54339599999997</v>
      </c>
      <c r="D4917">
        <f t="shared" si="155"/>
        <v>8.8779683641042482</v>
      </c>
      <c r="E4917">
        <v>-1.037908679261265E-2</v>
      </c>
      <c r="G4917">
        <v>4915</v>
      </c>
      <c r="H4917">
        <f t="shared" ca="1" si="156"/>
        <v>-6.3234761131803824E-3</v>
      </c>
    </row>
    <row r="4918" spans="2:8" x14ac:dyDescent="0.2">
      <c r="B4918" s="176">
        <v>35767</v>
      </c>
      <c r="C4918" s="146">
        <v>42.168934</v>
      </c>
      <c r="D4918">
        <f t="shared" si="155"/>
        <v>-0.81829783598972283</v>
      </c>
      <c r="E4918">
        <v>-1.037942734980507E-2</v>
      </c>
      <c r="G4918">
        <v>4916</v>
      </c>
      <c r="H4918">
        <f t="shared" ca="1" si="156"/>
        <v>4.0150699502250815E-2</v>
      </c>
    </row>
    <row r="4919" spans="2:8" x14ac:dyDescent="0.2">
      <c r="B4919" s="176">
        <v>40648</v>
      </c>
      <c r="C4919" s="146">
        <v>232.077225</v>
      </c>
      <c r="D4919">
        <f t="shared" si="155"/>
        <v>-0.62066487487410671</v>
      </c>
      <c r="E4919">
        <v>-1.0409577006310154E-2</v>
      </c>
      <c r="G4919">
        <v>4917</v>
      </c>
      <c r="H4919">
        <f t="shared" ca="1" si="156"/>
        <v>8.4847095804141973E-2</v>
      </c>
    </row>
    <row r="4920" spans="2:8" x14ac:dyDescent="0.2">
      <c r="B4920" s="176">
        <v>45149</v>
      </c>
      <c r="C4920" s="146">
        <v>611.79998799999998</v>
      </c>
      <c r="D4920">
        <f t="shared" si="155"/>
        <v>2.5446485926974232</v>
      </c>
      <c r="E4920">
        <v>-1.0432692276587165E-2</v>
      </c>
      <c r="G4920">
        <v>4918</v>
      </c>
      <c r="H4920">
        <f t="shared" ca="1" si="156"/>
        <v>4.9400499727268891E-2</v>
      </c>
    </row>
    <row r="4921" spans="2:8" x14ac:dyDescent="0.2">
      <c r="B4921" s="176">
        <v>40905</v>
      </c>
      <c r="C4921" s="146">
        <v>172.598206</v>
      </c>
      <c r="D4921">
        <f t="shared" si="155"/>
        <v>6.151158669618753</v>
      </c>
      <c r="E4921">
        <v>-1.0433777078512729E-2</v>
      </c>
      <c r="G4921">
        <v>4919</v>
      </c>
      <c r="H4921">
        <f t="shared" ca="1" si="156"/>
        <v>3.6249327874443675E-2</v>
      </c>
    </row>
    <row r="4922" spans="2:8" x14ac:dyDescent="0.2">
      <c r="B4922" s="176">
        <v>37750</v>
      </c>
      <c r="C4922" s="146">
        <v>24.135698000000001</v>
      </c>
      <c r="D4922">
        <f t="shared" si="155"/>
        <v>-0.94055534109000438</v>
      </c>
      <c r="E4922">
        <v>-1.0436426530360754E-2</v>
      </c>
      <c r="G4922">
        <v>4920</v>
      </c>
      <c r="H4922">
        <f t="shared" ca="1" si="156"/>
        <v>-2.6214443017841437E-2</v>
      </c>
    </row>
    <row r="4923" spans="2:8" x14ac:dyDescent="0.2">
      <c r="B4923" s="176">
        <v>42318</v>
      </c>
      <c r="C4923" s="146">
        <v>406.01962300000002</v>
      </c>
      <c r="D4923">
        <f t="shared" si="155"/>
        <v>4.9621191572073755</v>
      </c>
      <c r="E4923">
        <v>-1.044324796458797E-2</v>
      </c>
      <c r="G4923">
        <v>4921</v>
      </c>
      <c r="H4923">
        <f t="shared" ca="1" si="156"/>
        <v>2.6043085471119796E-2</v>
      </c>
    </row>
    <row r="4924" spans="2:8" x14ac:dyDescent="0.2">
      <c r="B4924" s="176">
        <v>38300</v>
      </c>
      <c r="C4924" s="146">
        <v>68.099884000000003</v>
      </c>
      <c r="D4924">
        <f t="shared" si="155"/>
        <v>0.91369862089818676</v>
      </c>
      <c r="E4924">
        <v>-1.0473408490887881E-2</v>
      </c>
      <c r="G4924">
        <v>4922</v>
      </c>
      <c r="H4924">
        <f t="shared" ca="1" si="156"/>
        <v>1.0338726840774777E-2</v>
      </c>
    </row>
    <row r="4925" spans="2:8" x14ac:dyDescent="0.2">
      <c r="B4925" s="176">
        <v>35865</v>
      </c>
      <c r="C4925" s="146">
        <v>35.585479999999997</v>
      </c>
      <c r="D4925">
        <f t="shared" si="155"/>
        <v>-0.86160260827786239</v>
      </c>
      <c r="E4925">
        <v>-1.0483945933805684E-2</v>
      </c>
      <c r="G4925">
        <v>4923</v>
      </c>
      <c r="H4925">
        <f t="shared" ca="1" si="156"/>
        <v>-3.731414841508543E-2</v>
      </c>
    </row>
    <row r="4926" spans="2:8" x14ac:dyDescent="0.2">
      <c r="B4926" s="176">
        <v>40961</v>
      </c>
      <c r="C4926" s="146">
        <v>257.12536599999999</v>
      </c>
      <c r="D4926">
        <f t="shared" si="155"/>
        <v>3.5066746539054057</v>
      </c>
      <c r="E4926">
        <v>-1.0505075050192254E-2</v>
      </c>
      <c r="G4926">
        <v>4924</v>
      </c>
      <c r="H4926">
        <f t="shared" ca="1" si="156"/>
        <v>-7.1367015643881921E-3</v>
      </c>
    </row>
    <row r="4927" spans="2:8" x14ac:dyDescent="0.2">
      <c r="B4927" s="176">
        <v>37922</v>
      </c>
      <c r="C4927" s="146">
        <v>57.054344</v>
      </c>
      <c r="D4927">
        <f t="shared" si="155"/>
        <v>-0.56572342506405893</v>
      </c>
      <c r="E4927">
        <v>-1.0507574781244712E-2</v>
      </c>
      <c r="G4927">
        <v>4925</v>
      </c>
      <c r="H4927">
        <f t="shared" ca="1" si="156"/>
        <v>-6.8788440632577677E-2</v>
      </c>
    </row>
    <row r="4928" spans="2:8" x14ac:dyDescent="0.2">
      <c r="B4928" s="176">
        <v>39423</v>
      </c>
      <c r="C4928" s="146">
        <v>131.37789900000001</v>
      </c>
      <c r="D4928">
        <f t="shared" si="155"/>
        <v>0.52407755059350203</v>
      </c>
      <c r="E4928">
        <v>-1.0510217048333541E-2</v>
      </c>
      <c r="G4928">
        <v>4926</v>
      </c>
      <c r="H4928">
        <f t="shared" ca="1" si="156"/>
        <v>2.5849798337949461E-3</v>
      </c>
    </row>
    <row r="4929" spans="2:8" x14ac:dyDescent="0.2">
      <c r="B4929" s="176">
        <v>38615</v>
      </c>
      <c r="C4929" s="146">
        <v>86.201583999999997</v>
      </c>
      <c r="D4929">
        <f t="shared" si="155"/>
        <v>-0.86106602895834894</v>
      </c>
      <c r="E4929">
        <v>-1.0513230010008331E-2</v>
      </c>
      <c r="G4929">
        <v>4927</v>
      </c>
      <c r="H4929">
        <f t="shared" ca="1" si="156"/>
        <v>2.8916729179932581E-2</v>
      </c>
    </row>
    <row r="4930" spans="2:8" x14ac:dyDescent="0.2">
      <c r="B4930" s="176">
        <v>45191</v>
      </c>
      <c r="C4930" s="146">
        <v>620.45001200000002</v>
      </c>
      <c r="D4930">
        <f t="shared" si="155"/>
        <v>8.1373235958679011</v>
      </c>
      <c r="E4930">
        <v>-1.0525438364253617E-2</v>
      </c>
      <c r="G4930">
        <v>4928</v>
      </c>
      <c r="H4930">
        <f t="shared" ca="1" si="156"/>
        <v>1.8788938619146565E-2</v>
      </c>
    </row>
    <row r="4931" spans="2:8" x14ac:dyDescent="0.2">
      <c r="B4931" s="176">
        <v>35215</v>
      </c>
      <c r="C4931" s="146">
        <v>67.902816999999999</v>
      </c>
      <c r="D4931">
        <f t="shared" ref="D4931:D4994" si="157">(C4931-C4932)/C4932</f>
        <v>-0.83708574867883456</v>
      </c>
      <c r="E4931">
        <v>-1.052746359442208E-2</v>
      </c>
      <c r="G4931">
        <v>4929</v>
      </c>
      <c r="H4931">
        <f t="shared" ca="1" si="156"/>
        <v>1.4096005666784481E-3</v>
      </c>
    </row>
    <row r="4932" spans="2:8" x14ac:dyDescent="0.2">
      <c r="B4932" s="176">
        <v>43052</v>
      </c>
      <c r="C4932" s="146">
        <v>416.80096400000002</v>
      </c>
      <c r="D4932">
        <f t="shared" si="157"/>
        <v>2.0991651130228997</v>
      </c>
      <c r="E4932">
        <v>-1.0531260822734369E-2</v>
      </c>
      <c r="G4932">
        <v>4930</v>
      </c>
      <c r="H4932">
        <f t="shared" ref="H4932:H4995" ca="1" si="158">_xlfn.NORM.INV(RAND(),N$5,N$6)</f>
        <v>-1.7608032508125301E-2</v>
      </c>
    </row>
    <row r="4933" spans="2:8" x14ac:dyDescent="0.2">
      <c r="B4933" s="176">
        <v>40338</v>
      </c>
      <c r="C4933" s="146">
        <v>134.48814400000001</v>
      </c>
      <c r="D4933">
        <f t="shared" si="157"/>
        <v>5.8741934697378744</v>
      </c>
      <c r="E4933">
        <v>-1.0532984583517292E-2</v>
      </c>
      <c r="G4933">
        <v>4931</v>
      </c>
      <c r="H4933">
        <f t="shared" ca="1" si="158"/>
        <v>1.7882947616772091E-2</v>
      </c>
    </row>
    <row r="4934" spans="2:8" x14ac:dyDescent="0.2">
      <c r="B4934" s="176">
        <v>36025</v>
      </c>
      <c r="C4934" s="146">
        <v>19.564207</v>
      </c>
      <c r="D4934">
        <f t="shared" si="157"/>
        <v>-0.90329728213026372</v>
      </c>
      <c r="E4934">
        <v>-1.0554196062549122E-2</v>
      </c>
      <c r="G4934">
        <v>4932</v>
      </c>
      <c r="H4934">
        <f t="shared" ca="1" si="158"/>
        <v>9.7559792824249477E-3</v>
      </c>
    </row>
    <row r="4935" spans="2:8" x14ac:dyDescent="0.2">
      <c r="B4935" s="176">
        <v>40693</v>
      </c>
      <c r="C4935" s="146">
        <v>202.31289699999999</v>
      </c>
      <c r="D4935">
        <f t="shared" si="157"/>
        <v>9.5257348605455469E-2</v>
      </c>
      <c r="E4935">
        <v>-1.056162292527435E-2</v>
      </c>
      <c r="G4935">
        <v>4933</v>
      </c>
      <c r="H4935">
        <f t="shared" ca="1" si="158"/>
        <v>-2.8378382921312017E-3</v>
      </c>
    </row>
    <row r="4936" spans="2:8" x14ac:dyDescent="0.2">
      <c r="B4936" s="176">
        <v>40710</v>
      </c>
      <c r="C4936" s="146">
        <v>184.71722399999999</v>
      </c>
      <c r="D4936">
        <f t="shared" si="157"/>
        <v>-0.29036167161815757</v>
      </c>
      <c r="E4936">
        <v>-1.0561716069154159E-2</v>
      </c>
      <c r="G4936">
        <v>4934</v>
      </c>
      <c r="H4936">
        <f t="shared" ca="1" si="158"/>
        <v>1.3080475562826458E-2</v>
      </c>
    </row>
    <row r="4937" spans="2:8" x14ac:dyDescent="0.2">
      <c r="B4937" s="176">
        <v>41219</v>
      </c>
      <c r="C4937" s="146">
        <v>260.29769900000002</v>
      </c>
      <c r="D4937">
        <f t="shared" si="157"/>
        <v>12.601735927095307</v>
      </c>
      <c r="E4937">
        <v>-1.0563312610096165E-2</v>
      </c>
      <c r="G4937">
        <v>4935</v>
      </c>
      <c r="H4937">
        <f t="shared" ca="1" si="158"/>
        <v>8.5799695083685484E-3</v>
      </c>
    </row>
    <row r="4938" spans="2:8" x14ac:dyDescent="0.2">
      <c r="B4938" s="176">
        <v>36648</v>
      </c>
      <c r="C4938" s="146">
        <v>19.137094000000001</v>
      </c>
      <c r="D4938">
        <f t="shared" si="157"/>
        <v>-0.49052424204305778</v>
      </c>
      <c r="E4938">
        <v>-1.0571738547774287E-2</v>
      </c>
      <c r="G4938">
        <v>4936</v>
      </c>
      <c r="H4938">
        <f t="shared" ca="1" si="158"/>
        <v>1.2909982974770948E-2</v>
      </c>
    </row>
    <row r="4939" spans="2:8" x14ac:dyDescent="0.2">
      <c r="B4939" s="176">
        <v>36543</v>
      </c>
      <c r="C4939" s="146">
        <v>37.562325000000001</v>
      </c>
      <c r="D4939">
        <f t="shared" si="157"/>
        <v>-0.88966502409616954</v>
      </c>
      <c r="E4939">
        <v>-1.0572391115173952E-2</v>
      </c>
      <c r="G4939">
        <v>4937</v>
      </c>
      <c r="H4939">
        <f t="shared" ca="1" si="158"/>
        <v>-2.9091757794184173E-2</v>
      </c>
    </row>
    <row r="4940" spans="2:8" x14ac:dyDescent="0.2">
      <c r="B4940" s="176">
        <v>43168</v>
      </c>
      <c r="C4940" s="146">
        <v>340.438965</v>
      </c>
      <c r="D4940">
        <f t="shared" si="157"/>
        <v>0.28966989532639997</v>
      </c>
      <c r="E4940">
        <v>-1.057505904641759E-2</v>
      </c>
      <c r="G4940">
        <v>4938</v>
      </c>
      <c r="H4940">
        <f t="shared" ca="1" si="158"/>
        <v>4.3860804078616734E-2</v>
      </c>
    </row>
    <row r="4941" spans="2:8" x14ac:dyDescent="0.2">
      <c r="B4941" s="176">
        <v>41008</v>
      </c>
      <c r="C4941" s="146">
        <v>263.973724</v>
      </c>
      <c r="D4941">
        <f t="shared" si="157"/>
        <v>-0.23391737760067771</v>
      </c>
      <c r="E4941">
        <v>-1.0590364346073248E-2</v>
      </c>
      <c r="G4941">
        <v>4939</v>
      </c>
      <c r="H4941">
        <f t="shared" ca="1" si="158"/>
        <v>4.5059000630512042E-3</v>
      </c>
    </row>
    <row r="4942" spans="2:8" x14ac:dyDescent="0.2">
      <c r="B4942" s="176">
        <v>44364</v>
      </c>
      <c r="C4942" s="146">
        <v>344.57605000000001</v>
      </c>
      <c r="D4942">
        <f t="shared" si="157"/>
        <v>7.5347775365587442</v>
      </c>
      <c r="E4942">
        <v>-1.0591106461631739E-2</v>
      </c>
      <c r="G4942">
        <v>4940</v>
      </c>
      <c r="H4942">
        <f t="shared" ca="1" si="158"/>
        <v>-3.434342467526226E-2</v>
      </c>
    </row>
    <row r="4943" spans="2:8" x14ac:dyDescent="0.2">
      <c r="B4943" s="176">
        <v>37852</v>
      </c>
      <c r="C4943" s="146">
        <v>40.373173000000001</v>
      </c>
      <c r="D4943">
        <f t="shared" si="157"/>
        <v>-0.72634429661811306</v>
      </c>
      <c r="E4943">
        <v>-1.0605466032775299E-2</v>
      </c>
      <c r="G4943">
        <v>4941</v>
      </c>
      <c r="H4943">
        <f t="shared" ca="1" si="158"/>
        <v>-1.0074735095769342E-2</v>
      </c>
    </row>
    <row r="4944" spans="2:8" x14ac:dyDescent="0.2">
      <c r="B4944" s="176">
        <v>39013</v>
      </c>
      <c r="C4944" s="146">
        <v>147.53272999999999</v>
      </c>
      <c r="D4944">
        <f t="shared" si="157"/>
        <v>-0.78120609131613983</v>
      </c>
      <c r="E4944">
        <v>-1.0635408840964346E-2</v>
      </c>
      <c r="G4944">
        <v>4942</v>
      </c>
      <c r="H4944">
        <f t="shared" ca="1" si="158"/>
        <v>2.2578454711048006E-2</v>
      </c>
    </row>
    <row r="4945" spans="2:8" x14ac:dyDescent="0.2">
      <c r="B4945" s="176">
        <v>45250</v>
      </c>
      <c r="C4945" s="146">
        <v>674.29998799999998</v>
      </c>
      <c r="D4945">
        <f t="shared" si="157"/>
        <v>27.511931205355761</v>
      </c>
      <c r="E4945">
        <v>-1.0637517610813897E-2</v>
      </c>
      <c r="G4945">
        <v>4943</v>
      </c>
      <c r="H4945">
        <f t="shared" ca="1" si="158"/>
        <v>4.6659408774650461E-2</v>
      </c>
    </row>
    <row r="4946" spans="2:8" x14ac:dyDescent="0.2">
      <c r="B4946" s="176">
        <v>37691</v>
      </c>
      <c r="C4946" s="146">
        <v>23.649747999999999</v>
      </c>
      <c r="D4946">
        <f t="shared" si="157"/>
        <v>0.13850737252757736</v>
      </c>
      <c r="E4946">
        <v>-1.0648422912857015E-2</v>
      </c>
      <c r="G4946">
        <v>4944</v>
      </c>
      <c r="H4946">
        <f t="shared" ca="1" si="158"/>
        <v>1.4479163027849622E-2</v>
      </c>
    </row>
    <row r="4947" spans="2:8" x14ac:dyDescent="0.2">
      <c r="B4947" s="176">
        <v>37496</v>
      </c>
      <c r="C4947" s="146">
        <v>20.772590999999998</v>
      </c>
      <c r="D4947">
        <f t="shared" si="157"/>
        <v>-0.69924847703266713</v>
      </c>
      <c r="E4947">
        <v>-1.0653932857833358E-2</v>
      </c>
      <c r="G4947">
        <v>4945</v>
      </c>
      <c r="H4947">
        <f t="shared" ca="1" si="158"/>
        <v>4.5107781535104974E-2</v>
      </c>
    </row>
    <row r="4948" spans="2:8" x14ac:dyDescent="0.2">
      <c r="B4948" s="176">
        <v>38313</v>
      </c>
      <c r="C4948" s="146">
        <v>69.068946999999994</v>
      </c>
      <c r="D4948">
        <f t="shared" si="157"/>
        <v>-0.56879922869885347</v>
      </c>
      <c r="E4948">
        <v>-1.0668881969465699E-2</v>
      </c>
      <c r="G4948">
        <v>4946</v>
      </c>
      <c r="H4948">
        <f t="shared" ca="1" si="158"/>
        <v>1.8907831910543425E-2</v>
      </c>
    </row>
    <row r="4949" spans="2:8" x14ac:dyDescent="0.2">
      <c r="B4949" s="176">
        <v>39100</v>
      </c>
      <c r="C4949" s="146">
        <v>160.17816199999999</v>
      </c>
      <c r="D4949">
        <f t="shared" si="157"/>
        <v>-0.61005365183358384</v>
      </c>
      <c r="E4949">
        <v>-1.0676368515311599E-2</v>
      </c>
      <c r="G4949">
        <v>4947</v>
      </c>
      <c r="H4949">
        <f t="shared" ca="1" si="158"/>
        <v>-1.6111794002911857E-3</v>
      </c>
    </row>
    <row r="4950" spans="2:8" x14ac:dyDescent="0.2">
      <c r="B4950" s="176">
        <v>45012</v>
      </c>
      <c r="C4950" s="146">
        <v>410.769745</v>
      </c>
      <c r="D4950">
        <f t="shared" si="157"/>
        <v>-4.2301012562895937E-2</v>
      </c>
      <c r="E4950">
        <v>-1.068430782755702E-2</v>
      </c>
      <c r="G4950">
        <v>4948</v>
      </c>
      <c r="H4950">
        <f t="shared" ca="1" si="158"/>
        <v>2.5613784223036248E-3</v>
      </c>
    </row>
    <row r="4951" spans="2:8" x14ac:dyDescent="0.2">
      <c r="B4951" s="176">
        <v>44678</v>
      </c>
      <c r="C4951" s="146">
        <v>428.913208</v>
      </c>
      <c r="D4951">
        <f t="shared" si="157"/>
        <v>-9.6398187869203011E-2</v>
      </c>
      <c r="E4951">
        <v>-1.0692128205268315E-2</v>
      </c>
      <c r="G4951">
        <v>4949</v>
      </c>
      <c r="H4951">
        <f t="shared" ca="1" si="158"/>
        <v>-3.9318478622398269E-3</v>
      </c>
    </row>
    <row r="4952" spans="2:8" x14ac:dyDescent="0.2">
      <c r="B4952" s="176">
        <v>42886</v>
      </c>
      <c r="C4952" s="146">
        <v>474.670593</v>
      </c>
      <c r="D4952">
        <f t="shared" si="157"/>
        <v>1.0962847183446243</v>
      </c>
      <c r="E4952">
        <v>-1.0700195543770922E-2</v>
      </c>
      <c r="G4952">
        <v>4950</v>
      </c>
      <c r="H4952">
        <f t="shared" ca="1" si="158"/>
        <v>4.5195437822195858E-2</v>
      </c>
    </row>
    <row r="4953" spans="2:8" x14ac:dyDescent="0.2">
      <c r="B4953" s="176">
        <v>40507</v>
      </c>
      <c r="C4953" s="146">
        <v>226.43421900000001</v>
      </c>
      <c r="D4953">
        <f t="shared" si="157"/>
        <v>-0.54010944529153881</v>
      </c>
      <c r="E4953">
        <v>-1.0706794642171974E-2</v>
      </c>
      <c r="G4953">
        <v>4951</v>
      </c>
      <c r="H4953">
        <f t="shared" ca="1" si="158"/>
        <v>-3.5226211904300829E-2</v>
      </c>
    </row>
    <row r="4954" spans="2:8" x14ac:dyDescent="0.2">
      <c r="B4954" s="176">
        <v>42571</v>
      </c>
      <c r="C4954" s="146">
        <v>492.36544800000001</v>
      </c>
      <c r="D4954">
        <f t="shared" si="157"/>
        <v>-0.10816180397373527</v>
      </c>
      <c r="E4954">
        <v>-1.0716067155971672E-2</v>
      </c>
      <c r="G4954">
        <v>4952</v>
      </c>
      <c r="H4954">
        <f t="shared" ca="1" si="158"/>
        <v>-4.9630813438912506E-2</v>
      </c>
    </row>
    <row r="4955" spans="2:8" x14ac:dyDescent="0.2">
      <c r="B4955" s="176">
        <v>42668</v>
      </c>
      <c r="C4955" s="146">
        <v>552.07934599999999</v>
      </c>
      <c r="D4955">
        <f t="shared" si="157"/>
        <v>2.8793811910276514</v>
      </c>
      <c r="E4955">
        <v>-1.0718051517083308E-2</v>
      </c>
      <c r="G4955">
        <v>4953</v>
      </c>
      <c r="H4955">
        <f t="shared" ca="1" si="158"/>
        <v>4.7710142794631667E-3</v>
      </c>
    </row>
    <row r="4956" spans="2:8" x14ac:dyDescent="0.2">
      <c r="B4956" s="176">
        <v>40248</v>
      </c>
      <c r="C4956" s="146">
        <v>142.31118799999999</v>
      </c>
      <c r="D4956">
        <f t="shared" si="157"/>
        <v>2.4900007445403558</v>
      </c>
      <c r="E4956">
        <v>-1.0722459720922214E-2</v>
      </c>
      <c r="G4956">
        <v>4954</v>
      </c>
      <c r="H4956">
        <f t="shared" ca="1" si="158"/>
        <v>-9.7678674915760242E-3</v>
      </c>
    </row>
    <row r="4957" spans="2:8" x14ac:dyDescent="0.2">
      <c r="B4957" s="176">
        <v>35906</v>
      </c>
      <c r="C4957" s="146">
        <v>40.776836000000003</v>
      </c>
      <c r="D4957">
        <f t="shared" si="157"/>
        <v>-0.6970751375170523</v>
      </c>
      <c r="E4957">
        <v>-1.0729876956107149E-2</v>
      </c>
      <c r="G4957">
        <v>4955</v>
      </c>
      <c r="H4957">
        <f t="shared" ca="1" si="158"/>
        <v>1.9084842581040689E-2</v>
      </c>
    </row>
    <row r="4958" spans="2:8" x14ac:dyDescent="0.2">
      <c r="B4958" s="176">
        <v>39041</v>
      </c>
      <c r="C4958" s="146">
        <v>134.61039700000001</v>
      </c>
      <c r="D4958">
        <f t="shared" si="157"/>
        <v>4.4145700537951909</v>
      </c>
      <c r="E4958">
        <v>-1.0730125460744694E-2</v>
      </c>
      <c r="G4958">
        <v>4956</v>
      </c>
      <c r="H4958">
        <f t="shared" ca="1" si="158"/>
        <v>-5.2732449246469231E-3</v>
      </c>
    </row>
    <row r="4959" spans="2:8" x14ac:dyDescent="0.2">
      <c r="B4959" s="176">
        <v>37721</v>
      </c>
      <c r="C4959" s="146">
        <v>24.860772999999998</v>
      </c>
      <c r="D4959">
        <f t="shared" si="157"/>
        <v>-0.84559303108858463</v>
      </c>
      <c r="E4959">
        <v>-1.0742697838842531E-2</v>
      </c>
      <c r="G4959">
        <v>4957</v>
      </c>
      <c r="H4959">
        <f t="shared" ca="1" si="158"/>
        <v>-1.4561245939050921E-2</v>
      </c>
    </row>
    <row r="4960" spans="2:8" x14ac:dyDescent="0.2">
      <c r="B4960" s="176">
        <v>38847</v>
      </c>
      <c r="C4960" s="146">
        <v>161.00810200000001</v>
      </c>
      <c r="D4960">
        <f t="shared" si="157"/>
        <v>-0.58060020878546514</v>
      </c>
      <c r="E4960">
        <v>-1.0747703775257616E-2</v>
      </c>
      <c r="G4960">
        <v>4958</v>
      </c>
      <c r="H4960">
        <f t="shared" ca="1" si="158"/>
        <v>-7.1347768009632937E-3</v>
      </c>
    </row>
    <row r="4961" spans="2:8" x14ac:dyDescent="0.2">
      <c r="B4961" s="176">
        <v>41584</v>
      </c>
      <c r="C4961" s="146">
        <v>383.90124500000002</v>
      </c>
      <c r="D4961">
        <f t="shared" si="157"/>
        <v>-0.12686141840923049</v>
      </c>
      <c r="E4961">
        <v>-1.0751396736419866E-2</v>
      </c>
      <c r="G4961">
        <v>4959</v>
      </c>
      <c r="H4961">
        <f t="shared" ca="1" si="158"/>
        <v>-2.400025585537699E-2</v>
      </c>
    </row>
    <row r="4962" spans="2:8" x14ac:dyDescent="0.2">
      <c r="B4962" s="176">
        <v>44970</v>
      </c>
      <c r="C4962" s="146">
        <v>439.67962599999998</v>
      </c>
      <c r="D4962">
        <f t="shared" si="157"/>
        <v>5.9518451814159912</v>
      </c>
      <c r="E4962">
        <v>-1.0766041578028197E-2</v>
      </c>
      <c r="G4962">
        <v>4960</v>
      </c>
      <c r="H4962">
        <f t="shared" ca="1" si="158"/>
        <v>-1.2430823960448801E-2</v>
      </c>
    </row>
    <row r="4963" spans="2:8" x14ac:dyDescent="0.2">
      <c r="B4963" s="176">
        <v>38239</v>
      </c>
      <c r="C4963" s="146">
        <v>63.246464000000003</v>
      </c>
      <c r="D4963">
        <f t="shared" si="157"/>
        <v>1.3110036488128944</v>
      </c>
      <c r="E4963">
        <v>-1.0772871232339261E-2</v>
      </c>
      <c r="G4963">
        <v>4961</v>
      </c>
      <c r="H4963">
        <f t="shared" ca="1" si="158"/>
        <v>1.1891407921327429E-2</v>
      </c>
    </row>
    <row r="4964" spans="2:8" x14ac:dyDescent="0.2">
      <c r="B4964" s="176">
        <v>35962</v>
      </c>
      <c r="C4964" s="146">
        <v>27.367531</v>
      </c>
      <c r="D4964">
        <f t="shared" si="157"/>
        <v>-0.55656235047110636</v>
      </c>
      <c r="E4964">
        <v>-1.0775817276087261E-2</v>
      </c>
      <c r="G4964">
        <v>4962</v>
      </c>
      <c r="H4964">
        <f t="shared" ca="1" si="158"/>
        <v>-5.1638941120438951E-2</v>
      </c>
    </row>
    <row r="4965" spans="2:8" x14ac:dyDescent="0.2">
      <c r="B4965" s="176">
        <v>38170</v>
      </c>
      <c r="C4965" s="146">
        <v>61.716751000000002</v>
      </c>
      <c r="D4965">
        <f t="shared" si="157"/>
        <v>-0.76996539627046645</v>
      </c>
      <c r="E4965">
        <v>-1.0783413106075435E-2</v>
      </c>
      <c r="G4965">
        <v>4963</v>
      </c>
      <c r="H4965">
        <f t="shared" ca="1" si="158"/>
        <v>2.1713540479180544E-3</v>
      </c>
    </row>
    <row r="4966" spans="2:8" x14ac:dyDescent="0.2">
      <c r="B4966" s="176">
        <v>41376</v>
      </c>
      <c r="C4966" s="146">
        <v>268.29333500000001</v>
      </c>
      <c r="D4966">
        <f t="shared" si="157"/>
        <v>-0.42341042145683455</v>
      </c>
      <c r="E4966">
        <v>-1.0785515285168489E-2</v>
      </c>
      <c r="G4966">
        <v>4964</v>
      </c>
      <c r="H4966">
        <f t="shared" ca="1" si="158"/>
        <v>3.9890729760962071E-3</v>
      </c>
    </row>
    <row r="4967" spans="2:8" x14ac:dyDescent="0.2">
      <c r="B4967" s="176">
        <v>42157</v>
      </c>
      <c r="C4967" s="146">
        <v>465.31076000000002</v>
      </c>
      <c r="D4967">
        <f t="shared" si="157"/>
        <v>8.6918960626192412</v>
      </c>
      <c r="E4967">
        <v>-1.0803805003882734E-2</v>
      </c>
      <c r="G4967">
        <v>4965</v>
      </c>
      <c r="H4967">
        <f t="shared" ca="1" si="158"/>
        <v>-4.0924346580195288E-2</v>
      </c>
    </row>
    <row r="4968" spans="2:8" x14ac:dyDescent="0.2">
      <c r="B4968" s="176">
        <v>35418</v>
      </c>
      <c r="C4968" s="146">
        <v>48.010292</v>
      </c>
      <c r="D4968">
        <f t="shared" si="157"/>
        <v>-0.91218903392305195</v>
      </c>
      <c r="E4968">
        <v>-1.0817054580541227E-2</v>
      </c>
      <c r="G4968">
        <v>4966</v>
      </c>
      <c r="H4968">
        <f t="shared" ca="1" si="158"/>
        <v>-8.9682486102672411E-3</v>
      </c>
    </row>
    <row r="4969" spans="2:8" x14ac:dyDescent="0.2">
      <c r="B4969" s="176">
        <v>42633</v>
      </c>
      <c r="C4969" s="146">
        <v>546.74597200000005</v>
      </c>
      <c r="D4969">
        <f t="shared" si="157"/>
        <v>6.391859253323301E-2</v>
      </c>
      <c r="E4969">
        <v>-1.0821581264380074E-2</v>
      </c>
      <c r="G4969">
        <v>4967</v>
      </c>
      <c r="H4969">
        <f t="shared" ca="1" si="158"/>
        <v>9.75448435963144E-3</v>
      </c>
    </row>
    <row r="4970" spans="2:8" x14ac:dyDescent="0.2">
      <c r="B4970" s="176">
        <v>45063</v>
      </c>
      <c r="C4970" s="146">
        <v>513.89831500000003</v>
      </c>
      <c r="D4970">
        <f t="shared" si="157"/>
        <v>0.19094370575114861</v>
      </c>
      <c r="E4970">
        <v>-1.0841528068489653E-2</v>
      </c>
      <c r="G4970">
        <v>4968</v>
      </c>
      <c r="H4970">
        <f t="shared" ca="1" si="158"/>
        <v>-4.8844584205672191E-2</v>
      </c>
    </row>
    <row r="4971" spans="2:8" x14ac:dyDescent="0.2">
      <c r="B4971" s="176">
        <v>44683</v>
      </c>
      <c r="C4971" s="146">
        <v>431.50512700000002</v>
      </c>
      <c r="D4971">
        <f t="shared" si="157"/>
        <v>1.9890723100715801</v>
      </c>
      <c r="E4971">
        <v>-1.0854703372523788E-2</v>
      </c>
      <c r="G4971">
        <v>4969</v>
      </c>
      <c r="H4971">
        <f t="shared" ca="1" si="158"/>
        <v>4.4334123305182944E-2</v>
      </c>
    </row>
    <row r="4972" spans="2:8" x14ac:dyDescent="0.2">
      <c r="B4972" s="176">
        <v>38978</v>
      </c>
      <c r="C4972" s="146">
        <v>144.36088599999999</v>
      </c>
      <c r="D4972">
        <f t="shared" si="157"/>
        <v>-0.66506114245100934</v>
      </c>
      <c r="E4972">
        <v>-1.0866336747803839E-2</v>
      </c>
      <c r="G4972">
        <v>4970</v>
      </c>
      <c r="H4972">
        <f t="shared" ca="1" si="158"/>
        <v>7.7577777009420895E-3</v>
      </c>
    </row>
    <row r="4973" spans="2:8" x14ac:dyDescent="0.2">
      <c r="B4973" s="176">
        <v>43115</v>
      </c>
      <c r="C4973" s="146">
        <v>431.00668300000001</v>
      </c>
      <c r="D4973">
        <f t="shared" si="157"/>
        <v>2.7887615103383152</v>
      </c>
      <c r="E4973">
        <v>-1.0867120037604419E-2</v>
      </c>
      <c r="G4973">
        <v>4971</v>
      </c>
      <c r="H4973">
        <f t="shared" ca="1" si="158"/>
        <v>-2.6956237373429021E-2</v>
      </c>
    </row>
    <row r="4974" spans="2:8" x14ac:dyDescent="0.2">
      <c r="B4974" s="176">
        <v>39261</v>
      </c>
      <c r="C4974" s="146">
        <v>113.759254</v>
      </c>
      <c r="D4974">
        <f t="shared" si="157"/>
        <v>-0.73603096818855762</v>
      </c>
      <c r="E4974">
        <v>-1.0867976780738611E-2</v>
      </c>
      <c r="G4974">
        <v>4972</v>
      </c>
      <c r="H4974">
        <f t="shared" ca="1" si="158"/>
        <v>-2.2077949142823149E-2</v>
      </c>
    </row>
    <row r="4975" spans="2:8" x14ac:dyDescent="0.2">
      <c r="B4975" s="176">
        <v>43025</v>
      </c>
      <c r="C4975" s="146">
        <v>430.956818</v>
      </c>
      <c r="D4975">
        <f t="shared" si="157"/>
        <v>-0.17998672031432969</v>
      </c>
      <c r="E4975">
        <v>-1.0868363780532136E-2</v>
      </c>
      <c r="G4975">
        <v>4973</v>
      </c>
      <c r="H4975">
        <f t="shared" ca="1" si="158"/>
        <v>2.7448314429664313E-2</v>
      </c>
    </row>
    <row r="4976" spans="2:8" x14ac:dyDescent="0.2">
      <c r="B4976" s="176">
        <v>42115</v>
      </c>
      <c r="C4976" s="146">
        <v>525.54858400000001</v>
      </c>
      <c r="D4976">
        <f t="shared" si="157"/>
        <v>0.88289910952264461</v>
      </c>
      <c r="E4976">
        <v>-1.0877536362299652E-2</v>
      </c>
      <c r="G4976">
        <v>4974</v>
      </c>
      <c r="H4976">
        <f t="shared" ca="1" si="158"/>
        <v>4.0896740854497314E-2</v>
      </c>
    </row>
    <row r="4977" spans="2:8" x14ac:dyDescent="0.2">
      <c r="B4977" s="176">
        <v>41332</v>
      </c>
      <c r="C4977" s="146">
        <v>279.11669899999998</v>
      </c>
      <c r="D4977">
        <f t="shared" si="157"/>
        <v>10.249993762693022</v>
      </c>
      <c r="E4977">
        <v>-1.0884695574406677E-2</v>
      </c>
      <c r="G4977">
        <v>4975</v>
      </c>
      <c r="H4977">
        <f t="shared" ca="1" si="158"/>
        <v>-3.9120279993378845E-2</v>
      </c>
    </row>
    <row r="4978" spans="2:8" x14ac:dyDescent="0.2">
      <c r="B4978" s="176">
        <v>39860</v>
      </c>
      <c r="C4978" s="146">
        <v>24.810386999999999</v>
      </c>
      <c r="D4978">
        <f t="shared" si="157"/>
        <v>0.14342965199125313</v>
      </c>
      <c r="E4978">
        <v>-1.0889297116047747E-2</v>
      </c>
      <c r="G4978">
        <v>4976</v>
      </c>
      <c r="H4978">
        <f t="shared" ca="1" si="158"/>
        <v>3.4606389191400244E-2</v>
      </c>
    </row>
    <row r="4979" spans="2:8" x14ac:dyDescent="0.2">
      <c r="B4979" s="176">
        <v>37545</v>
      </c>
      <c r="C4979" s="146">
        <v>21.698219000000002</v>
      </c>
      <c r="D4979">
        <f t="shared" si="157"/>
        <v>-0.95932630631791105</v>
      </c>
      <c r="E4979">
        <v>-1.0900091888997597E-2</v>
      </c>
      <c r="G4979">
        <v>4977</v>
      </c>
      <c r="H4979">
        <f t="shared" ca="1" si="158"/>
        <v>-2.6935648344582033E-2</v>
      </c>
    </row>
    <row r="4980" spans="2:8" x14ac:dyDescent="0.2">
      <c r="B4980" s="176">
        <v>42111</v>
      </c>
      <c r="C4980" s="146">
        <v>533.47058100000004</v>
      </c>
      <c r="D4980">
        <f t="shared" si="157"/>
        <v>1.8302574581290587</v>
      </c>
      <c r="E4980">
        <v>-1.0900778578967554E-2</v>
      </c>
      <c r="G4980">
        <v>4978</v>
      </c>
      <c r="H4980">
        <f t="shared" ca="1" si="158"/>
        <v>5.0726989312450529E-3</v>
      </c>
    </row>
    <row r="4981" spans="2:8" x14ac:dyDescent="0.2">
      <c r="B4981" s="176">
        <v>40743</v>
      </c>
      <c r="C4981" s="146">
        <v>188.48835800000001</v>
      </c>
      <c r="D4981">
        <f t="shared" si="157"/>
        <v>2.7410541949483518</v>
      </c>
      <c r="E4981">
        <v>-1.0906647785868497E-2</v>
      </c>
      <c r="G4981">
        <v>4979</v>
      </c>
      <c r="H4981">
        <f t="shared" ca="1" si="158"/>
        <v>-3.4535668910943979E-2</v>
      </c>
    </row>
    <row r="4982" spans="2:8" x14ac:dyDescent="0.2">
      <c r="B4982" s="176">
        <v>35720</v>
      </c>
      <c r="C4982" s="146">
        <v>50.383755000000001</v>
      </c>
      <c r="D4982">
        <f t="shared" si="157"/>
        <v>-0.68869242713522094</v>
      </c>
      <c r="E4982">
        <v>-1.0959277781615423E-2</v>
      </c>
      <c r="G4982">
        <v>4980</v>
      </c>
      <c r="H4982">
        <f t="shared" ca="1" si="158"/>
        <v>6.2900252275807575E-3</v>
      </c>
    </row>
    <row r="4983" spans="2:8" x14ac:dyDescent="0.2">
      <c r="B4983" s="176">
        <v>43791</v>
      </c>
      <c r="C4983" s="146">
        <v>161.84558100000001</v>
      </c>
      <c r="D4983">
        <f t="shared" si="157"/>
        <v>-0.41535123032117754</v>
      </c>
      <c r="E4983">
        <v>-1.0965553504331732E-2</v>
      </c>
      <c r="G4983">
        <v>4981</v>
      </c>
      <c r="H4983">
        <f t="shared" ca="1" si="158"/>
        <v>6.8042514588753655E-3</v>
      </c>
    </row>
    <row r="4984" spans="2:8" x14ac:dyDescent="0.2">
      <c r="B4984" s="176">
        <v>41449</v>
      </c>
      <c r="C4984" s="146">
        <v>276.82531699999998</v>
      </c>
      <c r="D4984">
        <f t="shared" si="157"/>
        <v>5.2022301565270146</v>
      </c>
      <c r="E4984">
        <v>-1.0973697378912727E-2</v>
      </c>
      <c r="G4984">
        <v>4982</v>
      </c>
      <c r="H4984">
        <f t="shared" ca="1" si="158"/>
        <v>-3.7685929848280647E-2</v>
      </c>
    </row>
    <row r="4985" spans="2:8" x14ac:dyDescent="0.2">
      <c r="B4985" s="176">
        <v>35412</v>
      </c>
      <c r="C4985" s="146">
        <v>44.633189999999999</v>
      </c>
      <c r="D4985">
        <f t="shared" si="157"/>
        <v>-0.91017695732221382</v>
      </c>
      <c r="E4985">
        <v>-1.1004431704111929E-2</v>
      </c>
      <c r="G4985">
        <v>4983</v>
      </c>
      <c r="H4985">
        <f t="shared" ca="1" si="158"/>
        <v>7.8908465747933448E-3</v>
      </c>
    </row>
    <row r="4986" spans="2:8" x14ac:dyDescent="0.2">
      <c r="B4986" s="176">
        <v>44608</v>
      </c>
      <c r="C4986" s="146">
        <v>496.90133700000001</v>
      </c>
      <c r="D4986">
        <f t="shared" si="157"/>
        <v>1.6110939012104502</v>
      </c>
      <c r="E4986">
        <v>-1.1011823298951074E-2</v>
      </c>
      <c r="G4986">
        <v>4984</v>
      </c>
      <c r="H4986">
        <f t="shared" ca="1" si="158"/>
        <v>1.9351259761128004E-2</v>
      </c>
    </row>
    <row r="4987" spans="2:8" x14ac:dyDescent="0.2">
      <c r="B4987" s="176">
        <v>40403</v>
      </c>
      <c r="C4987" s="146">
        <v>190.30389400000001</v>
      </c>
      <c r="D4987">
        <f t="shared" si="157"/>
        <v>-0.58657928969553474</v>
      </c>
      <c r="E4987">
        <v>-1.1027591048455875E-2</v>
      </c>
      <c r="G4987">
        <v>4985</v>
      </c>
      <c r="H4987">
        <f t="shared" ca="1" si="158"/>
        <v>-5.1014393538878398E-2</v>
      </c>
    </row>
    <row r="4988" spans="2:8" x14ac:dyDescent="0.2">
      <c r="B4988" s="176">
        <v>44806</v>
      </c>
      <c r="C4988" s="146">
        <v>460.315338</v>
      </c>
      <c r="D4988">
        <f t="shared" si="157"/>
        <v>-0.24981200129642767</v>
      </c>
      <c r="E4988">
        <v>-1.1030207903978979E-2</v>
      </c>
      <c r="G4988">
        <v>4986</v>
      </c>
      <c r="H4988">
        <f t="shared" ca="1" si="158"/>
        <v>-4.0320752731961028E-2</v>
      </c>
    </row>
    <row r="4989" spans="2:8" x14ac:dyDescent="0.2">
      <c r="B4989" s="176">
        <v>45203</v>
      </c>
      <c r="C4989" s="146">
        <v>613.59997599999997</v>
      </c>
      <c r="D4989">
        <f t="shared" si="157"/>
        <v>0.58049697565091818</v>
      </c>
      <c r="E4989">
        <v>-1.104043173102565E-2</v>
      </c>
      <c r="G4989">
        <v>4987</v>
      </c>
      <c r="H4989">
        <f t="shared" ca="1" si="158"/>
        <v>-1.543638645177596E-2</v>
      </c>
    </row>
    <row r="4990" spans="2:8" x14ac:dyDescent="0.2">
      <c r="B4990" s="176">
        <v>42348</v>
      </c>
      <c r="C4990" s="146">
        <v>388.23230000000001</v>
      </c>
      <c r="D4990">
        <f t="shared" si="157"/>
        <v>0.22485390431250513</v>
      </c>
      <c r="E4990">
        <v>-1.1041979616947828E-2</v>
      </c>
      <c r="G4990">
        <v>4988</v>
      </c>
      <c r="H4990">
        <f t="shared" ca="1" si="158"/>
        <v>-2.5536522053149661E-2</v>
      </c>
    </row>
    <row r="4991" spans="2:8" x14ac:dyDescent="0.2">
      <c r="B4991" s="176">
        <v>44463</v>
      </c>
      <c r="C4991" s="146">
        <v>316.96212800000001</v>
      </c>
      <c r="D4991">
        <f t="shared" si="157"/>
        <v>11.867760091447524</v>
      </c>
      <c r="E4991">
        <v>-1.1041993338063416E-2</v>
      </c>
      <c r="G4991">
        <v>4989</v>
      </c>
      <c r="H4991">
        <f t="shared" ca="1" si="158"/>
        <v>-4.4016796940245023E-3</v>
      </c>
    </row>
    <row r="4992" spans="2:8" x14ac:dyDescent="0.2">
      <c r="B4992" s="176">
        <v>35976</v>
      </c>
      <c r="C4992" s="146">
        <v>24.632269000000001</v>
      </c>
      <c r="D4992">
        <f t="shared" si="157"/>
        <v>-0.79685015447697871</v>
      </c>
      <c r="E4992">
        <v>-1.1071208318313088E-2</v>
      </c>
      <c r="G4992">
        <v>4990</v>
      </c>
      <c r="H4992">
        <f t="shared" ca="1" si="158"/>
        <v>1.8664216209690842E-2</v>
      </c>
    </row>
    <row r="4993" spans="2:8" x14ac:dyDescent="0.2">
      <c r="B4993" s="176">
        <v>39190</v>
      </c>
      <c r="C4993" s="146">
        <v>121.251724</v>
      </c>
      <c r="D4993">
        <f t="shared" si="157"/>
        <v>5.7784896006869513</v>
      </c>
      <c r="E4993">
        <v>-1.1086883741250863E-2</v>
      </c>
      <c r="G4993">
        <v>4991</v>
      </c>
      <c r="H4993">
        <f t="shared" ca="1" si="158"/>
        <v>2.3923182325721611E-2</v>
      </c>
    </row>
    <row r="4994" spans="2:8" x14ac:dyDescent="0.2">
      <c r="B4994" s="176">
        <v>37271</v>
      </c>
      <c r="C4994" s="146">
        <v>17.887720000000002</v>
      </c>
      <c r="D4994">
        <f t="shared" si="157"/>
        <v>-0.93572225092371331</v>
      </c>
      <c r="E4994">
        <v>-1.1087405142956624E-2</v>
      </c>
      <c r="G4994">
        <v>4992</v>
      </c>
      <c r="H4994">
        <f t="shared" ca="1" si="158"/>
        <v>-3.5799097581248371E-2</v>
      </c>
    </row>
    <row r="4995" spans="2:8" x14ac:dyDescent="0.2">
      <c r="B4995" s="176">
        <v>41313</v>
      </c>
      <c r="C4995" s="146">
        <v>278.28790300000003</v>
      </c>
      <c r="D4995">
        <f t="shared" ref="D4995:D5058" si="159">(C4995-C4996)/C4996</f>
        <v>1.3238686945923097</v>
      </c>
      <c r="E4995">
        <v>-1.1087948549832541E-2</v>
      </c>
      <c r="G4995">
        <v>4993</v>
      </c>
      <c r="H4995">
        <f t="shared" ca="1" si="158"/>
        <v>-1.1984493553847416E-2</v>
      </c>
    </row>
    <row r="4996" spans="2:8" x14ac:dyDescent="0.2">
      <c r="B4996" s="176">
        <v>39294</v>
      </c>
      <c r="C4996" s="146">
        <v>119.751991</v>
      </c>
      <c r="D4996">
        <f t="shared" si="159"/>
        <v>0.60583351062021629</v>
      </c>
      <c r="E4996">
        <v>-1.1099400942648132E-2</v>
      </c>
      <c r="G4996">
        <v>4994</v>
      </c>
      <c r="H4996">
        <f t="shared" ref="H4996:H5059" ca="1" si="160">_xlfn.NORM.INV(RAND(),N$5,N$6)</f>
        <v>-3.0024224080040886E-2</v>
      </c>
    </row>
    <row r="4997" spans="2:8" x14ac:dyDescent="0.2">
      <c r="B4997" s="176">
        <v>35270</v>
      </c>
      <c r="C4997" s="146">
        <v>74.573104999999998</v>
      </c>
      <c r="D4997">
        <f t="shared" si="159"/>
        <v>-0.74901683449719558</v>
      </c>
      <c r="E4997">
        <v>-1.1101681805052444E-2</v>
      </c>
      <c r="G4997">
        <v>4995</v>
      </c>
      <c r="H4997">
        <f t="shared" ca="1" si="160"/>
        <v>-4.3626851898498327E-3</v>
      </c>
    </row>
    <row r="4998" spans="2:8" x14ac:dyDescent="0.2">
      <c r="B4998" s="176">
        <v>44306</v>
      </c>
      <c r="C4998" s="146">
        <v>297.12393200000002</v>
      </c>
      <c r="D4998">
        <f t="shared" si="159"/>
        <v>6.2084020635864263</v>
      </c>
      <c r="E4998">
        <v>-1.1114823116419956E-2</v>
      </c>
      <c r="G4998">
        <v>4996</v>
      </c>
      <c r="H4998">
        <f t="shared" ca="1" si="160"/>
        <v>1.8076439580477589E-2</v>
      </c>
    </row>
    <row r="4999" spans="2:8" x14ac:dyDescent="0.2">
      <c r="B4999" s="176">
        <v>35905</v>
      </c>
      <c r="C4999" s="146">
        <v>41.219112000000003</v>
      </c>
      <c r="D4999">
        <f t="shared" si="159"/>
        <v>1.0104319375845474</v>
      </c>
      <c r="E4999">
        <v>-1.1132626597002954E-2</v>
      </c>
      <c r="G4999">
        <v>4997</v>
      </c>
      <c r="H4999">
        <f t="shared" ca="1" si="160"/>
        <v>2.1475330618870574E-2</v>
      </c>
    </row>
    <row r="5000" spans="2:8" x14ac:dyDescent="0.2">
      <c r="B5000" s="176">
        <v>37490</v>
      </c>
      <c r="C5000" s="146">
        <v>20.502614999999999</v>
      </c>
      <c r="D5000">
        <f t="shared" si="159"/>
        <v>-0.91936101781136303</v>
      </c>
      <c r="E5000">
        <v>-1.1160643232716197E-2</v>
      </c>
      <c r="G5000">
        <v>4998</v>
      </c>
      <c r="H5000">
        <f t="shared" ca="1" si="160"/>
        <v>2.5113907329439031E-3</v>
      </c>
    </row>
    <row r="5001" spans="2:8" x14ac:dyDescent="0.2">
      <c r="B5001" s="176">
        <v>40963</v>
      </c>
      <c r="C5001" s="146">
        <v>254.25190699999999</v>
      </c>
      <c r="D5001">
        <f t="shared" si="159"/>
        <v>1.9460052786688626</v>
      </c>
      <c r="E5001">
        <v>-1.1175322935660875E-2</v>
      </c>
      <c r="G5001">
        <v>4999</v>
      </c>
      <c r="H5001">
        <f t="shared" ca="1" si="160"/>
        <v>2.1589464340098442E-2</v>
      </c>
    </row>
    <row r="5002" spans="2:8" x14ac:dyDescent="0.2">
      <c r="B5002" s="176">
        <v>39610</v>
      </c>
      <c r="C5002" s="146">
        <v>86.303955000000002</v>
      </c>
      <c r="D5002">
        <f t="shared" si="159"/>
        <v>-0.84014434470871846</v>
      </c>
      <c r="E5002">
        <v>-1.1182033366161775E-2</v>
      </c>
      <c r="G5002">
        <v>5000</v>
      </c>
      <c r="H5002">
        <f t="shared" ca="1" si="160"/>
        <v>-3.8777701562867691E-3</v>
      </c>
    </row>
    <row r="5003" spans="2:8" x14ac:dyDescent="0.2">
      <c r="B5003" s="176">
        <v>42083</v>
      </c>
      <c r="C5003" s="146">
        <v>539.88678000000004</v>
      </c>
      <c r="D5003">
        <f t="shared" si="159"/>
        <v>8.6725044520586228E-2</v>
      </c>
      <c r="E5003">
        <v>-1.1195379388760553E-2</v>
      </c>
      <c r="G5003">
        <v>5001</v>
      </c>
      <c r="H5003">
        <f t="shared" ca="1" si="160"/>
        <v>-1.5803712796438028E-2</v>
      </c>
    </row>
    <row r="5004" spans="2:8" x14ac:dyDescent="0.2">
      <c r="B5004" s="176">
        <v>42606</v>
      </c>
      <c r="C5004" s="146">
        <v>496.80163599999997</v>
      </c>
      <c r="D5004">
        <f t="shared" si="159"/>
        <v>-0.19808512138603501</v>
      </c>
      <c r="E5004">
        <v>-1.1210259291900133E-2</v>
      </c>
      <c r="G5004">
        <v>5002</v>
      </c>
      <c r="H5004">
        <f t="shared" ca="1" si="160"/>
        <v>2.5127829330477174E-2</v>
      </c>
    </row>
    <row r="5005" spans="2:8" x14ac:dyDescent="0.2">
      <c r="B5005" s="176">
        <v>45119</v>
      </c>
      <c r="C5005" s="146">
        <v>619.51916500000004</v>
      </c>
      <c r="D5005">
        <f t="shared" si="159"/>
        <v>0.45385425820785885</v>
      </c>
      <c r="E5005">
        <v>-1.1217152578603314E-2</v>
      </c>
      <c r="G5005">
        <v>5003</v>
      </c>
      <c r="H5005">
        <f t="shared" ca="1" si="160"/>
        <v>-4.1636650610855416E-3</v>
      </c>
    </row>
    <row r="5006" spans="2:8" x14ac:dyDescent="0.2">
      <c r="B5006" s="176">
        <v>42866</v>
      </c>
      <c r="C5006" s="146">
        <v>426.12191799999999</v>
      </c>
      <c r="D5006">
        <f t="shared" si="159"/>
        <v>2.7944003977673435</v>
      </c>
      <c r="E5006">
        <v>-1.1218989462651928E-2</v>
      </c>
      <c r="G5006">
        <v>5004</v>
      </c>
      <c r="H5006">
        <f t="shared" ca="1" si="160"/>
        <v>-9.2429806082089741E-3</v>
      </c>
    </row>
    <row r="5007" spans="2:8" x14ac:dyDescent="0.2">
      <c r="B5007" s="176">
        <v>40079</v>
      </c>
      <c r="C5007" s="146">
        <v>112.302834</v>
      </c>
      <c r="D5007">
        <f t="shared" si="159"/>
        <v>8.738570129550066</v>
      </c>
      <c r="E5007">
        <v>-1.1222203905788493E-2</v>
      </c>
      <c r="G5007">
        <v>5005</v>
      </c>
      <c r="H5007">
        <f t="shared" ca="1" si="160"/>
        <v>-3.1602193302521987E-2</v>
      </c>
    </row>
    <row r="5008" spans="2:8" x14ac:dyDescent="0.2">
      <c r="B5008" s="176">
        <v>37013</v>
      </c>
      <c r="C5008" s="146">
        <v>11.531758</v>
      </c>
      <c r="D5008">
        <f t="shared" si="159"/>
        <v>-0.97136353928812402</v>
      </c>
      <c r="E5008">
        <v>-1.1243440626074713E-2</v>
      </c>
      <c r="G5008">
        <v>5006</v>
      </c>
      <c r="H5008">
        <f t="shared" ca="1" si="160"/>
        <v>7.3913690770278939E-4</v>
      </c>
    </row>
    <row r="5009" spans="2:8" x14ac:dyDescent="0.2">
      <c r="B5009" s="176">
        <v>44690</v>
      </c>
      <c r="C5009" s="146">
        <v>402.69494600000002</v>
      </c>
      <c r="D5009">
        <f t="shared" si="159"/>
        <v>0.68359732111094074</v>
      </c>
      <c r="E5009">
        <v>-1.1259222508184794E-2</v>
      </c>
      <c r="G5009">
        <v>5007</v>
      </c>
      <c r="H5009">
        <f t="shared" ca="1" si="160"/>
        <v>1.2916914768796122E-2</v>
      </c>
    </row>
    <row r="5010" spans="2:8" x14ac:dyDescent="0.2">
      <c r="B5010" s="176">
        <v>41144</v>
      </c>
      <c r="C5010" s="146">
        <v>239.18720999999999</v>
      </c>
      <c r="D5010">
        <f t="shared" si="159"/>
        <v>-0.52323361860470285</v>
      </c>
      <c r="E5010">
        <v>-1.1285771941158431E-2</v>
      </c>
      <c r="G5010">
        <v>5008</v>
      </c>
      <c r="H5010">
        <f t="shared" ca="1" si="160"/>
        <v>-1.4759642848227866E-2</v>
      </c>
    </row>
    <row r="5011" spans="2:8" x14ac:dyDescent="0.2">
      <c r="B5011" s="176">
        <v>42577</v>
      </c>
      <c r="C5011" s="146">
        <v>501.68640099999999</v>
      </c>
      <c r="D5011">
        <f t="shared" si="159"/>
        <v>7.8879048386962767</v>
      </c>
      <c r="E5011">
        <v>-1.1296625559889433E-2</v>
      </c>
      <c r="G5011">
        <v>5009</v>
      </c>
      <c r="H5011">
        <f t="shared" ca="1" si="160"/>
        <v>-1.2731761238926415E-2</v>
      </c>
    </row>
    <row r="5012" spans="2:8" x14ac:dyDescent="0.2">
      <c r="B5012" s="176">
        <v>35347</v>
      </c>
      <c r="C5012" s="146">
        <v>56.445968999999998</v>
      </c>
      <c r="D5012">
        <f t="shared" si="159"/>
        <v>0.63994128794294725</v>
      </c>
      <c r="E5012">
        <v>-1.1308721026956008E-2</v>
      </c>
      <c r="G5012">
        <v>5010</v>
      </c>
      <c r="H5012">
        <f t="shared" ca="1" si="160"/>
        <v>1.8788741236411929E-2</v>
      </c>
    </row>
    <row r="5013" spans="2:8" x14ac:dyDescent="0.2">
      <c r="B5013" s="176">
        <v>36479</v>
      </c>
      <c r="C5013" s="146">
        <v>34.419505999999998</v>
      </c>
      <c r="D5013">
        <f t="shared" si="159"/>
        <v>-0.88460560331316074</v>
      </c>
      <c r="E5013">
        <v>-1.1311738428741579E-2</v>
      </c>
      <c r="G5013">
        <v>5011</v>
      </c>
      <c r="H5013">
        <f t="shared" ca="1" si="160"/>
        <v>-2.0668822218769829E-2</v>
      </c>
    </row>
    <row r="5014" spans="2:8" x14ac:dyDescent="0.2">
      <c r="B5014" s="176">
        <v>41340</v>
      </c>
      <c r="C5014" s="146">
        <v>298.27710000000002</v>
      </c>
      <c r="D5014">
        <f t="shared" si="159"/>
        <v>-0.2388533702955255</v>
      </c>
      <c r="E5014">
        <v>-1.1312114080072499E-2</v>
      </c>
      <c r="G5014">
        <v>5012</v>
      </c>
      <c r="H5014">
        <f t="shared" ca="1" si="160"/>
        <v>-2.4896870857186757E-2</v>
      </c>
    </row>
    <row r="5015" spans="2:8" x14ac:dyDescent="0.2">
      <c r="B5015" s="176">
        <v>44734</v>
      </c>
      <c r="C5015" s="146">
        <v>391.87863199999998</v>
      </c>
      <c r="D5015">
        <f t="shared" si="159"/>
        <v>33.257535779397067</v>
      </c>
      <c r="E5015">
        <v>-1.1317918849247658E-2</v>
      </c>
      <c r="G5015">
        <v>5013</v>
      </c>
      <c r="H5015">
        <f t="shared" ca="1" si="160"/>
        <v>1.6541804087061622E-2</v>
      </c>
    </row>
    <row r="5016" spans="2:8" x14ac:dyDescent="0.2">
      <c r="B5016" s="176">
        <v>37026</v>
      </c>
      <c r="C5016" s="146">
        <v>11.439195</v>
      </c>
      <c r="D5016">
        <f t="shared" si="159"/>
        <v>-0.95786553418343101</v>
      </c>
      <c r="E5016">
        <v>-1.1333303083534873E-2</v>
      </c>
      <c r="G5016">
        <v>5014</v>
      </c>
      <c r="H5016">
        <f t="shared" ca="1" si="160"/>
        <v>-2.590123682856103E-2</v>
      </c>
    </row>
    <row r="5017" spans="2:8" x14ac:dyDescent="0.2">
      <c r="B5017" s="176">
        <v>40987</v>
      </c>
      <c r="C5017" s="146">
        <v>271.49258400000002</v>
      </c>
      <c r="D5017">
        <f t="shared" si="159"/>
        <v>0.22864221632944601</v>
      </c>
      <c r="E5017">
        <v>-1.1335844880787881E-2</v>
      </c>
      <c r="G5017">
        <v>5015</v>
      </c>
      <c r="H5017">
        <f t="shared" ca="1" si="160"/>
        <v>3.0466971152203412E-2</v>
      </c>
    </row>
    <row r="5018" spans="2:8" x14ac:dyDescent="0.2">
      <c r="B5018" s="176">
        <v>40553</v>
      </c>
      <c r="C5018" s="146">
        <v>220.969604</v>
      </c>
      <c r="D5018">
        <f t="shared" si="159"/>
        <v>2.33217682347057</v>
      </c>
      <c r="E5018">
        <v>-1.1342605590494622E-2</v>
      </c>
      <c r="G5018">
        <v>5016</v>
      </c>
      <c r="H5018">
        <f t="shared" ca="1" si="160"/>
        <v>-3.3664484108015681E-2</v>
      </c>
    </row>
    <row r="5019" spans="2:8" x14ac:dyDescent="0.2">
      <c r="B5019" s="176">
        <v>38195</v>
      </c>
      <c r="C5019" s="146">
        <v>66.313889000000003</v>
      </c>
      <c r="D5019">
        <f t="shared" si="159"/>
        <v>0.84397281624594123</v>
      </c>
      <c r="E5019">
        <v>-1.1343183938273016E-2</v>
      </c>
      <c r="G5019">
        <v>5017</v>
      </c>
      <c r="H5019">
        <f t="shared" ca="1" si="160"/>
        <v>-2.219218268731387E-2</v>
      </c>
    </row>
    <row r="5020" spans="2:8" x14ac:dyDescent="0.2">
      <c r="B5020" s="176">
        <v>35864</v>
      </c>
      <c r="C5020" s="146">
        <v>35.962508999999997</v>
      </c>
      <c r="D5020">
        <f t="shared" si="159"/>
        <v>-0.93512053400244155</v>
      </c>
      <c r="E5020">
        <v>-1.1361104084151814E-2</v>
      </c>
      <c r="G5020">
        <v>5018</v>
      </c>
      <c r="H5020">
        <f t="shared" ca="1" si="160"/>
        <v>-2.8642629276102061E-2</v>
      </c>
    </row>
    <row r="5021" spans="2:8" x14ac:dyDescent="0.2">
      <c r="B5021" s="176">
        <v>42107</v>
      </c>
      <c r="C5021" s="146">
        <v>554.29724099999999</v>
      </c>
      <c r="D5021">
        <f t="shared" si="159"/>
        <v>2.8678543529759906</v>
      </c>
      <c r="E5021">
        <v>-1.1374800406806235E-2</v>
      </c>
      <c r="G5021">
        <v>5019</v>
      </c>
      <c r="H5021">
        <f t="shared" ca="1" si="160"/>
        <v>-3.4880032517221403E-2</v>
      </c>
    </row>
    <row r="5022" spans="2:8" x14ac:dyDescent="0.2">
      <c r="B5022" s="176">
        <v>40287</v>
      </c>
      <c r="C5022" s="146">
        <v>143.308716</v>
      </c>
      <c r="D5022">
        <f t="shared" si="159"/>
        <v>-0.73752956026323913</v>
      </c>
      <c r="E5022">
        <v>-1.1404988421586815E-2</v>
      </c>
      <c r="G5022">
        <v>5020</v>
      </c>
      <c r="H5022">
        <f t="shared" ca="1" si="160"/>
        <v>1.3477464571369988E-3</v>
      </c>
    </row>
    <row r="5023" spans="2:8" x14ac:dyDescent="0.2">
      <c r="B5023" s="176">
        <v>42082</v>
      </c>
      <c r="C5023" s="146">
        <v>545.99945100000002</v>
      </c>
      <c r="D5023">
        <f t="shared" si="159"/>
        <v>0.45569337220514888</v>
      </c>
      <c r="E5023">
        <v>-1.1424421786587195E-2</v>
      </c>
      <c r="G5023">
        <v>5021</v>
      </c>
      <c r="H5023">
        <f t="shared" ca="1" si="160"/>
        <v>-7.9255745206956532E-4</v>
      </c>
    </row>
    <row r="5024" spans="2:8" x14ac:dyDescent="0.2">
      <c r="B5024" s="176">
        <v>42221</v>
      </c>
      <c r="C5024" s="146">
        <v>375.07861300000002</v>
      </c>
      <c r="D5024">
        <f t="shared" si="159"/>
        <v>3.9254291109511117</v>
      </c>
      <c r="E5024">
        <v>-1.1424869141600921E-2</v>
      </c>
      <c r="G5024">
        <v>5022</v>
      </c>
      <c r="H5024">
        <f t="shared" ca="1" si="160"/>
        <v>1.8132627691340615E-2</v>
      </c>
    </row>
    <row r="5025" spans="2:8" x14ac:dyDescent="0.2">
      <c r="B5025" s="176">
        <v>38595</v>
      </c>
      <c r="C5025" s="146">
        <v>76.151459000000003</v>
      </c>
      <c r="D5025">
        <f t="shared" si="159"/>
        <v>-0.7295320287309407</v>
      </c>
      <c r="E5025">
        <v>-1.1461363392847815E-2</v>
      </c>
      <c r="G5025">
        <v>5023</v>
      </c>
      <c r="H5025">
        <f t="shared" ca="1" si="160"/>
        <v>-1.5288864791197603E-2</v>
      </c>
    </row>
    <row r="5026" spans="2:8" x14ac:dyDescent="0.2">
      <c r="B5026" s="176">
        <v>41445</v>
      </c>
      <c r="C5026" s="146">
        <v>281.55444299999999</v>
      </c>
      <c r="D5026">
        <f t="shared" si="159"/>
        <v>3.7237728375419241</v>
      </c>
      <c r="E5026">
        <v>-1.1468751192854589E-2</v>
      </c>
      <c r="G5026">
        <v>5024</v>
      </c>
      <c r="H5026">
        <f t="shared" ca="1" si="160"/>
        <v>-6.0243059907786221E-3</v>
      </c>
    </row>
    <row r="5027" spans="2:8" x14ac:dyDescent="0.2">
      <c r="B5027" s="176">
        <v>37931</v>
      </c>
      <c r="C5027" s="146">
        <v>59.603721999999998</v>
      </c>
      <c r="D5027">
        <f t="shared" si="159"/>
        <v>-0.46345591972851197</v>
      </c>
      <c r="E5027">
        <v>-1.148398135191432E-2</v>
      </c>
      <c r="G5027">
        <v>5025</v>
      </c>
      <c r="H5027">
        <f t="shared" ca="1" si="160"/>
        <v>4.6066378753749568E-3</v>
      </c>
    </row>
    <row r="5028" spans="2:8" x14ac:dyDescent="0.2">
      <c r="B5028" s="176">
        <v>39300</v>
      </c>
      <c r="C5028" s="146">
        <v>111.088211</v>
      </c>
      <c r="D5028">
        <f t="shared" si="159"/>
        <v>-0.72954982235551025</v>
      </c>
      <c r="E5028">
        <v>-1.1502992749801783E-2</v>
      </c>
      <c r="G5028">
        <v>5026</v>
      </c>
      <c r="H5028">
        <f t="shared" ca="1" si="160"/>
        <v>5.98828366182005E-2</v>
      </c>
    </row>
    <row r="5029" spans="2:8" x14ac:dyDescent="0.2">
      <c r="B5029" s="176">
        <v>42485</v>
      </c>
      <c r="C5029" s="146">
        <v>410.75295999999997</v>
      </c>
      <c r="D5029">
        <f t="shared" si="159"/>
        <v>27.219834879945477</v>
      </c>
      <c r="E5029">
        <v>-1.1510702252583301E-2</v>
      </c>
      <c r="G5029">
        <v>5027</v>
      </c>
      <c r="H5029">
        <f t="shared" ca="1" si="160"/>
        <v>-3.100146318398303E-2</v>
      </c>
    </row>
    <row r="5030" spans="2:8" x14ac:dyDescent="0.2">
      <c r="B5030" s="176">
        <v>36783</v>
      </c>
      <c r="C5030" s="146">
        <v>14.55547</v>
      </c>
      <c r="D5030">
        <f t="shared" si="159"/>
        <v>-0.77914615577794255</v>
      </c>
      <c r="E5030">
        <v>-1.152421643328164E-2</v>
      </c>
      <c r="G5030">
        <v>5028</v>
      </c>
      <c r="H5030">
        <f t="shared" ca="1" si="160"/>
        <v>2.6065542155390423E-2</v>
      </c>
    </row>
    <row r="5031" spans="2:8" x14ac:dyDescent="0.2">
      <c r="B5031" s="176">
        <v>38280</v>
      </c>
      <c r="C5031" s="146">
        <v>65.905440999999996</v>
      </c>
      <c r="D5031">
        <f t="shared" si="159"/>
        <v>0.52705194798785338</v>
      </c>
      <c r="E5031">
        <v>-1.1531475683867115E-2</v>
      </c>
      <c r="G5031">
        <v>5029</v>
      </c>
      <c r="H5031">
        <f t="shared" ca="1" si="160"/>
        <v>-4.9402225132005291E-3</v>
      </c>
    </row>
    <row r="5032" spans="2:8" x14ac:dyDescent="0.2">
      <c r="B5032" s="176">
        <v>37868</v>
      </c>
      <c r="C5032" s="146">
        <v>43.158611000000001</v>
      </c>
      <c r="D5032">
        <f t="shared" si="159"/>
        <v>0.76670922296923638</v>
      </c>
      <c r="E5032">
        <v>-1.1533593834831006E-2</v>
      </c>
      <c r="G5032">
        <v>5030</v>
      </c>
      <c r="H5032">
        <f t="shared" ca="1" si="160"/>
        <v>1.2371400684944233E-2</v>
      </c>
    </row>
    <row r="5033" spans="2:8" x14ac:dyDescent="0.2">
      <c r="B5033" s="176">
        <v>37657</v>
      </c>
      <c r="C5033" s="146">
        <v>24.428813999999999</v>
      </c>
      <c r="D5033">
        <f t="shared" si="159"/>
        <v>-0.91931198391245295</v>
      </c>
      <c r="E5033">
        <v>-1.1548010387868263E-2</v>
      </c>
      <c r="G5033">
        <v>5031</v>
      </c>
      <c r="H5033">
        <f t="shared" ca="1" si="160"/>
        <v>-3.9165754816122438E-2</v>
      </c>
    </row>
    <row r="5034" spans="2:8" x14ac:dyDescent="0.2">
      <c r="B5034" s="176">
        <v>44424</v>
      </c>
      <c r="C5034" s="146">
        <v>302.75640900000002</v>
      </c>
      <c r="D5034">
        <f t="shared" si="159"/>
        <v>8.3937175894429367E-2</v>
      </c>
      <c r="E5034">
        <v>-1.1554111589929967E-2</v>
      </c>
      <c r="G5034">
        <v>5032</v>
      </c>
      <c r="H5034">
        <f t="shared" ca="1" si="160"/>
        <v>3.3839513746353141E-2</v>
      </c>
    </row>
    <row r="5035" spans="2:8" x14ac:dyDescent="0.2">
      <c r="B5035" s="176">
        <v>41457</v>
      </c>
      <c r="C5035" s="146">
        <v>279.31176799999997</v>
      </c>
      <c r="D5035">
        <f t="shared" si="159"/>
        <v>-0.23476893381754546</v>
      </c>
      <c r="E5035">
        <v>-1.155966418621901E-2</v>
      </c>
      <c r="G5035">
        <v>5033</v>
      </c>
      <c r="H5035">
        <f t="shared" ca="1" si="160"/>
        <v>4.1363241299474517E-2</v>
      </c>
    </row>
    <row r="5036" spans="2:8" x14ac:dyDescent="0.2">
      <c r="B5036" s="176">
        <v>41653</v>
      </c>
      <c r="C5036" s="146">
        <v>365.003174</v>
      </c>
      <c r="D5036">
        <f t="shared" si="159"/>
        <v>0.60173291600932732</v>
      </c>
      <c r="E5036">
        <v>-1.1564451824193503E-2</v>
      </c>
      <c r="G5036">
        <v>5034</v>
      </c>
      <c r="H5036">
        <f t="shared" ca="1" si="160"/>
        <v>-3.1210421057721115E-2</v>
      </c>
    </row>
    <row r="5037" spans="2:8" x14ac:dyDescent="0.2">
      <c r="B5037" s="176">
        <v>40505</v>
      </c>
      <c r="C5037" s="146">
        <v>227.88017300000001</v>
      </c>
      <c r="D5037">
        <f t="shared" si="159"/>
        <v>8.1790741838452607</v>
      </c>
      <c r="E5037">
        <v>-1.1566395066531458E-2</v>
      </c>
      <c r="G5037">
        <v>5035</v>
      </c>
      <c r="H5037">
        <f t="shared" ca="1" si="160"/>
        <v>-2.1721811549162473E-2</v>
      </c>
    </row>
    <row r="5038" spans="2:8" x14ac:dyDescent="0.2">
      <c r="B5038" s="176">
        <v>36251</v>
      </c>
      <c r="C5038" s="146">
        <v>24.826052000000001</v>
      </c>
      <c r="D5038">
        <f t="shared" si="159"/>
        <v>0.10868002287021764</v>
      </c>
      <c r="E5038">
        <v>-1.157261072087516E-2</v>
      </c>
      <c r="G5038">
        <v>5036</v>
      </c>
      <c r="H5038">
        <f t="shared" ca="1" si="160"/>
        <v>-2.8129609014431751E-2</v>
      </c>
    </row>
    <row r="5039" spans="2:8" x14ac:dyDescent="0.2">
      <c r="B5039" s="176">
        <v>37299</v>
      </c>
      <c r="C5039" s="146">
        <v>22.392441000000002</v>
      </c>
      <c r="D5039">
        <f t="shared" si="159"/>
        <v>0.15773659095270884</v>
      </c>
      <c r="E5039">
        <v>-1.1576318008021171E-2</v>
      </c>
      <c r="G5039">
        <v>5037</v>
      </c>
      <c r="H5039">
        <f t="shared" ca="1" si="160"/>
        <v>3.7576928314669656E-3</v>
      </c>
    </row>
    <row r="5040" spans="2:8" x14ac:dyDescent="0.2">
      <c r="B5040" s="176">
        <v>36644</v>
      </c>
      <c r="C5040" s="146">
        <v>19.341567999999999</v>
      </c>
      <c r="D5040">
        <f t="shared" si="159"/>
        <v>0.63673614558899394</v>
      </c>
      <c r="E5040">
        <v>-1.1609731349299962E-2</v>
      </c>
      <c r="G5040">
        <v>5038</v>
      </c>
      <c r="H5040">
        <f t="shared" ca="1" si="160"/>
        <v>-3.7688414632948818E-3</v>
      </c>
    </row>
    <row r="5041" spans="2:8" x14ac:dyDescent="0.2">
      <c r="B5041" s="176">
        <v>36815</v>
      </c>
      <c r="C5041" s="146">
        <v>11.817157</v>
      </c>
      <c r="D5041">
        <f t="shared" si="159"/>
        <v>-0.90149732578420161</v>
      </c>
      <c r="E5041">
        <v>-1.1613078384138989E-2</v>
      </c>
      <c r="G5041">
        <v>5039</v>
      </c>
      <c r="H5041">
        <f t="shared" ca="1" si="160"/>
        <v>-2.0339469946687672E-2</v>
      </c>
    </row>
    <row r="5042" spans="2:8" x14ac:dyDescent="0.2">
      <c r="B5042" s="176">
        <v>39212</v>
      </c>
      <c r="C5042" s="146">
        <v>119.96787999999999</v>
      </c>
      <c r="D5042">
        <f t="shared" si="159"/>
        <v>-0.76233478132127341</v>
      </c>
      <c r="E5042">
        <v>-1.1614163106680547E-2</v>
      </c>
      <c r="G5042">
        <v>5040</v>
      </c>
      <c r="H5042">
        <f t="shared" ca="1" si="160"/>
        <v>-4.3850863662417527E-2</v>
      </c>
    </row>
    <row r="5043" spans="2:8" x14ac:dyDescent="0.2">
      <c r="B5043" s="176">
        <v>42681</v>
      </c>
      <c r="C5043" s="146">
        <v>504.77676400000001</v>
      </c>
      <c r="D5043">
        <f t="shared" si="159"/>
        <v>1.7737605493406496</v>
      </c>
      <c r="E5043">
        <v>-1.1614239591335214E-2</v>
      </c>
      <c r="G5043">
        <v>5041</v>
      </c>
      <c r="H5043">
        <f t="shared" ca="1" si="160"/>
        <v>1.7060055616800133E-2</v>
      </c>
    </row>
    <row r="5044" spans="2:8" x14ac:dyDescent="0.2">
      <c r="B5044" s="176">
        <v>43838</v>
      </c>
      <c r="C5044" s="146">
        <v>181.98281900000001</v>
      </c>
      <c r="D5044">
        <f t="shared" si="159"/>
        <v>1.9400047034823071</v>
      </c>
      <c r="E5044">
        <v>-1.1640444578074987E-2</v>
      </c>
      <c r="G5044">
        <v>5042</v>
      </c>
      <c r="H5044">
        <f t="shared" ca="1" si="160"/>
        <v>7.0713748457118888E-4</v>
      </c>
    </row>
    <row r="5045" spans="2:8" x14ac:dyDescent="0.2">
      <c r="B5045" s="176">
        <v>35159</v>
      </c>
      <c r="C5045" s="146">
        <v>61.898819000000003</v>
      </c>
      <c r="D5045">
        <f t="shared" si="159"/>
        <v>-0.29818667932902637</v>
      </c>
      <c r="E5045">
        <v>-1.1647422457430754E-2</v>
      </c>
      <c r="G5045">
        <v>5043</v>
      </c>
      <c r="H5045">
        <f t="shared" ca="1" si="160"/>
        <v>8.9810641081406462E-3</v>
      </c>
    </row>
    <row r="5046" spans="2:8" x14ac:dyDescent="0.2">
      <c r="B5046" s="176">
        <v>38639</v>
      </c>
      <c r="C5046" s="146">
        <v>88.198409999999996</v>
      </c>
      <c r="D5046">
        <f t="shared" si="159"/>
        <v>-0.35452473183440503</v>
      </c>
      <c r="E5046">
        <v>-1.1650298090299238E-2</v>
      </c>
      <c r="G5046">
        <v>5044</v>
      </c>
      <c r="H5046">
        <f t="shared" ca="1" si="160"/>
        <v>7.0675860669168486E-3</v>
      </c>
    </row>
    <row r="5047" spans="2:8" x14ac:dyDescent="0.2">
      <c r="B5047" s="176">
        <v>39037</v>
      </c>
      <c r="C5047" s="146">
        <v>136.64103700000001</v>
      </c>
      <c r="D5047">
        <f t="shared" si="159"/>
        <v>-0.29709280066499943</v>
      </c>
      <c r="E5047">
        <v>-1.1653231707020083E-2</v>
      </c>
      <c r="G5047">
        <v>5045</v>
      </c>
      <c r="H5047">
        <f t="shared" ca="1" si="160"/>
        <v>-3.3556762785237094E-3</v>
      </c>
    </row>
    <row r="5048" spans="2:8" x14ac:dyDescent="0.2">
      <c r="B5048" s="176">
        <v>43850</v>
      </c>
      <c r="C5048" s="146">
        <v>194.39413500000001</v>
      </c>
      <c r="D5048">
        <f t="shared" si="159"/>
        <v>-0.32561584345195355</v>
      </c>
      <c r="E5048">
        <v>-1.1657410233668869E-2</v>
      </c>
      <c r="G5048">
        <v>5046</v>
      </c>
      <c r="H5048">
        <f t="shared" ca="1" si="160"/>
        <v>-7.9166302956117226E-4</v>
      </c>
    </row>
    <row r="5049" spans="2:8" x14ac:dyDescent="0.2">
      <c r="B5049" s="176">
        <v>41032</v>
      </c>
      <c r="C5049" s="146">
        <v>288.25430299999999</v>
      </c>
      <c r="D5049">
        <f t="shared" si="159"/>
        <v>8.1324921871230327</v>
      </c>
      <c r="E5049">
        <v>-1.1658548592888097E-2</v>
      </c>
      <c r="G5049">
        <v>5047</v>
      </c>
      <c r="H5049">
        <f t="shared" ca="1" si="160"/>
        <v>3.9363626960371843E-2</v>
      </c>
    </row>
    <row r="5050" spans="2:8" x14ac:dyDescent="0.2">
      <c r="B5050" s="176">
        <v>36179</v>
      </c>
      <c r="C5050" s="146">
        <v>31.563597000000001</v>
      </c>
      <c r="D5050">
        <f t="shared" si="159"/>
        <v>1.1060043508454285</v>
      </c>
      <c r="E5050">
        <v>-1.1668095347002706E-2</v>
      </c>
      <c r="G5050">
        <v>5048</v>
      </c>
      <c r="H5050">
        <f t="shared" ca="1" si="160"/>
        <v>-8.4181333745691096E-3</v>
      </c>
    </row>
    <row r="5051" spans="2:8" x14ac:dyDescent="0.2">
      <c r="B5051" s="176">
        <v>36874</v>
      </c>
      <c r="C5051" s="146">
        <v>14.987432</v>
      </c>
      <c r="D5051">
        <f t="shared" si="159"/>
        <v>-0.87961004933676867</v>
      </c>
      <c r="E5051">
        <v>-1.1698639748259777E-2</v>
      </c>
      <c r="G5051">
        <v>5049</v>
      </c>
      <c r="H5051">
        <f t="shared" ca="1" si="160"/>
        <v>-4.5966189433813108E-3</v>
      </c>
    </row>
    <row r="5052" spans="2:8" x14ac:dyDescent="0.2">
      <c r="B5052" s="176">
        <v>39220</v>
      </c>
      <c r="C5052" s="146">
        <v>124.490723</v>
      </c>
      <c r="D5052">
        <f t="shared" si="159"/>
        <v>0.44155946763607212</v>
      </c>
      <c r="E5052">
        <v>-1.1723703812591229E-2</v>
      </c>
      <c r="G5052">
        <v>5050</v>
      </c>
      <c r="H5052">
        <f t="shared" ca="1" si="160"/>
        <v>3.0634124273457564E-2</v>
      </c>
    </row>
    <row r="5053" spans="2:8" x14ac:dyDescent="0.2">
      <c r="B5053" s="176">
        <v>40039</v>
      </c>
      <c r="C5053" s="146">
        <v>86.358367999999999</v>
      </c>
      <c r="D5053">
        <f t="shared" si="159"/>
        <v>-0.70589875566769877</v>
      </c>
      <c r="E5053">
        <v>-1.1732522160508973E-2</v>
      </c>
      <c r="G5053">
        <v>5051</v>
      </c>
      <c r="H5053">
        <f t="shared" ca="1" si="160"/>
        <v>-1.7515733012968746E-2</v>
      </c>
    </row>
    <row r="5054" spans="2:8" x14ac:dyDescent="0.2">
      <c r="B5054" s="176">
        <v>44308</v>
      </c>
      <c r="C5054" s="146">
        <v>293.63482699999997</v>
      </c>
      <c r="D5054">
        <f t="shared" si="159"/>
        <v>-0.37489391487804075</v>
      </c>
      <c r="E5054">
        <v>-1.1742928200075286E-2</v>
      </c>
      <c r="G5054">
        <v>5052</v>
      </c>
      <c r="H5054">
        <f t="shared" ca="1" si="160"/>
        <v>-2.8555950509009873E-2</v>
      </c>
    </row>
    <row r="5055" spans="2:8" x14ac:dyDescent="0.2">
      <c r="B5055" s="176">
        <v>45037</v>
      </c>
      <c r="C5055" s="146">
        <v>469.73599200000001</v>
      </c>
      <c r="D5055">
        <f t="shared" si="159"/>
        <v>6.1727098644796117</v>
      </c>
      <c r="E5055">
        <v>-1.1744925018951457E-2</v>
      </c>
      <c r="G5055">
        <v>5053</v>
      </c>
      <c r="H5055">
        <f t="shared" ca="1" si="160"/>
        <v>2.9399699292509181E-2</v>
      </c>
    </row>
    <row r="5056" spans="2:8" x14ac:dyDescent="0.2">
      <c r="B5056" s="176">
        <v>37966</v>
      </c>
      <c r="C5056" s="146">
        <v>65.489333999999999</v>
      </c>
      <c r="D5056">
        <f t="shared" si="159"/>
        <v>-0.11570818802592706</v>
      </c>
      <c r="E5056">
        <v>-1.1755222513293022E-2</v>
      </c>
      <c r="G5056">
        <v>5054</v>
      </c>
      <c r="H5056">
        <f t="shared" ca="1" si="160"/>
        <v>-1.1556353976888088E-2</v>
      </c>
    </row>
    <row r="5057" spans="2:8" x14ac:dyDescent="0.2">
      <c r="B5057" s="176">
        <v>38422</v>
      </c>
      <c r="C5057" s="146">
        <v>74.058509999999998</v>
      </c>
      <c r="D5057">
        <f t="shared" si="159"/>
        <v>-0.8347473470954283</v>
      </c>
      <c r="E5057">
        <v>-1.1756003332768472E-2</v>
      </c>
      <c r="G5057">
        <v>5055</v>
      </c>
      <c r="H5057">
        <f t="shared" ca="1" si="160"/>
        <v>-8.5911399111250966E-2</v>
      </c>
    </row>
    <row r="5058" spans="2:8" x14ac:dyDescent="0.2">
      <c r="B5058" s="176">
        <v>44767</v>
      </c>
      <c r="C5058" s="146">
        <v>448.15322900000001</v>
      </c>
      <c r="D5058">
        <f t="shared" si="159"/>
        <v>-4.4323977224081108E-2</v>
      </c>
      <c r="E5058">
        <v>-1.1760819315758248E-2</v>
      </c>
      <c r="G5058">
        <v>5056</v>
      </c>
      <c r="H5058">
        <f t="shared" ca="1" si="160"/>
        <v>-2.242294074877812E-4</v>
      </c>
    </row>
    <row r="5059" spans="2:8" x14ac:dyDescent="0.2">
      <c r="B5059" s="176">
        <v>44560</v>
      </c>
      <c r="C5059" s="146">
        <v>468.938446</v>
      </c>
      <c r="D5059">
        <f t="shared" ref="D5059:D5122" si="161">(C5059-C5060)/C5060</f>
        <v>2.567990787684169</v>
      </c>
      <c r="E5059">
        <v>-1.176472765043172E-2</v>
      </c>
      <c r="G5059">
        <v>5057</v>
      </c>
      <c r="H5059">
        <f t="shared" ca="1" si="160"/>
        <v>-1.8588544261645194E-2</v>
      </c>
    </row>
    <row r="5060" spans="2:8" x14ac:dyDescent="0.2">
      <c r="B5060" s="176">
        <v>39283</v>
      </c>
      <c r="C5060" s="146">
        <v>131.42927599999999</v>
      </c>
      <c r="D5060">
        <f t="shared" si="161"/>
        <v>-0.51964302968537268</v>
      </c>
      <c r="E5060">
        <v>-1.1779795595415957E-2</v>
      </c>
      <c r="G5060">
        <v>5058</v>
      </c>
      <c r="H5060">
        <f t="shared" ref="H5060:H5123" ca="1" si="162">_xlfn.NORM.INV(RAND(),N$5,N$6)</f>
        <v>-2.2731325374152445E-2</v>
      </c>
    </row>
    <row r="5061" spans="2:8" x14ac:dyDescent="0.2">
      <c r="B5061" s="176">
        <v>41222</v>
      </c>
      <c r="C5061" s="146">
        <v>273.60751299999998</v>
      </c>
      <c r="D5061">
        <f t="shared" si="161"/>
        <v>0.8388666690386678</v>
      </c>
      <c r="E5061">
        <v>-1.1797931054962693E-2</v>
      </c>
      <c r="G5061">
        <v>5059</v>
      </c>
      <c r="H5061">
        <f t="shared" ca="1" si="162"/>
        <v>-9.4547069001025674E-3</v>
      </c>
    </row>
    <row r="5062" spans="2:8" x14ac:dyDescent="0.2">
      <c r="B5062" s="176">
        <v>38965</v>
      </c>
      <c r="C5062" s="146">
        <v>148.791382</v>
      </c>
      <c r="D5062">
        <f t="shared" si="161"/>
        <v>-0.5129461070985849</v>
      </c>
      <c r="E5062">
        <v>-1.1814718235853153E-2</v>
      </c>
      <c r="G5062">
        <v>5060</v>
      </c>
      <c r="H5062">
        <f t="shared" ca="1" si="162"/>
        <v>2.1154056027551495E-3</v>
      </c>
    </row>
    <row r="5063" spans="2:8" x14ac:dyDescent="0.2">
      <c r="B5063" s="176">
        <v>41425</v>
      </c>
      <c r="C5063" s="146">
        <v>305.49264499999998</v>
      </c>
      <c r="D5063">
        <f t="shared" si="161"/>
        <v>0.70673774606261752</v>
      </c>
      <c r="E5063">
        <v>-1.1827995280247628E-2</v>
      </c>
      <c r="G5063">
        <v>5061</v>
      </c>
      <c r="H5063">
        <f t="shared" ca="1" si="162"/>
        <v>1.6938466443613177E-2</v>
      </c>
    </row>
    <row r="5064" spans="2:8" x14ac:dyDescent="0.2">
      <c r="B5064" s="176">
        <v>43538</v>
      </c>
      <c r="C5064" s="146">
        <v>178.992142</v>
      </c>
      <c r="D5064">
        <f t="shared" si="161"/>
        <v>-0.58373240980880103</v>
      </c>
      <c r="E5064">
        <v>-1.1832636716527395E-2</v>
      </c>
      <c r="G5064">
        <v>5062</v>
      </c>
      <c r="H5064">
        <f t="shared" ca="1" si="162"/>
        <v>2.842021857976347E-2</v>
      </c>
    </row>
    <row r="5065" spans="2:8" x14ac:dyDescent="0.2">
      <c r="B5065" s="176">
        <v>41816</v>
      </c>
      <c r="C5065" s="146">
        <v>429.99298099999999</v>
      </c>
      <c r="D5065">
        <f t="shared" si="161"/>
        <v>0.32717883403855935</v>
      </c>
      <c r="E5065">
        <v>-1.1844255664855599E-2</v>
      </c>
      <c r="G5065">
        <v>5063</v>
      </c>
      <c r="H5065">
        <f t="shared" ca="1" si="162"/>
        <v>1.3130939035793909E-2</v>
      </c>
    </row>
    <row r="5066" spans="2:8" x14ac:dyDescent="0.2">
      <c r="B5066" s="176">
        <v>44238</v>
      </c>
      <c r="C5066" s="146">
        <v>323.99023399999999</v>
      </c>
      <c r="D5066">
        <f t="shared" si="161"/>
        <v>-0.35509475877335783</v>
      </c>
      <c r="E5066">
        <v>-1.1857696033525721E-2</v>
      </c>
      <c r="G5066">
        <v>5064</v>
      </c>
      <c r="H5066">
        <f t="shared" ca="1" si="162"/>
        <v>5.0993306276763947E-2</v>
      </c>
    </row>
    <row r="5067" spans="2:8" x14ac:dyDescent="0.2">
      <c r="B5067" s="176">
        <v>42604</v>
      </c>
      <c r="C5067" s="146">
        <v>502.38424700000002</v>
      </c>
      <c r="D5067">
        <f t="shared" si="161"/>
        <v>0.90576448330828752</v>
      </c>
      <c r="E5067">
        <v>-1.1862718109919825E-2</v>
      </c>
      <c r="G5067">
        <v>5065</v>
      </c>
      <c r="H5067">
        <f t="shared" ca="1" si="162"/>
        <v>-3.8388452132767564E-2</v>
      </c>
    </row>
    <row r="5068" spans="2:8" x14ac:dyDescent="0.2">
      <c r="B5068" s="176">
        <v>41355</v>
      </c>
      <c r="C5068" s="146">
        <v>263.612976</v>
      </c>
      <c r="D5068">
        <f t="shared" si="161"/>
        <v>-0.30071508946770747</v>
      </c>
      <c r="E5068">
        <v>-1.187852467621193E-2</v>
      </c>
      <c r="G5068">
        <v>5066</v>
      </c>
      <c r="H5068">
        <f t="shared" ca="1" si="162"/>
        <v>-4.4342080545992549E-2</v>
      </c>
    </row>
    <row r="5069" spans="2:8" x14ac:dyDescent="0.2">
      <c r="B5069" s="176">
        <v>42985</v>
      </c>
      <c r="C5069" s="146">
        <v>376.97506700000002</v>
      </c>
      <c r="D5069">
        <f t="shared" si="161"/>
        <v>1.0047488302101875</v>
      </c>
      <c r="E5069">
        <v>-1.1889275861320211E-2</v>
      </c>
      <c r="G5069">
        <v>5067</v>
      </c>
      <c r="H5069">
        <f t="shared" ca="1" si="162"/>
        <v>-1.9938993163778861E-2</v>
      </c>
    </row>
    <row r="5070" spans="2:8" x14ac:dyDescent="0.2">
      <c r="B5070" s="176">
        <v>40406</v>
      </c>
      <c r="C5070" s="146">
        <v>188.04104599999999</v>
      </c>
      <c r="D5070">
        <f t="shared" si="161"/>
        <v>-0.64450223534329287</v>
      </c>
      <c r="E5070">
        <v>-1.189070781704561E-2</v>
      </c>
      <c r="G5070">
        <v>5068</v>
      </c>
      <c r="H5070">
        <f t="shared" ca="1" si="162"/>
        <v>-3.6612495317944214E-2</v>
      </c>
    </row>
    <row r="5071" spans="2:8" x14ac:dyDescent="0.2">
      <c r="B5071" s="176">
        <v>42675</v>
      </c>
      <c r="C5071" s="146">
        <v>528.95141599999999</v>
      </c>
      <c r="D5071">
        <f t="shared" si="161"/>
        <v>0.58057785867440814</v>
      </c>
      <c r="E5071">
        <v>-1.1918085312600411E-2</v>
      </c>
      <c r="G5071">
        <v>5069</v>
      </c>
      <c r="H5071">
        <f t="shared" ca="1" si="162"/>
        <v>7.4255340866053185E-3</v>
      </c>
    </row>
    <row r="5072" spans="2:8" x14ac:dyDescent="0.2">
      <c r="B5072" s="176">
        <v>43178</v>
      </c>
      <c r="C5072" s="146">
        <v>334.65698200000003</v>
      </c>
      <c r="D5072">
        <f t="shared" si="161"/>
        <v>3.4520272970561452</v>
      </c>
      <c r="E5072">
        <v>-1.1920524920877133E-2</v>
      </c>
      <c r="G5072">
        <v>5070</v>
      </c>
      <c r="H5072">
        <f t="shared" ca="1" si="162"/>
        <v>-5.1651103070955787E-2</v>
      </c>
    </row>
    <row r="5073" spans="2:8" x14ac:dyDescent="0.2">
      <c r="B5073" s="176">
        <v>38547</v>
      </c>
      <c r="C5073" s="146">
        <v>75.169571000000005</v>
      </c>
      <c r="D5073">
        <f t="shared" si="161"/>
        <v>0.19310516509871467</v>
      </c>
      <c r="E5073">
        <v>-1.1930484989269146E-2</v>
      </c>
      <c r="G5073">
        <v>5071</v>
      </c>
      <c r="H5073">
        <f t="shared" ca="1" si="162"/>
        <v>2.6475897699918854E-2</v>
      </c>
    </row>
    <row r="5074" spans="2:8" x14ac:dyDescent="0.2">
      <c r="B5074" s="176">
        <v>38156</v>
      </c>
      <c r="C5074" s="146">
        <v>63.003307</v>
      </c>
      <c r="D5074">
        <f t="shared" si="161"/>
        <v>0.30861317630356366</v>
      </c>
      <c r="E5074">
        <v>-1.1934421546276903E-2</v>
      </c>
      <c r="G5074">
        <v>5072</v>
      </c>
      <c r="H5074">
        <f t="shared" ca="1" si="162"/>
        <v>2.3462972508043113E-2</v>
      </c>
    </row>
    <row r="5075" spans="2:8" x14ac:dyDescent="0.2">
      <c r="B5075" s="176">
        <v>35422</v>
      </c>
      <c r="C5075" s="146">
        <v>48.145096000000002</v>
      </c>
      <c r="D5075">
        <f t="shared" si="161"/>
        <v>-1.6017514751123955E-2</v>
      </c>
      <c r="E5075">
        <v>-1.1939510747570891E-2</v>
      </c>
      <c r="G5075">
        <v>5073</v>
      </c>
      <c r="H5075">
        <f t="shared" ca="1" si="162"/>
        <v>1.1727205974275366E-2</v>
      </c>
    </row>
    <row r="5076" spans="2:8" x14ac:dyDescent="0.2">
      <c r="B5076" s="176">
        <v>39941</v>
      </c>
      <c r="C5076" s="146">
        <v>48.928814000000003</v>
      </c>
      <c r="D5076">
        <f t="shared" si="161"/>
        <v>-0.6679301372683718</v>
      </c>
      <c r="E5076">
        <v>-1.1950658612539857E-2</v>
      </c>
      <c r="G5076">
        <v>5074</v>
      </c>
      <c r="H5076">
        <f t="shared" ca="1" si="162"/>
        <v>-1.3479960748886069E-2</v>
      </c>
    </row>
    <row r="5077" spans="2:8" x14ac:dyDescent="0.2">
      <c r="B5077" s="176">
        <v>40351</v>
      </c>
      <c r="C5077" s="146">
        <v>147.34494000000001</v>
      </c>
      <c r="D5077">
        <f t="shared" si="161"/>
        <v>6.2576360119568175</v>
      </c>
      <c r="E5077">
        <v>-1.1953380730174835E-2</v>
      </c>
      <c r="G5077">
        <v>5075</v>
      </c>
      <c r="H5077">
        <f t="shared" ca="1" si="162"/>
        <v>4.5933619565542719E-2</v>
      </c>
    </row>
    <row r="5078" spans="2:8" x14ac:dyDescent="0.2">
      <c r="B5078" s="176">
        <v>36034</v>
      </c>
      <c r="C5078" s="146">
        <v>20.302057000000001</v>
      </c>
      <c r="D5078">
        <f t="shared" si="161"/>
        <v>-0.92762087654908121</v>
      </c>
      <c r="E5078">
        <v>-1.196977109026404E-2</v>
      </c>
      <c r="G5078">
        <v>5076</v>
      </c>
      <c r="H5078">
        <f t="shared" ca="1" si="162"/>
        <v>3.9455217602816003E-3</v>
      </c>
    </row>
    <row r="5079" spans="2:8" x14ac:dyDescent="0.2">
      <c r="B5079" s="176">
        <v>41038</v>
      </c>
      <c r="C5079" s="146">
        <v>280.49603300000001</v>
      </c>
      <c r="D5079">
        <f t="shared" si="161"/>
        <v>13.698490037610327</v>
      </c>
      <c r="E5079">
        <v>-1.1976935657900811E-2</v>
      </c>
      <c r="G5079">
        <v>5077</v>
      </c>
      <c r="H5079">
        <f t="shared" ca="1" si="162"/>
        <v>5.2120858345462706E-3</v>
      </c>
    </row>
    <row r="5080" spans="2:8" x14ac:dyDescent="0.2">
      <c r="B5080" s="176">
        <v>37470</v>
      </c>
      <c r="C5080" s="146">
        <v>19.083323</v>
      </c>
      <c r="D5080">
        <f t="shared" si="161"/>
        <v>-0.96129640297518559</v>
      </c>
      <c r="E5080">
        <v>-1.1980651446984038E-2</v>
      </c>
      <c r="G5080">
        <v>5078</v>
      </c>
      <c r="H5080">
        <f t="shared" ca="1" si="162"/>
        <v>5.2951132011389056E-3</v>
      </c>
    </row>
    <row r="5081" spans="2:8" x14ac:dyDescent="0.2">
      <c r="B5081" s="176">
        <v>44599</v>
      </c>
      <c r="C5081" s="146">
        <v>493.06329299999999</v>
      </c>
      <c r="D5081">
        <f t="shared" si="161"/>
        <v>0.53961101091115582</v>
      </c>
      <c r="E5081">
        <v>-1.1985608974982173E-2</v>
      </c>
      <c r="G5081">
        <v>5079</v>
      </c>
      <c r="H5081">
        <f t="shared" ca="1" si="162"/>
        <v>-4.419440749894042E-3</v>
      </c>
    </row>
    <row r="5082" spans="2:8" x14ac:dyDescent="0.2">
      <c r="B5082" s="176">
        <v>44263</v>
      </c>
      <c r="C5082" s="146">
        <v>320.25186200000002</v>
      </c>
      <c r="D5082">
        <f t="shared" si="161"/>
        <v>-0.34238846185672578</v>
      </c>
      <c r="E5082">
        <v>-1.1994450294801867E-2</v>
      </c>
      <c r="G5082">
        <v>5080</v>
      </c>
      <c r="H5082">
        <f t="shared" ca="1" si="162"/>
        <v>6.1980774453057148E-3</v>
      </c>
    </row>
    <row r="5083" spans="2:8" x14ac:dyDescent="0.2">
      <c r="B5083" s="176">
        <v>41988</v>
      </c>
      <c r="C5083" s="146">
        <v>486.99246199999999</v>
      </c>
      <c r="D5083">
        <f t="shared" si="161"/>
        <v>5.1124808369103172E-2</v>
      </c>
      <c r="E5083">
        <v>-1.200122029273221E-2</v>
      </c>
      <c r="G5083">
        <v>5081</v>
      </c>
      <c r="H5083">
        <f t="shared" ca="1" si="162"/>
        <v>1.1690210871846587E-3</v>
      </c>
    </row>
    <row r="5084" spans="2:8" x14ac:dyDescent="0.2">
      <c r="B5084" s="176">
        <v>42821</v>
      </c>
      <c r="C5084" s="146">
        <v>463.30603000000002</v>
      </c>
      <c r="D5084">
        <f t="shared" si="161"/>
        <v>-5.0367762485577255E-2</v>
      </c>
      <c r="E5084">
        <v>-1.2010992163350961E-2</v>
      </c>
      <c r="G5084">
        <v>5082</v>
      </c>
      <c r="H5084">
        <f t="shared" ca="1" si="162"/>
        <v>1.2239039360108551E-2</v>
      </c>
    </row>
    <row r="5085" spans="2:8" x14ac:dyDescent="0.2">
      <c r="B5085" s="176">
        <v>44544</v>
      </c>
      <c r="C5085" s="146">
        <v>487.87942500000003</v>
      </c>
      <c r="D5085">
        <f t="shared" si="161"/>
        <v>1.0252879214106996</v>
      </c>
      <c r="E5085">
        <v>-1.2011720420679823E-2</v>
      </c>
      <c r="G5085">
        <v>5083</v>
      </c>
      <c r="H5085">
        <f t="shared" ca="1" si="162"/>
        <v>-6.0684078075503613E-3</v>
      </c>
    </row>
    <row r="5086" spans="2:8" x14ac:dyDescent="0.2">
      <c r="B5086" s="176">
        <v>40548</v>
      </c>
      <c r="C5086" s="146">
        <v>240.89385999999999</v>
      </c>
      <c r="D5086">
        <f t="shared" si="161"/>
        <v>-0.39881913138849789</v>
      </c>
      <c r="E5086">
        <v>-1.2014740147881004E-2</v>
      </c>
      <c r="G5086">
        <v>5084</v>
      </c>
      <c r="H5086">
        <f t="shared" ca="1" si="162"/>
        <v>-3.0344026105834651E-3</v>
      </c>
    </row>
    <row r="5087" spans="2:8" x14ac:dyDescent="0.2">
      <c r="B5087" s="176">
        <v>43082</v>
      </c>
      <c r="C5087" s="146">
        <v>400.70114100000001</v>
      </c>
      <c r="D5087">
        <f t="shared" si="161"/>
        <v>-0.10007832058733895</v>
      </c>
      <c r="E5087">
        <v>-1.2043727150509727E-2</v>
      </c>
      <c r="G5087">
        <v>5085</v>
      </c>
      <c r="H5087">
        <f t="shared" ca="1" si="162"/>
        <v>4.37155370132822E-2</v>
      </c>
    </row>
    <row r="5088" spans="2:8" x14ac:dyDescent="0.2">
      <c r="B5088" s="176">
        <v>44958</v>
      </c>
      <c r="C5088" s="146">
        <v>445.26223800000002</v>
      </c>
      <c r="D5088">
        <f t="shared" si="161"/>
        <v>5.3955805706094351</v>
      </c>
      <c r="E5088">
        <v>-1.2054873532709611E-2</v>
      </c>
      <c r="G5088">
        <v>5086</v>
      </c>
      <c r="H5088">
        <f t="shared" ca="1" si="162"/>
        <v>-2.0462577868937626E-2</v>
      </c>
    </row>
    <row r="5089" spans="2:8" x14ac:dyDescent="0.2">
      <c r="B5089" s="176">
        <v>37985</v>
      </c>
      <c r="C5089" s="146">
        <v>69.6203</v>
      </c>
      <c r="D5089">
        <f t="shared" si="161"/>
        <v>-0.28918791375948721</v>
      </c>
      <c r="E5089">
        <v>-1.2059015100021169E-2</v>
      </c>
      <c r="G5089">
        <v>5087</v>
      </c>
      <c r="H5089">
        <f t="shared" ca="1" si="162"/>
        <v>-6.1077359994109728E-3</v>
      </c>
    </row>
    <row r="5090" spans="2:8" x14ac:dyDescent="0.2">
      <c r="B5090" s="176">
        <v>44012</v>
      </c>
      <c r="C5090" s="146">
        <v>97.944732999999999</v>
      </c>
      <c r="D5090">
        <f t="shared" si="161"/>
        <v>-0.31018972528157857</v>
      </c>
      <c r="E5090">
        <v>-1.2066379475713662E-2</v>
      </c>
      <c r="G5090">
        <v>5088</v>
      </c>
      <c r="H5090">
        <f t="shared" ca="1" si="162"/>
        <v>-2.2993305762337862E-2</v>
      </c>
    </row>
    <row r="5091" spans="2:8" x14ac:dyDescent="0.2">
      <c r="B5091" s="176">
        <v>40203</v>
      </c>
      <c r="C5091" s="146">
        <v>141.98793000000001</v>
      </c>
      <c r="D5091">
        <f t="shared" si="161"/>
        <v>-0.61908895077097303</v>
      </c>
      <c r="E5091">
        <v>-1.2081599255797514E-2</v>
      </c>
      <c r="G5091">
        <v>5089</v>
      </c>
      <c r="H5091">
        <f t="shared" ca="1" si="162"/>
        <v>1.8382791041464037E-3</v>
      </c>
    </row>
    <row r="5092" spans="2:8" x14ac:dyDescent="0.2">
      <c r="B5092" s="176">
        <v>41718</v>
      </c>
      <c r="C5092" s="146">
        <v>372.758759</v>
      </c>
      <c r="D5092">
        <f t="shared" si="161"/>
        <v>2.6342638377084229</v>
      </c>
      <c r="E5092">
        <v>-1.2098287589810516E-2</v>
      </c>
      <c r="G5092">
        <v>5090</v>
      </c>
      <c r="H5092">
        <f t="shared" ca="1" si="162"/>
        <v>5.9911796208770178E-2</v>
      </c>
    </row>
    <row r="5093" spans="2:8" x14ac:dyDescent="0.2">
      <c r="B5093" s="176">
        <v>40115</v>
      </c>
      <c r="C5093" s="146">
        <v>102.567886</v>
      </c>
      <c r="D5093">
        <f t="shared" si="161"/>
        <v>-0.76490137948248049</v>
      </c>
      <c r="E5093">
        <v>-1.2098617301567725E-2</v>
      </c>
      <c r="G5093">
        <v>5091</v>
      </c>
      <c r="H5093">
        <f t="shared" ca="1" si="162"/>
        <v>-1.4561267335147813E-2</v>
      </c>
    </row>
    <row r="5094" spans="2:8" x14ac:dyDescent="0.2">
      <c r="B5094" s="176">
        <v>41778</v>
      </c>
      <c r="C5094" s="146">
        <v>436.27600100000001</v>
      </c>
      <c r="D5094">
        <f t="shared" si="161"/>
        <v>0.51195618697013012</v>
      </c>
      <c r="E5094">
        <v>-1.2115155088348841E-2</v>
      </c>
      <c r="G5094">
        <v>5092</v>
      </c>
      <c r="H5094">
        <f t="shared" ca="1" si="162"/>
        <v>4.1758955852950232E-2</v>
      </c>
    </row>
    <row r="5095" spans="2:8" x14ac:dyDescent="0.2">
      <c r="B5095" s="176">
        <v>44320</v>
      </c>
      <c r="C5095" s="146">
        <v>288.55068999999997</v>
      </c>
      <c r="D5095">
        <f t="shared" si="161"/>
        <v>-8.8489914091572419E-2</v>
      </c>
      <c r="E5095">
        <v>-1.211604336793011E-2</v>
      </c>
      <c r="G5095">
        <v>5093</v>
      </c>
      <c r="H5095">
        <f t="shared" ca="1" si="162"/>
        <v>1.0987497481308153E-4</v>
      </c>
    </row>
    <row r="5096" spans="2:8" x14ac:dyDescent="0.2">
      <c r="B5096" s="176">
        <v>44267</v>
      </c>
      <c r="C5096" s="146">
        <v>316.563354</v>
      </c>
      <c r="D5096">
        <f t="shared" si="161"/>
        <v>7.8583560853018666E-2</v>
      </c>
      <c r="E5096">
        <v>-1.2132606261564273E-2</v>
      </c>
      <c r="G5096">
        <v>5094</v>
      </c>
      <c r="H5096">
        <f t="shared" ca="1" si="162"/>
        <v>1.1354078062225031E-2</v>
      </c>
    </row>
    <row r="5097" spans="2:8" x14ac:dyDescent="0.2">
      <c r="B5097" s="176">
        <v>41346</v>
      </c>
      <c r="C5097" s="146">
        <v>293.499146</v>
      </c>
      <c r="D5097">
        <f t="shared" si="161"/>
        <v>-3.4866754977108727E-2</v>
      </c>
      <c r="E5097">
        <v>-1.2143162016222578E-2</v>
      </c>
      <c r="G5097">
        <v>5095</v>
      </c>
      <c r="H5097">
        <f t="shared" ca="1" si="162"/>
        <v>-5.1482075299303914E-3</v>
      </c>
    </row>
    <row r="5098" spans="2:8" x14ac:dyDescent="0.2">
      <c r="B5098" s="176">
        <v>43270</v>
      </c>
      <c r="C5098" s="146">
        <v>304.10220299999997</v>
      </c>
      <c r="D5098">
        <f t="shared" si="161"/>
        <v>-0.3517301096980463</v>
      </c>
      <c r="E5098">
        <v>-1.214376419407742E-2</v>
      </c>
      <c r="G5098">
        <v>5096</v>
      </c>
      <c r="H5098">
        <f t="shared" ca="1" si="162"/>
        <v>3.7433068948436239E-2</v>
      </c>
    </row>
    <row r="5099" spans="2:8" x14ac:dyDescent="0.2">
      <c r="B5099" s="176">
        <v>41990</v>
      </c>
      <c r="C5099" s="146">
        <v>469.09814499999999</v>
      </c>
      <c r="D5099">
        <f t="shared" si="161"/>
        <v>6.5880215190088611</v>
      </c>
      <c r="E5099">
        <v>-1.2145638434540846E-2</v>
      </c>
      <c r="G5099">
        <v>5097</v>
      </c>
      <c r="H5099">
        <f t="shared" ca="1" si="162"/>
        <v>4.5044801553044439E-2</v>
      </c>
    </row>
    <row r="5100" spans="2:8" x14ac:dyDescent="0.2">
      <c r="B5100" s="176">
        <v>38245</v>
      </c>
      <c r="C5100" s="146">
        <v>61.820877000000003</v>
      </c>
      <c r="D5100">
        <f t="shared" si="161"/>
        <v>4.4856815272517023</v>
      </c>
      <c r="E5100">
        <v>-1.2157512781488964E-2</v>
      </c>
      <c r="G5100">
        <v>5098</v>
      </c>
      <c r="H5100">
        <f t="shared" ca="1" si="162"/>
        <v>2.6280602927854543E-2</v>
      </c>
    </row>
    <row r="5101" spans="2:8" x14ac:dyDescent="0.2">
      <c r="B5101" s="176">
        <v>36819</v>
      </c>
      <c r="C5101" s="146">
        <v>11.269498</v>
      </c>
      <c r="D5101">
        <f t="shared" si="161"/>
        <v>-0.4606358376882827</v>
      </c>
      <c r="E5101">
        <v>-1.2170132742373743E-2</v>
      </c>
      <c r="G5101">
        <v>5099</v>
      </c>
      <c r="H5101">
        <f t="shared" ca="1" si="162"/>
        <v>2.5151220650696558E-2</v>
      </c>
    </row>
    <row r="5102" spans="2:8" x14ac:dyDescent="0.2">
      <c r="B5102" s="176">
        <v>36627</v>
      </c>
      <c r="C5102" s="146">
        <v>20.894043</v>
      </c>
      <c r="D5102">
        <f t="shared" si="161"/>
        <v>-0.74596879792254611</v>
      </c>
      <c r="E5102">
        <v>-1.2173212097000077E-2</v>
      </c>
      <c r="G5102">
        <v>5100</v>
      </c>
      <c r="H5102">
        <f t="shared" ca="1" si="162"/>
        <v>3.073185741154371E-2</v>
      </c>
    </row>
    <row r="5103" spans="2:8" x14ac:dyDescent="0.2">
      <c r="B5103" s="176">
        <v>38100</v>
      </c>
      <c r="C5103" s="146">
        <v>82.249908000000005</v>
      </c>
      <c r="D5103">
        <f t="shared" si="161"/>
        <v>-0.46260793049932281</v>
      </c>
      <c r="E5103">
        <v>-1.218594008147403E-2</v>
      </c>
      <c r="G5103">
        <v>5101</v>
      </c>
      <c r="H5103">
        <f t="shared" ca="1" si="162"/>
        <v>3.9267090065599052E-2</v>
      </c>
    </row>
    <row r="5104" spans="2:8" x14ac:dyDescent="0.2">
      <c r="B5104" s="176">
        <v>38835</v>
      </c>
      <c r="C5104" s="146">
        <v>153.05381800000001</v>
      </c>
      <c r="D5104">
        <f t="shared" si="161"/>
        <v>0.11876177585263128</v>
      </c>
      <c r="E5104">
        <v>-1.2195145484600399E-2</v>
      </c>
      <c r="G5104">
        <v>5102</v>
      </c>
      <c r="H5104">
        <f t="shared" ca="1" si="162"/>
        <v>3.9159515568581153E-2</v>
      </c>
    </row>
    <row r="5105" spans="2:8" x14ac:dyDescent="0.2">
      <c r="B5105" s="176">
        <v>40266</v>
      </c>
      <c r="C5105" s="146">
        <v>136.806442</v>
      </c>
      <c r="D5105">
        <f t="shared" si="161"/>
        <v>-0.71475197752484865</v>
      </c>
      <c r="E5105">
        <v>-1.2203913130226569E-2</v>
      </c>
      <c r="G5105">
        <v>5103</v>
      </c>
      <c r="H5105">
        <f t="shared" ca="1" si="162"/>
        <v>3.3886957670073714E-2</v>
      </c>
    </row>
    <row r="5106" spans="2:8" x14ac:dyDescent="0.2">
      <c r="B5106" s="176">
        <v>42738</v>
      </c>
      <c r="C5106" s="146">
        <v>479.60522500000002</v>
      </c>
      <c r="D5106">
        <f t="shared" si="161"/>
        <v>5.998230514649169</v>
      </c>
      <c r="E5106">
        <v>-1.2216353246185941E-2</v>
      </c>
      <c r="G5106">
        <v>5104</v>
      </c>
      <c r="H5106">
        <f t="shared" ca="1" si="162"/>
        <v>1.0192865786974903E-2</v>
      </c>
    </row>
    <row r="5107" spans="2:8" x14ac:dyDescent="0.2">
      <c r="B5107" s="176">
        <v>38470</v>
      </c>
      <c r="C5107" s="146">
        <v>68.532355999999993</v>
      </c>
      <c r="D5107">
        <f t="shared" si="161"/>
        <v>-0.84506209852698033</v>
      </c>
      <c r="E5107">
        <v>-1.2236061844320988E-2</v>
      </c>
      <c r="G5107">
        <v>5105</v>
      </c>
      <c r="H5107">
        <f t="shared" ca="1" si="162"/>
        <v>1.2178793263598171E-2</v>
      </c>
    </row>
    <row r="5108" spans="2:8" x14ac:dyDescent="0.2">
      <c r="B5108" s="176">
        <v>42843</v>
      </c>
      <c r="C5108" s="146">
        <v>442.32144199999999</v>
      </c>
      <c r="D5108">
        <f t="shared" si="161"/>
        <v>1.5610390090733626</v>
      </c>
      <c r="E5108">
        <v>-1.2243985516246175E-2</v>
      </c>
      <c r="G5108">
        <v>5106</v>
      </c>
      <c r="H5108">
        <f t="shared" ca="1" si="162"/>
        <v>-1.8530499429282692E-2</v>
      </c>
    </row>
    <row r="5109" spans="2:8" x14ac:dyDescent="0.2">
      <c r="B5109" s="176">
        <v>43490</v>
      </c>
      <c r="C5109" s="146">
        <v>172.711716</v>
      </c>
      <c r="D5109">
        <f t="shared" si="161"/>
        <v>-0.60548785857261955</v>
      </c>
      <c r="E5109">
        <v>-1.2257640223621675E-2</v>
      </c>
      <c r="G5109">
        <v>5107</v>
      </c>
      <c r="H5109">
        <f t="shared" ca="1" si="162"/>
        <v>-2.6281356219961485E-2</v>
      </c>
    </row>
    <row r="5110" spans="2:8" x14ac:dyDescent="0.2">
      <c r="B5110" s="176">
        <v>44714</v>
      </c>
      <c r="C5110" s="146">
        <v>437.78555299999999</v>
      </c>
      <c r="D5110">
        <f t="shared" si="161"/>
        <v>17.063459505961696</v>
      </c>
      <c r="E5110">
        <v>-1.2258228009315598E-2</v>
      </c>
      <c r="G5110">
        <v>5108</v>
      </c>
      <c r="H5110">
        <f t="shared" ca="1" si="162"/>
        <v>2.2632636820224608E-2</v>
      </c>
    </row>
    <row r="5111" spans="2:8" x14ac:dyDescent="0.2">
      <c r="B5111" s="176">
        <v>37708</v>
      </c>
      <c r="C5111" s="146">
        <v>24.235975</v>
      </c>
      <c r="D5111">
        <f t="shared" si="161"/>
        <v>-0.93570031107672935</v>
      </c>
      <c r="E5111">
        <v>-1.2260236684471012E-2</v>
      </c>
      <c r="G5111">
        <v>5109</v>
      </c>
      <c r="H5111">
        <f t="shared" ca="1" si="162"/>
        <v>-2.6698267463070791E-2</v>
      </c>
    </row>
    <row r="5112" spans="2:8" x14ac:dyDescent="0.2">
      <c r="B5112" s="176">
        <v>42356</v>
      </c>
      <c r="C5112" s="146">
        <v>376.92211900000001</v>
      </c>
      <c r="D5112">
        <f t="shared" si="161"/>
        <v>17.976673051261901</v>
      </c>
      <c r="E5112">
        <v>-1.2273227546430605E-2</v>
      </c>
      <c r="G5112">
        <v>5110</v>
      </c>
      <c r="H5112">
        <f t="shared" ca="1" si="162"/>
        <v>2.31375171510174E-2</v>
      </c>
    </row>
    <row r="5113" spans="2:8" x14ac:dyDescent="0.2">
      <c r="B5113" s="176">
        <v>37329</v>
      </c>
      <c r="C5113" s="146">
        <v>19.862392</v>
      </c>
      <c r="D5113">
        <f t="shared" si="161"/>
        <v>-0.95408089909702365</v>
      </c>
      <c r="E5113">
        <v>-1.2274664375446364E-2</v>
      </c>
      <c r="G5113">
        <v>5111</v>
      </c>
      <c r="H5113">
        <f t="shared" ca="1" si="162"/>
        <v>-1.2306201991578405E-2</v>
      </c>
    </row>
    <row r="5114" spans="2:8" x14ac:dyDescent="0.2">
      <c r="B5114" s="176">
        <v>43103</v>
      </c>
      <c r="C5114" s="146">
        <v>432.551849</v>
      </c>
      <c r="D5114">
        <f t="shared" si="161"/>
        <v>2.614389218462176</v>
      </c>
      <c r="E5114">
        <v>-1.2292323988681348E-2</v>
      </c>
      <c r="G5114">
        <v>5112</v>
      </c>
      <c r="H5114">
        <f t="shared" ca="1" si="162"/>
        <v>-1.2027673397232673E-2</v>
      </c>
    </row>
    <row r="5115" spans="2:8" x14ac:dyDescent="0.2">
      <c r="B5115" s="176">
        <v>39401</v>
      </c>
      <c r="C5115" s="146">
        <v>119.67495</v>
      </c>
      <c r="D5115">
        <f t="shared" si="161"/>
        <v>-0.69270618970080233</v>
      </c>
      <c r="E5115">
        <v>-1.2294033095538046E-2</v>
      </c>
      <c r="G5115">
        <v>5113</v>
      </c>
      <c r="H5115">
        <f t="shared" ca="1" si="162"/>
        <v>-7.0554841249865176E-3</v>
      </c>
    </row>
    <row r="5116" spans="2:8" x14ac:dyDescent="0.2">
      <c r="B5116" s="176">
        <v>41725</v>
      </c>
      <c r="C5116" s="146">
        <v>389.447968</v>
      </c>
      <c r="D5116">
        <f t="shared" si="161"/>
        <v>1.770760987481744</v>
      </c>
      <c r="E5116">
        <v>-1.2324284167987179E-2</v>
      </c>
      <c r="G5116">
        <v>5114</v>
      </c>
      <c r="H5116">
        <f t="shared" ca="1" si="162"/>
        <v>3.8414487240935125E-3</v>
      </c>
    </row>
    <row r="5117" spans="2:8" x14ac:dyDescent="0.2">
      <c r="B5117" s="176">
        <v>40249</v>
      </c>
      <c r="C5117" s="146">
        <v>140.55632</v>
      </c>
      <c r="D5117">
        <f t="shared" si="161"/>
        <v>4.8431974168200771</v>
      </c>
      <c r="E5117">
        <v>-1.2331201957220593E-2</v>
      </c>
      <c r="G5117">
        <v>5115</v>
      </c>
      <c r="H5117">
        <f t="shared" ca="1" si="162"/>
        <v>-6.1171871163613291E-3</v>
      </c>
    </row>
    <row r="5118" spans="2:8" x14ac:dyDescent="0.2">
      <c r="B5118" s="176">
        <v>39868</v>
      </c>
      <c r="C5118" s="146">
        <v>24.054693</v>
      </c>
      <c r="D5118">
        <f t="shared" si="161"/>
        <v>-0.9414044060376151</v>
      </c>
      <c r="E5118">
        <v>-1.2336325144591659E-2</v>
      </c>
      <c r="G5118">
        <v>5116</v>
      </c>
      <c r="H5118">
        <f t="shared" ca="1" si="162"/>
        <v>-8.7649985355107186E-3</v>
      </c>
    </row>
    <row r="5119" spans="2:8" x14ac:dyDescent="0.2">
      <c r="B5119" s="176">
        <v>44742</v>
      </c>
      <c r="C5119" s="146">
        <v>410.52050800000001</v>
      </c>
      <c r="D5119">
        <f t="shared" si="161"/>
        <v>1.4526503389692167</v>
      </c>
      <c r="E5119">
        <v>-1.2351682692190263E-2</v>
      </c>
      <c r="G5119">
        <v>5117</v>
      </c>
      <c r="H5119">
        <f t="shared" ca="1" si="162"/>
        <v>4.6214800378204843E-2</v>
      </c>
    </row>
    <row r="5120" spans="2:8" x14ac:dyDescent="0.2">
      <c r="B5120" s="176">
        <v>43663</v>
      </c>
      <c r="C5120" s="146">
        <v>167.37832599999999</v>
      </c>
      <c r="D5120">
        <f t="shared" si="161"/>
        <v>1.7062664989038441</v>
      </c>
      <c r="E5120">
        <v>-1.2352945890077982E-2</v>
      </c>
      <c r="G5120">
        <v>5118</v>
      </c>
      <c r="H5120">
        <f t="shared" ca="1" si="162"/>
        <v>1.7666041096267279E-2</v>
      </c>
    </row>
    <row r="5121" spans="2:8" x14ac:dyDescent="0.2">
      <c r="B5121" s="176">
        <v>39722</v>
      </c>
      <c r="C5121" s="146">
        <v>61.848427000000001</v>
      </c>
      <c r="D5121">
        <f t="shared" si="161"/>
        <v>-0.86244167656763338</v>
      </c>
      <c r="E5121">
        <v>-1.2358133254784069E-2</v>
      </c>
      <c r="G5121">
        <v>5119</v>
      </c>
      <c r="H5121">
        <f t="shared" ca="1" si="162"/>
        <v>-8.9668163852720546E-3</v>
      </c>
    </row>
    <row r="5122" spans="2:8" x14ac:dyDescent="0.2">
      <c r="B5122" s="176">
        <v>42159</v>
      </c>
      <c r="C5122" s="146">
        <v>449.61602800000003</v>
      </c>
      <c r="D5122">
        <f t="shared" si="161"/>
        <v>10.590969873601319</v>
      </c>
      <c r="E5122">
        <v>-1.2367279914712512E-2</v>
      </c>
      <c r="G5122">
        <v>5120</v>
      </c>
      <c r="H5122">
        <f t="shared" ca="1" si="162"/>
        <v>-4.2526279837070413E-3</v>
      </c>
    </row>
    <row r="5123" spans="2:8" x14ac:dyDescent="0.2">
      <c r="B5123" s="176">
        <v>35940</v>
      </c>
      <c r="C5123" s="146">
        <v>38.790199000000001</v>
      </c>
      <c r="D5123">
        <f t="shared" ref="D5123:D5186" si="163">(C5123-C5124)/C5124</f>
        <v>-0.92417733277686809</v>
      </c>
      <c r="E5123">
        <v>-1.2368449501784522E-2</v>
      </c>
      <c r="G5123">
        <v>5121</v>
      </c>
      <c r="H5123">
        <f t="shared" ca="1" si="162"/>
        <v>-2.4286485306596228E-2</v>
      </c>
    </row>
    <row r="5124" spans="2:8" x14ac:dyDescent="0.2">
      <c r="B5124" s="176">
        <v>41901</v>
      </c>
      <c r="C5124" s="146">
        <v>511.59106400000002</v>
      </c>
      <c r="D5124">
        <f t="shared" si="163"/>
        <v>5.7417010365230121</v>
      </c>
      <c r="E5124">
        <v>-1.2371416586694422E-2</v>
      </c>
      <c r="G5124">
        <v>5122</v>
      </c>
      <c r="H5124">
        <f t="shared" ref="H5124:H5187" ca="1" si="164">_xlfn.NORM.INV(RAND(),N$5,N$6)</f>
        <v>4.9707366542561575E-2</v>
      </c>
    </row>
    <row r="5125" spans="2:8" x14ac:dyDescent="0.2">
      <c r="B5125" s="176">
        <v>38106</v>
      </c>
      <c r="C5125" s="146">
        <v>75.884567000000004</v>
      </c>
      <c r="D5125">
        <f t="shared" si="163"/>
        <v>-0.82314931795817492</v>
      </c>
      <c r="E5125">
        <v>-1.2380371067281999E-2</v>
      </c>
      <c r="G5125">
        <v>5123</v>
      </c>
      <c r="H5125">
        <f t="shared" ca="1" si="164"/>
        <v>-3.692609348081044E-2</v>
      </c>
    </row>
    <row r="5126" spans="2:8" x14ac:dyDescent="0.2">
      <c r="B5126" s="176">
        <v>42179</v>
      </c>
      <c r="C5126" s="146">
        <v>429.088348</v>
      </c>
      <c r="D5126">
        <f t="shared" si="163"/>
        <v>2.4113405212677814</v>
      </c>
      <c r="E5126">
        <v>-1.2385321294129965E-2</v>
      </c>
      <c r="G5126">
        <v>5124</v>
      </c>
      <c r="H5126">
        <f t="shared" ca="1" si="164"/>
        <v>4.4779360344412218E-2</v>
      </c>
    </row>
    <row r="5127" spans="2:8" x14ac:dyDescent="0.2">
      <c r="B5127" s="176">
        <v>38936</v>
      </c>
      <c r="C5127" s="146">
        <v>125.78291299999999</v>
      </c>
      <c r="D5127">
        <f t="shared" si="163"/>
        <v>-0.72211222857004898</v>
      </c>
      <c r="E5127">
        <v>-1.238652031942164E-2</v>
      </c>
      <c r="G5127">
        <v>5125</v>
      </c>
      <c r="H5127">
        <f t="shared" ca="1" si="164"/>
        <v>-1.044454635426254E-2</v>
      </c>
    </row>
    <row r="5128" spans="2:8" x14ac:dyDescent="0.2">
      <c r="B5128" s="176">
        <v>44620</v>
      </c>
      <c r="C5128" s="146">
        <v>452.639252</v>
      </c>
      <c r="D5128">
        <f t="shared" si="163"/>
        <v>3.8701354967779163E-2</v>
      </c>
      <c r="E5128">
        <v>-1.2398090001281337E-2</v>
      </c>
      <c r="G5128">
        <v>5126</v>
      </c>
      <c r="H5128">
        <f t="shared" ca="1" si="164"/>
        <v>2.7480751811253552E-2</v>
      </c>
    </row>
    <row r="5129" spans="2:8" x14ac:dyDescent="0.2">
      <c r="B5129" s="176">
        <v>41858</v>
      </c>
      <c r="C5129" s="146">
        <v>435.77420000000001</v>
      </c>
      <c r="D5129">
        <f t="shared" si="163"/>
        <v>-0.18063284487203363</v>
      </c>
      <c r="E5129">
        <v>-1.2400796778210738E-2</v>
      </c>
      <c r="G5129">
        <v>5127</v>
      </c>
      <c r="H5129">
        <f t="shared" ca="1" si="164"/>
        <v>2.2210100549982115E-2</v>
      </c>
    </row>
    <row r="5130" spans="2:8" x14ac:dyDescent="0.2">
      <c r="B5130" s="176">
        <v>42683</v>
      </c>
      <c r="C5130" s="146">
        <v>531.84240699999998</v>
      </c>
      <c r="D5130">
        <f t="shared" si="163"/>
        <v>44.631446826229009</v>
      </c>
      <c r="E5130">
        <v>-1.2402843127523539E-2</v>
      </c>
      <c r="G5130">
        <v>5128</v>
      </c>
      <c r="H5130">
        <f t="shared" ca="1" si="164"/>
        <v>-4.2502954258555069E-2</v>
      </c>
    </row>
    <row r="5131" spans="2:8" x14ac:dyDescent="0.2">
      <c r="B5131" s="176">
        <v>37140</v>
      </c>
      <c r="C5131" s="146">
        <v>11.655173</v>
      </c>
      <c r="D5131">
        <f t="shared" si="163"/>
        <v>-0.96960833234276134</v>
      </c>
      <c r="E5131">
        <v>-1.2418431464127459E-2</v>
      </c>
      <c r="G5131">
        <v>5129</v>
      </c>
      <c r="H5131">
        <f t="shared" ca="1" si="164"/>
        <v>8.0892720529349895E-3</v>
      </c>
    </row>
    <row r="5132" spans="2:8" x14ac:dyDescent="0.2">
      <c r="B5132" s="176">
        <v>42508</v>
      </c>
      <c r="C5132" s="146">
        <v>383.49896200000001</v>
      </c>
      <c r="D5132">
        <f t="shared" si="163"/>
        <v>0.16857289150066906</v>
      </c>
      <c r="E5132">
        <v>-1.2445402728932044E-2</v>
      </c>
      <c r="G5132">
        <v>5130</v>
      </c>
      <c r="H5132">
        <f t="shared" ca="1" si="164"/>
        <v>2.2137994916655749E-2</v>
      </c>
    </row>
    <row r="5133" spans="2:8" x14ac:dyDescent="0.2">
      <c r="B5133" s="176">
        <v>44243</v>
      </c>
      <c r="C5133" s="146">
        <v>328.17718500000001</v>
      </c>
      <c r="D5133">
        <f t="shared" si="163"/>
        <v>0.1847551805054152</v>
      </c>
      <c r="E5133">
        <v>-1.2449314921083627E-2</v>
      </c>
      <c r="G5133">
        <v>5131</v>
      </c>
      <c r="H5133">
        <f t="shared" ca="1" si="164"/>
        <v>1.0652496909598937E-2</v>
      </c>
    </row>
    <row r="5134" spans="2:8" x14ac:dyDescent="0.2">
      <c r="B5134" s="176">
        <v>41039</v>
      </c>
      <c r="C5134" s="146">
        <v>277</v>
      </c>
      <c r="D5134">
        <f t="shared" si="163"/>
        <v>-0.3892653866896521</v>
      </c>
      <c r="E5134">
        <v>-1.2463752027466324E-2</v>
      </c>
      <c r="G5134">
        <v>5132</v>
      </c>
      <c r="H5134">
        <f t="shared" ca="1" si="164"/>
        <v>8.2456212607431838E-3</v>
      </c>
    </row>
    <row r="5135" spans="2:8" x14ac:dyDescent="0.2">
      <c r="B5135" s="176">
        <v>42558</v>
      </c>
      <c r="C5135" s="146">
        <v>453.55215500000003</v>
      </c>
      <c r="D5135">
        <f t="shared" si="163"/>
        <v>21.622569301147241</v>
      </c>
      <c r="E5135">
        <v>-1.2475618954283297E-2</v>
      </c>
      <c r="G5135">
        <v>5133</v>
      </c>
      <c r="H5135">
        <f t="shared" ca="1" si="164"/>
        <v>1.4026597663297084E-2</v>
      </c>
    </row>
    <row r="5136" spans="2:8" x14ac:dyDescent="0.2">
      <c r="B5136" s="176">
        <v>36021</v>
      </c>
      <c r="C5136" s="146">
        <v>20.048658</v>
      </c>
      <c r="D5136">
        <f t="shared" si="163"/>
        <v>-0.83555892501422224</v>
      </c>
      <c r="E5136">
        <v>-1.2481444614208387E-2</v>
      </c>
      <c r="G5136">
        <v>5134</v>
      </c>
      <c r="H5136">
        <f t="shared" ca="1" si="164"/>
        <v>-1.6650233034026841E-2</v>
      </c>
    </row>
    <row r="5137" spans="2:8" x14ac:dyDescent="0.2">
      <c r="B5137" s="176">
        <v>44054</v>
      </c>
      <c r="C5137" s="146">
        <v>121.920013</v>
      </c>
      <c r="D5137">
        <f t="shared" si="163"/>
        <v>-0.18424264608908253</v>
      </c>
      <c r="E5137">
        <v>-1.2515122176739744E-2</v>
      </c>
      <c r="G5137">
        <v>5135</v>
      </c>
      <c r="H5137">
        <f t="shared" ca="1" si="164"/>
        <v>6.421951462319532E-3</v>
      </c>
    </row>
    <row r="5138" spans="2:8" x14ac:dyDescent="0.2">
      <c r="B5138" s="176">
        <v>38799</v>
      </c>
      <c r="C5138" s="146">
        <v>149.45622299999999</v>
      </c>
      <c r="D5138">
        <f t="shared" si="163"/>
        <v>-0.41002383700516459</v>
      </c>
      <c r="E5138">
        <v>-1.2538990532463497E-2</v>
      </c>
      <c r="G5138">
        <v>5136</v>
      </c>
      <c r="H5138">
        <f t="shared" ca="1" si="164"/>
        <v>2.8176215234233283E-3</v>
      </c>
    </row>
    <row r="5139" spans="2:8" x14ac:dyDescent="0.2">
      <c r="B5139" s="176">
        <v>41179</v>
      </c>
      <c r="C5139" s="146">
        <v>253.32586699999999</v>
      </c>
      <c r="D5139">
        <f t="shared" si="163"/>
        <v>1.2934824011668642</v>
      </c>
      <c r="E5139">
        <v>-1.2542674518379206E-2</v>
      </c>
      <c r="G5139">
        <v>5137</v>
      </c>
      <c r="H5139">
        <f t="shared" ca="1" si="164"/>
        <v>3.3316343932556849E-2</v>
      </c>
    </row>
    <row r="5140" spans="2:8" x14ac:dyDescent="0.2">
      <c r="B5140" s="176">
        <v>39519</v>
      </c>
      <c r="C5140" s="146">
        <v>110.45468099999999</v>
      </c>
      <c r="D5140">
        <f t="shared" si="163"/>
        <v>-0.21796115927441775</v>
      </c>
      <c r="E5140">
        <v>-1.2551754577811033E-2</v>
      </c>
      <c r="G5140">
        <v>5138</v>
      </c>
      <c r="H5140">
        <f t="shared" ca="1" si="164"/>
        <v>-3.150146813562852E-2</v>
      </c>
    </row>
    <row r="5141" spans="2:8" x14ac:dyDescent="0.2">
      <c r="B5141" s="176">
        <v>38988</v>
      </c>
      <c r="C5141" s="146">
        <v>141.23938000000001</v>
      </c>
      <c r="D5141">
        <f t="shared" si="163"/>
        <v>5.5325361098783651E-2</v>
      </c>
      <c r="E5141">
        <v>-1.2554159359454913E-2</v>
      </c>
      <c r="G5141">
        <v>5139</v>
      </c>
      <c r="H5141">
        <f t="shared" ca="1" si="164"/>
        <v>1.6135235717778064E-2</v>
      </c>
    </row>
    <row r="5142" spans="2:8" x14ac:dyDescent="0.2">
      <c r="B5142" s="176">
        <v>39451</v>
      </c>
      <c r="C5142" s="146">
        <v>133.834915</v>
      </c>
      <c r="D5142">
        <f t="shared" si="163"/>
        <v>10.629104956746758</v>
      </c>
      <c r="E5142">
        <v>-1.2569550864538504E-2</v>
      </c>
      <c r="G5142">
        <v>5140</v>
      </c>
      <c r="H5142">
        <f t="shared" ca="1" si="164"/>
        <v>-3.3392212998280033E-2</v>
      </c>
    </row>
    <row r="5143" spans="2:8" x14ac:dyDescent="0.2">
      <c r="B5143" s="176">
        <v>37141</v>
      </c>
      <c r="C5143" s="146">
        <v>11.508616999999999</v>
      </c>
      <c r="D5143">
        <f t="shared" si="163"/>
        <v>-0.97301113859334176</v>
      </c>
      <c r="E5143">
        <v>-1.2574330728510023E-2</v>
      </c>
      <c r="G5143">
        <v>5141</v>
      </c>
      <c r="H5143">
        <f t="shared" ca="1" si="164"/>
        <v>-1.283903894122598E-2</v>
      </c>
    </row>
    <row r="5144" spans="2:8" x14ac:dyDescent="0.2">
      <c r="B5144" s="176">
        <v>44981</v>
      </c>
      <c r="C5144" s="146">
        <v>426.42099000000002</v>
      </c>
      <c r="D5144">
        <f t="shared" si="163"/>
        <v>6.8996119525175184</v>
      </c>
      <c r="E5144">
        <v>-1.2580812455707633E-2</v>
      </c>
      <c r="G5144">
        <v>5142</v>
      </c>
      <c r="H5144">
        <f t="shared" ca="1" si="164"/>
        <v>-3.4186250315513117E-2</v>
      </c>
    </row>
    <row r="5145" spans="2:8" x14ac:dyDescent="0.2">
      <c r="B5145" s="176">
        <v>35654</v>
      </c>
      <c r="C5145" s="146">
        <v>53.979992000000003</v>
      </c>
      <c r="D5145">
        <f t="shared" si="163"/>
        <v>-0.85724167118880235</v>
      </c>
      <c r="E5145">
        <v>-1.2599600463130642E-2</v>
      </c>
      <c r="G5145">
        <v>5143</v>
      </c>
      <c r="H5145">
        <f t="shared" ca="1" si="164"/>
        <v>5.559380555803399E-2</v>
      </c>
    </row>
    <row r="5146" spans="2:8" x14ac:dyDescent="0.2">
      <c r="B5146" s="176">
        <v>42975</v>
      </c>
      <c r="C5146" s="146">
        <v>378.12148999999999</v>
      </c>
      <c r="D5146">
        <f t="shared" si="163"/>
        <v>9.4989523810387083E-2</v>
      </c>
      <c r="E5146">
        <v>-1.2625277276653845E-2</v>
      </c>
      <c r="G5146">
        <v>5144</v>
      </c>
      <c r="H5146">
        <f t="shared" ca="1" si="164"/>
        <v>4.8651208976831041E-2</v>
      </c>
    </row>
    <row r="5147" spans="2:8" x14ac:dyDescent="0.2">
      <c r="B5147" s="176">
        <v>41668</v>
      </c>
      <c r="C5147" s="146">
        <v>345.31973299999999</v>
      </c>
      <c r="D5147">
        <f t="shared" si="163"/>
        <v>1.7176241873839369</v>
      </c>
      <c r="E5147">
        <v>-1.2631543781139865E-2</v>
      </c>
      <c r="G5147">
        <v>5145</v>
      </c>
      <c r="H5147">
        <f t="shared" ca="1" si="164"/>
        <v>2.6092228365840235E-2</v>
      </c>
    </row>
    <row r="5148" spans="2:8" x14ac:dyDescent="0.2">
      <c r="B5148" s="176">
        <v>39150</v>
      </c>
      <c r="C5148" s="146">
        <v>127.066772</v>
      </c>
      <c r="D5148">
        <f t="shared" si="163"/>
        <v>-0.50118981636201854</v>
      </c>
      <c r="E5148">
        <v>-1.2648966398954369E-2</v>
      </c>
      <c r="G5148">
        <v>5146</v>
      </c>
      <c r="H5148">
        <f t="shared" ca="1" si="164"/>
        <v>3.3508465932626089E-2</v>
      </c>
    </row>
    <row r="5149" spans="2:8" x14ac:dyDescent="0.2">
      <c r="B5149" s="176">
        <v>41207</v>
      </c>
      <c r="C5149" s="146">
        <v>254.73973100000001</v>
      </c>
      <c r="D5149">
        <f t="shared" si="163"/>
        <v>-0.52849217060181897</v>
      </c>
      <c r="E5149">
        <v>-1.2660642616355789E-2</v>
      </c>
      <c r="G5149">
        <v>5147</v>
      </c>
      <c r="H5149">
        <f t="shared" ca="1" si="164"/>
        <v>-3.7790931615824131E-3</v>
      </c>
    </row>
    <row r="5150" spans="2:8" x14ac:dyDescent="0.2">
      <c r="B5150" s="176">
        <v>42762</v>
      </c>
      <c r="C5150" s="146">
        <v>540.26617399999998</v>
      </c>
      <c r="D5150">
        <f t="shared" si="163"/>
        <v>0.41871737031322265</v>
      </c>
      <c r="E5150">
        <v>-1.266168608614507E-2</v>
      </c>
      <c r="G5150">
        <v>5148</v>
      </c>
      <c r="H5150">
        <f t="shared" ca="1" si="164"/>
        <v>1.0225639442825261E-2</v>
      </c>
    </row>
    <row r="5151" spans="2:8" x14ac:dyDescent="0.2">
      <c r="B5151" s="176">
        <v>44932</v>
      </c>
      <c r="C5151" s="146">
        <v>380.81310999999999</v>
      </c>
      <c r="D5151">
        <f t="shared" si="163"/>
        <v>1.7593395519179578</v>
      </c>
      <c r="E5151">
        <v>-1.2664823749393119E-2</v>
      </c>
      <c r="G5151">
        <v>5149</v>
      </c>
      <c r="H5151">
        <f t="shared" ca="1" si="164"/>
        <v>-1.4237371157928867E-2</v>
      </c>
    </row>
    <row r="5152" spans="2:8" x14ac:dyDescent="0.2">
      <c r="B5152" s="176">
        <v>39044</v>
      </c>
      <c r="C5152" s="146">
        <v>138.00878900000001</v>
      </c>
      <c r="D5152">
        <f t="shared" si="163"/>
        <v>1.1155185183533074</v>
      </c>
      <c r="E5152">
        <v>-1.2666665650779587E-2</v>
      </c>
      <c r="G5152">
        <v>5150</v>
      </c>
      <c r="H5152">
        <f t="shared" ca="1" si="164"/>
        <v>-7.4288315959336439E-3</v>
      </c>
    </row>
    <row r="5153" spans="2:8" x14ac:dyDescent="0.2">
      <c r="B5153" s="176">
        <v>35320</v>
      </c>
      <c r="C5153" s="146">
        <v>65.236389000000003</v>
      </c>
      <c r="D5153">
        <f t="shared" si="163"/>
        <v>-0.27961983951528402</v>
      </c>
      <c r="E5153">
        <v>-1.2670436908434054E-2</v>
      </c>
      <c r="G5153">
        <v>5151</v>
      </c>
      <c r="H5153">
        <f t="shared" ca="1" si="164"/>
        <v>5.5845794208408184E-2</v>
      </c>
    </row>
    <row r="5154" spans="2:8" x14ac:dyDescent="0.2">
      <c r="B5154" s="176">
        <v>38692</v>
      </c>
      <c r="C5154" s="146">
        <v>90.558280999999994</v>
      </c>
      <c r="D5154">
        <f t="shared" si="163"/>
        <v>-0.1352639485976467</v>
      </c>
      <c r="E5154">
        <v>-1.2684497593127609E-2</v>
      </c>
      <c r="G5154">
        <v>5152</v>
      </c>
      <c r="H5154">
        <f t="shared" ca="1" si="164"/>
        <v>2.9773205300645079E-2</v>
      </c>
    </row>
    <row r="5155" spans="2:8" x14ac:dyDescent="0.2">
      <c r="B5155" s="176">
        <v>44032</v>
      </c>
      <c r="C5155" s="146">
        <v>104.72360999999999</v>
      </c>
      <c r="D5155">
        <f t="shared" si="163"/>
        <v>7.318981757416462</v>
      </c>
      <c r="E5155">
        <v>-1.268793683894473E-2</v>
      </c>
      <c r="G5155">
        <v>5153</v>
      </c>
      <c r="H5155">
        <f t="shared" ca="1" si="164"/>
        <v>-1.4974165297000731E-2</v>
      </c>
    </row>
    <row r="5156" spans="2:8" x14ac:dyDescent="0.2">
      <c r="B5156" s="176">
        <v>37120</v>
      </c>
      <c r="C5156" s="146">
        <v>12.588513000000001</v>
      </c>
      <c r="D5156">
        <f t="shared" si="163"/>
        <v>-0.95218573630484915</v>
      </c>
      <c r="E5156">
        <v>-1.2704287102802711E-2</v>
      </c>
      <c r="G5156">
        <v>5154</v>
      </c>
      <c r="H5156">
        <f t="shared" ca="1" si="164"/>
        <v>-5.764376334647262E-3</v>
      </c>
    </row>
    <row r="5157" spans="2:8" x14ac:dyDescent="0.2">
      <c r="B5157" s="176">
        <v>43312</v>
      </c>
      <c r="C5157" s="146">
        <v>263.279449</v>
      </c>
      <c r="D5157">
        <f t="shared" si="163"/>
        <v>-0.3057307560486851</v>
      </c>
      <c r="E5157">
        <v>-1.2710275564058654E-2</v>
      </c>
      <c r="G5157">
        <v>5155</v>
      </c>
      <c r="H5157">
        <f t="shared" ca="1" si="164"/>
        <v>-5.8454534156674662E-3</v>
      </c>
    </row>
    <row r="5158" spans="2:8" x14ac:dyDescent="0.2">
      <c r="B5158" s="176">
        <v>42965</v>
      </c>
      <c r="C5158" s="146">
        <v>379.21807899999999</v>
      </c>
      <c r="D5158">
        <f t="shared" si="163"/>
        <v>-0.24912470271498061</v>
      </c>
      <c r="E5158">
        <v>-1.2717336193428486E-2</v>
      </c>
      <c r="G5158">
        <v>5156</v>
      </c>
      <c r="H5158">
        <f t="shared" ca="1" si="164"/>
        <v>-6.4500932613495614E-3</v>
      </c>
    </row>
    <row r="5159" spans="2:8" x14ac:dyDescent="0.2">
      <c r="B5159" s="176">
        <v>41871</v>
      </c>
      <c r="C5159" s="146">
        <v>505.03469799999999</v>
      </c>
      <c r="D5159">
        <f t="shared" si="163"/>
        <v>0.2315758798706363</v>
      </c>
      <c r="E5159">
        <v>-1.2720409247247379E-2</v>
      </c>
      <c r="G5159">
        <v>5157</v>
      </c>
      <c r="H5159">
        <f t="shared" ca="1" si="164"/>
        <v>-4.6418669063590212E-2</v>
      </c>
    </row>
    <row r="5160" spans="2:8" x14ac:dyDescent="0.2">
      <c r="B5160" s="176">
        <v>45000</v>
      </c>
      <c r="C5160" s="146">
        <v>410.07193000000001</v>
      </c>
      <c r="D5160">
        <f t="shared" si="163"/>
        <v>7.1868558448948399</v>
      </c>
      <c r="E5160">
        <v>-1.2720523489724456E-2</v>
      </c>
      <c r="G5160">
        <v>5158</v>
      </c>
      <c r="H5160">
        <f t="shared" ca="1" si="164"/>
        <v>-2.5553681123677272E-2</v>
      </c>
    </row>
    <row r="5161" spans="2:8" x14ac:dyDescent="0.2">
      <c r="B5161" s="176">
        <v>35443</v>
      </c>
      <c r="C5161" s="146">
        <v>50.089061999999998</v>
      </c>
      <c r="D5161">
        <f t="shared" si="163"/>
        <v>-0.64063260750857309</v>
      </c>
      <c r="E5161">
        <v>-1.2725611894914118E-2</v>
      </c>
      <c r="G5161">
        <v>5159</v>
      </c>
      <c r="H5161">
        <f t="shared" ca="1" si="164"/>
        <v>-3.739457164077966E-2</v>
      </c>
    </row>
    <row r="5162" spans="2:8" x14ac:dyDescent="0.2">
      <c r="B5162" s="176">
        <v>40778</v>
      </c>
      <c r="C5162" s="146">
        <v>139.38121000000001</v>
      </c>
      <c r="D5162">
        <f t="shared" si="163"/>
        <v>0.85266275091578947</v>
      </c>
      <c r="E5162">
        <v>-1.2754396987149223E-2</v>
      </c>
      <c r="G5162">
        <v>5160</v>
      </c>
      <c r="H5162">
        <f t="shared" ca="1" si="164"/>
        <v>7.8801401511704311E-3</v>
      </c>
    </row>
    <row r="5163" spans="2:8" x14ac:dyDescent="0.2">
      <c r="B5163" s="176">
        <v>35233</v>
      </c>
      <c r="C5163" s="146">
        <v>75.232910000000004</v>
      </c>
      <c r="D5163">
        <f t="shared" si="163"/>
        <v>-3.1946299301387662E-2</v>
      </c>
      <c r="E5163">
        <v>-1.2755083629125658E-2</v>
      </c>
      <c r="G5163">
        <v>5161</v>
      </c>
      <c r="H5163">
        <f t="shared" ca="1" si="164"/>
        <v>-1.4465054524010449E-2</v>
      </c>
    </row>
    <row r="5164" spans="2:8" x14ac:dyDescent="0.2">
      <c r="B5164" s="176">
        <v>39668</v>
      </c>
      <c r="C5164" s="146">
        <v>77.715637000000001</v>
      </c>
      <c r="D5164">
        <f t="shared" si="163"/>
        <v>-0.40671340854876864</v>
      </c>
      <c r="E5164">
        <v>-1.2768734241300097E-2</v>
      </c>
      <c r="G5164">
        <v>5162</v>
      </c>
      <c r="H5164">
        <f t="shared" ca="1" si="164"/>
        <v>-2.7488859575309003E-2</v>
      </c>
    </row>
    <row r="5165" spans="2:8" x14ac:dyDescent="0.2">
      <c r="B5165" s="176">
        <v>44097</v>
      </c>
      <c r="C5165" s="146">
        <v>130.99172999999999</v>
      </c>
      <c r="D5165">
        <f t="shared" si="163"/>
        <v>-0.60898678527711858</v>
      </c>
      <c r="E5165">
        <v>-1.2772456017404519E-2</v>
      </c>
      <c r="G5165">
        <v>5163</v>
      </c>
      <c r="H5165">
        <f t="shared" ca="1" si="164"/>
        <v>8.9199991817850519E-3</v>
      </c>
    </row>
    <row r="5166" spans="2:8" x14ac:dyDescent="0.2">
      <c r="B5166" s="176">
        <v>43222</v>
      </c>
      <c r="C5166" s="146">
        <v>335.00589000000002</v>
      </c>
      <c r="D5166">
        <f t="shared" si="163"/>
        <v>12.077637995249741</v>
      </c>
      <c r="E5166">
        <v>-1.2779090658635826E-2</v>
      </c>
      <c r="G5166">
        <v>5164</v>
      </c>
      <c r="H5166">
        <f t="shared" ca="1" si="164"/>
        <v>4.3868978365665875E-2</v>
      </c>
    </row>
    <row r="5167" spans="2:8" x14ac:dyDescent="0.2">
      <c r="B5167" s="176">
        <v>37769</v>
      </c>
      <c r="C5167" s="146">
        <v>25.616696999999998</v>
      </c>
      <c r="D5167">
        <f t="shared" si="163"/>
        <v>-0.51729327609675757</v>
      </c>
      <c r="E5167">
        <v>-1.2782606701727286E-2</v>
      </c>
      <c r="G5167">
        <v>5165</v>
      </c>
      <c r="H5167">
        <f t="shared" ca="1" si="164"/>
        <v>-2.8875434671504507E-2</v>
      </c>
    </row>
    <row r="5168" spans="2:8" x14ac:dyDescent="0.2">
      <c r="B5168" s="176">
        <v>35508</v>
      </c>
      <c r="C5168" s="146">
        <v>53.068863</v>
      </c>
      <c r="D5168">
        <f t="shared" si="163"/>
        <v>-0.87664404417491171</v>
      </c>
      <c r="E5168">
        <v>-1.2801928498429571E-2</v>
      </c>
      <c r="G5168">
        <v>5166</v>
      </c>
      <c r="H5168">
        <f t="shared" ca="1" si="164"/>
        <v>-1.6043959576057649E-2</v>
      </c>
    </row>
    <row r="5169" spans="2:8" x14ac:dyDescent="0.2">
      <c r="B5169" s="176">
        <v>44881</v>
      </c>
      <c r="C5169" s="146">
        <v>430.20916699999998</v>
      </c>
      <c r="D5169">
        <f t="shared" si="163"/>
        <v>2.4382873106564653</v>
      </c>
      <c r="E5169">
        <v>-1.2810273779854943E-2</v>
      </c>
      <c r="G5169">
        <v>5167</v>
      </c>
      <c r="H5169">
        <f t="shared" ca="1" si="164"/>
        <v>-1.4286819112801443E-2</v>
      </c>
    </row>
    <row r="5170" spans="2:8" x14ac:dyDescent="0.2">
      <c r="B5170" s="176">
        <v>38888</v>
      </c>
      <c r="C5170" s="146">
        <v>125.12309999999999</v>
      </c>
      <c r="D5170">
        <f t="shared" si="163"/>
        <v>-0.70810912867692355</v>
      </c>
      <c r="E5170">
        <v>-1.2824568092257309E-2</v>
      </c>
      <c r="G5170">
        <v>5168</v>
      </c>
      <c r="H5170">
        <f t="shared" ca="1" si="164"/>
        <v>-9.8466039300517567E-3</v>
      </c>
    </row>
    <row r="5171" spans="2:8" x14ac:dyDescent="0.2">
      <c r="B5171" s="176">
        <v>42954</v>
      </c>
      <c r="C5171" s="146">
        <v>428.663971</v>
      </c>
      <c r="D5171">
        <f t="shared" si="163"/>
        <v>15.835156261015005</v>
      </c>
      <c r="E5171">
        <v>-1.2855854787131027E-2</v>
      </c>
      <c r="G5171">
        <v>5169</v>
      </c>
      <c r="H5171">
        <f t="shared" ca="1" si="164"/>
        <v>1.277252329510747E-3</v>
      </c>
    </row>
    <row r="5172" spans="2:8" x14ac:dyDescent="0.2">
      <c r="B5172" s="176">
        <v>37643</v>
      </c>
      <c r="C5172" s="146">
        <v>25.462429</v>
      </c>
      <c r="D5172">
        <f t="shared" si="163"/>
        <v>-0.93599351600254543</v>
      </c>
      <c r="E5172">
        <v>-1.2858826574794559E-2</v>
      </c>
      <c r="G5172">
        <v>5170</v>
      </c>
      <c r="H5172">
        <f t="shared" ca="1" si="164"/>
        <v>3.6802922768034256E-2</v>
      </c>
    </row>
    <row r="5173" spans="2:8" x14ac:dyDescent="0.2">
      <c r="B5173" s="176">
        <v>44853</v>
      </c>
      <c r="C5173" s="146">
        <v>397.81015000000002</v>
      </c>
      <c r="D5173">
        <f t="shared" si="163"/>
        <v>2.0657409248985701</v>
      </c>
      <c r="E5173">
        <v>-1.2863313484468111E-2</v>
      </c>
      <c r="G5173">
        <v>5171</v>
      </c>
      <c r="H5173">
        <f t="shared" ca="1" si="164"/>
        <v>-7.3305422973002701E-2</v>
      </c>
    </row>
    <row r="5174" spans="2:8" x14ac:dyDescent="0.2">
      <c r="B5174" s="176">
        <v>39386</v>
      </c>
      <c r="C5174" s="146">
        <v>129.759872</v>
      </c>
      <c r="D5174">
        <f t="shared" si="163"/>
        <v>-0.69428433105826948</v>
      </c>
      <c r="E5174">
        <v>-1.2894676967676625E-2</v>
      </c>
      <c r="G5174">
        <v>5172</v>
      </c>
      <c r="H5174">
        <f t="shared" ca="1" si="164"/>
        <v>-3.0216331251642369E-2</v>
      </c>
    </row>
    <row r="5175" spans="2:8" x14ac:dyDescent="0.2">
      <c r="B5175" s="176">
        <v>41817</v>
      </c>
      <c r="C5175" s="146">
        <v>424.446259</v>
      </c>
      <c r="D5175">
        <f t="shared" si="163"/>
        <v>16.988249621722147</v>
      </c>
      <c r="E5175">
        <v>-1.2899564051255964E-2</v>
      </c>
      <c r="G5175">
        <v>5173</v>
      </c>
      <c r="H5175">
        <f t="shared" ca="1" si="164"/>
        <v>-1.3419295373636876E-2</v>
      </c>
    </row>
    <row r="5176" spans="2:8" x14ac:dyDescent="0.2">
      <c r="B5176" s="176">
        <v>37734</v>
      </c>
      <c r="C5176" s="146">
        <v>23.595751</v>
      </c>
      <c r="D5176">
        <f t="shared" si="163"/>
        <v>-0.91407399464429451</v>
      </c>
      <c r="E5176">
        <v>-1.2907306056473321E-2</v>
      </c>
      <c r="G5176">
        <v>5174</v>
      </c>
      <c r="H5176">
        <f t="shared" ca="1" si="164"/>
        <v>3.137192278212475E-2</v>
      </c>
    </row>
    <row r="5177" spans="2:8" x14ac:dyDescent="0.2">
      <c r="B5177" s="176">
        <v>40984</v>
      </c>
      <c r="C5177" s="146">
        <v>274.60546900000003</v>
      </c>
      <c r="D5177">
        <f t="shared" si="163"/>
        <v>8.4046614752325333</v>
      </c>
      <c r="E5177">
        <v>-1.2910971598117665E-2</v>
      </c>
      <c r="G5177">
        <v>5175</v>
      </c>
      <c r="H5177">
        <f t="shared" ca="1" si="164"/>
        <v>2.8021627473399098E-2</v>
      </c>
    </row>
    <row r="5178" spans="2:8" x14ac:dyDescent="0.2">
      <c r="B5178" s="176">
        <v>39897</v>
      </c>
      <c r="C5178" s="146">
        <v>29.198868000000001</v>
      </c>
      <c r="D5178">
        <f t="shared" si="163"/>
        <v>-0.92623127273837058</v>
      </c>
      <c r="E5178">
        <v>-1.2926966204013457E-2</v>
      </c>
      <c r="G5178">
        <v>5176</v>
      </c>
      <c r="H5178">
        <f t="shared" ca="1" si="164"/>
        <v>1.026541291527965E-2</v>
      </c>
    </row>
    <row r="5179" spans="2:8" x14ac:dyDescent="0.2">
      <c r="B5179" s="176">
        <v>43075</v>
      </c>
      <c r="C5179" s="146">
        <v>395.81634500000001</v>
      </c>
      <c r="D5179">
        <f t="shared" si="163"/>
        <v>-4.5438227941163166E-2</v>
      </c>
      <c r="E5179">
        <v>-1.2927347215829704E-2</v>
      </c>
      <c r="G5179">
        <v>5177</v>
      </c>
      <c r="H5179">
        <f t="shared" ca="1" si="164"/>
        <v>2.0648032734322856E-2</v>
      </c>
    </row>
    <row r="5180" spans="2:8" x14ac:dyDescent="0.2">
      <c r="B5180" s="176">
        <v>43067</v>
      </c>
      <c r="C5180" s="146">
        <v>414.65765399999998</v>
      </c>
      <c r="D5180">
        <f t="shared" si="163"/>
        <v>31.112929325831445</v>
      </c>
      <c r="E5180">
        <v>-1.2933026191405923E-2</v>
      </c>
      <c r="G5180">
        <v>5178</v>
      </c>
      <c r="H5180">
        <f t="shared" ca="1" si="164"/>
        <v>4.3279174854205633E-2</v>
      </c>
    </row>
    <row r="5181" spans="2:8" x14ac:dyDescent="0.2">
      <c r="B5181" s="176">
        <v>37196</v>
      </c>
      <c r="C5181" s="146">
        <v>12.912483</v>
      </c>
      <c r="D5181">
        <f t="shared" si="163"/>
        <v>-0.69588315812019297</v>
      </c>
      <c r="E5181">
        <v>-1.2971690270911275E-2</v>
      </c>
      <c r="G5181">
        <v>5179</v>
      </c>
      <c r="H5181">
        <f t="shared" ca="1" si="164"/>
        <v>-4.5691741299689601E-2</v>
      </c>
    </row>
    <row r="5182" spans="2:8" x14ac:dyDescent="0.2">
      <c r="B5182" s="176">
        <v>35895</v>
      </c>
      <c r="C5182" s="146">
        <v>42.458953999999999</v>
      </c>
      <c r="D5182">
        <f t="shared" si="163"/>
        <v>-0.86969164554911904</v>
      </c>
      <c r="E5182">
        <v>-1.2978237888891261E-2</v>
      </c>
      <c r="G5182">
        <v>5180</v>
      </c>
      <c r="H5182">
        <f t="shared" ca="1" si="164"/>
        <v>1.6672166456830676E-2</v>
      </c>
    </row>
    <row r="5183" spans="2:8" x14ac:dyDescent="0.2">
      <c r="B5183" s="176">
        <v>43187</v>
      </c>
      <c r="C5183" s="146">
        <v>325.834473</v>
      </c>
      <c r="D5183">
        <f t="shared" si="163"/>
        <v>3.4108749486535341</v>
      </c>
      <c r="E5183">
        <v>-1.2984995742198845E-2</v>
      </c>
      <c r="G5183">
        <v>5181</v>
      </c>
      <c r="H5183">
        <f t="shared" ca="1" si="164"/>
        <v>-3.5649475367601914E-2</v>
      </c>
    </row>
    <row r="5184" spans="2:8" x14ac:dyDescent="0.2">
      <c r="B5184" s="176">
        <v>35237</v>
      </c>
      <c r="C5184" s="146">
        <v>73.870711999999997</v>
      </c>
      <c r="D5184">
        <f t="shared" si="163"/>
        <v>-0.81423679037019236</v>
      </c>
      <c r="E5184">
        <v>-1.2987038668582503E-2</v>
      </c>
      <c r="G5184">
        <v>5182</v>
      </c>
      <c r="H5184">
        <f t="shared" ca="1" si="164"/>
        <v>-2.0401681283635859E-2</v>
      </c>
    </row>
    <row r="5185" spans="2:8" x14ac:dyDescent="0.2">
      <c r="B5185" s="176">
        <v>43070</v>
      </c>
      <c r="C5185" s="146">
        <v>397.66061400000001</v>
      </c>
      <c r="D5185">
        <f t="shared" si="163"/>
        <v>2.3228605980242407</v>
      </c>
      <c r="E5185">
        <v>-1.2990189160959759E-2</v>
      </c>
      <c r="G5185">
        <v>5183</v>
      </c>
      <c r="H5185">
        <f t="shared" ca="1" si="164"/>
        <v>1.5147857429287153E-3</v>
      </c>
    </row>
    <row r="5186" spans="2:8" x14ac:dyDescent="0.2">
      <c r="B5186" s="176">
        <v>39191</v>
      </c>
      <c r="C5186" s="146">
        <v>119.674179</v>
      </c>
      <c r="D5186">
        <f t="shared" si="163"/>
        <v>0.4714043527433196</v>
      </c>
      <c r="E5186">
        <v>-1.3010495421904274E-2</v>
      </c>
      <c r="G5186">
        <v>5184</v>
      </c>
      <c r="H5186">
        <f t="shared" ca="1" si="164"/>
        <v>6.8524539297764128E-2</v>
      </c>
    </row>
    <row r="5187" spans="2:8" x14ac:dyDescent="0.2">
      <c r="B5187" s="176">
        <v>38580</v>
      </c>
      <c r="C5187" s="146">
        <v>81.333304999999996</v>
      </c>
      <c r="D5187">
        <f t="shared" ref="D5187:D5250" si="165">(C5187-C5188)/C5188</f>
        <v>0.12028159095670179</v>
      </c>
      <c r="E5187">
        <v>-1.3017087556170575E-2</v>
      </c>
      <c r="G5187">
        <v>5185</v>
      </c>
      <c r="H5187">
        <f t="shared" ca="1" si="164"/>
        <v>-1.8372365154728538E-3</v>
      </c>
    </row>
    <row r="5188" spans="2:8" x14ac:dyDescent="0.2">
      <c r="B5188" s="176">
        <v>35241</v>
      </c>
      <c r="C5188" s="146">
        <v>72.600769</v>
      </c>
      <c r="D5188">
        <f t="shared" si="165"/>
        <v>-0.82678787016510324</v>
      </c>
      <c r="E5188">
        <v>-1.3020836200946542E-2</v>
      </c>
      <c r="G5188">
        <v>5186</v>
      </c>
      <c r="H5188">
        <f t="shared" ref="H5188:H5251" ca="1" si="166">_xlfn.NORM.INV(RAND(),N$5,N$6)</f>
        <v>3.633947138796461E-2</v>
      </c>
    </row>
    <row r="5189" spans="2:8" x14ac:dyDescent="0.2">
      <c r="B5189" s="176">
        <v>44987</v>
      </c>
      <c r="C5189" s="146">
        <v>419.14367700000003</v>
      </c>
      <c r="D5189">
        <f t="shared" si="165"/>
        <v>4.5965139634495591</v>
      </c>
      <c r="E5189">
        <v>-1.3028142636089124E-2</v>
      </c>
      <c r="G5189">
        <v>5187</v>
      </c>
      <c r="H5189">
        <f t="shared" ca="1" si="166"/>
        <v>-1.0848270148265147E-2</v>
      </c>
    </row>
    <row r="5190" spans="2:8" x14ac:dyDescent="0.2">
      <c r="B5190" s="176">
        <v>38107</v>
      </c>
      <c r="C5190" s="146">
        <v>74.893707000000006</v>
      </c>
      <c r="D5190">
        <f t="shared" si="165"/>
        <v>-3.3159303306538657E-2</v>
      </c>
      <c r="E5190">
        <v>-1.3057463976832046E-2</v>
      </c>
      <c r="G5190">
        <v>5188</v>
      </c>
      <c r="H5190">
        <f t="shared" ca="1" si="166"/>
        <v>5.8205278454681479E-2</v>
      </c>
    </row>
    <row r="5191" spans="2:8" x14ac:dyDescent="0.2">
      <c r="B5191" s="176">
        <v>38321</v>
      </c>
      <c r="C5191" s="146">
        <v>77.462303000000006</v>
      </c>
      <c r="D5191">
        <f t="shared" si="165"/>
        <v>1.0332544481071035E-4</v>
      </c>
      <c r="E5191">
        <v>-1.3061373615404567E-2</v>
      </c>
      <c r="G5191">
        <v>5189</v>
      </c>
      <c r="H5191">
        <f t="shared" ca="1" si="166"/>
        <v>8.6790659366898903E-3</v>
      </c>
    </row>
    <row r="5192" spans="2:8" x14ac:dyDescent="0.2">
      <c r="B5192" s="176">
        <v>38331</v>
      </c>
      <c r="C5192" s="146">
        <v>77.454300000000003</v>
      </c>
      <c r="D5192">
        <f t="shared" si="165"/>
        <v>1.2952475751588877</v>
      </c>
      <c r="E5192">
        <v>-1.306260495263935E-2</v>
      </c>
      <c r="G5192">
        <v>5190</v>
      </c>
      <c r="H5192">
        <f t="shared" ca="1" si="166"/>
        <v>1.4784806691093853E-2</v>
      </c>
    </row>
    <row r="5193" spans="2:8" x14ac:dyDescent="0.2">
      <c r="B5193" s="176">
        <v>36486</v>
      </c>
      <c r="C5193" s="146">
        <v>33.745510000000003</v>
      </c>
      <c r="D5193">
        <f t="shared" si="165"/>
        <v>-0.73503936457016417</v>
      </c>
      <c r="E5193">
        <v>-1.3067381166422377E-2</v>
      </c>
      <c r="G5193">
        <v>5191</v>
      </c>
      <c r="H5193">
        <f t="shared" ca="1" si="166"/>
        <v>5.7581202982805266E-2</v>
      </c>
    </row>
    <row r="5194" spans="2:8" x14ac:dyDescent="0.2">
      <c r="B5194" s="176">
        <v>38933</v>
      </c>
      <c r="C5194" s="146">
        <v>127.360466</v>
      </c>
      <c r="D5194">
        <f t="shared" si="165"/>
        <v>0.9147887830772502</v>
      </c>
      <c r="E5194">
        <v>-1.3069703642174116E-2</v>
      </c>
      <c r="G5194">
        <v>5192</v>
      </c>
      <c r="H5194">
        <f t="shared" ca="1" si="166"/>
        <v>-1.9987332116825407E-2</v>
      </c>
    </row>
    <row r="5195" spans="2:8" x14ac:dyDescent="0.2">
      <c r="B5195" s="176">
        <v>38461</v>
      </c>
      <c r="C5195" s="146">
        <v>66.514106999999996</v>
      </c>
      <c r="D5195">
        <f t="shared" si="165"/>
        <v>-0.42530791303436782</v>
      </c>
      <c r="E5195">
        <v>-1.3071784868097553E-2</v>
      </c>
      <c r="G5195">
        <v>5193</v>
      </c>
      <c r="H5195">
        <f t="shared" ca="1" si="166"/>
        <v>1.7944283528087166E-2</v>
      </c>
    </row>
    <row r="5196" spans="2:8" x14ac:dyDescent="0.2">
      <c r="B5196" s="176">
        <v>40134</v>
      </c>
      <c r="C5196" s="146">
        <v>115.738686</v>
      </c>
      <c r="D5196">
        <f t="shared" si="165"/>
        <v>-0.61543751166571792</v>
      </c>
      <c r="E5196">
        <v>-1.3074043719798435E-2</v>
      </c>
      <c r="G5196">
        <v>5194</v>
      </c>
      <c r="H5196">
        <f t="shared" ca="1" si="166"/>
        <v>-4.595772554270898E-3</v>
      </c>
    </row>
    <row r="5197" spans="2:8" x14ac:dyDescent="0.2">
      <c r="B5197" s="176">
        <v>44315</v>
      </c>
      <c r="C5197" s="146">
        <v>300.961975</v>
      </c>
      <c r="D5197">
        <f t="shared" si="165"/>
        <v>2.6172603260915563E-2</v>
      </c>
      <c r="E5197">
        <v>-1.3076192267524952E-2</v>
      </c>
      <c r="G5197">
        <v>5195</v>
      </c>
      <c r="H5197">
        <f t="shared" ca="1" si="166"/>
        <v>-3.5587470368983361E-2</v>
      </c>
    </row>
    <row r="5198" spans="2:8" x14ac:dyDescent="0.2">
      <c r="B5198" s="176">
        <v>44418</v>
      </c>
      <c r="C5198" s="146">
        <v>293.28591899999998</v>
      </c>
      <c r="D5198">
        <f t="shared" si="165"/>
        <v>1.5955119382024334</v>
      </c>
      <c r="E5198">
        <v>-1.3082845884010267E-2</v>
      </c>
      <c r="G5198">
        <v>5196</v>
      </c>
      <c r="H5198">
        <f t="shared" ca="1" si="166"/>
        <v>1.1482648239223247E-2</v>
      </c>
    </row>
    <row r="5199" spans="2:8" x14ac:dyDescent="0.2">
      <c r="B5199" s="176">
        <v>39583</v>
      </c>
      <c r="C5199" s="146">
        <v>112.99733000000001</v>
      </c>
      <c r="D5199">
        <f t="shared" si="165"/>
        <v>0.27000350551728414</v>
      </c>
      <c r="E5199">
        <v>-1.3085020122973218E-2</v>
      </c>
      <c r="G5199">
        <v>5197</v>
      </c>
      <c r="H5199">
        <f t="shared" ca="1" si="166"/>
        <v>1.8793283022352749E-2</v>
      </c>
    </row>
    <row r="5200" spans="2:8" x14ac:dyDescent="0.2">
      <c r="B5200" s="176">
        <v>38635</v>
      </c>
      <c r="C5200" s="146">
        <v>88.974029999999999</v>
      </c>
      <c r="D5200">
        <f t="shared" si="165"/>
        <v>0.22301470590357797</v>
      </c>
      <c r="E5200">
        <v>-1.3088119374790536E-2</v>
      </c>
      <c r="G5200">
        <v>5198</v>
      </c>
      <c r="H5200">
        <f t="shared" ca="1" si="166"/>
        <v>-1.2051422929849861E-2</v>
      </c>
    </row>
    <row r="5201" spans="2:8" x14ac:dyDescent="0.2">
      <c r="B5201" s="176">
        <v>35249</v>
      </c>
      <c r="C5201" s="146">
        <v>72.749763000000002</v>
      </c>
      <c r="D5201">
        <f t="shared" si="165"/>
        <v>9.7184219474478473E-2</v>
      </c>
      <c r="E5201">
        <v>-1.3089019050021402E-2</v>
      </c>
      <c r="G5201">
        <v>5199</v>
      </c>
      <c r="H5201">
        <f t="shared" ca="1" si="166"/>
        <v>-2.0998215844039828E-2</v>
      </c>
    </row>
    <row r="5202" spans="2:8" x14ac:dyDescent="0.2">
      <c r="B5202" s="176">
        <v>38523</v>
      </c>
      <c r="C5202" s="146">
        <v>66.305878000000007</v>
      </c>
      <c r="D5202">
        <f t="shared" si="165"/>
        <v>-0.32733529900389519</v>
      </c>
      <c r="E5202">
        <v>-1.3112517956820334E-2</v>
      </c>
      <c r="G5202">
        <v>5200</v>
      </c>
      <c r="H5202">
        <f t="shared" ca="1" si="166"/>
        <v>2.1375712652005212E-2</v>
      </c>
    </row>
    <row r="5203" spans="2:8" x14ac:dyDescent="0.2">
      <c r="B5203" s="176">
        <v>39598</v>
      </c>
      <c r="C5203" s="146">
        <v>98.571960000000004</v>
      </c>
      <c r="D5203">
        <f t="shared" si="165"/>
        <v>0.92212433239340841</v>
      </c>
      <c r="E5203">
        <v>-1.3113880869465317E-2</v>
      </c>
      <c r="G5203">
        <v>5201</v>
      </c>
      <c r="H5203">
        <f t="shared" ca="1" si="166"/>
        <v>-1.3547438084283872E-2</v>
      </c>
    </row>
    <row r="5204" spans="2:8" x14ac:dyDescent="0.2">
      <c r="B5204" s="176">
        <v>35690</v>
      </c>
      <c r="C5204" s="146">
        <v>51.282822000000003</v>
      </c>
      <c r="D5204">
        <f t="shared" si="165"/>
        <v>-0.85884852824535307</v>
      </c>
      <c r="E5204">
        <v>-1.3115546129180795E-2</v>
      </c>
      <c r="G5204">
        <v>5202</v>
      </c>
      <c r="H5204">
        <f t="shared" ca="1" si="166"/>
        <v>4.5008230400039345E-2</v>
      </c>
    </row>
    <row r="5205" spans="2:8" x14ac:dyDescent="0.2">
      <c r="B5205" s="176">
        <v>43152</v>
      </c>
      <c r="C5205" s="146">
        <v>363.317657</v>
      </c>
      <c r="D5205">
        <f t="shared" si="165"/>
        <v>0.32363340572791061</v>
      </c>
      <c r="E5205">
        <v>-1.3132870892976045E-2</v>
      </c>
      <c r="G5205">
        <v>5203</v>
      </c>
      <c r="H5205">
        <f t="shared" ca="1" si="166"/>
        <v>-3.8762240780829058E-3</v>
      </c>
    </row>
    <row r="5206" spans="2:8" x14ac:dyDescent="0.2">
      <c r="B5206" s="176">
        <v>41387</v>
      </c>
      <c r="C5206" s="146">
        <v>274.48510700000003</v>
      </c>
      <c r="D5206">
        <f t="shared" si="165"/>
        <v>-0.47366175271390648</v>
      </c>
      <c r="E5206">
        <v>-1.3146380015711513E-2</v>
      </c>
      <c r="G5206">
        <v>5204</v>
      </c>
      <c r="H5206">
        <f t="shared" ca="1" si="166"/>
        <v>-1.2444905933785055E-2</v>
      </c>
    </row>
    <row r="5207" spans="2:8" x14ac:dyDescent="0.2">
      <c r="B5207" s="176">
        <v>41975</v>
      </c>
      <c r="C5207" s="146">
        <v>521.49945100000002</v>
      </c>
      <c r="D5207">
        <f t="shared" si="165"/>
        <v>1.5109256968011517</v>
      </c>
      <c r="E5207">
        <v>-1.3152959102097656E-2</v>
      </c>
      <c r="G5207">
        <v>5205</v>
      </c>
      <c r="H5207">
        <f t="shared" ca="1" si="166"/>
        <v>-1.3295839370347556E-3</v>
      </c>
    </row>
    <row r="5208" spans="2:8" x14ac:dyDescent="0.2">
      <c r="B5208" s="176">
        <v>41115</v>
      </c>
      <c r="C5208" s="146">
        <v>207.69210799999999</v>
      </c>
      <c r="D5208">
        <f t="shared" si="165"/>
        <v>-0.56845365709113382</v>
      </c>
      <c r="E5208">
        <v>-1.3203604666170642E-2</v>
      </c>
      <c r="G5208">
        <v>5206</v>
      </c>
      <c r="H5208">
        <f t="shared" ca="1" si="166"/>
        <v>1.6653097337116184E-2</v>
      </c>
    </row>
    <row r="5209" spans="2:8" x14ac:dyDescent="0.2">
      <c r="B5209" s="176">
        <v>41996</v>
      </c>
      <c r="C5209" s="146">
        <v>481.27417000000003</v>
      </c>
      <c r="D5209">
        <f t="shared" si="165"/>
        <v>2.6001055479235076</v>
      </c>
      <c r="E5209">
        <v>-1.3240333388648481E-2</v>
      </c>
      <c r="G5209">
        <v>5207</v>
      </c>
      <c r="H5209">
        <f t="shared" ca="1" si="166"/>
        <v>-2.8886151563802216E-2</v>
      </c>
    </row>
    <row r="5210" spans="2:8" x14ac:dyDescent="0.2">
      <c r="B5210" s="176">
        <v>44117</v>
      </c>
      <c r="C5210" s="146">
        <v>133.68334999999999</v>
      </c>
      <c r="D5210">
        <f t="shared" si="165"/>
        <v>12.689556332474616</v>
      </c>
      <c r="E5210">
        <v>-1.3245001192188483E-2</v>
      </c>
      <c r="G5210">
        <v>5208</v>
      </c>
      <c r="H5210">
        <f t="shared" ca="1" si="166"/>
        <v>3.1091599595242367E-2</v>
      </c>
    </row>
    <row r="5211" spans="2:8" x14ac:dyDescent="0.2">
      <c r="B5211" s="176">
        <v>36992</v>
      </c>
      <c r="C5211" s="146">
        <v>9.7653529999999993</v>
      </c>
      <c r="D5211">
        <f t="shared" si="165"/>
        <v>-0.14976505980248453</v>
      </c>
      <c r="E5211">
        <v>-1.3250361113061953E-2</v>
      </c>
      <c r="G5211">
        <v>5209</v>
      </c>
      <c r="H5211">
        <f t="shared" ca="1" si="166"/>
        <v>3.3466496502244439E-3</v>
      </c>
    </row>
    <row r="5212" spans="2:8" x14ac:dyDescent="0.2">
      <c r="B5212" s="176">
        <v>37053</v>
      </c>
      <c r="C5212" s="146">
        <v>11.485476</v>
      </c>
      <c r="D5212">
        <f t="shared" si="165"/>
        <v>-0.97979435307362994</v>
      </c>
      <c r="E5212">
        <v>-1.3253810413576825E-2</v>
      </c>
      <c r="G5212">
        <v>5210</v>
      </c>
      <c r="H5212">
        <f t="shared" ca="1" si="166"/>
        <v>-1.8336189896404693E-2</v>
      </c>
    </row>
    <row r="5213" spans="2:8" x14ac:dyDescent="0.2">
      <c r="B5213" s="176">
        <v>42054</v>
      </c>
      <c r="C5213" s="146">
        <v>568.42901600000005</v>
      </c>
      <c r="D5213">
        <f t="shared" si="165"/>
        <v>2.8168641979955922</v>
      </c>
      <c r="E5213">
        <v>-1.3263683813439935E-2</v>
      </c>
      <c r="G5213">
        <v>5211</v>
      </c>
      <c r="H5213">
        <f t="shared" ca="1" si="166"/>
        <v>-1.3905334027185516E-2</v>
      </c>
    </row>
    <row r="5214" spans="2:8" x14ac:dyDescent="0.2">
      <c r="B5214" s="176">
        <v>39008</v>
      </c>
      <c r="C5214" s="146">
        <v>148.925659</v>
      </c>
      <c r="D5214">
        <f t="shared" si="165"/>
        <v>-0.73057463666452205</v>
      </c>
      <c r="E5214">
        <v>-1.3287272852844704E-2</v>
      </c>
      <c r="G5214">
        <v>5212</v>
      </c>
      <c r="H5214">
        <f t="shared" ca="1" si="166"/>
        <v>3.0737276447923678E-2</v>
      </c>
    </row>
    <row r="5215" spans="2:8" x14ac:dyDescent="0.2">
      <c r="B5215" s="176">
        <v>42061</v>
      </c>
      <c r="C5215" s="146">
        <v>552.75292999999999</v>
      </c>
      <c r="D5215">
        <f t="shared" si="165"/>
        <v>0.6865236548158784</v>
      </c>
      <c r="E5215">
        <v>-1.3287699834623206E-2</v>
      </c>
      <c r="G5215">
        <v>5213</v>
      </c>
      <c r="H5215">
        <f t="shared" ca="1" si="166"/>
        <v>2.6428417005170644E-2</v>
      </c>
    </row>
    <row r="5216" spans="2:8" x14ac:dyDescent="0.2">
      <c r="B5216" s="176">
        <v>41540</v>
      </c>
      <c r="C5216" s="146">
        <v>327.74691799999999</v>
      </c>
      <c r="D5216">
        <f t="shared" si="165"/>
        <v>1.7331681002667747</v>
      </c>
      <c r="E5216">
        <v>-1.3299894176284062E-2</v>
      </c>
      <c r="G5216">
        <v>5214</v>
      </c>
      <c r="H5216">
        <f t="shared" ca="1" si="166"/>
        <v>3.1625834658085819E-3</v>
      </c>
    </row>
    <row r="5217" spans="2:8" x14ac:dyDescent="0.2">
      <c r="B5217" s="176">
        <v>39507</v>
      </c>
      <c r="C5217" s="146">
        <v>119.914658</v>
      </c>
      <c r="D5217">
        <f t="shared" si="165"/>
        <v>-0.24821618303556589</v>
      </c>
      <c r="E5217">
        <v>-1.3313634931174923E-2</v>
      </c>
      <c r="G5217">
        <v>5215</v>
      </c>
      <c r="H5217">
        <f t="shared" ca="1" si="166"/>
        <v>8.6652365444516172E-3</v>
      </c>
    </row>
    <row r="5218" spans="2:8" x14ac:dyDescent="0.2">
      <c r="B5218" s="176">
        <v>39105</v>
      </c>
      <c r="C5218" s="146">
        <v>159.50683599999999</v>
      </c>
      <c r="D5218">
        <f t="shared" si="165"/>
        <v>0.2021991327141868</v>
      </c>
      <c r="E5218">
        <v>-1.333960265740124E-2</v>
      </c>
      <c r="G5218">
        <v>5216</v>
      </c>
      <c r="H5218">
        <f t="shared" ca="1" si="166"/>
        <v>-1.142700873068311E-2</v>
      </c>
    </row>
    <row r="5219" spans="2:8" x14ac:dyDescent="0.2">
      <c r="B5219" s="176">
        <v>39455</v>
      </c>
      <c r="C5219" s="146">
        <v>132.679214</v>
      </c>
      <c r="D5219">
        <f t="shared" si="165"/>
        <v>0.24322182413318122</v>
      </c>
      <c r="E5219">
        <v>-1.3368534006424109E-2</v>
      </c>
      <c r="G5219">
        <v>5217</v>
      </c>
      <c r="H5219">
        <f t="shared" ca="1" si="166"/>
        <v>-2.9251210747610119E-2</v>
      </c>
    </row>
    <row r="5220" spans="2:8" x14ac:dyDescent="0.2">
      <c r="B5220" s="176">
        <v>39548</v>
      </c>
      <c r="C5220" s="146">
        <v>106.722076</v>
      </c>
      <c r="D5220">
        <f t="shared" si="165"/>
        <v>4.2288975437741385</v>
      </c>
      <c r="E5220">
        <v>-1.3375454627044172E-2</v>
      </c>
      <c r="G5220">
        <v>5218</v>
      </c>
      <c r="H5220">
        <f t="shared" ca="1" si="166"/>
        <v>1.3255052878452078E-2</v>
      </c>
    </row>
    <row r="5221" spans="2:8" x14ac:dyDescent="0.2">
      <c r="B5221" s="176">
        <v>37362</v>
      </c>
      <c r="C5221" s="146">
        <v>20.410053000000001</v>
      </c>
      <c r="D5221">
        <f t="shared" si="165"/>
        <v>-0.94477770870905731</v>
      </c>
      <c r="E5221">
        <v>-1.3422780835412675E-2</v>
      </c>
      <c r="G5221">
        <v>5219</v>
      </c>
      <c r="H5221">
        <f t="shared" ca="1" si="166"/>
        <v>1.3351091563242252E-2</v>
      </c>
    </row>
    <row r="5222" spans="2:8" x14ac:dyDescent="0.2">
      <c r="B5222" s="176">
        <v>43147</v>
      </c>
      <c r="C5222" s="146">
        <v>369.59808299999997</v>
      </c>
      <c r="D5222">
        <f t="shared" si="165"/>
        <v>4.2748553264233982</v>
      </c>
      <c r="E5222">
        <v>-1.3437978673413472E-2</v>
      </c>
      <c r="G5222">
        <v>5220</v>
      </c>
      <c r="H5222">
        <f t="shared" ca="1" si="166"/>
        <v>-5.671955390088522E-2</v>
      </c>
    </row>
    <row r="5223" spans="2:8" x14ac:dyDescent="0.2">
      <c r="B5223" s="176">
        <v>35290</v>
      </c>
      <c r="C5223" s="146">
        <v>70.067909</v>
      </c>
      <c r="D5223">
        <f t="shared" si="165"/>
        <v>-0.83576051354942249</v>
      </c>
      <c r="E5223">
        <v>-1.3485396747620323E-2</v>
      </c>
      <c r="G5223">
        <v>5221</v>
      </c>
      <c r="H5223">
        <f t="shared" ca="1" si="166"/>
        <v>3.1685540950746348E-2</v>
      </c>
    </row>
    <row r="5224" spans="2:8" x14ac:dyDescent="0.2">
      <c r="B5224" s="176">
        <v>44641</v>
      </c>
      <c r="C5224" s="146">
        <v>426.620361</v>
      </c>
      <c r="D5224">
        <f t="shared" si="165"/>
        <v>17.908688380274665</v>
      </c>
      <c r="E5224">
        <v>-1.3485463325645536E-2</v>
      </c>
      <c r="G5224">
        <v>5222</v>
      </c>
      <c r="H5224">
        <f t="shared" ca="1" si="166"/>
        <v>-5.1110228694266737E-4</v>
      </c>
    </row>
    <row r="5225" spans="2:8" x14ac:dyDescent="0.2">
      <c r="B5225" s="176">
        <v>37565</v>
      </c>
      <c r="C5225" s="146">
        <v>22.562134</v>
      </c>
      <c r="D5225">
        <f t="shared" si="165"/>
        <v>-0.95647271366212583</v>
      </c>
      <c r="E5225">
        <v>-1.349072497900802E-2</v>
      </c>
      <c r="G5225">
        <v>5223</v>
      </c>
      <c r="H5225">
        <f t="shared" ca="1" si="166"/>
        <v>4.46124339450757E-3</v>
      </c>
    </row>
    <row r="5226" spans="2:8" x14ac:dyDescent="0.2">
      <c r="B5226" s="176">
        <v>42020</v>
      </c>
      <c r="C5226" s="146">
        <v>518.344604</v>
      </c>
      <c r="D5226">
        <f t="shared" si="165"/>
        <v>5.8321430746714293</v>
      </c>
      <c r="E5226">
        <v>-1.3509570869531766E-2</v>
      </c>
      <c r="G5226">
        <v>5224</v>
      </c>
      <c r="H5226">
        <f t="shared" ca="1" si="166"/>
        <v>-3.5318332769928767E-2</v>
      </c>
    </row>
    <row r="5227" spans="2:8" x14ac:dyDescent="0.2">
      <c r="B5227" s="176">
        <v>38364</v>
      </c>
      <c r="C5227" s="146">
        <v>75.868522999999996</v>
      </c>
      <c r="D5227">
        <f t="shared" si="165"/>
        <v>0.27338637137536853</v>
      </c>
      <c r="E5227">
        <v>-1.3537539762056761E-2</v>
      </c>
      <c r="G5227">
        <v>5225</v>
      </c>
      <c r="H5227">
        <f t="shared" ca="1" si="166"/>
        <v>-2.645974327271745E-2</v>
      </c>
    </row>
    <row r="5228" spans="2:8" x14ac:dyDescent="0.2">
      <c r="B5228" s="176">
        <v>37944</v>
      </c>
      <c r="C5228" s="146">
        <v>59.580128000000002</v>
      </c>
      <c r="D5228">
        <f t="shared" si="165"/>
        <v>-0.76985768714425407</v>
      </c>
      <c r="E5228">
        <v>-1.3548529185473253E-2</v>
      </c>
      <c r="G5228">
        <v>5226</v>
      </c>
      <c r="H5228">
        <f t="shared" ca="1" si="166"/>
        <v>-1.0768062154125266E-2</v>
      </c>
    </row>
    <row r="5229" spans="2:8" x14ac:dyDescent="0.2">
      <c r="B5229" s="176">
        <v>41365</v>
      </c>
      <c r="C5229" s="146">
        <v>258.88385</v>
      </c>
      <c r="D5229">
        <f t="shared" si="165"/>
        <v>2.4256493826691314</v>
      </c>
      <c r="E5229">
        <v>-1.3561013843772526E-2</v>
      </c>
      <c r="G5229">
        <v>5227</v>
      </c>
      <c r="H5229">
        <f t="shared" ca="1" si="166"/>
        <v>4.9222539378906846E-2</v>
      </c>
    </row>
    <row r="5230" spans="2:8" x14ac:dyDescent="0.2">
      <c r="B5230" s="176">
        <v>38407</v>
      </c>
      <c r="C5230" s="146">
        <v>75.572197000000003</v>
      </c>
      <c r="D5230">
        <f t="shared" si="165"/>
        <v>-0.84627854794352864</v>
      </c>
      <c r="E5230">
        <v>-1.3589900404452918E-2</v>
      </c>
      <c r="G5230">
        <v>5228</v>
      </c>
      <c r="H5230">
        <f t="shared" ca="1" si="166"/>
        <v>2.9613253622890068E-3</v>
      </c>
    </row>
    <row r="5231" spans="2:8" x14ac:dyDescent="0.2">
      <c r="B5231" s="176">
        <v>44610</v>
      </c>
      <c r="C5231" s="146">
        <v>491.61776700000001</v>
      </c>
      <c r="D5231">
        <f t="shared" si="165"/>
        <v>0.1836073043256353</v>
      </c>
      <c r="E5231">
        <v>-1.3601415195659735E-2</v>
      </c>
      <c r="G5231">
        <v>5229</v>
      </c>
      <c r="H5231">
        <f t="shared" ca="1" si="166"/>
        <v>-3.5876997810341454E-2</v>
      </c>
    </row>
    <row r="5232" spans="2:8" x14ac:dyDescent="0.2">
      <c r="B5232" s="176">
        <v>44999</v>
      </c>
      <c r="C5232" s="146">
        <v>415.35546900000003</v>
      </c>
      <c r="D5232">
        <f t="shared" si="165"/>
        <v>0.79861869721598899</v>
      </c>
      <c r="E5232">
        <v>-1.3612645454745389E-2</v>
      </c>
      <c r="G5232">
        <v>5230</v>
      </c>
      <c r="H5232">
        <f t="shared" ca="1" si="166"/>
        <v>-7.2746951676958766E-3</v>
      </c>
    </row>
    <row r="5233" spans="2:8" x14ac:dyDescent="0.2">
      <c r="B5233" s="176">
        <v>43578</v>
      </c>
      <c r="C5233" s="146">
        <v>230.930252</v>
      </c>
      <c r="D5233">
        <f t="shared" si="165"/>
        <v>-0.43313349631453718</v>
      </c>
      <c r="E5233">
        <v>-1.3625809370652211E-2</v>
      </c>
      <c r="G5233">
        <v>5231</v>
      </c>
      <c r="H5233">
        <f t="shared" ca="1" si="166"/>
        <v>2.771033994242672E-2</v>
      </c>
    </row>
    <row r="5234" spans="2:8" x14ac:dyDescent="0.2">
      <c r="B5234" s="176">
        <v>43054</v>
      </c>
      <c r="C5234" s="146">
        <v>407.38031000000001</v>
      </c>
      <c r="D5234">
        <f t="shared" si="165"/>
        <v>-0.18339833848849574</v>
      </c>
      <c r="E5234">
        <v>-1.3637462567863195E-2</v>
      </c>
      <c r="G5234">
        <v>5232</v>
      </c>
      <c r="H5234">
        <f t="shared" ca="1" si="166"/>
        <v>6.1010809743327565E-2</v>
      </c>
    </row>
    <row r="5235" spans="2:8" x14ac:dyDescent="0.2">
      <c r="B5235" s="176">
        <v>41887</v>
      </c>
      <c r="C5235" s="146">
        <v>498.87274200000002</v>
      </c>
      <c r="D5235">
        <f t="shared" si="165"/>
        <v>11.060514016296629</v>
      </c>
      <c r="E5235">
        <v>-1.3645215260798406E-2</v>
      </c>
      <c r="G5235">
        <v>5233</v>
      </c>
      <c r="H5235">
        <f t="shared" ca="1" si="166"/>
        <v>4.3100468799516282E-2</v>
      </c>
    </row>
    <row r="5236" spans="2:8" x14ac:dyDescent="0.2">
      <c r="B5236" s="176">
        <v>35781</v>
      </c>
      <c r="C5236" s="146">
        <v>41.364136000000002</v>
      </c>
      <c r="D5236">
        <f t="shared" si="165"/>
        <v>-0.51760678707899033</v>
      </c>
      <c r="E5236">
        <v>-1.3658227642850228E-2</v>
      </c>
      <c r="G5236">
        <v>5234</v>
      </c>
      <c r="H5236">
        <f t="shared" ca="1" si="166"/>
        <v>1.5351871574341197E-2</v>
      </c>
    </row>
    <row r="5237" spans="2:8" x14ac:dyDescent="0.2">
      <c r="B5237" s="176">
        <v>38643</v>
      </c>
      <c r="C5237" s="146">
        <v>85.747757000000007</v>
      </c>
      <c r="D5237">
        <f t="shared" si="165"/>
        <v>3.240731114244527</v>
      </c>
      <c r="E5237">
        <v>-1.3667464223172708E-2</v>
      </c>
      <c r="G5237">
        <v>5235</v>
      </c>
      <c r="H5237">
        <f t="shared" ca="1" si="166"/>
        <v>-8.2252267751788764E-3</v>
      </c>
    </row>
    <row r="5238" spans="2:8" x14ac:dyDescent="0.2">
      <c r="B5238" s="176">
        <v>36613</v>
      </c>
      <c r="C5238" s="146">
        <v>20.220040999999998</v>
      </c>
      <c r="D5238">
        <f t="shared" si="165"/>
        <v>-0.94664102404502326</v>
      </c>
      <c r="E5238">
        <v>-1.3668180112215343E-2</v>
      </c>
      <c r="G5238">
        <v>5236</v>
      </c>
      <c r="H5238">
        <f t="shared" ca="1" si="166"/>
        <v>-2.0287389555036756E-2</v>
      </c>
    </row>
    <row r="5239" spans="2:8" x14ac:dyDescent="0.2">
      <c r="B5239" s="176">
        <v>41598</v>
      </c>
      <c r="C5239" s="146">
        <v>378.94357300000001</v>
      </c>
      <c r="D5239">
        <f t="shared" si="165"/>
        <v>-0.25238543547631725</v>
      </c>
      <c r="E5239">
        <v>-1.3670706411494597E-2</v>
      </c>
      <c r="G5239">
        <v>5237</v>
      </c>
      <c r="H5239">
        <f t="shared" ca="1" si="166"/>
        <v>2.139507368423256E-2</v>
      </c>
    </row>
    <row r="5240" spans="2:8" x14ac:dyDescent="0.2">
      <c r="B5240" s="176">
        <v>45064</v>
      </c>
      <c r="C5240" s="146">
        <v>506.87023900000003</v>
      </c>
      <c r="D5240">
        <f t="shared" si="165"/>
        <v>1.6606487873028171</v>
      </c>
      <c r="E5240">
        <v>-1.367600514510346E-2</v>
      </c>
      <c r="G5240">
        <v>5238</v>
      </c>
      <c r="H5240">
        <f t="shared" ca="1" si="166"/>
        <v>8.8784932781452836E-4</v>
      </c>
    </row>
    <row r="5241" spans="2:8" x14ac:dyDescent="0.2">
      <c r="B5241" s="176">
        <v>43833</v>
      </c>
      <c r="C5241" s="146">
        <v>190.50625600000001</v>
      </c>
      <c r="D5241">
        <f t="shared" si="165"/>
        <v>8.0269036012845731</v>
      </c>
      <c r="E5241">
        <v>-1.3677355516114258E-2</v>
      </c>
      <c r="G5241">
        <v>5239</v>
      </c>
      <c r="H5241">
        <f t="shared" ca="1" si="166"/>
        <v>-9.4143720154814068E-3</v>
      </c>
    </row>
    <row r="5242" spans="2:8" x14ac:dyDescent="0.2">
      <c r="B5242" s="176">
        <v>37552</v>
      </c>
      <c r="C5242" s="146">
        <v>21.104275000000001</v>
      </c>
      <c r="D5242">
        <f t="shared" si="165"/>
        <v>-0.13636356753969173</v>
      </c>
      <c r="E5242">
        <v>-1.3698541149041097E-2</v>
      </c>
      <c r="G5242">
        <v>5240</v>
      </c>
      <c r="H5242">
        <f t="shared" ca="1" si="166"/>
        <v>-7.7899893847157106E-2</v>
      </c>
    </row>
    <row r="5243" spans="2:8" x14ac:dyDescent="0.2">
      <c r="B5243" s="176">
        <v>37447</v>
      </c>
      <c r="C5243" s="146">
        <v>24.436527000000002</v>
      </c>
      <c r="D5243">
        <f t="shared" si="165"/>
        <v>4.761899249915675E-2</v>
      </c>
      <c r="E5243">
        <v>-1.369862184347268E-2</v>
      </c>
      <c r="G5243">
        <v>5241</v>
      </c>
      <c r="H5243">
        <f t="shared" ca="1" si="166"/>
        <v>1.7996574704063382E-2</v>
      </c>
    </row>
    <row r="5244" spans="2:8" x14ac:dyDescent="0.2">
      <c r="B5244" s="176">
        <v>37692</v>
      </c>
      <c r="C5244" s="146">
        <v>23.325776999999999</v>
      </c>
      <c r="D5244">
        <f t="shared" si="165"/>
        <v>-0.95822619096265049</v>
      </c>
      <c r="E5244">
        <v>-1.3698708332959837E-2</v>
      </c>
      <c r="G5244">
        <v>5242</v>
      </c>
      <c r="H5244">
        <f t="shared" ca="1" si="166"/>
        <v>1.6837121187067615E-2</v>
      </c>
    </row>
    <row r="5245" spans="2:8" x14ac:dyDescent="0.2">
      <c r="B5245" s="176">
        <v>42101</v>
      </c>
      <c r="C5245" s="146">
        <v>558.38281300000006</v>
      </c>
      <c r="D5245">
        <f t="shared" si="165"/>
        <v>3.5665986827165415</v>
      </c>
      <c r="E5245">
        <v>-1.3728815829465547E-2</v>
      </c>
      <c r="G5245">
        <v>5243</v>
      </c>
      <c r="H5245">
        <f t="shared" ca="1" si="166"/>
        <v>3.3392237793450623E-2</v>
      </c>
    </row>
    <row r="5246" spans="2:8" x14ac:dyDescent="0.2">
      <c r="B5246" s="176">
        <v>38926</v>
      </c>
      <c r="C5246" s="146">
        <v>122.275429</v>
      </c>
      <c r="D5246">
        <f t="shared" si="165"/>
        <v>-0.12826052056997803</v>
      </c>
      <c r="E5246">
        <v>-1.3739561888478269E-2</v>
      </c>
      <c r="G5246">
        <v>5244</v>
      </c>
      <c r="H5246">
        <f t="shared" ca="1" si="166"/>
        <v>2.8993908308474297E-2</v>
      </c>
    </row>
    <row r="5247" spans="2:8" x14ac:dyDescent="0.2">
      <c r="B5247" s="176">
        <v>38982</v>
      </c>
      <c r="C5247" s="146">
        <v>140.26602199999999</v>
      </c>
      <c r="D5247">
        <f t="shared" si="165"/>
        <v>6.0938539396408018</v>
      </c>
      <c r="E5247">
        <v>-1.3747069651653714E-2</v>
      </c>
      <c r="G5247">
        <v>5245</v>
      </c>
      <c r="H5247">
        <f t="shared" ca="1" si="166"/>
        <v>2.2342436455596339E-2</v>
      </c>
    </row>
    <row r="5248" spans="2:8" x14ac:dyDescent="0.2">
      <c r="B5248" s="176">
        <v>36024</v>
      </c>
      <c r="C5248" s="146">
        <v>19.772894000000001</v>
      </c>
      <c r="D5248">
        <f t="shared" si="165"/>
        <v>-0.91455493912651731</v>
      </c>
      <c r="E5248">
        <v>-1.375473610253608E-2</v>
      </c>
      <c r="G5248">
        <v>5246</v>
      </c>
      <c r="H5248">
        <f t="shared" ca="1" si="166"/>
        <v>-4.6799556356125977E-3</v>
      </c>
    </row>
    <row r="5249" spans="2:8" x14ac:dyDescent="0.2">
      <c r="B5249" s="176">
        <v>40661</v>
      </c>
      <c r="C5249" s="146">
        <v>231.41061400000001</v>
      </c>
      <c r="D5249">
        <f t="shared" si="165"/>
        <v>2.5023174016478902</v>
      </c>
      <c r="E5249">
        <v>-1.3765392358702132E-2</v>
      </c>
      <c r="G5249">
        <v>5247</v>
      </c>
      <c r="H5249">
        <f t="shared" ca="1" si="166"/>
        <v>3.8462711747189848E-2</v>
      </c>
    </row>
    <row r="5250" spans="2:8" x14ac:dyDescent="0.2">
      <c r="B5250" s="176">
        <v>35319</v>
      </c>
      <c r="C5250" s="146">
        <v>66.073570000000004</v>
      </c>
      <c r="D5250">
        <f t="shared" si="165"/>
        <v>7.7826059920302365E-2</v>
      </c>
      <c r="E5250">
        <v>-1.3766785209265232E-2</v>
      </c>
      <c r="G5250">
        <v>5248</v>
      </c>
      <c r="H5250">
        <f t="shared" ca="1" si="166"/>
        <v>2.6222157414805089E-2</v>
      </c>
    </row>
    <row r="5251" spans="2:8" x14ac:dyDescent="0.2">
      <c r="B5251" s="176">
        <v>35164</v>
      </c>
      <c r="C5251" s="146">
        <v>61.302627999999999</v>
      </c>
      <c r="D5251">
        <f t="shared" ref="D5251:D5314" si="167">(C5251-C5252)/C5252</f>
        <v>-0.75520137539462151</v>
      </c>
      <c r="E5251">
        <v>-1.3766838606017131E-2</v>
      </c>
      <c r="G5251">
        <v>5249</v>
      </c>
      <c r="H5251">
        <f t="shared" ca="1" si="166"/>
        <v>2.7110935411754862E-2</v>
      </c>
    </row>
    <row r="5252" spans="2:8" x14ac:dyDescent="0.2">
      <c r="B5252" s="176">
        <v>41052</v>
      </c>
      <c r="C5252" s="146">
        <v>250.42063899999999</v>
      </c>
      <c r="D5252">
        <f t="shared" si="167"/>
        <v>-0.53944094242935803</v>
      </c>
      <c r="E5252">
        <v>-1.3768364214752398E-2</v>
      </c>
      <c r="G5252">
        <v>5250</v>
      </c>
      <c r="H5252">
        <f t="shared" ref="H5252:H5315" ca="1" si="168">_xlfn.NORM.INV(RAND(),N$5,N$6)</f>
        <v>-2.0418746332508359E-2</v>
      </c>
    </row>
    <row r="5253" spans="2:8" x14ac:dyDescent="0.2">
      <c r="B5253" s="176">
        <v>42025</v>
      </c>
      <c r="C5253" s="146">
        <v>543.73187299999995</v>
      </c>
      <c r="D5253">
        <f t="shared" si="167"/>
        <v>15.092817557539991</v>
      </c>
      <c r="E5253">
        <v>-1.376968881741256E-2</v>
      </c>
      <c r="G5253">
        <v>5251</v>
      </c>
      <c r="H5253">
        <f t="shared" ca="1" si="168"/>
        <v>-2.5517590107740858E-2</v>
      </c>
    </row>
    <row r="5254" spans="2:8" x14ac:dyDescent="0.2">
      <c r="B5254" s="176">
        <v>37817</v>
      </c>
      <c r="C5254" s="146">
        <v>33.787239</v>
      </c>
      <c r="D5254">
        <f t="shared" si="167"/>
        <v>-0.91217272643923464</v>
      </c>
      <c r="E5254">
        <v>-1.3780817453075054E-2</v>
      </c>
      <c r="G5254">
        <v>5252</v>
      </c>
      <c r="H5254">
        <f t="shared" ca="1" si="168"/>
        <v>7.2279766092222938E-3</v>
      </c>
    </row>
    <row r="5255" spans="2:8" x14ac:dyDescent="0.2">
      <c r="B5255" s="176">
        <v>44924</v>
      </c>
      <c r="C5255" s="146">
        <v>384.70098899999999</v>
      </c>
      <c r="D5255">
        <f t="shared" si="167"/>
        <v>15.240118976823632</v>
      </c>
      <c r="E5255">
        <v>-1.3800199033424653E-2</v>
      </c>
      <c r="G5255">
        <v>5253</v>
      </c>
      <c r="H5255">
        <f t="shared" ca="1" si="168"/>
        <v>-8.1186962845250666E-3</v>
      </c>
    </row>
    <row r="5256" spans="2:8" x14ac:dyDescent="0.2">
      <c r="B5256" s="176">
        <v>37419</v>
      </c>
      <c r="C5256" s="146">
        <v>23.688310999999999</v>
      </c>
      <c r="D5256">
        <f t="shared" si="167"/>
        <v>-0.85834790329125477</v>
      </c>
      <c r="E5256">
        <v>-1.3808826553240065E-2</v>
      </c>
      <c r="G5256">
        <v>5254</v>
      </c>
      <c r="H5256">
        <f t="shared" ca="1" si="168"/>
        <v>3.8257852215284362E-2</v>
      </c>
    </row>
    <row r="5257" spans="2:8" x14ac:dyDescent="0.2">
      <c r="B5257" s="176">
        <v>43788</v>
      </c>
      <c r="C5257" s="146">
        <v>167.22880599999999</v>
      </c>
      <c r="D5257">
        <f t="shared" si="167"/>
        <v>-0.65670722949231586</v>
      </c>
      <c r="E5257">
        <v>-1.381539326215688E-2</v>
      </c>
      <c r="G5257">
        <v>5255</v>
      </c>
      <c r="H5257">
        <f t="shared" ca="1" si="168"/>
        <v>-3.0180263525471266E-2</v>
      </c>
    </row>
    <row r="5258" spans="2:8" x14ac:dyDescent="0.2">
      <c r="B5258" s="176">
        <v>44524</v>
      </c>
      <c r="C5258" s="146">
        <v>487.13174400000003</v>
      </c>
      <c r="D5258">
        <f t="shared" si="167"/>
        <v>33.081341985554126</v>
      </c>
      <c r="E5258">
        <v>-1.3824458183375301E-2</v>
      </c>
      <c r="G5258">
        <v>5256</v>
      </c>
      <c r="H5258">
        <f t="shared" ca="1" si="168"/>
        <v>-7.3179027580180271E-3</v>
      </c>
    </row>
    <row r="5259" spans="2:8" x14ac:dyDescent="0.2">
      <c r="B5259" s="176">
        <v>36748</v>
      </c>
      <c r="C5259" s="146">
        <v>14.293208999999999</v>
      </c>
      <c r="D5259">
        <f t="shared" si="167"/>
        <v>-0.9441514569397248</v>
      </c>
      <c r="E5259">
        <v>-1.3837262276194274E-2</v>
      </c>
      <c r="G5259">
        <v>5257</v>
      </c>
      <c r="H5259">
        <f t="shared" ca="1" si="168"/>
        <v>-5.1180920577308074E-2</v>
      </c>
    </row>
    <row r="5260" spans="2:8" x14ac:dyDescent="0.2">
      <c r="B5260" s="176">
        <v>40969</v>
      </c>
      <c r="C5260" s="146">
        <v>255.928055</v>
      </c>
      <c r="D5260">
        <f t="shared" si="167"/>
        <v>-9.0072088753776605E-2</v>
      </c>
      <c r="E5260">
        <v>-1.384033379143956E-2</v>
      </c>
      <c r="G5260">
        <v>5258</v>
      </c>
      <c r="H5260">
        <f t="shared" ca="1" si="168"/>
        <v>2.6469691463643912E-2</v>
      </c>
    </row>
    <row r="5261" spans="2:8" x14ac:dyDescent="0.2">
      <c r="B5261" s="176">
        <v>41470</v>
      </c>
      <c r="C5261" s="146">
        <v>281.26190200000002</v>
      </c>
      <c r="D5261">
        <f t="shared" si="167"/>
        <v>9.2539642518001664</v>
      </c>
      <c r="E5261">
        <v>-1.3846122495541475E-2</v>
      </c>
      <c r="G5261">
        <v>5259</v>
      </c>
      <c r="H5261">
        <f t="shared" ca="1" si="168"/>
        <v>1.4807500832195949E-2</v>
      </c>
    </row>
    <row r="5262" spans="2:8" x14ac:dyDescent="0.2">
      <c r="B5262" s="176">
        <v>36566</v>
      </c>
      <c r="C5262" s="146">
        <v>27.429576999999998</v>
      </c>
      <c r="D5262">
        <f t="shared" si="167"/>
        <v>-0.94478774230007756</v>
      </c>
      <c r="E5262">
        <v>-1.3885270342866601E-2</v>
      </c>
      <c r="G5262">
        <v>5260</v>
      </c>
      <c r="H5262">
        <f t="shared" ca="1" si="168"/>
        <v>1.8199857840844564E-2</v>
      </c>
    </row>
    <row r="5263" spans="2:8" x14ac:dyDescent="0.2">
      <c r="B5263" s="176">
        <v>41984</v>
      </c>
      <c r="C5263" s="146">
        <v>496.80230699999998</v>
      </c>
      <c r="D5263">
        <f t="shared" si="167"/>
        <v>0.24653705747396629</v>
      </c>
      <c r="E5263">
        <v>-1.3894338915760463E-2</v>
      </c>
      <c r="G5263">
        <v>5261</v>
      </c>
      <c r="H5263">
        <f t="shared" ca="1" si="168"/>
        <v>2.5458879995762955E-2</v>
      </c>
    </row>
    <row r="5264" spans="2:8" x14ac:dyDescent="0.2">
      <c r="B5264" s="176">
        <v>42342</v>
      </c>
      <c r="C5264" s="146">
        <v>398.54595899999998</v>
      </c>
      <c r="D5264">
        <f t="shared" si="167"/>
        <v>0.34340648300463844</v>
      </c>
      <c r="E5264">
        <v>-1.3929962120943417E-2</v>
      </c>
      <c r="G5264">
        <v>5262</v>
      </c>
      <c r="H5264">
        <f t="shared" ca="1" si="168"/>
        <v>-3.8945997270214569E-2</v>
      </c>
    </row>
    <row r="5265" spans="2:8" x14ac:dyDescent="0.2">
      <c r="B5265" s="176">
        <v>41303</v>
      </c>
      <c r="C5265" s="146">
        <v>296.668182</v>
      </c>
      <c r="D5265">
        <f t="shared" si="167"/>
        <v>11.354852683710169</v>
      </c>
      <c r="E5265">
        <v>-1.3936138879644729E-2</v>
      </c>
      <c r="G5265">
        <v>5263</v>
      </c>
      <c r="H5265">
        <f t="shared" ca="1" si="168"/>
        <v>-2.931906829910221E-3</v>
      </c>
    </row>
    <row r="5266" spans="2:8" x14ac:dyDescent="0.2">
      <c r="B5266" s="176">
        <v>37449</v>
      </c>
      <c r="C5266" s="146">
        <v>24.012280000000001</v>
      </c>
      <c r="D5266">
        <f t="shared" si="167"/>
        <v>0.6298429091935861</v>
      </c>
      <c r="E5266">
        <v>-1.3937477252597008E-2</v>
      </c>
      <c r="G5266">
        <v>5264</v>
      </c>
      <c r="H5266">
        <f t="shared" ca="1" si="168"/>
        <v>1.5264772410522298E-2</v>
      </c>
    </row>
    <row r="5267" spans="2:8" x14ac:dyDescent="0.2">
      <c r="B5267" s="176">
        <v>36781</v>
      </c>
      <c r="C5267" s="146">
        <v>14.73288</v>
      </c>
      <c r="D5267">
        <f t="shared" si="167"/>
        <v>-0.85972840024702402</v>
      </c>
      <c r="E5267">
        <v>-1.3939223411748572E-2</v>
      </c>
      <c r="G5267">
        <v>5265</v>
      </c>
      <c r="H5267">
        <f t="shared" ca="1" si="168"/>
        <v>-4.5115331109341926E-2</v>
      </c>
    </row>
    <row r="5268" spans="2:8" x14ac:dyDescent="0.2">
      <c r="B5268" s="176">
        <v>38727</v>
      </c>
      <c r="C5268" s="146">
        <v>105.031097</v>
      </c>
      <c r="D5268">
        <f t="shared" si="167"/>
        <v>0.35386078767321288</v>
      </c>
      <c r="E5268">
        <v>-1.3943896875925623E-2</v>
      </c>
      <c r="G5268">
        <v>5266</v>
      </c>
      <c r="H5268">
        <f t="shared" ca="1" si="168"/>
        <v>2.6710686951149597E-2</v>
      </c>
    </row>
    <row r="5269" spans="2:8" x14ac:dyDescent="0.2">
      <c r="B5269" s="176">
        <v>38553</v>
      </c>
      <c r="C5269" s="146">
        <v>77.578948999999994</v>
      </c>
      <c r="D5269">
        <f t="shared" si="167"/>
        <v>0.30112684343894458</v>
      </c>
      <c r="E5269">
        <v>-1.3948822157477843E-2</v>
      </c>
      <c r="G5269">
        <v>5267</v>
      </c>
      <c r="H5269">
        <f t="shared" ca="1" si="168"/>
        <v>-3.8538256170367359E-2</v>
      </c>
    </row>
    <row r="5270" spans="2:8" x14ac:dyDescent="0.2">
      <c r="B5270" s="176">
        <v>35354</v>
      </c>
      <c r="C5270" s="146">
        <v>59.624431999999999</v>
      </c>
      <c r="D5270">
        <f t="shared" si="167"/>
        <v>-0.72492089860730413</v>
      </c>
      <c r="E5270">
        <v>-1.3961886952766563E-2</v>
      </c>
      <c r="G5270">
        <v>5268</v>
      </c>
      <c r="H5270">
        <f t="shared" ca="1" si="168"/>
        <v>-2.4812268085324732E-2</v>
      </c>
    </row>
    <row r="5271" spans="2:8" x14ac:dyDescent="0.2">
      <c r="B5271" s="176">
        <v>40484</v>
      </c>
      <c r="C5271" s="146">
        <v>216.75376900000001</v>
      </c>
      <c r="D5271">
        <f t="shared" si="167"/>
        <v>0.10062928597521868</v>
      </c>
      <c r="E5271">
        <v>-1.3967132199679258E-2</v>
      </c>
      <c r="G5271">
        <v>5269</v>
      </c>
      <c r="H5271">
        <f t="shared" ca="1" si="168"/>
        <v>4.1575475831139977E-2</v>
      </c>
    </row>
    <row r="5272" spans="2:8" x14ac:dyDescent="0.2">
      <c r="B5272" s="176">
        <v>43846</v>
      </c>
      <c r="C5272" s="146">
        <v>196.936218</v>
      </c>
      <c r="D5272">
        <f t="shared" si="167"/>
        <v>-0.52540537386580699</v>
      </c>
      <c r="E5272">
        <v>-1.3975570037107112E-2</v>
      </c>
      <c r="G5272">
        <v>5270</v>
      </c>
      <c r="H5272">
        <f t="shared" ca="1" si="168"/>
        <v>1.3231113472735208E-3</v>
      </c>
    </row>
    <row r="5273" spans="2:8" x14ac:dyDescent="0.2">
      <c r="B5273" s="176">
        <v>44868</v>
      </c>
      <c r="C5273" s="146">
        <v>414.95669600000002</v>
      </c>
      <c r="D5273">
        <f t="shared" si="167"/>
        <v>11.152115142617758</v>
      </c>
      <c r="E5273">
        <v>-1.3976108866249465E-2</v>
      </c>
      <c r="G5273">
        <v>5271</v>
      </c>
      <c r="H5273">
        <f t="shared" ca="1" si="168"/>
        <v>-1.4705564203640702E-3</v>
      </c>
    </row>
    <row r="5274" spans="2:8" x14ac:dyDescent="0.2">
      <c r="B5274" s="176">
        <v>36502</v>
      </c>
      <c r="C5274" s="146">
        <v>34.14687</v>
      </c>
      <c r="D5274">
        <f t="shared" si="167"/>
        <v>1.8578878532315377</v>
      </c>
      <c r="E5274">
        <v>-1.3995444732280897E-2</v>
      </c>
      <c r="G5274">
        <v>5272</v>
      </c>
      <c r="H5274">
        <f t="shared" ca="1" si="168"/>
        <v>-3.5436666302871679E-3</v>
      </c>
    </row>
    <row r="5275" spans="2:8" x14ac:dyDescent="0.2">
      <c r="B5275" s="176">
        <v>36847</v>
      </c>
      <c r="C5275" s="146">
        <v>11.948289000000001</v>
      </c>
      <c r="D5275">
        <f t="shared" si="167"/>
        <v>-0.96868166218534502</v>
      </c>
      <c r="E5275">
        <v>-1.4003892395338202E-2</v>
      </c>
      <c r="G5275">
        <v>5273</v>
      </c>
      <c r="H5275">
        <f t="shared" ca="1" si="168"/>
        <v>-7.0021786156178947E-2</v>
      </c>
    </row>
    <row r="5276" spans="2:8" x14ac:dyDescent="0.2">
      <c r="B5276" s="176">
        <v>42984</v>
      </c>
      <c r="C5276" s="146">
        <v>381.51095600000002</v>
      </c>
      <c r="D5276">
        <f t="shared" si="167"/>
        <v>0.75494282818059355</v>
      </c>
      <c r="E5276">
        <v>-1.4040905143896779E-2</v>
      </c>
      <c r="G5276">
        <v>5274</v>
      </c>
      <c r="H5276">
        <f t="shared" ca="1" si="168"/>
        <v>-2.7828620458670066E-2</v>
      </c>
    </row>
    <row r="5277" spans="2:8" x14ac:dyDescent="0.2">
      <c r="B5277" s="176">
        <v>40471</v>
      </c>
      <c r="C5277" s="146">
        <v>217.39224200000001</v>
      </c>
      <c r="D5277">
        <f t="shared" si="167"/>
        <v>7.1997396659547783E-2</v>
      </c>
      <c r="E5277">
        <v>-1.405272633265885E-2</v>
      </c>
      <c r="G5277">
        <v>5275</v>
      </c>
      <c r="H5277">
        <f t="shared" ca="1" si="168"/>
        <v>-8.5965842059409978E-3</v>
      </c>
    </row>
    <row r="5278" spans="2:8" x14ac:dyDescent="0.2">
      <c r="B5278" s="176">
        <v>40695</v>
      </c>
      <c r="C5278" s="146">
        <v>202.791763</v>
      </c>
      <c r="D5278">
        <f t="shared" si="167"/>
        <v>0.99245022282845297</v>
      </c>
      <c r="E5278">
        <v>-1.4060045647276273E-2</v>
      </c>
      <c r="G5278">
        <v>5276</v>
      </c>
      <c r="H5278">
        <f t="shared" ca="1" si="168"/>
        <v>1.4734181918064731E-2</v>
      </c>
    </row>
    <row r="5279" spans="2:8" x14ac:dyDescent="0.2">
      <c r="B5279" s="176">
        <v>38700</v>
      </c>
      <c r="C5279" s="146">
        <v>101.78009</v>
      </c>
      <c r="D5279">
        <f t="shared" si="167"/>
        <v>-0.75934221044211236</v>
      </c>
      <c r="E5279">
        <v>-1.4067619111893788E-2</v>
      </c>
      <c r="G5279">
        <v>5277</v>
      </c>
      <c r="H5279">
        <f t="shared" ca="1" si="168"/>
        <v>-1.3257120813753178E-2</v>
      </c>
    </row>
    <row r="5280" spans="2:8" x14ac:dyDescent="0.2">
      <c r="B5280" s="176">
        <v>41781</v>
      </c>
      <c r="C5280" s="146">
        <v>422.92456099999998</v>
      </c>
      <c r="D5280">
        <f t="shared" si="167"/>
        <v>0.14987306209313364</v>
      </c>
      <c r="E5280">
        <v>-1.4074965474404646E-2</v>
      </c>
      <c r="G5280">
        <v>5278</v>
      </c>
      <c r="H5280">
        <f t="shared" ca="1" si="168"/>
        <v>-1.395732870623693E-2</v>
      </c>
    </row>
    <row r="5281" spans="2:8" x14ac:dyDescent="0.2">
      <c r="B5281" s="176">
        <v>41570</v>
      </c>
      <c r="C5281" s="146">
        <v>367.801086</v>
      </c>
      <c r="D5281">
        <f t="shared" si="167"/>
        <v>4.4200299488927168</v>
      </c>
      <c r="E5281">
        <v>-1.4078948571861443E-2</v>
      </c>
      <c r="G5281">
        <v>5279</v>
      </c>
      <c r="H5281">
        <f t="shared" ca="1" si="168"/>
        <v>-2.4292526999230134E-2</v>
      </c>
    </row>
    <row r="5282" spans="2:8" x14ac:dyDescent="0.2">
      <c r="B5282" s="176">
        <v>38268</v>
      </c>
      <c r="C5282" s="146">
        <v>67.859604000000004</v>
      </c>
      <c r="D5282">
        <f t="shared" si="167"/>
        <v>-0.44730236328161055</v>
      </c>
      <c r="E5282">
        <v>-1.4079566422614284E-2</v>
      </c>
      <c r="G5282">
        <v>5280</v>
      </c>
      <c r="H5282">
        <f t="shared" ca="1" si="168"/>
        <v>-1.152283942410692E-2</v>
      </c>
    </row>
    <row r="5283" spans="2:8" x14ac:dyDescent="0.2">
      <c r="B5283" s="176">
        <v>38930</v>
      </c>
      <c r="C5283" s="146">
        <v>122.778893</v>
      </c>
      <c r="D5283">
        <f t="shared" si="167"/>
        <v>1.4477443437766115</v>
      </c>
      <c r="E5283">
        <v>-1.408279551659149E-2</v>
      </c>
      <c r="G5283">
        <v>5281</v>
      </c>
      <c r="H5283">
        <f t="shared" ca="1" si="168"/>
        <v>-3.678989941589117E-2</v>
      </c>
    </row>
    <row r="5284" spans="2:8" x14ac:dyDescent="0.2">
      <c r="B5284" s="176">
        <v>35436</v>
      </c>
      <c r="C5284" s="146">
        <v>50.160015000000001</v>
      </c>
      <c r="D5284">
        <f t="shared" si="167"/>
        <v>-0.60876770193024721</v>
      </c>
      <c r="E5284">
        <v>-1.4084281420280377E-2</v>
      </c>
      <c r="G5284">
        <v>5282</v>
      </c>
      <c r="H5284">
        <f t="shared" ca="1" si="168"/>
        <v>-1.1593304150000159E-2</v>
      </c>
    </row>
    <row r="5285" spans="2:8" x14ac:dyDescent="0.2">
      <c r="B5285" s="176">
        <v>39280</v>
      </c>
      <c r="C5285" s="146">
        <v>128.21031199999999</v>
      </c>
      <c r="D5285">
        <f t="shared" si="167"/>
        <v>10.314799441012671</v>
      </c>
      <c r="E5285">
        <v>-1.4088192514849104E-2</v>
      </c>
      <c r="G5285">
        <v>5283</v>
      </c>
      <c r="H5285">
        <f t="shared" ca="1" si="168"/>
        <v>-1.6566093447250903E-2</v>
      </c>
    </row>
    <row r="5286" spans="2:8" x14ac:dyDescent="0.2">
      <c r="B5286" s="176">
        <v>37018</v>
      </c>
      <c r="C5286" s="146">
        <v>11.331205000000001</v>
      </c>
      <c r="D5286">
        <f t="shared" si="167"/>
        <v>-0.96782301107757496</v>
      </c>
      <c r="E5286">
        <v>-1.4093998272020179E-2</v>
      </c>
      <c r="G5286">
        <v>5284</v>
      </c>
      <c r="H5286">
        <f t="shared" ca="1" si="168"/>
        <v>-2.976258422373209E-2</v>
      </c>
    </row>
    <row r="5287" spans="2:8" x14ac:dyDescent="0.2">
      <c r="B5287" s="176">
        <v>43200</v>
      </c>
      <c r="C5287" s="146">
        <v>352.15243500000003</v>
      </c>
      <c r="D5287">
        <f t="shared" si="167"/>
        <v>2.1695826985886217</v>
      </c>
      <c r="E5287">
        <v>-1.4094313921851943E-2</v>
      </c>
      <c r="G5287">
        <v>5285</v>
      </c>
      <c r="H5287">
        <f t="shared" ca="1" si="168"/>
        <v>1.6667951982467715E-2</v>
      </c>
    </row>
    <row r="5288" spans="2:8" x14ac:dyDescent="0.2">
      <c r="B5288" s="176">
        <v>44047</v>
      </c>
      <c r="C5288" s="146">
        <v>111.103722</v>
      </c>
      <c r="D5288">
        <f t="shared" si="167"/>
        <v>-0.14052772722863691</v>
      </c>
      <c r="E5288">
        <v>-1.4153049235602382E-2</v>
      </c>
      <c r="G5288">
        <v>5286</v>
      </c>
      <c r="H5288">
        <f t="shared" ca="1" si="168"/>
        <v>-2.9509796640750152E-2</v>
      </c>
    </row>
    <row r="5289" spans="2:8" x14ac:dyDescent="0.2">
      <c r="B5289" s="176">
        <v>40228</v>
      </c>
      <c r="C5289" s="146">
        <v>129.269699</v>
      </c>
      <c r="D5289">
        <f t="shared" si="167"/>
        <v>0.5170661063183104</v>
      </c>
      <c r="E5289">
        <v>-1.4158161597065941E-2</v>
      </c>
      <c r="G5289">
        <v>5287</v>
      </c>
      <c r="H5289">
        <f t="shared" ca="1" si="168"/>
        <v>-3.3703454218104313E-2</v>
      </c>
    </row>
    <row r="5290" spans="2:8" x14ac:dyDescent="0.2">
      <c r="B5290" s="176">
        <v>39623</v>
      </c>
      <c r="C5290" s="146">
        <v>85.210327000000007</v>
      </c>
      <c r="D5290">
        <f t="shared" si="167"/>
        <v>-0.22968392256350728</v>
      </c>
      <c r="E5290">
        <v>-1.4179220696913577E-2</v>
      </c>
      <c r="G5290">
        <v>5288</v>
      </c>
      <c r="H5290">
        <f t="shared" ca="1" si="168"/>
        <v>9.9225560799883969E-3</v>
      </c>
    </row>
    <row r="5291" spans="2:8" x14ac:dyDescent="0.2">
      <c r="B5291" s="176">
        <v>39535</v>
      </c>
      <c r="C5291" s="146">
        <v>110.617355</v>
      </c>
      <c r="D5291">
        <f t="shared" si="167"/>
        <v>-0.75209537308633523</v>
      </c>
      <c r="E5291">
        <v>-1.4190875408116425E-2</v>
      </c>
      <c r="G5291">
        <v>5289</v>
      </c>
      <c r="H5291">
        <f t="shared" ca="1" si="168"/>
        <v>2.5094887368799332E-3</v>
      </c>
    </row>
    <row r="5292" spans="2:8" x14ac:dyDescent="0.2">
      <c r="B5292" s="176">
        <v>44622</v>
      </c>
      <c r="C5292" s="146">
        <v>446.20931999999999</v>
      </c>
      <c r="D5292">
        <f t="shared" si="167"/>
        <v>2.7184027265539332</v>
      </c>
      <c r="E5292">
        <v>-1.4205422909279657E-2</v>
      </c>
      <c r="G5292">
        <v>5290</v>
      </c>
      <c r="H5292">
        <f t="shared" ca="1" si="168"/>
        <v>-4.4352968723351198E-2</v>
      </c>
    </row>
    <row r="5293" spans="2:8" x14ac:dyDescent="0.2">
      <c r="B5293" s="176">
        <v>39489</v>
      </c>
      <c r="C5293" s="146">
        <v>120.00026699999999</v>
      </c>
      <c r="D5293">
        <f t="shared" si="167"/>
        <v>4.6081736238086632</v>
      </c>
      <c r="E5293">
        <v>-1.4206404198774811E-2</v>
      </c>
      <c r="G5293">
        <v>5291</v>
      </c>
      <c r="H5293">
        <f t="shared" ca="1" si="168"/>
        <v>2.3725513939574096E-2</v>
      </c>
    </row>
    <row r="5294" spans="2:8" x14ac:dyDescent="0.2">
      <c r="B5294" s="176">
        <v>37551</v>
      </c>
      <c r="C5294" s="146">
        <v>21.397387999999999</v>
      </c>
      <c r="D5294">
        <f t="shared" si="167"/>
        <v>-0.94624948536391773</v>
      </c>
      <c r="E5294">
        <v>-1.4214686299334511E-2</v>
      </c>
      <c r="G5294">
        <v>5292</v>
      </c>
      <c r="H5294">
        <f t="shared" ca="1" si="168"/>
        <v>-2.3144684819119753E-2</v>
      </c>
    </row>
    <row r="5295" spans="2:8" x14ac:dyDescent="0.2">
      <c r="B5295" s="176">
        <v>41733</v>
      </c>
      <c r="C5295" s="146">
        <v>398.08712800000001</v>
      </c>
      <c r="D5295">
        <f t="shared" si="167"/>
        <v>-3.1345464967471176E-2</v>
      </c>
      <c r="E5295">
        <v>-1.4221428775368623E-2</v>
      </c>
      <c r="G5295">
        <v>5293</v>
      </c>
      <c r="H5295">
        <f t="shared" ca="1" si="168"/>
        <v>-8.0860124514322042E-3</v>
      </c>
    </row>
    <row r="5296" spans="2:8" x14ac:dyDescent="0.2">
      <c r="B5296" s="176">
        <v>44938</v>
      </c>
      <c r="C5296" s="146">
        <v>410.96914700000002</v>
      </c>
      <c r="D5296">
        <f t="shared" si="167"/>
        <v>5.1343582481011474</v>
      </c>
      <c r="E5296">
        <v>-1.4227653006981849E-2</v>
      </c>
      <c r="G5296">
        <v>5294</v>
      </c>
      <c r="H5296">
        <f t="shared" ca="1" si="168"/>
        <v>-1.3726802436929432E-2</v>
      </c>
    </row>
    <row r="5297" spans="2:8" x14ac:dyDescent="0.2">
      <c r="B5297" s="176">
        <v>38476</v>
      </c>
      <c r="C5297" s="146">
        <v>66.994643999999994</v>
      </c>
      <c r="D5297">
        <f t="shared" si="167"/>
        <v>-0.60246410075100831</v>
      </c>
      <c r="E5297">
        <v>-1.4258754104138238E-2</v>
      </c>
      <c r="G5297">
        <v>5295</v>
      </c>
      <c r="H5297">
        <f t="shared" ca="1" si="168"/>
        <v>-1.7366246929753627E-2</v>
      </c>
    </row>
    <row r="5298" spans="2:8" x14ac:dyDescent="0.2">
      <c r="B5298" s="176">
        <v>43777</v>
      </c>
      <c r="C5298" s="146">
        <v>168.524765</v>
      </c>
      <c r="D5298">
        <f t="shared" si="167"/>
        <v>6.7255618511796849</v>
      </c>
      <c r="E5298">
        <v>-1.4285686043028609E-2</v>
      </c>
      <c r="G5298">
        <v>5296</v>
      </c>
      <c r="H5298">
        <f t="shared" ca="1" si="168"/>
        <v>-1.163796983787567E-2</v>
      </c>
    </row>
    <row r="5299" spans="2:8" x14ac:dyDescent="0.2">
      <c r="B5299" s="176">
        <v>37315</v>
      </c>
      <c r="C5299" s="146">
        <v>21.813917</v>
      </c>
      <c r="D5299">
        <f t="shared" si="167"/>
        <v>-0.95653609212787949</v>
      </c>
      <c r="E5299">
        <v>-1.4290893380563552E-2</v>
      </c>
      <c r="G5299">
        <v>5297</v>
      </c>
      <c r="H5299">
        <f t="shared" ca="1" si="168"/>
        <v>3.5894771209078524E-2</v>
      </c>
    </row>
    <row r="5300" spans="2:8" x14ac:dyDescent="0.2">
      <c r="B5300" s="176">
        <v>44511</v>
      </c>
      <c r="C5300" s="146">
        <v>501.88577299999997</v>
      </c>
      <c r="D5300">
        <f t="shared" si="167"/>
        <v>4.773052082906414</v>
      </c>
      <c r="E5300">
        <v>-1.4292695602053226E-2</v>
      </c>
      <c r="G5300">
        <v>5298</v>
      </c>
      <c r="H5300">
        <f t="shared" ca="1" si="168"/>
        <v>-1.2118008552193582E-2</v>
      </c>
    </row>
    <row r="5301" spans="2:8" x14ac:dyDescent="0.2">
      <c r="B5301" s="176">
        <v>38642</v>
      </c>
      <c r="C5301" s="146">
        <v>86.935951000000003</v>
      </c>
      <c r="D5301">
        <f t="shared" si="167"/>
        <v>0.14273318044567077</v>
      </c>
      <c r="E5301">
        <v>-1.4313852143139459E-2</v>
      </c>
      <c r="G5301">
        <v>5299</v>
      </c>
      <c r="H5301">
        <f t="shared" ca="1" si="168"/>
        <v>-8.2513804318363367E-3</v>
      </c>
    </row>
    <row r="5302" spans="2:8" x14ac:dyDescent="0.2">
      <c r="B5302" s="176">
        <v>38546</v>
      </c>
      <c r="C5302" s="146">
        <v>76.077208999999996</v>
      </c>
      <c r="D5302">
        <f t="shared" si="167"/>
        <v>5.5523971304345048E-2</v>
      </c>
      <c r="E5302">
        <v>-1.4325493271229058E-2</v>
      </c>
      <c r="G5302">
        <v>5300</v>
      </c>
      <c r="H5302">
        <f t="shared" ca="1" si="168"/>
        <v>2.0959362965769876E-2</v>
      </c>
    </row>
    <row r="5303" spans="2:8" x14ac:dyDescent="0.2">
      <c r="B5303" s="176">
        <v>38540</v>
      </c>
      <c r="C5303" s="146">
        <v>72.075301999999994</v>
      </c>
      <c r="D5303">
        <f t="shared" si="167"/>
        <v>-0.53671485782553663</v>
      </c>
      <c r="E5303">
        <v>-1.4330986199597761E-2</v>
      </c>
      <c r="G5303">
        <v>5301</v>
      </c>
      <c r="H5303">
        <f t="shared" ca="1" si="168"/>
        <v>-1.812616030161492E-3</v>
      </c>
    </row>
    <row r="5304" spans="2:8" x14ac:dyDescent="0.2">
      <c r="B5304" s="176">
        <v>40302</v>
      </c>
      <c r="C5304" s="146">
        <v>155.574387</v>
      </c>
      <c r="D5304">
        <f t="shared" si="167"/>
        <v>2.3896530408722847</v>
      </c>
      <c r="E5304">
        <v>-1.4336585497944001E-2</v>
      </c>
      <c r="G5304">
        <v>5302</v>
      </c>
      <c r="H5304">
        <f t="shared" ca="1" si="168"/>
        <v>-1.0360460059470606E-2</v>
      </c>
    </row>
    <row r="5305" spans="2:8" x14ac:dyDescent="0.2">
      <c r="B5305" s="176">
        <v>37889</v>
      </c>
      <c r="C5305" s="146">
        <v>45.896847000000001</v>
      </c>
      <c r="D5305">
        <f t="shared" si="167"/>
        <v>-0.27836772168325202</v>
      </c>
      <c r="E5305">
        <v>-1.4362921385039336E-2</v>
      </c>
      <c r="G5305">
        <v>5303</v>
      </c>
      <c r="H5305">
        <f t="shared" ca="1" si="168"/>
        <v>-2.402330822177938E-3</v>
      </c>
    </row>
    <row r="5306" spans="2:8" x14ac:dyDescent="0.2">
      <c r="B5306" s="176">
        <v>35600</v>
      </c>
      <c r="C5306" s="146">
        <v>63.601433</v>
      </c>
      <c r="D5306">
        <f t="shared" si="167"/>
        <v>-0.5027002494379017</v>
      </c>
      <c r="E5306">
        <v>-1.4381981448948223E-2</v>
      </c>
      <c r="G5306">
        <v>5304</v>
      </c>
      <c r="H5306">
        <f t="shared" ca="1" si="168"/>
        <v>2.2102630058768304E-2</v>
      </c>
    </row>
    <row r="5307" spans="2:8" x14ac:dyDescent="0.2">
      <c r="B5307" s="176">
        <v>39387</v>
      </c>
      <c r="C5307" s="146">
        <v>127.89355500000001</v>
      </c>
      <c r="D5307">
        <f t="shared" si="167"/>
        <v>6.9731104727753929E-2</v>
      </c>
      <c r="E5307">
        <v>-1.4382851734009071E-2</v>
      </c>
      <c r="G5307">
        <v>5305</v>
      </c>
      <c r="H5307">
        <f t="shared" ca="1" si="168"/>
        <v>7.5547421317693986E-2</v>
      </c>
    </row>
    <row r="5308" spans="2:8" x14ac:dyDescent="0.2">
      <c r="B5308" s="176">
        <v>39184</v>
      </c>
      <c r="C5308" s="146">
        <v>119.556732</v>
      </c>
      <c r="D5308">
        <f t="shared" si="167"/>
        <v>3.804712283263616</v>
      </c>
      <c r="E5308">
        <v>-1.4388304344007796E-2</v>
      </c>
      <c r="G5308">
        <v>5306</v>
      </c>
      <c r="H5308">
        <f t="shared" ca="1" si="168"/>
        <v>-1.7820689406852535E-2</v>
      </c>
    </row>
    <row r="5309" spans="2:8" x14ac:dyDescent="0.2">
      <c r="B5309" s="176">
        <v>39881</v>
      </c>
      <c r="C5309" s="146">
        <v>24.883223999999998</v>
      </c>
      <c r="D5309">
        <f t="shared" si="167"/>
        <v>-0.94153700272649909</v>
      </c>
      <c r="E5309">
        <v>-1.4424843669137785E-2</v>
      </c>
      <c r="G5309">
        <v>5307</v>
      </c>
      <c r="H5309">
        <f t="shared" ca="1" si="168"/>
        <v>2.3189643884056522E-2</v>
      </c>
    </row>
    <row r="5310" spans="2:8" x14ac:dyDescent="0.2">
      <c r="B5310" s="176">
        <v>43027</v>
      </c>
      <c r="C5310" s="146">
        <v>425.62347399999999</v>
      </c>
      <c r="D5310">
        <f t="shared" si="167"/>
        <v>0.20316323568416553</v>
      </c>
      <c r="E5310">
        <v>-1.4427538154584706E-2</v>
      </c>
      <c r="G5310">
        <v>5308</v>
      </c>
      <c r="H5310">
        <f t="shared" ca="1" si="168"/>
        <v>2.7075393650147304E-2</v>
      </c>
    </row>
    <row r="5311" spans="2:8" x14ac:dyDescent="0.2">
      <c r="B5311" s="176">
        <v>42381</v>
      </c>
      <c r="C5311" s="146">
        <v>353.75372299999998</v>
      </c>
      <c r="D5311">
        <f t="shared" si="167"/>
        <v>1.6993325916039683</v>
      </c>
      <c r="E5311">
        <v>-1.4436556899540773E-2</v>
      </c>
      <c r="G5311">
        <v>5309</v>
      </c>
      <c r="H5311">
        <f t="shared" ca="1" si="168"/>
        <v>-9.8266995086273359E-3</v>
      </c>
    </row>
    <row r="5312" spans="2:8" x14ac:dyDescent="0.2">
      <c r="B5312" s="176">
        <v>40211</v>
      </c>
      <c r="C5312" s="146">
        <v>131.05229199999999</v>
      </c>
      <c r="D5312">
        <f t="shared" si="167"/>
        <v>-0.70799480791985969</v>
      </c>
      <c r="E5312">
        <v>-1.4447681097241739E-2</v>
      </c>
      <c r="G5312">
        <v>5310</v>
      </c>
      <c r="H5312">
        <f t="shared" ca="1" si="168"/>
        <v>-3.4332336736745725E-2</v>
      </c>
    </row>
    <row r="5313" spans="2:8" x14ac:dyDescent="0.2">
      <c r="B5313" s="176">
        <v>44818</v>
      </c>
      <c r="C5313" s="146">
        <v>448.80123900000001</v>
      </c>
      <c r="D5313">
        <f t="shared" si="167"/>
        <v>2.8134991549443455</v>
      </c>
      <c r="E5313">
        <v>-1.4448280084909183E-2</v>
      </c>
      <c r="G5313">
        <v>5311</v>
      </c>
      <c r="H5313">
        <f t="shared" ca="1" si="168"/>
        <v>-2.8866919692968118E-2</v>
      </c>
    </row>
    <row r="5314" spans="2:8" x14ac:dyDescent="0.2">
      <c r="B5314" s="176">
        <v>40136</v>
      </c>
      <c r="C5314" s="146">
        <v>117.687515</v>
      </c>
      <c r="D5314">
        <f t="shared" si="167"/>
        <v>2.4344043946129639</v>
      </c>
      <c r="E5314">
        <v>-1.4463722287581769E-2</v>
      </c>
      <c r="G5314">
        <v>5312</v>
      </c>
      <c r="H5314">
        <f t="shared" ca="1" si="168"/>
        <v>-1.3068800349114101E-2</v>
      </c>
    </row>
    <row r="5315" spans="2:8" x14ac:dyDescent="0.2">
      <c r="B5315" s="176">
        <v>37819</v>
      </c>
      <c r="C5315" s="146">
        <v>34.267226999999998</v>
      </c>
      <c r="D5315">
        <f t="shared" ref="D5315:D5378" si="169">(C5315-C5316)/C5316</f>
        <v>-0.17451215791214991</v>
      </c>
      <c r="E5315">
        <v>-1.4482895695639453E-2</v>
      </c>
      <c r="G5315">
        <v>5313</v>
      </c>
      <c r="H5315">
        <f t="shared" ca="1" si="168"/>
        <v>3.6113390532245777E-2</v>
      </c>
    </row>
    <row r="5316" spans="2:8" x14ac:dyDescent="0.2">
      <c r="B5316" s="176">
        <v>35402</v>
      </c>
      <c r="C5316" s="146">
        <v>41.511485999999998</v>
      </c>
      <c r="D5316">
        <f t="shared" si="169"/>
        <v>-0.76891860662785405</v>
      </c>
      <c r="E5316">
        <v>-1.4485406371333873E-2</v>
      </c>
      <c r="G5316">
        <v>5314</v>
      </c>
      <c r="H5316">
        <f t="shared" ref="H5316:H5379" ca="1" si="170">_xlfn.NORM.INV(RAND(),N$5,N$6)</f>
        <v>1.2369879350303233E-2</v>
      </c>
    </row>
    <row r="5317" spans="2:8" x14ac:dyDescent="0.2">
      <c r="B5317" s="176">
        <v>43544</v>
      </c>
      <c r="C5317" s="146">
        <v>179.640106</v>
      </c>
      <c r="D5317">
        <f t="shared" si="169"/>
        <v>-0.20211741497103464</v>
      </c>
      <c r="E5317">
        <v>-1.4492854915576878E-2</v>
      </c>
      <c r="G5317">
        <v>5315</v>
      </c>
      <c r="H5317">
        <f t="shared" ca="1" si="170"/>
        <v>7.332085546739248E-3</v>
      </c>
    </row>
    <row r="5318" spans="2:8" x14ac:dyDescent="0.2">
      <c r="B5318" s="176">
        <v>41155</v>
      </c>
      <c r="C5318" s="146">
        <v>225.14604199999999</v>
      </c>
      <c r="D5318">
        <f t="shared" si="169"/>
        <v>1.8948512028681423</v>
      </c>
      <c r="E5318">
        <v>-1.4511327407682562E-2</v>
      </c>
      <c r="G5318">
        <v>5316</v>
      </c>
      <c r="H5318">
        <f t="shared" ca="1" si="170"/>
        <v>-2.1970606548682645E-3</v>
      </c>
    </row>
    <row r="5319" spans="2:8" x14ac:dyDescent="0.2">
      <c r="B5319" s="176">
        <v>38385</v>
      </c>
      <c r="C5319" s="146">
        <v>77.774651000000006</v>
      </c>
      <c r="D5319">
        <f t="shared" si="169"/>
        <v>2.8077269665143736</v>
      </c>
      <c r="E5319">
        <v>-1.4511910996373008E-2</v>
      </c>
      <c r="G5319">
        <v>5317</v>
      </c>
      <c r="H5319">
        <f t="shared" ca="1" si="170"/>
        <v>1.4088851473354813E-2</v>
      </c>
    </row>
    <row r="5320" spans="2:8" x14ac:dyDescent="0.2">
      <c r="B5320" s="176">
        <v>37529</v>
      </c>
      <c r="C5320" s="146">
        <v>20.42548</v>
      </c>
      <c r="D5320">
        <f t="shared" si="169"/>
        <v>-0.95088669458335195</v>
      </c>
      <c r="E5320">
        <v>-1.4514259583243566E-2</v>
      </c>
      <c r="G5320">
        <v>5318</v>
      </c>
      <c r="H5320">
        <f t="shared" ca="1" si="170"/>
        <v>2.6312379747123207E-2</v>
      </c>
    </row>
    <row r="5321" spans="2:8" x14ac:dyDescent="0.2">
      <c r="B5321" s="176">
        <v>42339</v>
      </c>
      <c r="C5321" s="146">
        <v>415.88485700000001</v>
      </c>
      <c r="D5321">
        <f t="shared" si="169"/>
        <v>-0.25463453942952025</v>
      </c>
      <c r="E5321">
        <v>-1.4521790660859407E-2</v>
      </c>
      <c r="G5321">
        <v>5319</v>
      </c>
      <c r="H5321">
        <f t="shared" ca="1" si="170"/>
        <v>2.5746405541983299E-2</v>
      </c>
    </row>
    <row r="5322" spans="2:8" x14ac:dyDescent="0.2">
      <c r="B5322" s="176">
        <v>45085</v>
      </c>
      <c r="C5322" s="146">
        <v>557.96099900000002</v>
      </c>
      <c r="D5322">
        <f t="shared" si="169"/>
        <v>34.563013907130198</v>
      </c>
      <c r="E5322">
        <v>-1.4525922997896557E-2</v>
      </c>
      <c r="G5322">
        <v>5320</v>
      </c>
      <c r="H5322">
        <f t="shared" ca="1" si="170"/>
        <v>2.5580538624990382E-2</v>
      </c>
    </row>
    <row r="5323" spans="2:8" x14ac:dyDescent="0.2">
      <c r="B5323" s="176">
        <v>37221</v>
      </c>
      <c r="C5323" s="146">
        <v>15.689361999999999</v>
      </c>
      <c r="D5323">
        <f t="shared" si="169"/>
        <v>-0.94948884365686848</v>
      </c>
      <c r="E5323">
        <v>-1.4534727788851445E-2</v>
      </c>
      <c r="G5323">
        <v>5321</v>
      </c>
      <c r="H5323">
        <f t="shared" ca="1" si="170"/>
        <v>-8.0596266328555842E-3</v>
      </c>
    </row>
    <row r="5324" spans="2:8" x14ac:dyDescent="0.2">
      <c r="B5324" s="176">
        <v>41296</v>
      </c>
      <c r="C5324" s="146">
        <v>310.61181599999998</v>
      </c>
      <c r="D5324">
        <f t="shared" si="169"/>
        <v>0.80521371452727242</v>
      </c>
      <c r="E5324">
        <v>-1.4539857335546301E-2</v>
      </c>
      <c r="G5324">
        <v>5322</v>
      </c>
      <c r="H5324">
        <f t="shared" ca="1" si="170"/>
        <v>2.1171021866636934E-2</v>
      </c>
    </row>
    <row r="5325" spans="2:8" x14ac:dyDescent="0.2">
      <c r="B5325" s="176">
        <v>43616</v>
      </c>
      <c r="C5325" s="146">
        <v>172.06373600000001</v>
      </c>
      <c r="D5325">
        <f t="shared" si="169"/>
        <v>1.0467493523872846</v>
      </c>
      <c r="E5325">
        <v>-1.4558897480864957E-2</v>
      </c>
      <c r="G5325">
        <v>5323</v>
      </c>
      <c r="H5325">
        <f t="shared" ca="1" si="170"/>
        <v>2.9330018331295747E-2</v>
      </c>
    </row>
    <row r="5326" spans="2:8" x14ac:dyDescent="0.2">
      <c r="B5326" s="176">
        <v>38027</v>
      </c>
      <c r="C5326" s="146">
        <v>84.066833000000003</v>
      </c>
      <c r="D5326">
        <f t="shared" si="169"/>
        <v>-0.81239411679171536</v>
      </c>
      <c r="E5326">
        <v>-1.4572844606349462E-2</v>
      </c>
      <c r="G5326">
        <v>5324</v>
      </c>
      <c r="H5326">
        <f t="shared" ca="1" si="170"/>
        <v>-3.2568226283246599E-2</v>
      </c>
    </row>
    <row r="5327" spans="2:8" x14ac:dyDescent="0.2">
      <c r="B5327" s="176">
        <v>44658</v>
      </c>
      <c r="C5327" s="146">
        <v>448.10339399999998</v>
      </c>
      <c r="D5327">
        <f t="shared" si="169"/>
        <v>4.0546207247648551</v>
      </c>
      <c r="E5327">
        <v>-1.4578526255929741E-2</v>
      </c>
      <c r="G5327">
        <v>5325</v>
      </c>
      <c r="H5327">
        <f t="shared" ca="1" si="170"/>
        <v>-2.9883518353688202E-2</v>
      </c>
    </row>
    <row r="5328" spans="2:8" x14ac:dyDescent="0.2">
      <c r="B5328" s="176">
        <v>38678</v>
      </c>
      <c r="C5328" s="146">
        <v>88.652229000000005</v>
      </c>
      <c r="D5328">
        <f t="shared" si="169"/>
        <v>6.0900995028257725</v>
      </c>
      <c r="E5328">
        <v>-1.4583037382211381E-2</v>
      </c>
      <c r="G5328">
        <v>5326</v>
      </c>
      <c r="H5328">
        <f t="shared" ca="1" si="170"/>
        <v>1.9296807182132877E-2</v>
      </c>
    </row>
    <row r="5329" spans="2:8" x14ac:dyDescent="0.2">
      <c r="B5329" s="176">
        <v>37033</v>
      </c>
      <c r="C5329" s="146">
        <v>12.503665</v>
      </c>
      <c r="D5329">
        <f t="shared" si="169"/>
        <v>-0.95529644140772751</v>
      </c>
      <c r="E5329">
        <v>-1.4589649604099314E-2</v>
      </c>
      <c r="G5329">
        <v>5327</v>
      </c>
      <c r="H5329">
        <f t="shared" ca="1" si="170"/>
        <v>6.4123051280047189E-3</v>
      </c>
    </row>
    <row r="5330" spans="2:8" x14ac:dyDescent="0.2">
      <c r="B5330" s="176">
        <v>41351</v>
      </c>
      <c r="C5330" s="146">
        <v>279.70178199999998</v>
      </c>
      <c r="D5330">
        <f t="shared" si="169"/>
        <v>-0.15958211624251992</v>
      </c>
      <c r="E5330">
        <v>-1.4599734019016453E-2</v>
      </c>
      <c r="G5330">
        <v>5328</v>
      </c>
      <c r="H5330">
        <f t="shared" ca="1" si="170"/>
        <v>2.0293904979401506E-2</v>
      </c>
    </row>
    <row r="5331" spans="2:8" x14ac:dyDescent="0.2">
      <c r="B5331" s="176">
        <v>43180</v>
      </c>
      <c r="C5331" s="146">
        <v>332.81274400000001</v>
      </c>
      <c r="D5331">
        <f t="shared" si="169"/>
        <v>0.1380603669212333</v>
      </c>
      <c r="E5331">
        <v>-1.4610332466121936E-2</v>
      </c>
      <c r="G5331">
        <v>5329</v>
      </c>
      <c r="H5331">
        <f t="shared" ca="1" si="170"/>
        <v>-4.9780662232296269E-2</v>
      </c>
    </row>
    <row r="5332" spans="2:8" x14ac:dyDescent="0.2">
      <c r="B5332" s="176">
        <v>44426</v>
      </c>
      <c r="C5332" s="146">
        <v>292.43856799999998</v>
      </c>
      <c r="D5332">
        <f t="shared" si="169"/>
        <v>0.35156500731146906</v>
      </c>
      <c r="E5332">
        <v>-1.4612033346266363E-2</v>
      </c>
      <c r="G5332">
        <v>5330</v>
      </c>
      <c r="H5332">
        <f t="shared" ca="1" si="170"/>
        <v>-1.8888007695041571E-2</v>
      </c>
    </row>
    <row r="5333" spans="2:8" x14ac:dyDescent="0.2">
      <c r="B5333" s="176">
        <v>41107</v>
      </c>
      <c r="C5333" s="146">
        <v>216.37033099999999</v>
      </c>
      <c r="D5333">
        <f t="shared" si="169"/>
        <v>2.7527801698383216</v>
      </c>
      <c r="E5333">
        <v>-1.4612800281739148E-2</v>
      </c>
      <c r="G5333">
        <v>5331</v>
      </c>
      <c r="H5333">
        <f t="shared" ca="1" si="170"/>
        <v>1.1172583983737695E-2</v>
      </c>
    </row>
    <row r="5334" spans="2:8" x14ac:dyDescent="0.2">
      <c r="B5334" s="176">
        <v>35590</v>
      </c>
      <c r="C5334" s="146">
        <v>57.656010000000002</v>
      </c>
      <c r="D5334">
        <f t="shared" si="169"/>
        <v>-0.77205283654291912</v>
      </c>
      <c r="E5334">
        <v>-1.4622065345366685E-2</v>
      </c>
      <c r="G5334">
        <v>5332</v>
      </c>
      <c r="H5334">
        <f t="shared" ca="1" si="170"/>
        <v>-1.5971454105871315E-2</v>
      </c>
    </row>
    <row r="5335" spans="2:8" x14ac:dyDescent="0.2">
      <c r="B5335" s="176">
        <v>41165</v>
      </c>
      <c r="C5335" s="146">
        <v>252.93585200000001</v>
      </c>
      <c r="D5335">
        <f t="shared" si="169"/>
        <v>-0.3554574226318985</v>
      </c>
      <c r="E5335">
        <v>-1.4624879432834366E-2</v>
      </c>
      <c r="G5335">
        <v>5333</v>
      </c>
      <c r="H5335">
        <f t="shared" ca="1" si="170"/>
        <v>1.5702166361765097E-2</v>
      </c>
    </row>
    <row r="5336" spans="2:8" x14ac:dyDescent="0.2">
      <c r="B5336" s="176">
        <v>43132</v>
      </c>
      <c r="C5336" s="146">
        <v>392.42691000000002</v>
      </c>
      <c r="D5336">
        <f t="shared" si="169"/>
        <v>-0.28615470310125751</v>
      </c>
      <c r="E5336">
        <v>-1.4643366575648816E-2</v>
      </c>
      <c r="G5336">
        <v>5334</v>
      </c>
      <c r="H5336">
        <f t="shared" ca="1" si="170"/>
        <v>-1.4635674560101857E-2</v>
      </c>
    </row>
    <row r="5337" spans="2:8" x14ac:dyDescent="0.2">
      <c r="B5337" s="176">
        <v>42649</v>
      </c>
      <c r="C5337" s="146">
        <v>549.73663299999998</v>
      </c>
      <c r="D5337">
        <f t="shared" si="169"/>
        <v>0.69078654125300998</v>
      </c>
      <c r="E5337">
        <v>-1.4652082782909782E-2</v>
      </c>
      <c r="G5337">
        <v>5335</v>
      </c>
      <c r="H5337">
        <f t="shared" ca="1" si="170"/>
        <v>7.8977615057980993E-3</v>
      </c>
    </row>
    <row r="5338" spans="2:8" x14ac:dyDescent="0.2">
      <c r="B5338" s="176">
        <v>44231</v>
      </c>
      <c r="C5338" s="146">
        <v>325.13662699999998</v>
      </c>
      <c r="D5338">
        <f t="shared" si="169"/>
        <v>-0.25933923481053689</v>
      </c>
      <c r="E5338">
        <v>-1.4652658519193541E-2</v>
      </c>
      <c r="G5338">
        <v>5336</v>
      </c>
      <c r="H5338">
        <f t="shared" ca="1" si="170"/>
        <v>1.1787677717856309E-2</v>
      </c>
    </row>
    <row r="5339" spans="2:8" x14ac:dyDescent="0.2">
      <c r="B5339" s="176">
        <v>42949</v>
      </c>
      <c r="C5339" s="146">
        <v>438.98184199999997</v>
      </c>
      <c r="D5339">
        <f t="shared" si="169"/>
        <v>41.344112912016094</v>
      </c>
      <c r="E5339">
        <v>-1.4656486681964918E-2</v>
      </c>
      <c r="G5339">
        <v>5337</v>
      </c>
      <c r="H5339">
        <f t="shared" ca="1" si="170"/>
        <v>2.2260534361018942E-2</v>
      </c>
    </row>
    <row r="5340" spans="2:8" x14ac:dyDescent="0.2">
      <c r="B5340" s="176">
        <v>36976</v>
      </c>
      <c r="C5340" s="146">
        <v>10.367010000000001</v>
      </c>
      <c r="D5340">
        <f t="shared" si="169"/>
        <v>-0.97617566877012996</v>
      </c>
      <c r="E5340">
        <v>-1.4662945574223207E-2</v>
      </c>
      <c r="G5340">
        <v>5338</v>
      </c>
      <c r="H5340">
        <f t="shared" ca="1" si="170"/>
        <v>-5.5860946321686818E-2</v>
      </c>
    </row>
    <row r="5341" spans="2:8" x14ac:dyDescent="0.2">
      <c r="B5341" s="176">
        <v>44978</v>
      </c>
      <c r="C5341" s="146">
        <v>435.143799</v>
      </c>
      <c r="D5341">
        <f t="shared" si="169"/>
        <v>-0.31779600944909336</v>
      </c>
      <c r="E5341">
        <v>-1.4672669347133387E-2</v>
      </c>
      <c r="G5341">
        <v>5339</v>
      </c>
      <c r="H5341">
        <f t="shared" ca="1" si="170"/>
        <v>5.1944216926415994E-2</v>
      </c>
    </row>
    <row r="5342" spans="2:8" x14ac:dyDescent="0.2">
      <c r="B5342" s="176">
        <v>45224</v>
      </c>
      <c r="C5342" s="146">
        <v>637.84997599999997</v>
      </c>
      <c r="D5342">
        <f t="shared" si="169"/>
        <v>43.008583278200426</v>
      </c>
      <c r="E5342">
        <v>-1.4675214879439496E-2</v>
      </c>
      <c r="G5342">
        <v>5340</v>
      </c>
      <c r="H5342">
        <f t="shared" ca="1" si="170"/>
        <v>4.3579714055422346E-2</v>
      </c>
    </row>
    <row r="5343" spans="2:8" x14ac:dyDescent="0.2">
      <c r="B5343" s="176">
        <v>36922</v>
      </c>
      <c r="C5343" s="146">
        <v>14.493763</v>
      </c>
      <c r="D5343">
        <f t="shared" si="169"/>
        <v>-0.96765891203698096</v>
      </c>
      <c r="E5343">
        <v>-1.4682718432451147E-2</v>
      </c>
      <c r="G5343">
        <v>5341</v>
      </c>
      <c r="H5343">
        <f t="shared" ca="1" si="170"/>
        <v>-6.3840201206905099E-4</v>
      </c>
    </row>
    <row r="5344" spans="2:8" x14ac:dyDescent="0.2">
      <c r="B5344" s="176">
        <v>42899</v>
      </c>
      <c r="C5344" s="146">
        <v>448.15322900000001</v>
      </c>
      <c r="D5344">
        <f t="shared" si="169"/>
        <v>20.662744649729742</v>
      </c>
      <c r="E5344">
        <v>-1.4684966569709895E-2</v>
      </c>
      <c r="G5344">
        <v>5342</v>
      </c>
      <c r="H5344">
        <f t="shared" ca="1" si="170"/>
        <v>-4.0209121607673808E-2</v>
      </c>
    </row>
    <row r="5345" spans="2:8" x14ac:dyDescent="0.2">
      <c r="B5345" s="176">
        <v>37361</v>
      </c>
      <c r="C5345" s="146">
        <v>20.687740000000002</v>
      </c>
      <c r="D5345">
        <f t="shared" si="169"/>
        <v>-0.95234016794081755</v>
      </c>
      <c r="E5345">
        <v>-1.4695171774205269E-2</v>
      </c>
      <c r="G5345">
        <v>5343</v>
      </c>
      <c r="H5345">
        <f t="shared" ca="1" si="170"/>
        <v>3.867568894087748E-4</v>
      </c>
    </row>
    <row r="5346" spans="2:8" x14ac:dyDescent="0.2">
      <c r="B5346" s="176">
        <v>42163</v>
      </c>
      <c r="C5346" s="146">
        <v>434.07076999999998</v>
      </c>
      <c r="D5346">
        <f t="shared" si="169"/>
        <v>4.8823657673941581</v>
      </c>
      <c r="E5346">
        <v>-1.4702607621116942E-2</v>
      </c>
      <c r="G5346">
        <v>5344</v>
      </c>
      <c r="H5346">
        <f t="shared" ca="1" si="170"/>
        <v>2.3151205497132607E-2</v>
      </c>
    </row>
    <row r="5347" spans="2:8" x14ac:dyDescent="0.2">
      <c r="B5347" s="176">
        <v>38110</v>
      </c>
      <c r="C5347" s="146">
        <v>73.791870000000003</v>
      </c>
      <c r="D5347">
        <f t="shared" si="169"/>
        <v>0.14698194094021175</v>
      </c>
      <c r="E5347">
        <v>-1.471201044968976E-2</v>
      </c>
      <c r="G5347">
        <v>5345</v>
      </c>
      <c r="H5347">
        <f t="shared" ca="1" si="170"/>
        <v>-1.1724564837063587E-2</v>
      </c>
    </row>
    <row r="5348" spans="2:8" x14ac:dyDescent="0.2">
      <c r="B5348" s="176">
        <v>38188</v>
      </c>
      <c r="C5348" s="146">
        <v>64.335685999999995</v>
      </c>
      <c r="D5348">
        <f t="shared" si="169"/>
        <v>-0.66515830510005436</v>
      </c>
      <c r="E5348">
        <v>-1.4718329374611335E-2</v>
      </c>
      <c r="G5348">
        <v>5346</v>
      </c>
      <c r="H5348">
        <f t="shared" ca="1" si="170"/>
        <v>-1.4470456837481648E-2</v>
      </c>
    </row>
    <row r="5349" spans="2:8" x14ac:dyDescent="0.2">
      <c r="B5349" s="176">
        <v>40917</v>
      </c>
      <c r="C5349" s="146">
        <v>192.137619</v>
      </c>
      <c r="D5349">
        <f t="shared" si="169"/>
        <v>1.9425298152304529</v>
      </c>
      <c r="E5349">
        <v>-1.4734774303548134E-2</v>
      </c>
      <c r="G5349">
        <v>5347</v>
      </c>
      <c r="H5349">
        <f t="shared" ca="1" si="170"/>
        <v>2.1091504567531817E-2</v>
      </c>
    </row>
    <row r="5350" spans="2:8" x14ac:dyDescent="0.2">
      <c r="B5350" s="176">
        <v>38187</v>
      </c>
      <c r="C5350" s="146">
        <v>65.296745000000001</v>
      </c>
      <c r="D5350">
        <f t="shared" si="169"/>
        <v>-0.43739867232392082</v>
      </c>
      <c r="E5350">
        <v>-1.4743432209588387E-2</v>
      </c>
      <c r="G5350">
        <v>5348</v>
      </c>
      <c r="H5350">
        <f t="shared" ca="1" si="170"/>
        <v>1.8902412185391366E-2</v>
      </c>
    </row>
    <row r="5351" spans="2:8" x14ac:dyDescent="0.2">
      <c r="B5351" s="176">
        <v>39240</v>
      </c>
      <c r="C5351" s="146">
        <v>116.062195</v>
      </c>
      <c r="D5351">
        <f t="shared" si="169"/>
        <v>9.2636662650653552</v>
      </c>
      <c r="E5351">
        <v>-1.4752825420431119E-2</v>
      </c>
      <c r="G5351">
        <v>5349</v>
      </c>
      <c r="H5351">
        <f t="shared" ca="1" si="170"/>
        <v>-5.5072109710493948E-3</v>
      </c>
    </row>
    <row r="5352" spans="2:8" x14ac:dyDescent="0.2">
      <c r="B5352" s="176">
        <v>37055</v>
      </c>
      <c r="C5352" s="146">
        <v>11.308064</v>
      </c>
      <c r="D5352">
        <f t="shared" si="169"/>
        <v>-0.82391051241439428</v>
      </c>
      <c r="E5352">
        <v>-1.4784852202446045E-2</v>
      </c>
      <c r="G5352">
        <v>5350</v>
      </c>
      <c r="H5352">
        <f t="shared" ca="1" si="170"/>
        <v>-2.6591295458562262E-2</v>
      </c>
    </row>
    <row r="5353" spans="2:8" x14ac:dyDescent="0.2">
      <c r="B5353" s="176">
        <v>35608</v>
      </c>
      <c r="C5353" s="146">
        <v>64.217712000000006</v>
      </c>
      <c r="D5353">
        <f t="shared" si="169"/>
        <v>-0.85206601115184655</v>
      </c>
      <c r="E5353">
        <v>-1.4794230863935836E-2</v>
      </c>
      <c r="G5353">
        <v>5351</v>
      </c>
      <c r="H5353">
        <f t="shared" ca="1" si="170"/>
        <v>-3.1587534183289502E-2</v>
      </c>
    </row>
    <row r="5354" spans="2:8" x14ac:dyDescent="0.2">
      <c r="B5354" s="176">
        <v>44964</v>
      </c>
      <c r="C5354" s="146">
        <v>434.09707600000002</v>
      </c>
      <c r="D5354">
        <f t="shared" si="169"/>
        <v>1.622402921626632</v>
      </c>
      <c r="E5354">
        <v>-1.4818967771651785E-2</v>
      </c>
      <c r="G5354">
        <v>5352</v>
      </c>
      <c r="H5354">
        <f t="shared" ca="1" si="170"/>
        <v>-2.7826859848216052E-2</v>
      </c>
    </row>
    <row r="5355" spans="2:8" x14ac:dyDescent="0.2">
      <c r="B5355" s="176">
        <v>43468</v>
      </c>
      <c r="C5355" s="146">
        <v>165.534088</v>
      </c>
      <c r="D5355">
        <f t="shared" si="169"/>
        <v>1.1276402771881915</v>
      </c>
      <c r="E5355">
        <v>-1.4832396407703284E-2</v>
      </c>
      <c r="G5355">
        <v>5353</v>
      </c>
      <c r="H5355">
        <f t="shared" ca="1" si="170"/>
        <v>-4.6398300443344673E-4</v>
      </c>
    </row>
    <row r="5356" spans="2:8" x14ac:dyDescent="0.2">
      <c r="B5356" s="176">
        <v>38573</v>
      </c>
      <c r="C5356" s="146">
        <v>77.801727</v>
      </c>
      <c r="D5356">
        <f t="shared" si="169"/>
        <v>-0.48197688440408309</v>
      </c>
      <c r="E5356">
        <v>-1.4836536328761545E-2</v>
      </c>
      <c r="G5356">
        <v>5354</v>
      </c>
      <c r="H5356">
        <f t="shared" ca="1" si="170"/>
        <v>-1.7898420978153019E-2</v>
      </c>
    </row>
    <row r="5357" spans="2:8" x14ac:dyDescent="0.2">
      <c r="B5357" s="176">
        <v>40379</v>
      </c>
      <c r="C5357" s="146">
        <v>150.189682</v>
      </c>
      <c r="D5357">
        <f t="shared" si="169"/>
        <v>1.0328235581076448</v>
      </c>
      <c r="E5357">
        <v>-1.4842967840546766E-2</v>
      </c>
      <c r="G5357">
        <v>5355</v>
      </c>
      <c r="H5357">
        <f t="shared" ca="1" si="170"/>
        <v>-3.356350864149963E-2</v>
      </c>
    </row>
    <row r="5358" spans="2:8" x14ac:dyDescent="0.2">
      <c r="B5358" s="176">
        <v>38371</v>
      </c>
      <c r="C5358" s="146">
        <v>73.882300999999998</v>
      </c>
      <c r="D5358">
        <f t="shared" si="169"/>
        <v>1.1007646084392546</v>
      </c>
      <c r="E5358">
        <v>-1.4844424071092042E-2</v>
      </c>
      <c r="G5358">
        <v>5356</v>
      </c>
      <c r="H5358">
        <f t="shared" ca="1" si="170"/>
        <v>-1.4977942260093496E-2</v>
      </c>
    </row>
    <row r="5359" spans="2:8" x14ac:dyDescent="0.2">
      <c r="B5359" s="176">
        <v>36546</v>
      </c>
      <c r="C5359" s="146">
        <v>35.169243000000002</v>
      </c>
      <c r="D5359">
        <f t="shared" si="169"/>
        <v>0.89242085009460415</v>
      </c>
      <c r="E5359">
        <v>-1.4849261129445599E-2</v>
      </c>
      <c r="G5359">
        <v>5357</v>
      </c>
      <c r="H5359">
        <f t="shared" ca="1" si="170"/>
        <v>1.9080558239623537E-2</v>
      </c>
    </row>
    <row r="5360" spans="2:8" x14ac:dyDescent="0.2">
      <c r="B5360" s="176">
        <v>36636</v>
      </c>
      <c r="C5360" s="146">
        <v>18.584261000000001</v>
      </c>
      <c r="D5360">
        <f t="shared" si="169"/>
        <v>-0.95670146646560061</v>
      </c>
      <c r="E5360">
        <v>-1.4853483247655496E-2</v>
      </c>
      <c r="G5360">
        <v>5358</v>
      </c>
      <c r="H5360">
        <f t="shared" ca="1" si="170"/>
        <v>-2.1575589200752185E-2</v>
      </c>
    </row>
    <row r="5361" spans="2:8" x14ac:dyDescent="0.2">
      <c r="B5361" s="176">
        <v>44754</v>
      </c>
      <c r="C5361" s="146">
        <v>429.21224999999998</v>
      </c>
      <c r="D5361">
        <f t="shared" si="169"/>
        <v>3.7031386780027629</v>
      </c>
      <c r="E5361">
        <v>-1.487249442254031E-2</v>
      </c>
      <c r="G5361">
        <v>5359</v>
      </c>
      <c r="H5361">
        <f t="shared" ca="1" si="170"/>
        <v>-1.5889033214266737E-2</v>
      </c>
    </row>
    <row r="5362" spans="2:8" x14ac:dyDescent="0.2">
      <c r="B5362" s="176">
        <v>39604</v>
      </c>
      <c r="C5362" s="146">
        <v>91.260811000000004</v>
      </c>
      <c r="D5362">
        <f t="shared" si="169"/>
        <v>-0.49466855421733241</v>
      </c>
      <c r="E5362">
        <v>-1.4878611854320272E-2</v>
      </c>
      <c r="G5362">
        <v>5360</v>
      </c>
      <c r="H5362">
        <f t="shared" ca="1" si="170"/>
        <v>2.2996257277969424E-2</v>
      </c>
    </row>
    <row r="5363" spans="2:8" x14ac:dyDescent="0.2">
      <c r="B5363" s="176">
        <v>40885</v>
      </c>
      <c r="C5363" s="146">
        <v>180.595947</v>
      </c>
      <c r="D5363">
        <f t="shared" si="169"/>
        <v>6.3834174534414183</v>
      </c>
      <c r="E5363">
        <v>-1.4890337624131309E-2</v>
      </c>
      <c r="G5363">
        <v>5361</v>
      </c>
      <c r="H5363">
        <f t="shared" ca="1" si="170"/>
        <v>-7.954881208549652E-3</v>
      </c>
    </row>
    <row r="5364" spans="2:8" x14ac:dyDescent="0.2">
      <c r="B5364" s="176">
        <v>37704</v>
      </c>
      <c r="C5364" s="146">
        <v>24.459669000000002</v>
      </c>
      <c r="D5364">
        <f t="shared" si="169"/>
        <v>-0.85983489209338271</v>
      </c>
      <c r="E5364">
        <v>-1.4911327126519441E-2</v>
      </c>
      <c r="G5364">
        <v>5362</v>
      </c>
      <c r="H5364">
        <f t="shared" ca="1" si="170"/>
        <v>4.8030481175133789E-2</v>
      </c>
    </row>
    <row r="5365" spans="2:8" x14ac:dyDescent="0.2">
      <c r="B5365" s="176">
        <v>43770</v>
      </c>
      <c r="C5365" s="146">
        <v>174.50611900000001</v>
      </c>
      <c r="D5365">
        <f t="shared" si="169"/>
        <v>8.0348741680311697</v>
      </c>
      <c r="E5365">
        <v>-1.4912788573578604E-2</v>
      </c>
      <c r="G5365">
        <v>5363</v>
      </c>
      <c r="H5365">
        <f t="shared" ca="1" si="170"/>
        <v>-3.8443334160160828E-3</v>
      </c>
    </row>
    <row r="5366" spans="2:8" x14ac:dyDescent="0.2">
      <c r="B5366" s="176">
        <v>37469</v>
      </c>
      <c r="C5366" s="146">
        <v>19.314726</v>
      </c>
      <c r="D5366">
        <f t="shared" si="169"/>
        <v>-0.75573269911039409</v>
      </c>
      <c r="E5366">
        <v>-1.494906757983862E-2</v>
      </c>
      <c r="G5366">
        <v>5364</v>
      </c>
      <c r="H5366">
        <f t="shared" ca="1" si="170"/>
        <v>4.4946464689505847E-2</v>
      </c>
    </row>
    <row r="5367" spans="2:8" x14ac:dyDescent="0.2">
      <c r="B5367" s="176">
        <v>38338</v>
      </c>
      <c r="C5367" s="146">
        <v>79.072090000000003</v>
      </c>
      <c r="D5367">
        <f t="shared" si="169"/>
        <v>-0.8038847973605987</v>
      </c>
      <c r="E5367">
        <v>-1.4965697619678328E-2</v>
      </c>
      <c r="G5367">
        <v>5365</v>
      </c>
      <c r="H5367">
        <f t="shared" ca="1" si="170"/>
        <v>-3.5515151070941893E-2</v>
      </c>
    </row>
    <row r="5368" spans="2:8" x14ac:dyDescent="0.2">
      <c r="B5368" s="176">
        <v>41701</v>
      </c>
      <c r="C5368" s="146">
        <v>403.192047</v>
      </c>
      <c r="D5368">
        <f t="shared" si="169"/>
        <v>7.9969750929152525E-2</v>
      </c>
      <c r="E5368">
        <v>-1.4989875352229839E-2</v>
      </c>
      <c r="G5368">
        <v>5366</v>
      </c>
      <c r="H5368">
        <f t="shared" ca="1" si="170"/>
        <v>3.8906869004859096E-2</v>
      </c>
    </row>
    <row r="5369" spans="2:8" x14ac:dyDescent="0.2">
      <c r="B5369" s="176">
        <v>42958</v>
      </c>
      <c r="C5369" s="146">
        <v>373.33642600000002</v>
      </c>
      <c r="D5369">
        <f t="shared" si="169"/>
        <v>1.1182126002152832</v>
      </c>
      <c r="E5369">
        <v>-1.4992166429512959E-2</v>
      </c>
      <c r="G5369">
        <v>5367</v>
      </c>
      <c r="H5369">
        <f t="shared" ca="1" si="170"/>
        <v>1.6770300833008383E-2</v>
      </c>
    </row>
    <row r="5370" spans="2:8" x14ac:dyDescent="0.2">
      <c r="B5370" s="176">
        <v>43418</v>
      </c>
      <c r="C5370" s="146">
        <v>176.250687</v>
      </c>
      <c r="D5370">
        <f t="shared" si="169"/>
        <v>7.0299444001982945</v>
      </c>
      <c r="E5370">
        <v>-1.5041743262357203E-2</v>
      </c>
      <c r="G5370">
        <v>5368</v>
      </c>
      <c r="H5370">
        <f t="shared" ca="1" si="170"/>
        <v>5.783929648479476E-3</v>
      </c>
    </row>
    <row r="5371" spans="2:8" x14ac:dyDescent="0.2">
      <c r="B5371" s="176">
        <v>36066</v>
      </c>
      <c r="C5371" s="146">
        <v>21.949179000000001</v>
      </c>
      <c r="D5371">
        <f t="shared" si="169"/>
        <v>-0.95491999221349799</v>
      </c>
      <c r="E5371">
        <v>-1.5050059541216838E-2</v>
      </c>
      <c r="G5371">
        <v>5369</v>
      </c>
      <c r="H5371">
        <f t="shared" ca="1" si="170"/>
        <v>-8.0357753571561729E-3</v>
      </c>
    </row>
    <row r="5372" spans="2:8" x14ac:dyDescent="0.2">
      <c r="B5372" s="176">
        <v>42011</v>
      </c>
      <c r="C5372" s="146">
        <v>486.89386000000002</v>
      </c>
      <c r="D5372">
        <f t="shared" si="169"/>
        <v>0.12238627799750836</v>
      </c>
      <c r="E5372">
        <v>-1.5057919279468845E-2</v>
      </c>
      <c r="G5372">
        <v>5370</v>
      </c>
      <c r="H5372">
        <f t="shared" ca="1" si="170"/>
        <v>4.601514109197407E-2</v>
      </c>
    </row>
    <row r="5373" spans="2:8" x14ac:dyDescent="0.2">
      <c r="B5373" s="176">
        <v>41852</v>
      </c>
      <c r="C5373" s="146">
        <v>433.80239899999998</v>
      </c>
      <c r="D5373">
        <f t="shared" si="169"/>
        <v>18.858350909951941</v>
      </c>
      <c r="E5373">
        <v>-1.510908528328518E-2</v>
      </c>
      <c r="G5373">
        <v>5371</v>
      </c>
      <c r="H5373">
        <f t="shared" ca="1" si="170"/>
        <v>1.0271009306061344E-2</v>
      </c>
    </row>
    <row r="5374" spans="2:8" x14ac:dyDescent="0.2">
      <c r="B5374" s="176">
        <v>36059</v>
      </c>
      <c r="C5374" s="146">
        <v>21.844835</v>
      </c>
      <c r="D5374">
        <f t="shared" si="169"/>
        <v>-0.95802122638466924</v>
      </c>
      <c r="E5374">
        <v>-1.5121038233024157E-2</v>
      </c>
      <c r="G5374">
        <v>5372</v>
      </c>
      <c r="H5374">
        <f t="shared" ca="1" si="170"/>
        <v>-2.6061689896770268E-3</v>
      </c>
    </row>
    <row r="5375" spans="2:8" x14ac:dyDescent="0.2">
      <c r="B5375" s="176">
        <v>42670</v>
      </c>
      <c r="C5375" s="146">
        <v>520.37811299999998</v>
      </c>
      <c r="D5375">
        <f t="shared" si="169"/>
        <v>19.997320792192347</v>
      </c>
      <c r="E5375">
        <v>-1.5187313318315954E-2</v>
      </c>
      <c r="G5375">
        <v>5373</v>
      </c>
      <c r="H5375">
        <f t="shared" ca="1" si="170"/>
        <v>-1.5105120977652469E-2</v>
      </c>
    </row>
    <row r="5376" spans="2:8" x14ac:dyDescent="0.2">
      <c r="B5376" s="176">
        <v>39855</v>
      </c>
      <c r="C5376" s="146">
        <v>24.783072000000001</v>
      </c>
      <c r="D5376">
        <f t="shared" si="169"/>
        <v>-0.56525854910974827</v>
      </c>
      <c r="E5376">
        <v>-1.519542331651878E-2</v>
      </c>
      <c r="G5376">
        <v>5374</v>
      </c>
      <c r="H5376">
        <f t="shared" ca="1" si="170"/>
        <v>2.5673167213037967E-3</v>
      </c>
    </row>
    <row r="5377" spans="2:8" x14ac:dyDescent="0.2">
      <c r="B5377" s="176">
        <v>35388</v>
      </c>
      <c r="C5377" s="146">
        <v>57.006461999999999</v>
      </c>
      <c r="D5377">
        <f t="shared" si="169"/>
        <v>-0.86628286348608785</v>
      </c>
      <c r="E5377">
        <v>-1.5197902657681358E-2</v>
      </c>
      <c r="G5377">
        <v>5375</v>
      </c>
      <c r="H5377">
        <f t="shared" ca="1" si="170"/>
        <v>2.1710208991135491E-2</v>
      </c>
    </row>
    <row r="5378" spans="2:8" x14ac:dyDescent="0.2">
      <c r="B5378" s="176">
        <v>44825</v>
      </c>
      <c r="C5378" s="146">
        <v>426.32128899999998</v>
      </c>
      <c r="D5378">
        <f t="shared" si="169"/>
        <v>0.11980947504884243</v>
      </c>
      <c r="E5378">
        <v>-1.5198627947978301E-2</v>
      </c>
      <c r="G5378">
        <v>5376</v>
      </c>
      <c r="H5378">
        <f t="shared" ca="1" si="170"/>
        <v>-5.3284728518103053E-3</v>
      </c>
    </row>
    <row r="5379" spans="2:8" x14ac:dyDescent="0.2">
      <c r="B5379" s="176">
        <v>42311</v>
      </c>
      <c r="C5379" s="146">
        <v>380.70877100000001</v>
      </c>
      <c r="D5379">
        <f t="shared" ref="D5379:D5442" si="171">(C5379-C5380)/C5380</f>
        <v>-0.23221467531710677</v>
      </c>
      <c r="E5379">
        <v>-1.5208261555818527E-2</v>
      </c>
      <c r="G5379">
        <v>5377</v>
      </c>
      <c r="H5379">
        <f t="shared" ca="1" si="170"/>
        <v>-3.7592179386985369E-3</v>
      </c>
    </row>
    <row r="5380" spans="2:8" x14ac:dyDescent="0.2">
      <c r="B5380" s="176">
        <v>42150</v>
      </c>
      <c r="C5380" s="146">
        <v>495.85314899999997</v>
      </c>
      <c r="D5380">
        <f t="shared" si="171"/>
        <v>7.0713440262675036</v>
      </c>
      <c r="E5380">
        <v>-1.5238423801008519E-2</v>
      </c>
      <c r="G5380">
        <v>5378</v>
      </c>
      <c r="H5380">
        <f t="shared" ref="H5380:H5443" ca="1" si="172">_xlfn.NORM.INV(RAND(),N$5,N$6)</f>
        <v>6.4496817768612E-3</v>
      </c>
    </row>
    <row r="5381" spans="2:8" x14ac:dyDescent="0.2">
      <c r="B5381" s="176">
        <v>38152</v>
      </c>
      <c r="C5381" s="146">
        <v>61.433776999999999</v>
      </c>
      <c r="D5381">
        <f t="shared" si="171"/>
        <v>7.5667797965692868E-2</v>
      </c>
      <c r="E5381">
        <v>-1.5247544702055426E-2</v>
      </c>
      <c r="G5381">
        <v>5379</v>
      </c>
      <c r="H5381">
        <f t="shared" ca="1" si="172"/>
        <v>2.3080463507851229E-2</v>
      </c>
    </row>
    <row r="5382" spans="2:8" x14ac:dyDescent="0.2">
      <c r="B5382" s="176">
        <v>35571</v>
      </c>
      <c r="C5382" s="146">
        <v>57.112220999999998</v>
      </c>
      <c r="D5382">
        <f t="shared" si="171"/>
        <v>1.1261653015647721</v>
      </c>
      <c r="E5382">
        <v>-1.5251745127267674E-2</v>
      </c>
      <c r="G5382">
        <v>5380</v>
      </c>
      <c r="H5382">
        <f t="shared" ca="1" si="172"/>
        <v>1.3393475718852885E-2</v>
      </c>
    </row>
    <row r="5383" spans="2:8" x14ac:dyDescent="0.2">
      <c r="B5383" s="176">
        <v>36559</v>
      </c>
      <c r="C5383" s="146">
        <v>26.861609000000001</v>
      </c>
      <c r="D5383">
        <f t="shared" si="171"/>
        <v>-6.8878999199859223E-2</v>
      </c>
      <c r="E5383">
        <v>-1.5269050799688535E-2</v>
      </c>
      <c r="G5383">
        <v>5381</v>
      </c>
      <c r="H5383">
        <f t="shared" ca="1" si="172"/>
        <v>-2.2607405007745225E-2</v>
      </c>
    </row>
    <row r="5384" spans="2:8" x14ac:dyDescent="0.2">
      <c r="B5384" s="176">
        <v>37796</v>
      </c>
      <c r="C5384" s="146">
        <v>28.848676999999999</v>
      </c>
      <c r="D5384">
        <f t="shared" si="171"/>
        <v>-0.93250474874264555</v>
      </c>
      <c r="E5384">
        <v>-1.5271299566296756E-2</v>
      </c>
      <c r="G5384">
        <v>5382</v>
      </c>
      <c r="H5384">
        <f t="shared" ca="1" si="172"/>
        <v>-1.9683901350918024E-2</v>
      </c>
    </row>
    <row r="5385" spans="2:8" x14ac:dyDescent="0.2">
      <c r="B5385" s="176">
        <v>44900</v>
      </c>
      <c r="C5385" s="146">
        <v>427.41787699999998</v>
      </c>
      <c r="D5385">
        <f t="shared" si="171"/>
        <v>1.4412867227075987</v>
      </c>
      <c r="E5385">
        <v>-1.5273301686990978E-2</v>
      </c>
      <c r="G5385">
        <v>5383</v>
      </c>
      <c r="H5385">
        <f t="shared" ca="1" si="172"/>
        <v>-1.5755425536867484E-2</v>
      </c>
    </row>
    <row r="5386" spans="2:8" x14ac:dyDescent="0.2">
      <c r="B5386" s="176">
        <v>40759</v>
      </c>
      <c r="C5386" s="146">
        <v>175.078934</v>
      </c>
      <c r="D5386">
        <f t="shared" si="171"/>
        <v>5.9284437935083236</v>
      </c>
      <c r="E5386">
        <v>-1.5299281577486702E-2</v>
      </c>
      <c r="G5386">
        <v>5384</v>
      </c>
      <c r="H5386">
        <f t="shared" ca="1" si="172"/>
        <v>-2.0088326116073821E-2</v>
      </c>
    </row>
    <row r="5387" spans="2:8" x14ac:dyDescent="0.2">
      <c r="B5387" s="176">
        <v>37641</v>
      </c>
      <c r="C5387" s="146">
        <v>25.269590000000001</v>
      </c>
      <c r="D5387">
        <f t="shared" si="171"/>
        <v>-0.8638460733278972</v>
      </c>
      <c r="E5387">
        <v>-1.5329276777428588E-2</v>
      </c>
      <c r="G5387">
        <v>5385</v>
      </c>
      <c r="H5387">
        <f t="shared" ca="1" si="172"/>
        <v>-4.5665225248277458E-2</v>
      </c>
    </row>
    <row r="5388" spans="2:8" x14ac:dyDescent="0.2">
      <c r="B5388" s="176">
        <v>40744</v>
      </c>
      <c r="C5388" s="146">
        <v>185.59574900000001</v>
      </c>
      <c r="D5388">
        <f t="shared" si="171"/>
        <v>-0.29130493449520073</v>
      </c>
      <c r="E5388">
        <v>-1.5346353645884023E-2</v>
      </c>
      <c r="G5388">
        <v>5386</v>
      </c>
      <c r="H5388">
        <f t="shared" ca="1" si="172"/>
        <v>-2.8794293091581144E-2</v>
      </c>
    </row>
    <row r="5389" spans="2:8" x14ac:dyDescent="0.2">
      <c r="B5389" s="176">
        <v>44225</v>
      </c>
      <c r="C5389" s="146">
        <v>261.88378899999998</v>
      </c>
      <c r="D5389">
        <f t="shared" si="171"/>
        <v>0.84595872805302708</v>
      </c>
      <c r="E5389">
        <v>-1.5367274630227841E-2</v>
      </c>
      <c r="G5389">
        <v>5387</v>
      </c>
      <c r="H5389">
        <f t="shared" ca="1" si="172"/>
        <v>5.7939544923197566E-3</v>
      </c>
    </row>
    <row r="5390" spans="2:8" x14ac:dyDescent="0.2">
      <c r="B5390" s="176">
        <v>38951</v>
      </c>
      <c r="C5390" s="146">
        <v>141.86871300000001</v>
      </c>
      <c r="D5390">
        <f t="shared" si="171"/>
        <v>-0.74009519724928197</v>
      </c>
      <c r="E5390">
        <v>-1.537465441849265E-2</v>
      </c>
      <c r="G5390">
        <v>5388</v>
      </c>
      <c r="H5390">
        <f t="shared" ca="1" si="172"/>
        <v>-1.7865369039705557E-2</v>
      </c>
    </row>
    <row r="5391" spans="2:8" x14ac:dyDescent="0.2">
      <c r="B5391" s="176">
        <v>42660</v>
      </c>
      <c r="C5391" s="146">
        <v>545.84875499999998</v>
      </c>
      <c r="D5391">
        <f t="shared" si="171"/>
        <v>4.3046324673343559</v>
      </c>
      <c r="E5391">
        <v>-1.5374936050183516E-2</v>
      </c>
      <c r="G5391">
        <v>5389</v>
      </c>
      <c r="H5391">
        <f t="shared" ca="1" si="172"/>
        <v>-3.1918066475927251E-2</v>
      </c>
    </row>
    <row r="5392" spans="2:8" x14ac:dyDescent="0.2">
      <c r="B5392" s="176">
        <v>40065</v>
      </c>
      <c r="C5392" s="146">
        <v>102.900391</v>
      </c>
      <c r="D5392">
        <f t="shared" si="171"/>
        <v>5.72389718213583</v>
      </c>
      <c r="E5392">
        <v>-1.5377929813649683E-2</v>
      </c>
      <c r="G5392">
        <v>5390</v>
      </c>
      <c r="H5392">
        <f t="shared" ca="1" si="172"/>
        <v>5.6217171990819111E-2</v>
      </c>
    </row>
    <row r="5393" spans="2:8" x14ac:dyDescent="0.2">
      <c r="B5393" s="176">
        <v>37258</v>
      </c>
      <c r="C5393" s="146">
        <v>15.303682999999999</v>
      </c>
      <c r="D5393">
        <f t="shared" si="171"/>
        <v>-0.96271222008136292</v>
      </c>
      <c r="E5393">
        <v>-1.5384612415148014E-2</v>
      </c>
      <c r="G5393">
        <v>5391</v>
      </c>
      <c r="H5393">
        <f t="shared" ca="1" si="172"/>
        <v>-1.3315800744992648E-2</v>
      </c>
    </row>
    <row r="5394" spans="2:8" x14ac:dyDescent="0.2">
      <c r="B5394" s="176">
        <v>44634</v>
      </c>
      <c r="C5394" s="146">
        <v>410.42086799999998</v>
      </c>
      <c r="D5394">
        <f t="shared" si="171"/>
        <v>1.6794338887972035E-2</v>
      </c>
      <c r="E5394">
        <v>-1.5425020175084247E-2</v>
      </c>
      <c r="G5394">
        <v>5392</v>
      </c>
      <c r="H5394">
        <f t="shared" ca="1" si="172"/>
        <v>-7.7169688294527325E-3</v>
      </c>
    </row>
    <row r="5395" spans="2:8" x14ac:dyDescent="0.2">
      <c r="B5395" s="176">
        <v>43005</v>
      </c>
      <c r="C5395" s="146">
        <v>403.64196800000002</v>
      </c>
      <c r="D5395">
        <f t="shared" si="171"/>
        <v>29.406126513848832</v>
      </c>
      <c r="E5395">
        <v>-1.5440706838706401E-2</v>
      </c>
      <c r="G5395">
        <v>5393</v>
      </c>
      <c r="H5395">
        <f t="shared" ca="1" si="172"/>
        <v>1.139405713996694E-2</v>
      </c>
    </row>
    <row r="5396" spans="2:8" x14ac:dyDescent="0.2">
      <c r="B5396" s="176">
        <v>36838</v>
      </c>
      <c r="C5396" s="146">
        <v>13.275021000000001</v>
      </c>
      <c r="D5396">
        <f t="shared" si="171"/>
        <v>-0.83917397217489997</v>
      </c>
      <c r="E5396">
        <v>-1.5446087507606624E-2</v>
      </c>
      <c r="G5396">
        <v>5394</v>
      </c>
      <c r="H5396">
        <f t="shared" ca="1" si="172"/>
        <v>8.9590881678768171E-3</v>
      </c>
    </row>
    <row r="5397" spans="2:8" x14ac:dyDescent="0.2">
      <c r="B5397" s="176">
        <v>43973</v>
      </c>
      <c r="C5397" s="146">
        <v>82.542739999999995</v>
      </c>
      <c r="D5397">
        <f t="shared" si="171"/>
        <v>-0.40899361992773564</v>
      </c>
      <c r="E5397">
        <v>-1.5457766108703697E-2</v>
      </c>
      <c r="G5397">
        <v>5395</v>
      </c>
      <c r="H5397">
        <f t="shared" ca="1" si="172"/>
        <v>-2.5889017807949555E-2</v>
      </c>
    </row>
    <row r="5398" spans="2:8" x14ac:dyDescent="0.2">
      <c r="B5398" s="176">
        <v>44083</v>
      </c>
      <c r="C5398" s="146">
        <v>139.66471899999999</v>
      </c>
      <c r="D5398">
        <f t="shared" si="171"/>
        <v>-0.38082366626737663</v>
      </c>
      <c r="E5398">
        <v>-1.5460269108772833E-2</v>
      </c>
      <c r="G5398">
        <v>5396</v>
      </c>
      <c r="H5398">
        <f t="shared" ca="1" si="172"/>
        <v>-5.5942765549631362E-4</v>
      </c>
    </row>
    <row r="5399" spans="2:8" x14ac:dyDescent="0.2">
      <c r="B5399" s="176">
        <v>41071</v>
      </c>
      <c r="C5399" s="146">
        <v>225.565338</v>
      </c>
      <c r="D5399">
        <f t="shared" si="171"/>
        <v>-0.63644881354277416</v>
      </c>
      <c r="E5399">
        <v>-1.5468296114498473E-2</v>
      </c>
      <c r="G5399">
        <v>5397</v>
      </c>
      <c r="H5399">
        <f t="shared" ca="1" si="172"/>
        <v>4.0161801053779499E-2</v>
      </c>
    </row>
    <row r="5400" spans="2:8" x14ac:dyDescent="0.2">
      <c r="B5400" s="176">
        <v>45202</v>
      </c>
      <c r="C5400" s="146">
        <v>620.45001200000002</v>
      </c>
      <c r="D5400">
        <f t="shared" si="171"/>
        <v>16.709719366103663</v>
      </c>
      <c r="E5400">
        <v>-1.5471278664463116E-2</v>
      </c>
      <c r="G5400">
        <v>5398</v>
      </c>
      <c r="H5400">
        <f t="shared" ca="1" si="172"/>
        <v>5.2850771988312992E-2</v>
      </c>
    </row>
    <row r="5401" spans="2:8" x14ac:dyDescent="0.2">
      <c r="B5401" s="176">
        <v>35866</v>
      </c>
      <c r="C5401" s="146">
        <v>35.034435000000002</v>
      </c>
      <c r="D5401">
        <f t="shared" si="171"/>
        <v>-0.79112258020758452</v>
      </c>
      <c r="E5401">
        <v>-1.5485107971003761E-2</v>
      </c>
      <c r="G5401">
        <v>5399</v>
      </c>
      <c r="H5401">
        <f t="shared" ca="1" si="172"/>
        <v>2.9747873148435331E-2</v>
      </c>
    </row>
    <row r="5402" spans="2:8" x14ac:dyDescent="0.2">
      <c r="B5402" s="176">
        <v>43461</v>
      </c>
      <c r="C5402" s="146">
        <v>167.727249</v>
      </c>
      <c r="D5402">
        <f t="shared" si="171"/>
        <v>1.2363660632757041</v>
      </c>
      <c r="E5402">
        <v>-1.5506071841014366E-2</v>
      </c>
      <c r="G5402">
        <v>5400</v>
      </c>
      <c r="H5402">
        <f t="shared" ca="1" si="172"/>
        <v>1.3186630429481884E-2</v>
      </c>
    </row>
    <row r="5403" spans="2:8" x14ac:dyDescent="0.2">
      <c r="B5403" s="176">
        <v>39678</v>
      </c>
      <c r="C5403" s="146">
        <v>74.999908000000005</v>
      </c>
      <c r="D5403">
        <f t="shared" si="171"/>
        <v>-0.85620477593913824</v>
      </c>
      <c r="E5403">
        <v>-1.5509175537935311E-2</v>
      </c>
      <c r="G5403">
        <v>5401</v>
      </c>
      <c r="H5403">
        <f t="shared" ca="1" si="172"/>
        <v>-2.1132372057110511E-2</v>
      </c>
    </row>
    <row r="5404" spans="2:8" x14ac:dyDescent="0.2">
      <c r="B5404" s="176">
        <v>42755</v>
      </c>
      <c r="C5404" s="146">
        <v>521.57440199999996</v>
      </c>
      <c r="D5404">
        <f t="shared" si="171"/>
        <v>9.746289633600913</v>
      </c>
      <c r="E5404">
        <v>-1.552356387420591E-2</v>
      </c>
      <c r="G5404">
        <v>5402</v>
      </c>
      <c r="H5404">
        <f t="shared" ca="1" si="172"/>
        <v>-2.2549331797581937E-2</v>
      </c>
    </row>
    <row r="5405" spans="2:8" x14ac:dyDescent="0.2">
      <c r="B5405" s="176">
        <v>35417</v>
      </c>
      <c r="C5405" s="146">
        <v>48.535300999999997</v>
      </c>
      <c r="D5405">
        <f t="shared" si="171"/>
        <v>-0.79024147777715914</v>
      </c>
      <c r="E5405">
        <v>-1.5541967610588481E-2</v>
      </c>
      <c r="G5405">
        <v>5403</v>
      </c>
      <c r="H5405">
        <f t="shared" ca="1" si="172"/>
        <v>-9.4362706756768531E-3</v>
      </c>
    </row>
    <row r="5406" spans="2:8" x14ac:dyDescent="0.2">
      <c r="B5406" s="176">
        <v>41149</v>
      </c>
      <c r="C5406" s="146">
        <v>231.386551</v>
      </c>
      <c r="D5406">
        <f t="shared" si="171"/>
        <v>0.26523690778249037</v>
      </c>
      <c r="E5406">
        <v>-1.5556954901710657E-2</v>
      </c>
      <c r="G5406">
        <v>5404</v>
      </c>
      <c r="H5406">
        <f t="shared" ca="1" si="172"/>
        <v>-9.4717179583484745E-3</v>
      </c>
    </row>
    <row r="5407" spans="2:8" x14ac:dyDescent="0.2">
      <c r="B5407" s="176">
        <v>44194</v>
      </c>
      <c r="C5407" s="146">
        <v>182.88002</v>
      </c>
      <c r="D5407">
        <f t="shared" si="171"/>
        <v>-0.57885674273424681</v>
      </c>
      <c r="E5407">
        <v>-1.5562121261212201E-2</v>
      </c>
      <c r="G5407">
        <v>5405</v>
      </c>
      <c r="H5407">
        <f t="shared" ca="1" si="172"/>
        <v>-2.2708067880670084E-2</v>
      </c>
    </row>
    <row r="5408" spans="2:8" x14ac:dyDescent="0.2">
      <c r="B5408" s="176">
        <v>42915</v>
      </c>
      <c r="C5408" s="146">
        <v>434.24658199999999</v>
      </c>
      <c r="D5408">
        <f t="shared" si="171"/>
        <v>2.2813753239736614</v>
      </c>
      <c r="E5408">
        <v>-1.5593241403761036E-2</v>
      </c>
      <c r="G5408">
        <v>5406</v>
      </c>
      <c r="H5408">
        <f t="shared" ca="1" si="172"/>
        <v>-8.5253312213771585E-3</v>
      </c>
    </row>
    <row r="5409" spans="2:8" x14ac:dyDescent="0.2">
      <c r="B5409" s="176">
        <v>39377</v>
      </c>
      <c r="C5409" s="146">
        <v>132.336761</v>
      </c>
      <c r="D5409">
        <f t="shared" si="171"/>
        <v>-0.53663763440502932</v>
      </c>
      <c r="E5409">
        <v>-1.5602004085210328E-2</v>
      </c>
      <c r="G5409">
        <v>5407</v>
      </c>
      <c r="H5409">
        <f t="shared" ca="1" si="172"/>
        <v>-1.068331635345645E-2</v>
      </c>
    </row>
    <row r="5410" spans="2:8" x14ac:dyDescent="0.2">
      <c r="B5410" s="176">
        <v>41327</v>
      </c>
      <c r="C5410" s="146">
        <v>285.60101300000002</v>
      </c>
      <c r="D5410">
        <f t="shared" si="171"/>
        <v>0.32382233245589476</v>
      </c>
      <c r="E5410">
        <v>-1.5627611067797111E-2</v>
      </c>
      <c r="G5410">
        <v>5408</v>
      </c>
      <c r="H5410">
        <f t="shared" ca="1" si="172"/>
        <v>3.1309871880277687E-3</v>
      </c>
    </row>
    <row r="5411" spans="2:8" x14ac:dyDescent="0.2">
      <c r="B5411" s="176">
        <v>40473</v>
      </c>
      <c r="C5411" s="146">
        <v>215.73968500000001</v>
      </c>
      <c r="D5411">
        <f t="shared" si="171"/>
        <v>-0.26713074200793768</v>
      </c>
      <c r="E5411">
        <v>-1.5637196758414726E-2</v>
      </c>
      <c r="G5411">
        <v>5409</v>
      </c>
      <c r="H5411">
        <f t="shared" ca="1" si="172"/>
        <v>2.4578749566578014E-2</v>
      </c>
    </row>
    <row r="5412" spans="2:8" x14ac:dyDescent="0.2">
      <c r="B5412" s="176">
        <v>41432</v>
      </c>
      <c r="C5412" s="146">
        <v>294.37677000000002</v>
      </c>
      <c r="D5412">
        <f t="shared" si="171"/>
        <v>0.10383928349657663</v>
      </c>
      <c r="E5412">
        <v>-1.5650384311687662E-2</v>
      </c>
      <c r="G5412">
        <v>5410</v>
      </c>
      <c r="H5412">
        <f t="shared" ca="1" si="172"/>
        <v>5.8179814263755831E-3</v>
      </c>
    </row>
    <row r="5413" spans="2:8" x14ac:dyDescent="0.2">
      <c r="B5413" s="176">
        <v>41170</v>
      </c>
      <c r="C5413" s="146">
        <v>266.68444799999997</v>
      </c>
      <c r="D5413">
        <f t="shared" si="171"/>
        <v>13.391066333895445</v>
      </c>
      <c r="E5413">
        <v>-1.5655849230431101E-2</v>
      </c>
      <c r="G5413">
        <v>5411</v>
      </c>
      <c r="H5413">
        <f t="shared" ca="1" si="172"/>
        <v>1.6700636571654229E-2</v>
      </c>
    </row>
    <row r="5414" spans="2:8" x14ac:dyDescent="0.2">
      <c r="B5414" s="176">
        <v>36678</v>
      </c>
      <c r="C5414" s="146">
        <v>18.53125</v>
      </c>
      <c r="D5414">
        <f t="shared" si="171"/>
        <v>-0.55712068326052766</v>
      </c>
      <c r="E5414">
        <v>-1.5687857376682938E-2</v>
      </c>
      <c r="G5414">
        <v>5412</v>
      </c>
      <c r="H5414">
        <f t="shared" ca="1" si="172"/>
        <v>8.8410752271872711E-3</v>
      </c>
    </row>
    <row r="5415" spans="2:8" x14ac:dyDescent="0.2">
      <c r="B5415" s="176">
        <v>35803</v>
      </c>
      <c r="C5415" s="146">
        <v>41.842663000000002</v>
      </c>
      <c r="D5415">
        <f t="shared" si="171"/>
        <v>-0.71558884679235801</v>
      </c>
      <c r="E5415">
        <v>-1.5691522676997995E-2</v>
      </c>
      <c r="G5415">
        <v>5413</v>
      </c>
      <c r="H5415">
        <f t="shared" ca="1" si="172"/>
        <v>2.1095434136610001E-2</v>
      </c>
    </row>
    <row r="5416" spans="2:8" x14ac:dyDescent="0.2">
      <c r="B5416" s="176">
        <v>40819</v>
      </c>
      <c r="C5416" s="146">
        <v>147.12033099999999</v>
      </c>
      <c r="D5416">
        <f t="shared" si="171"/>
        <v>-0.71630361761824624</v>
      </c>
      <c r="E5416">
        <v>-1.5700116507338366E-2</v>
      </c>
      <c r="G5416">
        <v>5414</v>
      </c>
      <c r="H5416">
        <f t="shared" ca="1" si="172"/>
        <v>-1.0349631029218289E-2</v>
      </c>
    </row>
    <row r="5417" spans="2:8" x14ac:dyDescent="0.2">
      <c r="B5417" s="176">
        <v>45070</v>
      </c>
      <c r="C5417" s="146">
        <v>518.58374000000003</v>
      </c>
      <c r="D5417">
        <f t="shared" si="171"/>
        <v>0.15895691733324835</v>
      </c>
      <c r="E5417">
        <v>-1.5704860617929202E-2</v>
      </c>
      <c r="G5417">
        <v>5415</v>
      </c>
      <c r="H5417">
        <f t="shared" ca="1" si="172"/>
        <v>-2.2133045068287165E-2</v>
      </c>
    </row>
    <row r="5418" spans="2:8" x14ac:dyDescent="0.2">
      <c r="B5418" s="176">
        <v>41848</v>
      </c>
      <c r="C5418" s="146">
        <v>447.45730600000002</v>
      </c>
      <c r="D5418">
        <f t="shared" si="171"/>
        <v>5.3413665493352314</v>
      </c>
      <c r="E5418">
        <v>-1.5723222184955175E-2</v>
      </c>
      <c r="G5418">
        <v>5416</v>
      </c>
      <c r="H5418">
        <f t="shared" ca="1" si="172"/>
        <v>-2.2804260934907214E-2</v>
      </c>
    </row>
    <row r="5419" spans="2:8" x14ac:dyDescent="0.2">
      <c r="B5419" s="176">
        <v>39715</v>
      </c>
      <c r="C5419" s="146">
        <v>70.561653000000007</v>
      </c>
      <c r="D5419">
        <f t="shared" si="171"/>
        <v>-0.89238729341368384</v>
      </c>
      <c r="E5419">
        <v>-1.5748080262022304E-2</v>
      </c>
      <c r="G5419">
        <v>5417</v>
      </c>
      <c r="H5419">
        <f t="shared" ca="1" si="172"/>
        <v>-1.4555472373166813E-2</v>
      </c>
    </row>
    <row r="5420" spans="2:8" x14ac:dyDescent="0.2">
      <c r="B5420" s="176">
        <v>45216</v>
      </c>
      <c r="C5420" s="146">
        <v>655.70001200000002</v>
      </c>
      <c r="D5420">
        <f t="shared" si="171"/>
        <v>26.228139037497552</v>
      </c>
      <c r="E5420">
        <v>-1.5761032439008723E-2</v>
      </c>
      <c r="G5420">
        <v>5418</v>
      </c>
      <c r="H5420">
        <f t="shared" ca="1" si="172"/>
        <v>-2.6365392662663016E-2</v>
      </c>
    </row>
    <row r="5421" spans="2:8" x14ac:dyDescent="0.2">
      <c r="B5421" s="176">
        <v>37580</v>
      </c>
      <c r="C5421" s="146">
        <v>24.081704999999999</v>
      </c>
      <c r="D5421">
        <f t="shared" si="171"/>
        <v>-0.93028352208104836</v>
      </c>
      <c r="E5421">
        <v>-1.5762864035182192E-2</v>
      </c>
      <c r="G5421">
        <v>5419</v>
      </c>
      <c r="H5421">
        <f t="shared" ca="1" si="172"/>
        <v>-1.2015109221366385E-2</v>
      </c>
    </row>
    <row r="5422" spans="2:8" x14ac:dyDescent="0.2">
      <c r="B5422" s="176">
        <v>43165</v>
      </c>
      <c r="C5422" s="146">
        <v>345.42343099999999</v>
      </c>
      <c r="D5422">
        <f t="shared" si="171"/>
        <v>0.34365509547951262</v>
      </c>
      <c r="E5422">
        <v>-1.5764777378458938E-2</v>
      </c>
      <c r="G5422">
        <v>5420</v>
      </c>
      <c r="H5422">
        <f t="shared" ca="1" si="172"/>
        <v>-2.0606652068326042E-2</v>
      </c>
    </row>
    <row r="5423" spans="2:8" x14ac:dyDescent="0.2">
      <c r="B5423" s="176">
        <v>40994</v>
      </c>
      <c r="C5423" s="146">
        <v>257.07745399999999</v>
      </c>
      <c r="D5423">
        <f t="shared" si="171"/>
        <v>0.40127385056250786</v>
      </c>
      <c r="E5423">
        <v>-1.5768198174670053E-2</v>
      </c>
      <c r="G5423">
        <v>5421</v>
      </c>
      <c r="H5423">
        <f t="shared" ca="1" si="172"/>
        <v>3.5805880268129198E-2</v>
      </c>
    </row>
    <row r="5424" spans="2:8" x14ac:dyDescent="0.2">
      <c r="B5424" s="176">
        <v>40751</v>
      </c>
      <c r="C5424" s="146">
        <v>183.459824</v>
      </c>
      <c r="D5424">
        <f t="shared" si="171"/>
        <v>5.7323589348169346</v>
      </c>
      <c r="E5424">
        <v>-1.5775055167695801E-2</v>
      </c>
      <c r="G5424">
        <v>5422</v>
      </c>
      <c r="H5424">
        <f t="shared" ca="1" si="172"/>
        <v>-5.1797263706985786E-2</v>
      </c>
    </row>
    <row r="5425" spans="2:8" x14ac:dyDescent="0.2">
      <c r="B5425" s="176">
        <v>39843</v>
      </c>
      <c r="C5425" s="146">
        <v>27.250451999999999</v>
      </c>
      <c r="D5425">
        <f t="shared" si="171"/>
        <v>-0.55977340386298002</v>
      </c>
      <c r="E5425">
        <v>-1.5784282852187463E-2</v>
      </c>
      <c r="G5425">
        <v>5423</v>
      </c>
      <c r="H5425">
        <f t="shared" ca="1" si="172"/>
        <v>1.976076447972119E-2</v>
      </c>
    </row>
    <row r="5426" spans="2:8" x14ac:dyDescent="0.2">
      <c r="B5426" s="176">
        <v>38232</v>
      </c>
      <c r="C5426" s="146">
        <v>61.900967000000001</v>
      </c>
      <c r="D5426">
        <f t="shared" si="171"/>
        <v>3.0265757000017697</v>
      </c>
      <c r="E5426">
        <v>-1.5790261725900701E-2</v>
      </c>
      <c r="G5426">
        <v>5424</v>
      </c>
      <c r="H5426">
        <f t="shared" ca="1" si="172"/>
        <v>-6.6543255525562936E-2</v>
      </c>
    </row>
    <row r="5427" spans="2:8" x14ac:dyDescent="0.2">
      <c r="B5427" s="176">
        <v>37263</v>
      </c>
      <c r="C5427" s="146">
        <v>15.373104</v>
      </c>
      <c r="D5427">
        <f t="shared" si="171"/>
        <v>-0.6207012471721487</v>
      </c>
      <c r="E5427">
        <v>-1.5802558511912295E-2</v>
      </c>
      <c r="G5427">
        <v>5425</v>
      </c>
      <c r="H5427">
        <f t="shared" ca="1" si="172"/>
        <v>-1.384001962428697E-2</v>
      </c>
    </row>
    <row r="5428" spans="2:8" x14ac:dyDescent="0.2">
      <c r="B5428" s="176">
        <v>35921</v>
      </c>
      <c r="C5428" s="146">
        <v>40.530330999999997</v>
      </c>
      <c r="D5428">
        <f t="shared" si="171"/>
        <v>-0.84413782117321079</v>
      </c>
      <c r="E5428">
        <v>-1.5844793702429465E-2</v>
      </c>
      <c r="G5428">
        <v>5426</v>
      </c>
      <c r="H5428">
        <f t="shared" ca="1" si="172"/>
        <v>1.0946331537167783E-2</v>
      </c>
    </row>
    <row r="5429" spans="2:8" x14ac:dyDescent="0.2">
      <c r="B5429" s="176">
        <v>43314</v>
      </c>
      <c r="C5429" s="146">
        <v>260.03955100000002</v>
      </c>
      <c r="D5429">
        <f t="shared" si="171"/>
        <v>-0.3730320456016829</v>
      </c>
      <c r="E5429">
        <v>-1.584595208857778E-2</v>
      </c>
      <c r="G5429">
        <v>5427</v>
      </c>
      <c r="H5429">
        <f t="shared" ca="1" si="172"/>
        <v>6.9088230778038429E-3</v>
      </c>
    </row>
    <row r="5430" spans="2:8" x14ac:dyDescent="0.2">
      <c r="B5430" s="176">
        <v>43032</v>
      </c>
      <c r="C5430" s="146">
        <v>414.75732399999998</v>
      </c>
      <c r="D5430">
        <f t="shared" si="171"/>
        <v>0.90721643051528988</v>
      </c>
      <c r="E5430">
        <v>-1.5848647745226485E-2</v>
      </c>
      <c r="G5430">
        <v>5428</v>
      </c>
      <c r="H5430">
        <f t="shared" ca="1" si="172"/>
        <v>1.8861861047925966E-2</v>
      </c>
    </row>
    <row r="5431" spans="2:8" x14ac:dyDescent="0.2">
      <c r="B5431" s="176">
        <v>40554</v>
      </c>
      <c r="C5431" s="146">
        <v>217.46736100000001</v>
      </c>
      <c r="D5431">
        <f t="shared" si="171"/>
        <v>0.51380594268938351</v>
      </c>
      <c r="E5431">
        <v>-1.5849433300337511E-2</v>
      </c>
      <c r="G5431">
        <v>5429</v>
      </c>
      <c r="H5431">
        <f t="shared" ca="1" si="172"/>
        <v>1.2780950242678875E-2</v>
      </c>
    </row>
    <row r="5432" spans="2:8" x14ac:dyDescent="0.2">
      <c r="B5432" s="176">
        <v>39133</v>
      </c>
      <c r="C5432" s="146">
        <v>143.656036</v>
      </c>
      <c r="D5432">
        <f t="shared" si="171"/>
        <v>1.6986761356506346</v>
      </c>
      <c r="E5432">
        <v>-1.5865607623162165E-2</v>
      </c>
      <c r="G5432">
        <v>5430</v>
      </c>
      <c r="H5432">
        <f t="shared" ca="1" si="172"/>
        <v>-2.5488701689553243E-2</v>
      </c>
    </row>
    <row r="5433" spans="2:8" x14ac:dyDescent="0.2">
      <c r="B5433" s="176">
        <v>35556</v>
      </c>
      <c r="C5433" s="146">
        <v>53.232039999999998</v>
      </c>
      <c r="D5433">
        <f t="shared" si="171"/>
        <v>-0.90268279842130528</v>
      </c>
      <c r="E5433">
        <v>-1.5870736330463743E-2</v>
      </c>
      <c r="G5433">
        <v>5431</v>
      </c>
      <c r="H5433">
        <f t="shared" ca="1" si="172"/>
        <v>6.2695919617705542E-2</v>
      </c>
    </row>
    <row r="5434" spans="2:8" x14ac:dyDescent="0.2">
      <c r="B5434" s="176">
        <v>42629</v>
      </c>
      <c r="C5434" s="146">
        <v>546.99517800000001</v>
      </c>
      <c r="D5434">
        <f t="shared" si="171"/>
        <v>0.24410804285207136</v>
      </c>
      <c r="E5434">
        <v>-1.5873028495631405E-2</v>
      </c>
      <c r="G5434">
        <v>5432</v>
      </c>
      <c r="H5434">
        <f t="shared" ca="1" si="172"/>
        <v>-8.4562285354256427E-3</v>
      </c>
    </row>
    <row r="5435" spans="2:8" x14ac:dyDescent="0.2">
      <c r="B5435" s="176">
        <v>41831</v>
      </c>
      <c r="C5435" s="146">
        <v>439.66854899999998</v>
      </c>
      <c r="D5435">
        <f t="shared" si="171"/>
        <v>0.17814575158307405</v>
      </c>
      <c r="E5435">
        <v>-1.5888818110532991E-2</v>
      </c>
      <c r="G5435">
        <v>5433</v>
      </c>
      <c r="H5435">
        <f t="shared" ca="1" si="172"/>
        <v>1.9715688962133823E-2</v>
      </c>
    </row>
    <row r="5436" spans="2:8" x14ac:dyDescent="0.2">
      <c r="B5436" s="176">
        <v>42968</v>
      </c>
      <c r="C5436" s="146">
        <v>373.18689000000001</v>
      </c>
      <c r="D5436">
        <f t="shared" si="171"/>
        <v>-0.10331232565230486</v>
      </c>
      <c r="E5436">
        <v>-1.5904276019498488E-2</v>
      </c>
      <c r="G5436">
        <v>5434</v>
      </c>
      <c r="H5436">
        <f t="shared" ca="1" si="172"/>
        <v>1.5509623276503084E-2</v>
      </c>
    </row>
    <row r="5437" spans="2:8" x14ac:dyDescent="0.2">
      <c r="B5437" s="176">
        <v>42335</v>
      </c>
      <c r="C5437" s="146">
        <v>416.183807</v>
      </c>
      <c r="D5437">
        <f t="shared" si="171"/>
        <v>0.45311846380031257</v>
      </c>
      <c r="E5437">
        <v>-1.5904842628431153E-2</v>
      </c>
      <c r="G5437">
        <v>5435</v>
      </c>
      <c r="H5437">
        <f t="shared" ca="1" si="172"/>
        <v>1.6457664218445356E-2</v>
      </c>
    </row>
    <row r="5438" spans="2:8" x14ac:dyDescent="0.2">
      <c r="B5438" s="176">
        <v>44439</v>
      </c>
      <c r="C5438" s="146">
        <v>286.40734900000001</v>
      </c>
      <c r="D5438">
        <f t="shared" si="171"/>
        <v>-0.19815794000212272</v>
      </c>
      <c r="E5438">
        <v>-1.5927407514770984E-2</v>
      </c>
      <c r="G5438">
        <v>5436</v>
      </c>
      <c r="H5438">
        <f t="shared" ca="1" si="172"/>
        <v>-4.9258857430136346E-3</v>
      </c>
    </row>
    <row r="5439" spans="2:8" x14ac:dyDescent="0.2">
      <c r="B5439" s="176">
        <v>43199</v>
      </c>
      <c r="C5439" s="146">
        <v>357.18673699999999</v>
      </c>
      <c r="D5439">
        <f t="shared" si="171"/>
        <v>0.60488570239651263</v>
      </c>
      <c r="E5439">
        <v>-1.5929781833835574E-2</v>
      </c>
      <c r="G5439">
        <v>5437</v>
      </c>
      <c r="H5439">
        <f t="shared" ca="1" si="172"/>
        <v>-5.2739843124894339E-2</v>
      </c>
    </row>
    <row r="5440" spans="2:8" x14ac:dyDescent="0.2">
      <c r="B5440" s="176">
        <v>41134</v>
      </c>
      <c r="C5440" s="146">
        <v>222.56210300000001</v>
      </c>
      <c r="D5440">
        <f t="shared" si="171"/>
        <v>7.8120663272770354</v>
      </c>
      <c r="E5440">
        <v>-1.5951541836955851E-2</v>
      </c>
      <c r="G5440">
        <v>5438</v>
      </c>
      <c r="H5440">
        <f t="shared" ca="1" si="172"/>
        <v>1.8596375674422808E-2</v>
      </c>
    </row>
    <row r="5441" spans="2:8" x14ac:dyDescent="0.2">
      <c r="B5441" s="176">
        <v>39770</v>
      </c>
      <c r="C5441" s="146">
        <v>25.256516999999999</v>
      </c>
      <c r="D5441">
        <f t="shared" si="171"/>
        <v>-0.61197375978637725</v>
      </c>
      <c r="E5441">
        <v>-1.5963154075875067E-2</v>
      </c>
      <c r="G5441">
        <v>5439</v>
      </c>
      <c r="H5441">
        <f t="shared" ca="1" si="172"/>
        <v>-2.6334754960581495E-2</v>
      </c>
    </row>
    <row r="5442" spans="2:8" x14ac:dyDescent="0.2">
      <c r="B5442" s="176">
        <v>39954</v>
      </c>
      <c r="C5442" s="146">
        <v>65.089714000000001</v>
      </c>
      <c r="D5442">
        <f t="shared" si="171"/>
        <v>-0.766007540672905</v>
      </c>
      <c r="E5442">
        <v>-1.5966910339768974E-2</v>
      </c>
      <c r="G5442">
        <v>5440</v>
      </c>
      <c r="H5442">
        <f t="shared" ca="1" si="172"/>
        <v>1.2761162105565238E-2</v>
      </c>
    </row>
    <row r="5443" spans="2:8" x14ac:dyDescent="0.2">
      <c r="B5443" s="176">
        <v>41507</v>
      </c>
      <c r="C5443" s="146">
        <v>278.17013500000002</v>
      </c>
      <c r="D5443">
        <f t="shared" ref="D5443:D5506" si="173">(C5443-C5444)/C5444</f>
        <v>-0.27484059235440073</v>
      </c>
      <c r="E5443">
        <v>-1.5974966715281806E-2</v>
      </c>
      <c r="G5443">
        <v>5441</v>
      </c>
      <c r="H5443">
        <f t="shared" ca="1" si="172"/>
        <v>-1.6729385562805871E-2</v>
      </c>
    </row>
    <row r="5444" spans="2:8" x14ac:dyDescent="0.2">
      <c r="B5444" s="176">
        <v>42307</v>
      </c>
      <c r="C5444" s="146">
        <v>383.59860200000003</v>
      </c>
      <c r="D5444">
        <f t="shared" si="173"/>
        <v>-0.14385547184963987</v>
      </c>
      <c r="E5444">
        <v>-1.5976558670273183E-2</v>
      </c>
      <c r="G5444">
        <v>5442</v>
      </c>
      <c r="H5444">
        <f t="shared" ref="H5444:H5507" ca="1" si="174">_xlfn.NORM.INV(RAND(),N$5,N$6)</f>
        <v>-1.9073080326457444E-2</v>
      </c>
    </row>
    <row r="5445" spans="2:8" x14ac:dyDescent="0.2">
      <c r="B5445" s="176">
        <v>42795</v>
      </c>
      <c r="C5445" s="146">
        <v>448.05355800000001</v>
      </c>
      <c r="D5445">
        <f t="shared" si="173"/>
        <v>5.1654088236296607</v>
      </c>
      <c r="E5445">
        <v>-1.5982474388426687E-2</v>
      </c>
      <c r="G5445">
        <v>5443</v>
      </c>
      <c r="H5445">
        <f t="shared" ca="1" si="174"/>
        <v>-2.5765091666418202E-2</v>
      </c>
    </row>
    <row r="5446" spans="2:8" x14ac:dyDescent="0.2">
      <c r="B5446" s="176">
        <v>39651</v>
      </c>
      <c r="C5446" s="146">
        <v>72.672156999999999</v>
      </c>
      <c r="D5446">
        <f t="shared" si="173"/>
        <v>1.4332027326730858</v>
      </c>
      <c r="E5446">
        <v>-1.5997693817278776E-2</v>
      </c>
      <c r="G5446">
        <v>5444</v>
      </c>
      <c r="H5446">
        <f t="shared" ca="1" si="174"/>
        <v>-1.9329353167523964E-2</v>
      </c>
    </row>
    <row r="5447" spans="2:8" x14ac:dyDescent="0.2">
      <c r="B5447" s="176">
        <v>37791</v>
      </c>
      <c r="C5447" s="146">
        <v>29.866872999999998</v>
      </c>
      <c r="D5447">
        <f t="shared" si="173"/>
        <v>-0.73918271039227845</v>
      </c>
      <c r="E5447">
        <v>-1.6009816024977797E-2</v>
      </c>
      <c r="G5447">
        <v>5445</v>
      </c>
      <c r="H5447">
        <f t="shared" ca="1" si="174"/>
        <v>-2.8929464821086763E-2</v>
      </c>
    </row>
    <row r="5448" spans="2:8" x14ac:dyDescent="0.2">
      <c r="B5448" s="176">
        <v>39576</v>
      </c>
      <c r="C5448" s="146">
        <v>114.51262699999999</v>
      </c>
      <c r="D5448">
        <f t="shared" si="173"/>
        <v>9.0049699452653509E-2</v>
      </c>
      <c r="E5448">
        <v>-1.6036552110319967E-2</v>
      </c>
      <c r="G5448">
        <v>5446</v>
      </c>
      <c r="H5448">
        <f t="shared" ca="1" si="174"/>
        <v>-7.4437096685259191E-2</v>
      </c>
    </row>
    <row r="5449" spans="2:8" x14ac:dyDescent="0.2">
      <c r="B5449" s="176">
        <v>39554</v>
      </c>
      <c r="C5449" s="146">
        <v>105.052666</v>
      </c>
      <c r="D5449">
        <f t="shared" si="173"/>
        <v>0.81459064513045509</v>
      </c>
      <c r="E5449">
        <v>-1.603714779964608E-2</v>
      </c>
      <c r="G5449">
        <v>5447</v>
      </c>
      <c r="H5449">
        <f t="shared" ca="1" si="174"/>
        <v>-3.1327952090804767E-4</v>
      </c>
    </row>
    <row r="5450" spans="2:8" x14ac:dyDescent="0.2">
      <c r="B5450" s="176">
        <v>35373</v>
      </c>
      <c r="C5450" s="146">
        <v>57.893313999999997</v>
      </c>
      <c r="D5450">
        <f t="shared" si="173"/>
        <v>-0.84981188841944866</v>
      </c>
      <c r="E5450">
        <v>-1.6037483953525201E-2</v>
      </c>
      <c r="G5450">
        <v>5448</v>
      </c>
      <c r="H5450">
        <f t="shared" ca="1" si="174"/>
        <v>1.3832114526131926E-2</v>
      </c>
    </row>
    <row r="5451" spans="2:8" x14ac:dyDescent="0.2">
      <c r="B5451" s="176">
        <v>41612</v>
      </c>
      <c r="C5451" s="146">
        <v>385.472015</v>
      </c>
      <c r="D5451">
        <f t="shared" si="173"/>
        <v>-5.7149680471367564E-2</v>
      </c>
      <c r="E5451">
        <v>-1.6038134647076128E-2</v>
      </c>
      <c r="G5451">
        <v>5449</v>
      </c>
      <c r="H5451">
        <f t="shared" ca="1" si="174"/>
        <v>-1.7143704396859024E-2</v>
      </c>
    </row>
    <row r="5452" spans="2:8" x14ac:dyDescent="0.2">
      <c r="B5452" s="176">
        <v>41757</v>
      </c>
      <c r="C5452" s="146">
        <v>408.83691399999998</v>
      </c>
      <c r="D5452">
        <f t="shared" si="173"/>
        <v>7.162561800715353E-2</v>
      </c>
      <c r="E5452">
        <v>-1.6066155239902256E-2</v>
      </c>
      <c r="G5452">
        <v>5450</v>
      </c>
      <c r="H5452">
        <f t="shared" ca="1" si="174"/>
        <v>-2.5083161128525367E-2</v>
      </c>
    </row>
    <row r="5453" spans="2:8" x14ac:dyDescent="0.2">
      <c r="B5453" s="176">
        <v>44732</v>
      </c>
      <c r="C5453" s="146">
        <v>381.51095600000002</v>
      </c>
      <c r="D5453">
        <f t="shared" si="173"/>
        <v>3.6585306676248353</v>
      </c>
      <c r="E5453">
        <v>-1.6068927996514142E-2</v>
      </c>
      <c r="G5453">
        <v>5451</v>
      </c>
      <c r="H5453">
        <f t="shared" ca="1" si="174"/>
        <v>1.2059728398224012E-2</v>
      </c>
    </row>
    <row r="5454" spans="2:8" x14ac:dyDescent="0.2">
      <c r="B5454" s="176">
        <v>38016</v>
      </c>
      <c r="C5454" s="146">
        <v>81.895126000000005</v>
      </c>
      <c r="D5454">
        <f t="shared" si="173"/>
        <v>-0.83220922222057381</v>
      </c>
      <c r="E5454">
        <v>-1.6071157451404267E-2</v>
      </c>
      <c r="G5454">
        <v>5452</v>
      </c>
      <c r="H5454">
        <f t="shared" ca="1" si="174"/>
        <v>8.8737749472515212E-3</v>
      </c>
    </row>
    <row r="5455" spans="2:8" x14ac:dyDescent="0.2">
      <c r="B5455" s="176">
        <v>44565</v>
      </c>
      <c r="C5455" s="146">
        <v>488.07882699999999</v>
      </c>
      <c r="D5455">
        <f t="shared" si="173"/>
        <v>14.96864457754952</v>
      </c>
      <c r="E5455">
        <v>-1.6077138221788766E-2</v>
      </c>
      <c r="G5455">
        <v>5453</v>
      </c>
      <c r="H5455">
        <f t="shared" ca="1" si="174"/>
        <v>3.1946901299574726E-2</v>
      </c>
    </row>
    <row r="5456" spans="2:8" x14ac:dyDescent="0.2">
      <c r="B5456" s="176">
        <v>36515</v>
      </c>
      <c r="C5456" s="146">
        <v>30.564824999999999</v>
      </c>
      <c r="D5456">
        <f t="shared" si="173"/>
        <v>-0.74879077798720994</v>
      </c>
      <c r="E5456">
        <v>-1.6089641973685655E-2</v>
      </c>
      <c r="G5456">
        <v>5454</v>
      </c>
      <c r="H5456">
        <f t="shared" ca="1" si="174"/>
        <v>-3.7480116951219868E-2</v>
      </c>
    </row>
    <row r="5457" spans="2:8" x14ac:dyDescent="0.2">
      <c r="B5457" s="176">
        <v>43686</v>
      </c>
      <c r="C5457" s="146">
        <v>121.67079200000001</v>
      </c>
      <c r="D5457">
        <f t="shared" si="173"/>
        <v>0.89167211968014026</v>
      </c>
      <c r="E5457">
        <v>-1.6122554929450597E-2</v>
      </c>
      <c r="G5457">
        <v>5455</v>
      </c>
      <c r="H5457">
        <f t="shared" ca="1" si="174"/>
        <v>-4.8211195947693922E-2</v>
      </c>
    </row>
    <row r="5458" spans="2:8" x14ac:dyDescent="0.2">
      <c r="B5458" s="176">
        <v>38148</v>
      </c>
      <c r="C5458" s="146">
        <v>64.319175999999999</v>
      </c>
      <c r="D5458">
        <f t="shared" si="173"/>
        <v>-0.7959382705614132</v>
      </c>
      <c r="E5458">
        <v>-1.6126959551209925E-2</v>
      </c>
      <c r="G5458">
        <v>5456</v>
      </c>
      <c r="H5458">
        <f t="shared" ca="1" si="174"/>
        <v>1.0567328876188449E-2</v>
      </c>
    </row>
    <row r="5459" spans="2:8" x14ac:dyDescent="0.2">
      <c r="B5459" s="176">
        <v>41295</v>
      </c>
      <c r="C5459" s="146">
        <v>315.19470200000001</v>
      </c>
      <c r="D5459">
        <f t="shared" si="173"/>
        <v>2.2659750151977121E-2</v>
      </c>
      <c r="E5459">
        <v>-1.6131525199068131E-2</v>
      </c>
      <c r="G5459">
        <v>5457</v>
      </c>
      <c r="H5459">
        <f t="shared" ca="1" si="174"/>
        <v>3.4966678073930814E-3</v>
      </c>
    </row>
    <row r="5460" spans="2:8" x14ac:dyDescent="0.2">
      <c r="B5460" s="176">
        <v>41502</v>
      </c>
      <c r="C5460" s="146">
        <v>308.21072400000003</v>
      </c>
      <c r="D5460">
        <f t="shared" si="173"/>
        <v>-0.28007608747029994</v>
      </c>
      <c r="E5460">
        <v>-1.6139120697943769E-2</v>
      </c>
      <c r="G5460">
        <v>5458</v>
      </c>
      <c r="H5460">
        <f t="shared" ca="1" si="174"/>
        <v>-4.5508570993383702E-3</v>
      </c>
    </row>
    <row r="5461" spans="2:8" x14ac:dyDescent="0.2">
      <c r="B5461" s="176">
        <v>44979</v>
      </c>
      <c r="C5461" s="146">
        <v>428.11569200000002</v>
      </c>
      <c r="D5461">
        <f t="shared" si="173"/>
        <v>25.799501939402798</v>
      </c>
      <c r="E5461">
        <v>-1.615122866544624E-2</v>
      </c>
      <c r="G5461">
        <v>5459</v>
      </c>
      <c r="H5461">
        <f t="shared" ca="1" si="174"/>
        <v>-3.3279526084066622E-3</v>
      </c>
    </row>
    <row r="5462" spans="2:8" x14ac:dyDescent="0.2">
      <c r="B5462" s="176">
        <v>36896</v>
      </c>
      <c r="C5462" s="146">
        <v>15.974762999999999</v>
      </c>
      <c r="D5462">
        <f t="shared" si="173"/>
        <v>-0.7415020177300693</v>
      </c>
      <c r="E5462">
        <v>-1.6152036235211716E-2</v>
      </c>
      <c r="G5462">
        <v>5460</v>
      </c>
      <c r="H5462">
        <f t="shared" ca="1" si="174"/>
        <v>4.6412422389572924E-2</v>
      </c>
    </row>
    <row r="5463" spans="2:8" x14ac:dyDescent="0.2">
      <c r="B5463" s="176">
        <v>38154</v>
      </c>
      <c r="C5463" s="146">
        <v>61.798405000000002</v>
      </c>
      <c r="D5463">
        <f t="shared" si="173"/>
        <v>-0.85656869003962466</v>
      </c>
      <c r="E5463">
        <v>-1.6153395132912543E-2</v>
      </c>
      <c r="G5463">
        <v>5461</v>
      </c>
      <c r="H5463">
        <f t="shared" ca="1" si="174"/>
        <v>1.4784066270219332E-2</v>
      </c>
    </row>
    <row r="5464" spans="2:8" x14ac:dyDescent="0.2">
      <c r="B5464" s="176">
        <v>44994</v>
      </c>
      <c r="C5464" s="146">
        <v>430.857147</v>
      </c>
      <c r="D5464">
        <f t="shared" si="173"/>
        <v>8.442901027612109</v>
      </c>
      <c r="E5464">
        <v>-1.6162080129642244E-2</v>
      </c>
      <c r="G5464">
        <v>5462</v>
      </c>
      <c r="H5464">
        <f t="shared" ca="1" si="174"/>
        <v>-1.0009537742550537E-2</v>
      </c>
    </row>
    <row r="5465" spans="2:8" x14ac:dyDescent="0.2">
      <c r="B5465" s="176">
        <v>36412</v>
      </c>
      <c r="C5465" s="146">
        <v>45.627625000000002</v>
      </c>
      <c r="D5465">
        <f t="shared" si="173"/>
        <v>-0.16493787486069905</v>
      </c>
      <c r="E5465">
        <v>-1.6165842492868288E-2</v>
      </c>
      <c r="G5465">
        <v>5463</v>
      </c>
      <c r="H5465">
        <f t="shared" ca="1" si="174"/>
        <v>-1.9925530571749367E-2</v>
      </c>
    </row>
    <row r="5466" spans="2:8" x14ac:dyDescent="0.2">
      <c r="B5466" s="176">
        <v>35650</v>
      </c>
      <c r="C5466" s="146">
        <v>54.639797000000002</v>
      </c>
      <c r="D5466">
        <f t="shared" si="173"/>
        <v>-0.17241357948950906</v>
      </c>
      <c r="E5466">
        <v>-1.6188140528899497E-2</v>
      </c>
      <c r="G5466">
        <v>5464</v>
      </c>
      <c r="H5466">
        <f t="shared" ca="1" si="174"/>
        <v>5.8097630591495645E-3</v>
      </c>
    </row>
    <row r="5467" spans="2:8" x14ac:dyDescent="0.2">
      <c r="B5467" s="176">
        <v>35191</v>
      </c>
      <c r="C5467" s="146">
        <v>66.023071000000002</v>
      </c>
      <c r="D5467">
        <f t="shared" si="173"/>
        <v>-0.5946826843009273</v>
      </c>
      <c r="E5467">
        <v>-1.6199821651671879E-2</v>
      </c>
      <c r="G5467">
        <v>5465</v>
      </c>
      <c r="H5467">
        <f t="shared" ca="1" si="174"/>
        <v>4.0200404854901464E-2</v>
      </c>
    </row>
    <row r="5468" spans="2:8" x14ac:dyDescent="0.2">
      <c r="B5468" s="176">
        <v>43795</v>
      </c>
      <c r="C5468" s="146">
        <v>162.892303</v>
      </c>
      <c r="D5468">
        <f t="shared" si="173"/>
        <v>-0.55688137406039284</v>
      </c>
      <c r="E5468">
        <v>-1.6255417139218971E-2</v>
      </c>
      <c r="G5468">
        <v>5466</v>
      </c>
      <c r="H5468">
        <f t="shared" ca="1" si="174"/>
        <v>3.2995940750151317E-2</v>
      </c>
    </row>
    <row r="5469" spans="2:8" x14ac:dyDescent="0.2">
      <c r="B5469" s="176">
        <v>43140</v>
      </c>
      <c r="C5469" s="146">
        <v>367.60427900000002</v>
      </c>
      <c r="D5469">
        <f t="shared" si="173"/>
        <v>1.1414054014038963</v>
      </c>
      <c r="E5469">
        <v>-1.6273194217124906E-2</v>
      </c>
      <c r="G5469">
        <v>5467</v>
      </c>
      <c r="H5469">
        <f t="shared" ca="1" si="174"/>
        <v>-5.8649541253489645E-2</v>
      </c>
    </row>
    <row r="5470" spans="2:8" x14ac:dyDescent="0.2">
      <c r="B5470" s="176">
        <v>43773</v>
      </c>
      <c r="C5470" s="146">
        <v>171.664963</v>
      </c>
      <c r="D5470">
        <f t="shared" si="173"/>
        <v>-0.59525212878882228</v>
      </c>
      <c r="E5470">
        <v>-1.6281125362715861E-2</v>
      </c>
      <c r="G5470">
        <v>5468</v>
      </c>
      <c r="H5470">
        <f t="shared" ca="1" si="174"/>
        <v>2.4431068619586788E-2</v>
      </c>
    </row>
    <row r="5471" spans="2:8" x14ac:dyDescent="0.2">
      <c r="B5471" s="176">
        <v>44823</v>
      </c>
      <c r="C5471" s="146">
        <v>424.12814300000002</v>
      </c>
      <c r="D5471">
        <f t="shared" si="173"/>
        <v>4.6113963907210209</v>
      </c>
      <c r="E5471">
        <v>-1.6300532591877095E-2</v>
      </c>
      <c r="G5471">
        <v>5469</v>
      </c>
      <c r="H5471">
        <f t="shared" ca="1" si="174"/>
        <v>3.0177072301890342E-3</v>
      </c>
    </row>
    <row r="5472" spans="2:8" x14ac:dyDescent="0.2">
      <c r="B5472" s="176">
        <v>38114</v>
      </c>
      <c r="C5472" s="146">
        <v>75.583350999999993</v>
      </c>
      <c r="D5472">
        <f t="shared" si="173"/>
        <v>-0.83679060840390307</v>
      </c>
      <c r="E5472">
        <v>-1.6300625816164049E-2</v>
      </c>
      <c r="G5472">
        <v>5470</v>
      </c>
      <c r="H5472">
        <f t="shared" ca="1" si="174"/>
        <v>-5.6243561458318256E-2</v>
      </c>
    </row>
    <row r="5473" spans="2:8" x14ac:dyDescent="0.2">
      <c r="B5473" s="176">
        <v>42837</v>
      </c>
      <c r="C5473" s="146">
        <v>463.106628</v>
      </c>
      <c r="D5473">
        <f t="shared" si="173"/>
        <v>33.346720995662402</v>
      </c>
      <c r="E5473">
        <v>-1.6304946539934022E-2</v>
      </c>
      <c r="G5473">
        <v>5471</v>
      </c>
      <c r="H5473">
        <f t="shared" ca="1" si="174"/>
        <v>6.6790231106458209E-2</v>
      </c>
    </row>
    <row r="5474" spans="2:8" x14ac:dyDescent="0.2">
      <c r="B5474" s="176">
        <v>36837</v>
      </c>
      <c r="C5474" s="146">
        <v>13.483285</v>
      </c>
      <c r="D5474">
        <f t="shared" si="173"/>
        <v>-0.96227250156447719</v>
      </c>
      <c r="E5474">
        <v>-1.6319787436765744E-2</v>
      </c>
      <c r="G5474">
        <v>5472</v>
      </c>
      <c r="H5474">
        <f t="shared" ca="1" si="174"/>
        <v>-1.8808596688773167E-2</v>
      </c>
    </row>
    <row r="5475" spans="2:8" x14ac:dyDescent="0.2">
      <c r="B5475" s="176">
        <v>43153</v>
      </c>
      <c r="C5475" s="146">
        <v>357.38613900000001</v>
      </c>
      <c r="D5475">
        <f t="shared" si="173"/>
        <v>2.6460291894236591E-2</v>
      </c>
      <c r="E5475">
        <v>-1.6325983297860974E-2</v>
      </c>
      <c r="G5475">
        <v>5473</v>
      </c>
      <c r="H5475">
        <f t="shared" ca="1" si="174"/>
        <v>2.6085366226651602E-2</v>
      </c>
    </row>
    <row r="5476" spans="2:8" x14ac:dyDescent="0.2">
      <c r="B5476" s="176">
        <v>42229</v>
      </c>
      <c r="C5476" s="146">
        <v>348.17336999999998</v>
      </c>
      <c r="D5476">
        <f t="shared" si="173"/>
        <v>0.69982741526418912</v>
      </c>
      <c r="E5476">
        <v>-1.6328984229389259E-2</v>
      </c>
      <c r="G5476">
        <v>5474</v>
      </c>
      <c r="H5476">
        <f t="shared" ca="1" si="174"/>
        <v>5.9218653511720121E-2</v>
      </c>
    </row>
    <row r="5477" spans="2:8" x14ac:dyDescent="0.2">
      <c r="B5477" s="176">
        <v>40926</v>
      </c>
      <c r="C5477" s="146">
        <v>204.82865899999999</v>
      </c>
      <c r="D5477">
        <f t="shared" si="173"/>
        <v>0.73035665491982515</v>
      </c>
      <c r="E5477">
        <v>-1.6329328200782825E-2</v>
      </c>
      <c r="G5477">
        <v>5475</v>
      </c>
      <c r="H5477">
        <f t="shared" ca="1" si="174"/>
        <v>2.3467701345683861E-2</v>
      </c>
    </row>
    <row r="5478" spans="2:8" x14ac:dyDescent="0.2">
      <c r="B5478" s="176">
        <v>39329</v>
      </c>
      <c r="C5478" s="146">
        <v>118.373665</v>
      </c>
      <c r="D5478">
        <f t="shared" si="173"/>
        <v>3.0065760712765992</v>
      </c>
      <c r="E5478">
        <v>-1.6361939014084757E-2</v>
      </c>
      <c r="G5478">
        <v>5476</v>
      </c>
      <c r="H5478">
        <f t="shared" ca="1" si="174"/>
        <v>-1.1336901665056945E-2</v>
      </c>
    </row>
    <row r="5479" spans="2:8" x14ac:dyDescent="0.2">
      <c r="B5479" s="176">
        <v>39799</v>
      </c>
      <c r="C5479" s="146">
        <v>29.544844000000001</v>
      </c>
      <c r="D5479">
        <f t="shared" si="173"/>
        <v>-0.49606294216467467</v>
      </c>
      <c r="E5479">
        <v>-1.6368650929081255E-2</v>
      </c>
      <c r="G5479">
        <v>5477</v>
      </c>
      <c r="H5479">
        <f t="shared" ca="1" si="174"/>
        <v>1.3253372443310266E-2</v>
      </c>
    </row>
    <row r="5480" spans="2:8" x14ac:dyDescent="0.2">
      <c r="B5480" s="176">
        <v>37932</v>
      </c>
      <c r="C5480" s="146">
        <v>58.628044000000003</v>
      </c>
      <c r="D5480">
        <f t="shared" si="173"/>
        <v>-0.50425446808420682</v>
      </c>
      <c r="E5480">
        <v>-1.6369413977200868E-2</v>
      </c>
      <c r="G5480">
        <v>5478</v>
      </c>
      <c r="H5480">
        <f t="shared" ca="1" si="174"/>
        <v>5.1634313974396277E-3</v>
      </c>
    </row>
    <row r="5481" spans="2:8" x14ac:dyDescent="0.2">
      <c r="B5481" s="176">
        <v>39435</v>
      </c>
      <c r="C5481" s="146">
        <v>118.26237500000001</v>
      </c>
      <c r="D5481">
        <f t="shared" si="173"/>
        <v>-0.71761255816539748</v>
      </c>
      <c r="E5481">
        <v>-1.6377141409838678E-2</v>
      </c>
      <c r="G5481">
        <v>5479</v>
      </c>
      <c r="H5481">
        <f t="shared" ca="1" si="174"/>
        <v>-6.9864693548716177E-3</v>
      </c>
    </row>
    <row r="5482" spans="2:8" x14ac:dyDescent="0.2">
      <c r="B5482" s="176">
        <v>44902</v>
      </c>
      <c r="C5482" s="146">
        <v>418.79473899999999</v>
      </c>
      <c r="D5482">
        <f t="shared" si="173"/>
        <v>-1.960326722485993E-2</v>
      </c>
      <c r="E5482">
        <v>-1.6389650908121223E-2</v>
      </c>
      <c r="G5482">
        <v>5480</v>
      </c>
      <c r="H5482">
        <f t="shared" ca="1" si="174"/>
        <v>-3.0556509365999553E-2</v>
      </c>
    </row>
    <row r="5483" spans="2:8" x14ac:dyDescent="0.2">
      <c r="B5483" s="176">
        <v>44721</v>
      </c>
      <c r="C5483" s="146">
        <v>427.16863999999998</v>
      </c>
      <c r="D5483">
        <f t="shared" si="173"/>
        <v>34.567749839113226</v>
      </c>
      <c r="E5483">
        <v>-1.6412239937959323E-2</v>
      </c>
      <c r="G5483">
        <v>5481</v>
      </c>
      <c r="H5483">
        <f t="shared" ca="1" si="174"/>
        <v>-7.7841189024149089E-3</v>
      </c>
    </row>
    <row r="5484" spans="2:8" x14ac:dyDescent="0.2">
      <c r="B5484" s="176">
        <v>36810</v>
      </c>
      <c r="C5484" s="146">
        <v>12.009999000000001</v>
      </c>
      <c r="D5484">
        <f t="shared" si="173"/>
        <v>-0.94722822025861775</v>
      </c>
      <c r="E5484">
        <v>-1.6424403487148329E-2</v>
      </c>
      <c r="G5484">
        <v>5482</v>
      </c>
      <c r="H5484">
        <f t="shared" ca="1" si="174"/>
        <v>6.5556272027737117E-2</v>
      </c>
    </row>
    <row r="5485" spans="2:8" x14ac:dyDescent="0.2">
      <c r="B5485" s="176">
        <v>41150</v>
      </c>
      <c r="C5485" s="146">
        <v>227.58374000000001</v>
      </c>
      <c r="D5485">
        <f t="shared" si="173"/>
        <v>-0.5639517864826662</v>
      </c>
      <c r="E5485">
        <v>-1.6434883460447931E-2</v>
      </c>
      <c r="G5485">
        <v>5483</v>
      </c>
      <c r="H5485">
        <f t="shared" ca="1" si="174"/>
        <v>-2.1356942310952143E-2</v>
      </c>
    </row>
    <row r="5486" spans="2:8" x14ac:dyDescent="0.2">
      <c r="B5486" s="176">
        <v>42766</v>
      </c>
      <c r="C5486" s="146">
        <v>521.92334000000005</v>
      </c>
      <c r="D5486">
        <f t="shared" si="173"/>
        <v>0.8637251079334789</v>
      </c>
      <c r="E5486">
        <v>-1.6438032248075257E-2</v>
      </c>
      <c r="G5486">
        <v>5484</v>
      </c>
      <c r="H5486">
        <f t="shared" ca="1" si="174"/>
        <v>5.7720501719164333E-2</v>
      </c>
    </row>
    <row r="5487" spans="2:8" x14ac:dyDescent="0.2">
      <c r="B5487" s="176">
        <v>41310</v>
      </c>
      <c r="C5487" s="146">
        <v>280.043091</v>
      </c>
      <c r="D5487">
        <f t="shared" si="173"/>
        <v>8.6841194677389488</v>
      </c>
      <c r="E5487">
        <v>-1.6438263163782295E-2</v>
      </c>
      <c r="G5487">
        <v>5485</v>
      </c>
      <c r="H5487">
        <f t="shared" ca="1" si="174"/>
        <v>-3.4648044344223181E-2</v>
      </c>
    </row>
    <row r="5488" spans="2:8" x14ac:dyDescent="0.2">
      <c r="B5488" s="176">
        <v>36195</v>
      </c>
      <c r="C5488" s="146">
        <v>28.917764999999999</v>
      </c>
      <c r="D5488">
        <f t="shared" si="173"/>
        <v>-0.5475213543163</v>
      </c>
      <c r="E5488">
        <v>-1.6476482550121262E-2</v>
      </c>
      <c r="G5488">
        <v>5486</v>
      </c>
      <c r="H5488">
        <f t="shared" ca="1" si="174"/>
        <v>-7.4902006934390508E-3</v>
      </c>
    </row>
    <row r="5489" spans="2:8" x14ac:dyDescent="0.2">
      <c r="B5489" s="176">
        <v>35335</v>
      </c>
      <c r="C5489" s="146">
        <v>63.909678999999997</v>
      </c>
      <c r="D5489">
        <f t="shared" si="173"/>
        <v>-0.16689422826349845</v>
      </c>
      <c r="E5489">
        <v>-1.648637801399741E-2</v>
      </c>
      <c r="G5489">
        <v>5487</v>
      </c>
      <c r="H5489">
        <f t="shared" ca="1" si="174"/>
        <v>3.8341213206818988E-3</v>
      </c>
    </row>
    <row r="5490" spans="2:8" x14ac:dyDescent="0.2">
      <c r="B5490" s="176">
        <v>38593</v>
      </c>
      <c r="C5490" s="146">
        <v>76.712563000000003</v>
      </c>
      <c r="D5490">
        <f t="shared" si="173"/>
        <v>-0.82182992851777315</v>
      </c>
      <c r="E5490">
        <v>-1.6502715116945569E-2</v>
      </c>
      <c r="G5490">
        <v>5488</v>
      </c>
      <c r="H5490">
        <f t="shared" ca="1" si="174"/>
        <v>-2.997126912660992E-4</v>
      </c>
    </row>
    <row r="5491" spans="2:8" x14ac:dyDescent="0.2">
      <c r="B5491" s="176">
        <v>44715</v>
      </c>
      <c r="C5491" s="146">
        <v>430.55807499999997</v>
      </c>
      <c r="D5491">
        <f t="shared" si="173"/>
        <v>0.1988760648140647</v>
      </c>
      <c r="E5491">
        <v>-1.6509174298860473E-2</v>
      </c>
      <c r="G5491">
        <v>5489</v>
      </c>
      <c r="H5491">
        <f t="shared" ca="1" si="174"/>
        <v>-6.8407673122480844E-3</v>
      </c>
    </row>
    <row r="5492" spans="2:8" x14ac:dyDescent="0.2">
      <c r="B5492" s="176">
        <v>42444</v>
      </c>
      <c r="C5492" s="146">
        <v>359.13476600000001</v>
      </c>
      <c r="D5492">
        <f t="shared" si="173"/>
        <v>0.11080278878846078</v>
      </c>
      <c r="E5492">
        <v>-1.6509883321494629E-2</v>
      </c>
      <c r="G5492">
        <v>5490</v>
      </c>
      <c r="H5492">
        <f t="shared" ca="1" si="174"/>
        <v>-2.0623767307916128E-2</v>
      </c>
    </row>
    <row r="5493" spans="2:8" x14ac:dyDescent="0.2">
      <c r="B5493" s="176">
        <v>42249</v>
      </c>
      <c r="C5493" s="146">
        <v>323.31100500000002</v>
      </c>
      <c r="D5493">
        <f t="shared" si="173"/>
        <v>0.28926550651581512</v>
      </c>
      <c r="E5493">
        <v>-1.652009613914316E-2</v>
      </c>
      <c r="G5493">
        <v>5491</v>
      </c>
      <c r="H5493">
        <f t="shared" ca="1" si="174"/>
        <v>1.3543584213137505E-2</v>
      </c>
    </row>
    <row r="5494" spans="2:8" x14ac:dyDescent="0.2">
      <c r="B5494" s="176">
        <v>40519</v>
      </c>
      <c r="C5494" s="146">
        <v>250.771469</v>
      </c>
      <c r="D5494">
        <f t="shared" si="173"/>
        <v>-0.46541790524454107</v>
      </c>
      <c r="E5494">
        <v>-1.6533686867211239E-2</v>
      </c>
      <c r="G5494">
        <v>5492</v>
      </c>
      <c r="H5494">
        <f t="shared" ca="1" si="174"/>
        <v>3.6775453169272471E-2</v>
      </c>
    </row>
    <row r="5495" spans="2:8" x14ac:dyDescent="0.2">
      <c r="B5495" s="176">
        <v>41929</v>
      </c>
      <c r="C5495" s="146">
        <v>469.09814499999999</v>
      </c>
      <c r="D5495">
        <f t="shared" si="173"/>
        <v>9.1660316580788798E-2</v>
      </c>
      <c r="E5495">
        <v>-1.6535720567053002E-2</v>
      </c>
      <c r="G5495">
        <v>5493</v>
      </c>
      <c r="H5495">
        <f t="shared" ca="1" si="174"/>
        <v>8.8210875268461188E-3</v>
      </c>
    </row>
    <row r="5496" spans="2:8" x14ac:dyDescent="0.2">
      <c r="B5496" s="176">
        <v>44664</v>
      </c>
      <c r="C5496" s="146">
        <v>429.71072400000003</v>
      </c>
      <c r="D5496">
        <f t="shared" si="173"/>
        <v>3.7664090156156842</v>
      </c>
      <c r="E5496">
        <v>-1.6541120642902092E-2</v>
      </c>
      <c r="G5496">
        <v>5494</v>
      </c>
      <c r="H5496">
        <f t="shared" ca="1" si="174"/>
        <v>-2.4893432617944591E-3</v>
      </c>
    </row>
    <row r="5497" spans="2:8" x14ac:dyDescent="0.2">
      <c r="B5497" s="176">
        <v>38632</v>
      </c>
      <c r="C5497" s="146">
        <v>90.153976</v>
      </c>
      <c r="D5497">
        <f t="shared" si="173"/>
        <v>1.0054886346085448</v>
      </c>
      <c r="E5497">
        <v>-1.6561722849404735E-2</v>
      </c>
      <c r="G5497">
        <v>5495</v>
      </c>
      <c r="H5497">
        <f t="shared" ca="1" si="174"/>
        <v>-4.150400132348326E-2</v>
      </c>
    </row>
    <row r="5498" spans="2:8" x14ac:dyDescent="0.2">
      <c r="B5498" s="176">
        <v>36406</v>
      </c>
      <c r="C5498" s="146">
        <v>44.953620999999998</v>
      </c>
      <c r="D5498">
        <f t="shared" si="173"/>
        <v>0.10762421423841564</v>
      </c>
      <c r="E5498">
        <v>-1.6567264465392854E-2</v>
      </c>
      <c r="G5498">
        <v>5496</v>
      </c>
      <c r="H5498">
        <f t="shared" ca="1" si="174"/>
        <v>-3.3248325687343872E-2</v>
      </c>
    </row>
    <row r="5499" spans="2:8" x14ac:dyDescent="0.2">
      <c r="B5499" s="176">
        <v>37858</v>
      </c>
      <c r="C5499" s="146">
        <v>40.585625</v>
      </c>
      <c r="D5499">
        <f t="shared" si="173"/>
        <v>-0.86088619411736489</v>
      </c>
      <c r="E5499">
        <v>-1.6587062773853908E-2</v>
      </c>
      <c r="G5499">
        <v>5497</v>
      </c>
      <c r="H5499">
        <f t="shared" ca="1" si="174"/>
        <v>-2.3369262601203797E-3</v>
      </c>
    </row>
    <row r="5500" spans="2:8" x14ac:dyDescent="0.2">
      <c r="B5500" s="176">
        <v>41304</v>
      </c>
      <c r="C5500" s="146">
        <v>291.74404900000002</v>
      </c>
      <c r="D5500">
        <f t="shared" si="173"/>
        <v>-0.4628569482744348</v>
      </c>
      <c r="E5500">
        <v>-1.6598116342655119E-2</v>
      </c>
      <c r="G5500">
        <v>5498</v>
      </c>
      <c r="H5500">
        <f t="shared" ca="1" si="174"/>
        <v>1.6308753450797086E-2</v>
      </c>
    </row>
    <row r="5501" spans="2:8" x14ac:dyDescent="0.2">
      <c r="B5501" s="176">
        <v>42074</v>
      </c>
      <c r="C5501" s="146">
        <v>543.14031999999997</v>
      </c>
      <c r="D5501">
        <f t="shared" si="173"/>
        <v>10.195740171169767</v>
      </c>
      <c r="E5501">
        <v>-1.6601106628185945E-2</v>
      </c>
      <c r="G5501">
        <v>5499</v>
      </c>
      <c r="H5501">
        <f t="shared" ca="1" si="174"/>
        <v>2.507669424099641E-2</v>
      </c>
    </row>
    <row r="5502" spans="2:8" x14ac:dyDescent="0.2">
      <c r="B5502" s="176">
        <v>35724</v>
      </c>
      <c r="C5502" s="146">
        <v>48.513123</v>
      </c>
      <c r="D5502">
        <f t="shared" si="173"/>
        <v>-0.8808415212609253</v>
      </c>
      <c r="E5502">
        <v>-1.660775882409514E-2</v>
      </c>
      <c r="G5502">
        <v>5500</v>
      </c>
      <c r="H5502">
        <f t="shared" ca="1" si="174"/>
        <v>3.4406164288979697E-3</v>
      </c>
    </row>
    <row r="5503" spans="2:8" x14ac:dyDescent="0.2">
      <c r="B5503" s="176">
        <v>44944</v>
      </c>
      <c r="C5503" s="146">
        <v>407.13110399999999</v>
      </c>
      <c r="D5503">
        <f t="shared" si="173"/>
        <v>-0.15379575127845543</v>
      </c>
      <c r="E5503">
        <v>-1.6614443889621053E-2</v>
      </c>
      <c r="G5503">
        <v>5501</v>
      </c>
      <c r="H5503">
        <f t="shared" ca="1" si="174"/>
        <v>2.6030691973600749E-4</v>
      </c>
    </row>
    <row r="5504" spans="2:8" x14ac:dyDescent="0.2">
      <c r="B5504" s="176">
        <v>41926</v>
      </c>
      <c r="C5504" s="146">
        <v>481.126282</v>
      </c>
      <c r="D5504">
        <f t="shared" si="173"/>
        <v>8.3632043910893561</v>
      </c>
      <c r="E5504">
        <v>-1.6624673628843869E-2</v>
      </c>
      <c r="G5504">
        <v>5502</v>
      </c>
      <c r="H5504">
        <f t="shared" ca="1" si="174"/>
        <v>1.6733637154763635E-2</v>
      </c>
    </row>
    <row r="5505" spans="2:8" x14ac:dyDescent="0.2">
      <c r="B5505" s="176">
        <v>35073</v>
      </c>
      <c r="C5505" s="146">
        <v>51.384788999999998</v>
      </c>
      <c r="D5505">
        <f t="shared" si="173"/>
        <v>-0.22903844292522729</v>
      </c>
      <c r="E5505">
        <v>-1.6644355364239024E-2</v>
      </c>
      <c r="G5505">
        <v>5503</v>
      </c>
      <c r="H5505">
        <f t="shared" ca="1" si="174"/>
        <v>-3.302591547955226E-3</v>
      </c>
    </row>
    <row r="5506" spans="2:8" x14ac:dyDescent="0.2">
      <c r="B5506" s="176">
        <v>38435</v>
      </c>
      <c r="C5506" s="146">
        <v>66.650261</v>
      </c>
      <c r="D5506">
        <f t="shared" si="173"/>
        <v>-0.85183825030163918</v>
      </c>
      <c r="E5506">
        <v>-1.6660625017796696E-2</v>
      </c>
      <c r="G5506">
        <v>5504</v>
      </c>
      <c r="H5506">
        <f t="shared" ca="1" si="174"/>
        <v>-2.6282539308156029E-2</v>
      </c>
    </row>
    <row r="5507" spans="2:8" x14ac:dyDescent="0.2">
      <c r="B5507" s="176">
        <v>42857</v>
      </c>
      <c r="C5507" s="146">
        <v>449.847961</v>
      </c>
      <c r="D5507">
        <f t="shared" ref="D5507:D5570" si="175">(C5507-C5508)/C5508</f>
        <v>40.244123224447804</v>
      </c>
      <c r="E5507">
        <v>-1.6670276269273678E-2</v>
      </c>
      <c r="G5507">
        <v>5505</v>
      </c>
      <c r="H5507">
        <f t="shared" ca="1" si="174"/>
        <v>-3.5119107536386411E-2</v>
      </c>
    </row>
    <row r="5508" spans="2:8" x14ac:dyDescent="0.2">
      <c r="B5508" s="176">
        <v>36829</v>
      </c>
      <c r="C5508" s="146">
        <v>10.906959000000001</v>
      </c>
      <c r="D5508">
        <f t="shared" si="175"/>
        <v>-0.24946935556789582</v>
      </c>
      <c r="E5508">
        <v>-1.6690007632468733E-2</v>
      </c>
      <c r="G5508">
        <v>5506</v>
      </c>
      <c r="H5508">
        <f t="shared" ref="H5508:H5571" ca="1" si="176">_xlfn.NORM.INV(RAND(),N$5,N$6)</f>
        <v>5.8505128816427103E-2</v>
      </c>
    </row>
    <row r="5509" spans="2:8" x14ac:dyDescent="0.2">
      <c r="B5509" s="176">
        <v>36762</v>
      </c>
      <c r="C5509" s="146">
        <v>14.53233</v>
      </c>
      <c r="D5509">
        <f t="shared" si="175"/>
        <v>-0.4476333153016237</v>
      </c>
      <c r="E5509">
        <v>-1.6701552489602815E-2</v>
      </c>
      <c r="G5509">
        <v>5507</v>
      </c>
      <c r="H5509">
        <f t="shared" ca="1" si="176"/>
        <v>5.6138086004452976E-2</v>
      </c>
    </row>
    <row r="5510" spans="2:8" x14ac:dyDescent="0.2">
      <c r="B5510" s="176">
        <v>36236</v>
      </c>
      <c r="C5510" s="146">
        <v>26.309208000000002</v>
      </c>
      <c r="D5510">
        <f t="shared" si="175"/>
        <v>-0.93673484734503143</v>
      </c>
      <c r="E5510">
        <v>-1.6712871216080578E-2</v>
      </c>
      <c r="G5510">
        <v>5508</v>
      </c>
      <c r="H5510">
        <f t="shared" ca="1" si="176"/>
        <v>-3.2319331893565915E-2</v>
      </c>
    </row>
    <row r="5511" spans="2:8" x14ac:dyDescent="0.2">
      <c r="B5511" s="176">
        <v>41740</v>
      </c>
      <c r="C5511" s="146">
        <v>415.85623199999998</v>
      </c>
      <c r="D5511">
        <f t="shared" si="175"/>
        <v>5.7128774320720579</v>
      </c>
      <c r="E5511">
        <v>-1.6712978275101896E-2</v>
      </c>
      <c r="G5511">
        <v>5509</v>
      </c>
      <c r="H5511">
        <f t="shared" ca="1" si="176"/>
        <v>6.7700673763325765E-3</v>
      </c>
    </row>
    <row r="5512" spans="2:8" x14ac:dyDescent="0.2">
      <c r="B5512" s="176">
        <v>38159</v>
      </c>
      <c r="C5512" s="146">
        <v>61.949027999999998</v>
      </c>
      <c r="D5512">
        <f t="shared" si="175"/>
        <v>-0.88109049660587513</v>
      </c>
      <c r="E5512">
        <v>-1.6733708914676512E-2</v>
      </c>
      <c r="G5512">
        <v>5510</v>
      </c>
      <c r="H5512">
        <f t="shared" ca="1" si="176"/>
        <v>-2.2133920003399192E-2</v>
      </c>
    </row>
    <row r="5513" spans="2:8" x14ac:dyDescent="0.2">
      <c r="B5513" s="176">
        <v>42769</v>
      </c>
      <c r="C5513" s="146">
        <v>520.97625700000003</v>
      </c>
      <c r="D5513">
        <f t="shared" si="175"/>
        <v>0.14142180884559408</v>
      </c>
      <c r="E5513">
        <v>-1.6745114448563497E-2</v>
      </c>
      <c r="G5513">
        <v>5511</v>
      </c>
      <c r="H5513">
        <f t="shared" ca="1" si="176"/>
        <v>-2.4573119696056862E-2</v>
      </c>
    </row>
    <row r="5514" spans="2:8" x14ac:dyDescent="0.2">
      <c r="B5514" s="176">
        <v>42730</v>
      </c>
      <c r="C5514" s="146">
        <v>456.42746</v>
      </c>
      <c r="D5514">
        <f t="shared" si="175"/>
        <v>16.397875109297175</v>
      </c>
      <c r="E5514">
        <v>-1.6750760691087583E-2</v>
      </c>
      <c r="G5514">
        <v>5512</v>
      </c>
      <c r="H5514">
        <f t="shared" ca="1" si="176"/>
        <v>-7.0900860184343753E-3</v>
      </c>
    </row>
    <row r="5515" spans="2:8" x14ac:dyDescent="0.2">
      <c r="B5515" s="176">
        <v>36304</v>
      </c>
      <c r="C5515" s="146">
        <v>26.234667000000002</v>
      </c>
      <c r="D5515">
        <f t="shared" si="175"/>
        <v>-0.60791864929809669</v>
      </c>
      <c r="E5515">
        <v>-1.6759967279635048E-2</v>
      </c>
      <c r="G5515">
        <v>5513</v>
      </c>
      <c r="H5515">
        <f t="shared" ca="1" si="176"/>
        <v>-2.010932918210542E-2</v>
      </c>
    </row>
    <row r="5516" spans="2:8" x14ac:dyDescent="0.2">
      <c r="B5516" s="176">
        <v>38133</v>
      </c>
      <c r="C5516" s="146">
        <v>66.911285000000007</v>
      </c>
      <c r="D5516">
        <f t="shared" si="175"/>
        <v>-0.63060083345804652</v>
      </c>
      <c r="E5516">
        <v>-1.6773238406971012E-2</v>
      </c>
      <c r="G5516">
        <v>5514</v>
      </c>
      <c r="H5516">
        <f t="shared" ca="1" si="176"/>
        <v>-4.0566796451474629E-3</v>
      </c>
    </row>
    <row r="5517" spans="2:8" x14ac:dyDescent="0.2">
      <c r="B5517" s="176">
        <v>43537</v>
      </c>
      <c r="C5517" s="146">
        <v>181.13545199999999</v>
      </c>
      <c r="D5517">
        <f t="shared" si="175"/>
        <v>-0.57739708803697842</v>
      </c>
      <c r="E5517">
        <v>-1.6774944099858392E-2</v>
      </c>
      <c r="G5517">
        <v>5515</v>
      </c>
      <c r="H5517">
        <f t="shared" ca="1" si="176"/>
        <v>-2.5123370432880161E-2</v>
      </c>
    </row>
    <row r="5518" spans="2:8" x14ac:dyDescent="0.2">
      <c r="B5518" s="176">
        <v>41786</v>
      </c>
      <c r="C5518" s="146">
        <v>428.618561</v>
      </c>
      <c r="D5518">
        <f t="shared" si="175"/>
        <v>28.635708901991983</v>
      </c>
      <c r="E5518">
        <v>-1.6777470389652473E-2</v>
      </c>
      <c r="G5518">
        <v>5516</v>
      </c>
      <c r="H5518">
        <f t="shared" ca="1" si="176"/>
        <v>-1.9321851619110337E-2</v>
      </c>
    </row>
    <row r="5519" spans="2:8" x14ac:dyDescent="0.2">
      <c r="B5519" s="176">
        <v>36916</v>
      </c>
      <c r="C5519" s="146">
        <v>14.462909</v>
      </c>
      <c r="D5519">
        <f t="shared" si="175"/>
        <v>-0.96094224711703258</v>
      </c>
      <c r="E5519">
        <v>-1.6780239925350188E-2</v>
      </c>
      <c r="G5519">
        <v>5517</v>
      </c>
      <c r="H5519">
        <f t="shared" ca="1" si="176"/>
        <v>-3.1524396724281124E-2</v>
      </c>
    </row>
    <row r="5520" spans="2:8" x14ac:dyDescent="0.2">
      <c r="B5520" s="176">
        <v>42352</v>
      </c>
      <c r="C5520" s="146">
        <v>370.29547100000002</v>
      </c>
      <c r="D5520">
        <f t="shared" si="175"/>
        <v>8.1053101131233678</v>
      </c>
      <c r="E5520">
        <v>-1.6801216751387581E-2</v>
      </c>
      <c r="G5520">
        <v>5518</v>
      </c>
      <c r="H5520">
        <f t="shared" ca="1" si="176"/>
        <v>-5.234074137094152E-3</v>
      </c>
    </row>
    <row r="5521" spans="2:8" x14ac:dyDescent="0.2">
      <c r="B5521" s="176">
        <v>35782</v>
      </c>
      <c r="C5521" s="146">
        <v>40.668078999999999</v>
      </c>
      <c r="D5521">
        <f t="shared" si="175"/>
        <v>1.0061990878885954</v>
      </c>
      <c r="E5521">
        <v>-1.6827548386360667E-2</v>
      </c>
      <c r="G5521">
        <v>5519</v>
      </c>
      <c r="H5521">
        <f t="shared" ca="1" si="176"/>
        <v>-1.9969311347954242E-2</v>
      </c>
    </row>
    <row r="5522" spans="2:8" x14ac:dyDescent="0.2">
      <c r="B5522" s="176">
        <v>36692</v>
      </c>
      <c r="C5522" s="146">
        <v>20.271208000000001</v>
      </c>
      <c r="D5522">
        <f t="shared" si="175"/>
        <v>-0.93153541709721865</v>
      </c>
      <c r="E5522">
        <v>-1.683512526723803E-2</v>
      </c>
      <c r="G5522">
        <v>5520</v>
      </c>
      <c r="H5522">
        <f t="shared" ca="1" si="176"/>
        <v>-3.0680218996419928E-2</v>
      </c>
    </row>
    <row r="5523" spans="2:8" x14ac:dyDescent="0.2">
      <c r="B5523" s="176">
        <v>41410</v>
      </c>
      <c r="C5523" s="146">
        <v>296.08312999999998</v>
      </c>
      <c r="D5523">
        <f t="shared" si="175"/>
        <v>-0.40194525107828438</v>
      </c>
      <c r="E5523">
        <v>-1.6836608000754847E-2</v>
      </c>
      <c r="G5523">
        <v>5521</v>
      </c>
      <c r="H5523">
        <f t="shared" ca="1" si="176"/>
        <v>-1.1589357277926758E-2</v>
      </c>
    </row>
    <row r="5524" spans="2:8" x14ac:dyDescent="0.2">
      <c r="B5524" s="176">
        <v>41912</v>
      </c>
      <c r="C5524" s="146">
        <v>495.07696499999997</v>
      </c>
      <c r="D5524">
        <f t="shared" si="175"/>
        <v>2.3505356138916218</v>
      </c>
      <c r="E5524">
        <v>-1.6837958601121705E-2</v>
      </c>
      <c r="G5524">
        <v>5522</v>
      </c>
      <c r="H5524">
        <f t="shared" ca="1" si="176"/>
        <v>-4.0117922686853248E-2</v>
      </c>
    </row>
    <row r="5525" spans="2:8" x14ac:dyDescent="0.2">
      <c r="B5525" s="176">
        <v>40309</v>
      </c>
      <c r="C5525" s="146">
        <v>147.76054400000001</v>
      </c>
      <c r="D5525">
        <f t="shared" si="175"/>
        <v>0.66767499535736619</v>
      </c>
      <c r="E5525">
        <v>-1.6838841775745149E-2</v>
      </c>
      <c r="G5525">
        <v>5523</v>
      </c>
      <c r="H5525">
        <f t="shared" ca="1" si="176"/>
        <v>-6.2622376246935082E-3</v>
      </c>
    </row>
    <row r="5526" spans="2:8" x14ac:dyDescent="0.2">
      <c r="B5526" s="176">
        <v>38623</v>
      </c>
      <c r="C5526" s="146">
        <v>88.602722</v>
      </c>
      <c r="D5526">
        <f t="shared" si="175"/>
        <v>-0.79752638222172823</v>
      </c>
      <c r="E5526">
        <v>-1.6846712824776271E-2</v>
      </c>
      <c r="G5526">
        <v>5524</v>
      </c>
      <c r="H5526">
        <f t="shared" ca="1" si="176"/>
        <v>-1.8914438770739977E-2</v>
      </c>
    </row>
    <row r="5527" spans="2:8" x14ac:dyDescent="0.2">
      <c r="B5527" s="176">
        <v>41801</v>
      </c>
      <c r="C5527" s="146">
        <v>437.60131799999999</v>
      </c>
      <c r="D5527">
        <f t="shared" si="175"/>
        <v>2.1671960051414381</v>
      </c>
      <c r="E5527">
        <v>-1.6872543891987439E-2</v>
      </c>
      <c r="G5527">
        <v>5525</v>
      </c>
      <c r="H5527">
        <f t="shared" ca="1" si="176"/>
        <v>1.4518056361063765E-2</v>
      </c>
    </row>
    <row r="5528" spans="2:8" x14ac:dyDescent="0.2">
      <c r="B5528" s="176">
        <v>39372</v>
      </c>
      <c r="C5528" s="146">
        <v>138.16679400000001</v>
      </c>
      <c r="D5528">
        <f t="shared" si="175"/>
        <v>-0.69289293052484091</v>
      </c>
      <c r="E5528">
        <v>-1.6873907677059343E-2</v>
      </c>
      <c r="G5528">
        <v>5526</v>
      </c>
      <c r="H5528">
        <f t="shared" ca="1" si="176"/>
        <v>-1.3075190248359717E-2</v>
      </c>
    </row>
    <row r="5529" spans="2:8" x14ac:dyDescent="0.2">
      <c r="B5529" s="176">
        <v>42930</v>
      </c>
      <c r="C5529" s="146">
        <v>449.89779700000003</v>
      </c>
      <c r="D5529">
        <f t="shared" si="175"/>
        <v>6.3654320308628942E-2</v>
      </c>
      <c r="E5529">
        <v>-1.6882693567032231E-2</v>
      </c>
      <c r="G5529">
        <v>5527</v>
      </c>
      <c r="H5529">
        <f t="shared" ca="1" si="176"/>
        <v>2.1387075199114345E-2</v>
      </c>
    </row>
    <row r="5530" spans="2:8" x14ac:dyDescent="0.2">
      <c r="B5530" s="176">
        <v>41806</v>
      </c>
      <c r="C5530" s="146">
        <v>422.97369400000002</v>
      </c>
      <c r="D5530">
        <f t="shared" si="175"/>
        <v>4.3289755896446698</v>
      </c>
      <c r="E5530">
        <v>-1.6885310444962724E-2</v>
      </c>
      <c r="G5530">
        <v>5528</v>
      </c>
      <c r="H5530">
        <f t="shared" ca="1" si="176"/>
        <v>-2.3716963911206892E-2</v>
      </c>
    </row>
    <row r="5531" spans="2:8" x14ac:dyDescent="0.2">
      <c r="B5531" s="176">
        <v>38083</v>
      </c>
      <c r="C5531" s="146">
        <v>79.372421000000003</v>
      </c>
      <c r="D5531">
        <f t="shared" si="175"/>
        <v>-0.84708764796978286</v>
      </c>
      <c r="E5531">
        <v>-1.688768719794315E-2</v>
      </c>
      <c r="G5531">
        <v>5529</v>
      </c>
      <c r="H5531">
        <f t="shared" ca="1" si="176"/>
        <v>1.0290073542344777E-3</v>
      </c>
    </row>
    <row r="5532" spans="2:8" x14ac:dyDescent="0.2">
      <c r="B5532" s="176">
        <v>42123</v>
      </c>
      <c r="C5532" s="146">
        <v>519.07135000000005</v>
      </c>
      <c r="D5532">
        <f t="shared" si="175"/>
        <v>34.103516794216716</v>
      </c>
      <c r="E5532">
        <v>-1.6891570293568817E-2</v>
      </c>
      <c r="G5532">
        <v>5530</v>
      </c>
      <c r="H5532">
        <f t="shared" ca="1" si="176"/>
        <v>-1.168113756017077E-2</v>
      </c>
    </row>
    <row r="5533" spans="2:8" x14ac:dyDescent="0.2">
      <c r="B5533" s="176">
        <v>37249</v>
      </c>
      <c r="C5533" s="146">
        <v>14.786875999999999</v>
      </c>
      <c r="D5533">
        <f t="shared" si="175"/>
        <v>-0.579369695549801</v>
      </c>
      <c r="E5533">
        <v>-1.6923197103997846E-2</v>
      </c>
      <c r="G5533">
        <v>5531</v>
      </c>
      <c r="H5533">
        <f t="shared" ca="1" si="176"/>
        <v>-2.0382888961277042E-2</v>
      </c>
    </row>
    <row r="5534" spans="2:8" x14ac:dyDescent="0.2">
      <c r="B5534" s="176">
        <v>36475</v>
      </c>
      <c r="C5534" s="146">
        <v>35.154091000000001</v>
      </c>
      <c r="D5534">
        <f t="shared" si="175"/>
        <v>-0.92931010372914102</v>
      </c>
      <c r="E5534">
        <v>-1.6942032084676203E-2</v>
      </c>
      <c r="G5534">
        <v>5532</v>
      </c>
      <c r="H5534">
        <f t="shared" ca="1" si="176"/>
        <v>-3.5703934050060053E-2</v>
      </c>
    </row>
    <row r="5535" spans="2:8" x14ac:dyDescent="0.2">
      <c r="B5535" s="176">
        <v>44603</v>
      </c>
      <c r="C5535" s="146">
        <v>497.30007899999998</v>
      </c>
      <c r="D5535">
        <f t="shared" si="175"/>
        <v>3.1727364519374426</v>
      </c>
      <c r="E5535">
        <v>-1.6947469096968818E-2</v>
      </c>
      <c r="G5535">
        <v>5533</v>
      </c>
      <c r="H5535">
        <f t="shared" ca="1" si="176"/>
        <v>-4.0906848179558565E-3</v>
      </c>
    </row>
    <row r="5536" spans="2:8" x14ac:dyDescent="0.2">
      <c r="B5536" s="176">
        <v>39500</v>
      </c>
      <c r="C5536" s="146">
        <v>119.178406</v>
      </c>
      <c r="D5536">
        <f t="shared" si="175"/>
        <v>4.1245522352922457</v>
      </c>
      <c r="E5536">
        <v>-1.6947992149633356E-2</v>
      </c>
      <c r="G5536">
        <v>5534</v>
      </c>
      <c r="H5536">
        <f t="shared" ca="1" si="176"/>
        <v>-1.2043490280047066E-2</v>
      </c>
    </row>
    <row r="5537" spans="2:8" x14ac:dyDescent="0.2">
      <c r="B5537" s="176">
        <v>37741</v>
      </c>
      <c r="C5537" s="146">
        <v>23.256354999999999</v>
      </c>
      <c r="D5537">
        <f t="shared" si="175"/>
        <v>-0.4572672258374943</v>
      </c>
      <c r="E5537">
        <v>-1.6954652653101931E-2</v>
      </c>
      <c r="G5537">
        <v>5535</v>
      </c>
      <c r="H5537">
        <f t="shared" ca="1" si="176"/>
        <v>1.2721964185325185E-2</v>
      </c>
    </row>
    <row r="5538" spans="2:8" x14ac:dyDescent="0.2">
      <c r="B5538" s="176">
        <v>35794</v>
      </c>
      <c r="C5538" s="146">
        <v>42.850470999999999</v>
      </c>
      <c r="D5538">
        <f t="shared" si="175"/>
        <v>-0.42151875806397027</v>
      </c>
      <c r="E5538">
        <v>-1.6966264603023667E-2</v>
      </c>
      <c r="G5538">
        <v>5536</v>
      </c>
      <c r="H5538">
        <f t="shared" ca="1" si="176"/>
        <v>-5.5248230697346294E-2</v>
      </c>
    </row>
    <row r="5539" spans="2:8" x14ac:dyDescent="0.2">
      <c r="B5539" s="176">
        <v>39696</v>
      </c>
      <c r="C5539" s="146">
        <v>74.074089000000001</v>
      </c>
      <c r="D5539">
        <f t="shared" si="175"/>
        <v>-0.68718722851439595</v>
      </c>
      <c r="E5539">
        <v>-1.6967045596303177E-2</v>
      </c>
      <c r="G5539">
        <v>5537</v>
      </c>
      <c r="H5539">
        <f t="shared" ca="1" si="176"/>
        <v>-1.2467038366084449E-2</v>
      </c>
    </row>
    <row r="5540" spans="2:8" x14ac:dyDescent="0.2">
      <c r="B5540" s="176">
        <v>40549</v>
      </c>
      <c r="C5540" s="146">
        <v>236.80007900000001</v>
      </c>
      <c r="D5540">
        <f t="shared" si="175"/>
        <v>-6.4994644687540917E-2</v>
      </c>
      <c r="E5540">
        <v>-1.6994127621185441E-2</v>
      </c>
      <c r="G5540">
        <v>5538</v>
      </c>
      <c r="H5540">
        <f t="shared" ca="1" si="176"/>
        <v>1.3784080293814505E-2</v>
      </c>
    </row>
    <row r="5541" spans="2:8" x14ac:dyDescent="0.2">
      <c r="B5541" s="176">
        <v>43318</v>
      </c>
      <c r="C5541" s="146">
        <v>253.26066599999999</v>
      </c>
      <c r="D5541">
        <f t="shared" si="175"/>
        <v>-0.44299495218307006</v>
      </c>
      <c r="E5541">
        <v>-1.7024599350763642E-2</v>
      </c>
      <c r="G5541">
        <v>5539</v>
      </c>
      <c r="H5541">
        <f t="shared" ca="1" si="176"/>
        <v>5.481550064347996E-2</v>
      </c>
    </row>
    <row r="5542" spans="2:8" x14ac:dyDescent="0.2">
      <c r="B5542" s="176">
        <v>42941</v>
      </c>
      <c r="C5542" s="146">
        <v>454.68289199999998</v>
      </c>
      <c r="D5542">
        <f t="shared" si="175"/>
        <v>-0.18502640404092704</v>
      </c>
      <c r="E5542">
        <v>-1.7025869276816725E-2</v>
      </c>
      <c r="G5542">
        <v>5540</v>
      </c>
      <c r="H5542">
        <f t="shared" ca="1" si="176"/>
        <v>-3.922739957557897E-2</v>
      </c>
    </row>
    <row r="5543" spans="2:8" x14ac:dyDescent="0.2">
      <c r="B5543" s="176">
        <v>45100</v>
      </c>
      <c r="C5543" s="146">
        <v>557.91119400000002</v>
      </c>
      <c r="D5543">
        <f t="shared" si="175"/>
        <v>2.7093892458566047</v>
      </c>
      <c r="E5543">
        <v>-1.7036863640997831E-2</v>
      </c>
      <c r="G5543">
        <v>5541</v>
      </c>
      <c r="H5543">
        <f t="shared" ca="1" si="176"/>
        <v>-2.1588245404800036E-2</v>
      </c>
    </row>
    <row r="5544" spans="2:8" x14ac:dyDescent="0.2">
      <c r="B5544" s="176">
        <v>38783</v>
      </c>
      <c r="C5544" s="146">
        <v>150.405136</v>
      </c>
      <c r="D5544">
        <f t="shared" si="175"/>
        <v>0.58078222904943622</v>
      </c>
      <c r="E5544">
        <v>-1.7040575192527749E-2</v>
      </c>
      <c r="G5544">
        <v>5542</v>
      </c>
      <c r="H5544">
        <f t="shared" ca="1" si="176"/>
        <v>1.7822088539757575E-2</v>
      </c>
    </row>
    <row r="5545" spans="2:8" x14ac:dyDescent="0.2">
      <c r="B5545" s="176">
        <v>38685</v>
      </c>
      <c r="C5545" s="146">
        <v>95.146018999999995</v>
      </c>
      <c r="D5545">
        <f t="shared" si="175"/>
        <v>0.46868242128455151</v>
      </c>
      <c r="E5545">
        <v>-1.7048958330481607E-2</v>
      </c>
      <c r="G5545">
        <v>5543</v>
      </c>
      <c r="H5545">
        <f t="shared" ca="1" si="176"/>
        <v>7.4268521661256984E-2</v>
      </c>
    </row>
    <row r="5546" spans="2:8" x14ac:dyDescent="0.2">
      <c r="B5546" s="176">
        <v>35614</v>
      </c>
      <c r="C5546" s="146">
        <v>64.783248999999998</v>
      </c>
      <c r="D5546">
        <f t="shared" si="175"/>
        <v>-0.88357761991301809</v>
      </c>
      <c r="E5546">
        <v>-1.705188344762126E-2</v>
      </c>
      <c r="G5546">
        <v>5544</v>
      </c>
      <c r="H5546">
        <f t="shared" ca="1" si="176"/>
        <v>-1.4133724005350653E-2</v>
      </c>
    </row>
    <row r="5547" spans="2:8" x14ac:dyDescent="0.2">
      <c r="B5547" s="176">
        <v>42059</v>
      </c>
      <c r="C5547" s="146">
        <v>556.45013400000005</v>
      </c>
      <c r="D5547">
        <f t="shared" si="175"/>
        <v>3.7561949499094029</v>
      </c>
      <c r="E5547">
        <v>-1.706726922904497E-2</v>
      </c>
      <c r="G5547">
        <v>5545</v>
      </c>
      <c r="H5547">
        <f t="shared" ca="1" si="176"/>
        <v>-6.793561352416029E-2</v>
      </c>
    </row>
    <row r="5548" spans="2:8" x14ac:dyDescent="0.2">
      <c r="B5548" s="176">
        <v>40143</v>
      </c>
      <c r="C5548" s="146">
        <v>116.994812</v>
      </c>
      <c r="D5548">
        <f t="shared" si="175"/>
        <v>2.9993446253398228</v>
      </c>
      <c r="E5548">
        <v>-1.7071511277306838E-2</v>
      </c>
      <c r="G5548">
        <v>5546</v>
      </c>
      <c r="H5548">
        <f t="shared" ca="1" si="176"/>
        <v>-6.1342584690993636E-3</v>
      </c>
    </row>
    <row r="5549" spans="2:8" x14ac:dyDescent="0.2">
      <c r="B5549" s="176">
        <v>39793</v>
      </c>
      <c r="C5549" s="146">
        <v>29.253495999999998</v>
      </c>
      <c r="D5549">
        <f t="shared" si="175"/>
        <v>1.7541629493833106</v>
      </c>
      <c r="E5549">
        <v>-1.7130493714133149E-2</v>
      </c>
      <c r="G5549">
        <v>5547</v>
      </c>
      <c r="H5549">
        <f t="shared" ca="1" si="176"/>
        <v>8.3658257038463184E-3</v>
      </c>
    </row>
    <row r="5550" spans="2:8" x14ac:dyDescent="0.2">
      <c r="B5550" s="176">
        <v>37088</v>
      </c>
      <c r="C5550" s="146">
        <v>10.621556</v>
      </c>
      <c r="D5550">
        <f t="shared" si="175"/>
        <v>-0.97489772771595962</v>
      </c>
      <c r="E5550">
        <v>-1.7130879370582188E-2</v>
      </c>
      <c r="G5550">
        <v>5548</v>
      </c>
      <c r="H5550">
        <f t="shared" ca="1" si="176"/>
        <v>1.2797882127520824E-2</v>
      </c>
    </row>
    <row r="5551" spans="2:8" x14ac:dyDescent="0.2">
      <c r="B5551" s="176">
        <v>43101</v>
      </c>
      <c r="C5551" s="146">
        <v>423.13125600000001</v>
      </c>
      <c r="D5551">
        <f t="shared" si="175"/>
        <v>7.7499856745336348</v>
      </c>
      <c r="E5551">
        <v>-1.7135523352584361E-2</v>
      </c>
      <c r="G5551">
        <v>5549</v>
      </c>
      <c r="H5551">
        <f t="shared" ca="1" si="176"/>
        <v>7.8934069258557622E-3</v>
      </c>
    </row>
    <row r="5552" spans="2:8" x14ac:dyDescent="0.2">
      <c r="B5552" s="176">
        <v>35479</v>
      </c>
      <c r="C5552" s="146">
        <v>48.357937</v>
      </c>
      <c r="D5552">
        <f t="shared" si="175"/>
        <v>-0.64661589371751993</v>
      </c>
      <c r="E5552">
        <v>-1.7159229578493185E-2</v>
      </c>
      <c r="G5552">
        <v>5550</v>
      </c>
      <c r="H5552">
        <f t="shared" ca="1" si="176"/>
        <v>8.3930899144023588E-3</v>
      </c>
    </row>
    <row r="5553" spans="2:8" x14ac:dyDescent="0.2">
      <c r="B5553" s="176">
        <v>39024</v>
      </c>
      <c r="C5553" s="146">
        <v>136.842422</v>
      </c>
      <c r="D5553">
        <f t="shared" si="175"/>
        <v>-0.65479964670312629</v>
      </c>
      <c r="E5553">
        <v>-1.7175989221360766E-2</v>
      </c>
      <c r="G5553">
        <v>5551</v>
      </c>
      <c r="H5553">
        <f t="shared" ca="1" si="176"/>
        <v>1.0937115018442502E-3</v>
      </c>
    </row>
    <row r="5554" spans="2:8" x14ac:dyDescent="0.2">
      <c r="B5554" s="176">
        <v>44837</v>
      </c>
      <c r="C5554" s="146">
        <v>396.41449</v>
      </c>
      <c r="D5554">
        <f t="shared" si="175"/>
        <v>1.3186588454993704</v>
      </c>
      <c r="E5554">
        <v>-1.7177458853768916E-2</v>
      </c>
      <c r="G5554">
        <v>5552</v>
      </c>
      <c r="H5554">
        <f t="shared" ca="1" si="176"/>
        <v>-2.2570097620011935E-2</v>
      </c>
    </row>
    <row r="5555" spans="2:8" x14ac:dyDescent="0.2">
      <c r="B5555" s="176">
        <v>43776</v>
      </c>
      <c r="C5555" s="146">
        <v>170.96714800000001</v>
      </c>
      <c r="D5555">
        <f t="shared" si="175"/>
        <v>-0.58291124338352429</v>
      </c>
      <c r="E5555">
        <v>-1.7191965926223813E-2</v>
      </c>
      <c r="G5555">
        <v>5553</v>
      </c>
      <c r="H5555">
        <f t="shared" ca="1" si="176"/>
        <v>4.0692974082552685E-3</v>
      </c>
    </row>
    <row r="5556" spans="2:8" x14ac:dyDescent="0.2">
      <c r="B5556" s="176">
        <v>42488</v>
      </c>
      <c r="C5556" s="146">
        <v>409.905914</v>
      </c>
      <c r="D5556">
        <f t="shared" si="175"/>
        <v>5.7879521697883618</v>
      </c>
      <c r="E5556">
        <v>-1.7202220711152804E-2</v>
      </c>
      <c r="G5556">
        <v>5554</v>
      </c>
      <c r="H5556">
        <f t="shared" ca="1" si="176"/>
        <v>-3.6992748628923884E-2</v>
      </c>
    </row>
    <row r="5557" spans="2:8" x14ac:dyDescent="0.2">
      <c r="B5557" s="176">
        <v>38226</v>
      </c>
      <c r="C5557" s="146">
        <v>60.387272000000003</v>
      </c>
      <c r="D5557">
        <f t="shared" si="175"/>
        <v>2.9163209331005877</v>
      </c>
      <c r="E5557">
        <v>-1.7205730917781957E-2</v>
      </c>
      <c r="G5557">
        <v>5555</v>
      </c>
      <c r="H5557">
        <f t="shared" ca="1" si="176"/>
        <v>2.1796924939574743E-3</v>
      </c>
    </row>
    <row r="5558" spans="2:8" x14ac:dyDescent="0.2">
      <c r="B5558" s="176">
        <v>37222</v>
      </c>
      <c r="C5558" s="146">
        <v>15.419388</v>
      </c>
      <c r="D5558">
        <f t="shared" si="175"/>
        <v>-0.52427871450564167</v>
      </c>
      <c r="E5558">
        <v>-1.7207455599532951E-2</v>
      </c>
      <c r="G5558">
        <v>5556</v>
      </c>
      <c r="H5558">
        <f t="shared" ca="1" si="176"/>
        <v>5.1346524715284086E-2</v>
      </c>
    </row>
    <row r="5559" spans="2:8" x14ac:dyDescent="0.2">
      <c r="B5559" s="176">
        <v>36510</v>
      </c>
      <c r="C5559" s="146">
        <v>32.412650999999997</v>
      </c>
      <c r="D5559">
        <f t="shared" si="175"/>
        <v>-0.87053162687815699</v>
      </c>
      <c r="E5559">
        <v>-1.7221444408649218E-2</v>
      </c>
      <c r="G5559">
        <v>5557</v>
      </c>
      <c r="H5559">
        <f t="shared" ca="1" si="176"/>
        <v>5.5986964490105052E-3</v>
      </c>
    </row>
    <row r="5560" spans="2:8" x14ac:dyDescent="0.2">
      <c r="B5560" s="176">
        <v>41211</v>
      </c>
      <c r="C5560" s="146">
        <v>250.35188299999999</v>
      </c>
      <c r="D5560">
        <f t="shared" si="175"/>
        <v>2.2629562729741961</v>
      </c>
      <c r="E5560">
        <v>-1.7224827798848621E-2</v>
      </c>
      <c r="G5560">
        <v>5558</v>
      </c>
      <c r="H5560">
        <f t="shared" ca="1" si="176"/>
        <v>4.2476942546751479E-3</v>
      </c>
    </row>
    <row r="5561" spans="2:8" x14ac:dyDescent="0.2">
      <c r="B5561" s="176">
        <v>38418</v>
      </c>
      <c r="C5561" s="146">
        <v>76.725479000000007</v>
      </c>
      <c r="D5561">
        <f t="shared" si="175"/>
        <v>-0.38129181672111223</v>
      </c>
      <c r="E5561">
        <v>-1.7234379933010562E-2</v>
      </c>
      <c r="G5561">
        <v>5559</v>
      </c>
      <c r="H5561">
        <f t="shared" ca="1" si="176"/>
        <v>2.1436613868592268E-2</v>
      </c>
    </row>
    <row r="5562" spans="2:8" x14ac:dyDescent="0.2">
      <c r="B5562" s="176">
        <v>38756</v>
      </c>
      <c r="C5562" s="146">
        <v>124.00915500000001</v>
      </c>
      <c r="D5562">
        <f t="shared" si="175"/>
        <v>-0.59374409938440031</v>
      </c>
      <c r="E5562">
        <v>-1.72625846224027E-2</v>
      </c>
      <c r="G5562">
        <v>5560</v>
      </c>
      <c r="H5562">
        <f t="shared" ca="1" si="176"/>
        <v>-1.1084682364839451E-2</v>
      </c>
    </row>
    <row r="5563" spans="2:8" x14ac:dyDescent="0.2">
      <c r="B5563" s="176">
        <v>41297</v>
      </c>
      <c r="C5563" s="146">
        <v>305.24887100000001</v>
      </c>
      <c r="D5563">
        <f t="shared" si="175"/>
        <v>3.7857362082411421</v>
      </c>
      <c r="E5563">
        <v>-1.7265746902558169E-2</v>
      </c>
      <c r="G5563">
        <v>5561</v>
      </c>
      <c r="H5563">
        <f t="shared" ca="1" si="176"/>
        <v>5.4698191709173592E-3</v>
      </c>
    </row>
    <row r="5564" spans="2:8" x14ac:dyDescent="0.2">
      <c r="B5564" s="176">
        <v>38182</v>
      </c>
      <c r="C5564" s="146">
        <v>63.783054</v>
      </c>
      <c r="D5564">
        <f t="shared" si="175"/>
        <v>0.2959716513984485</v>
      </c>
      <c r="E5564">
        <v>-1.7275554819840083E-2</v>
      </c>
      <c r="G5564">
        <v>5562</v>
      </c>
      <c r="H5564">
        <f t="shared" ca="1" si="176"/>
        <v>4.75578301016274E-3</v>
      </c>
    </row>
    <row r="5565" spans="2:8" x14ac:dyDescent="0.2">
      <c r="B5565" s="176">
        <v>35459</v>
      </c>
      <c r="C5565" s="146">
        <v>49.216396000000003</v>
      </c>
      <c r="D5565">
        <f t="shared" si="175"/>
        <v>-0.62178914411862451</v>
      </c>
      <c r="E5565">
        <v>-1.7282851677814844E-2</v>
      </c>
      <c r="G5565">
        <v>5563</v>
      </c>
      <c r="H5565">
        <f t="shared" ca="1" si="176"/>
        <v>-3.2965878598745987E-2</v>
      </c>
    </row>
    <row r="5566" spans="2:8" x14ac:dyDescent="0.2">
      <c r="B5566" s="176">
        <v>39143</v>
      </c>
      <c r="C5566" s="146">
        <v>130.12951699999999</v>
      </c>
      <c r="D5566">
        <f t="shared" si="175"/>
        <v>8.0263503402252354</v>
      </c>
      <c r="E5566">
        <v>-1.7299475014857905E-2</v>
      </c>
      <c r="G5566">
        <v>5564</v>
      </c>
      <c r="H5566">
        <f t="shared" ca="1" si="176"/>
        <v>-1.2117128945215095E-2</v>
      </c>
    </row>
    <row r="5567" spans="2:8" x14ac:dyDescent="0.2">
      <c r="B5567" s="176">
        <v>36742</v>
      </c>
      <c r="C5567" s="146">
        <v>14.416626000000001</v>
      </c>
      <c r="D5567">
        <f t="shared" si="175"/>
        <v>-0.9533760339780295</v>
      </c>
      <c r="E5567">
        <v>-1.7350012483665991E-2</v>
      </c>
      <c r="G5567">
        <v>5565</v>
      </c>
      <c r="H5567">
        <f t="shared" ca="1" si="176"/>
        <v>-2.7278688933644574E-2</v>
      </c>
    </row>
    <row r="5568" spans="2:8" x14ac:dyDescent="0.2">
      <c r="B5568" s="176">
        <v>42270</v>
      </c>
      <c r="C5568" s="146">
        <v>309.21063199999998</v>
      </c>
      <c r="D5568">
        <f t="shared" si="175"/>
        <v>3.8603670532390884</v>
      </c>
      <c r="E5568">
        <v>-1.7416154232014348E-2</v>
      </c>
      <c r="G5568">
        <v>5566</v>
      </c>
      <c r="H5568">
        <f t="shared" ca="1" si="176"/>
        <v>8.203962583391778E-3</v>
      </c>
    </row>
    <row r="5569" spans="2:8" x14ac:dyDescent="0.2">
      <c r="B5569" s="176">
        <v>35324</v>
      </c>
      <c r="C5569" s="146">
        <v>63.618782000000003</v>
      </c>
      <c r="D5569">
        <f t="shared" si="175"/>
        <v>-0.57588885019239422</v>
      </c>
      <c r="E5569">
        <v>-1.7422732031330119E-2</v>
      </c>
      <c r="G5569">
        <v>5567</v>
      </c>
      <c r="H5569">
        <f t="shared" ca="1" si="176"/>
        <v>2.9649988856113148E-2</v>
      </c>
    </row>
    <row r="5570" spans="2:8" x14ac:dyDescent="0.2">
      <c r="B5570" s="176">
        <v>40183</v>
      </c>
      <c r="C5570" s="146">
        <v>150.004974</v>
      </c>
      <c r="D5570">
        <f t="shared" si="175"/>
        <v>-0.42556792570177354</v>
      </c>
      <c r="E5570">
        <v>-1.7423799713906792E-2</v>
      </c>
      <c r="G5570">
        <v>5568</v>
      </c>
      <c r="H5570">
        <f t="shared" ca="1" si="176"/>
        <v>1.959662294530015E-3</v>
      </c>
    </row>
    <row r="5571" spans="2:8" x14ac:dyDescent="0.2">
      <c r="B5571" s="176">
        <v>43347</v>
      </c>
      <c r="C5571" s="146">
        <v>261.13613900000001</v>
      </c>
      <c r="D5571">
        <f t="shared" ref="D5571:D5634" si="177">(C5571-C5572)/C5572</f>
        <v>-5.7173550234329386E-2</v>
      </c>
      <c r="E5571">
        <v>-1.7441768915119029E-2</v>
      </c>
      <c r="G5571">
        <v>5569</v>
      </c>
      <c r="H5571">
        <f t="shared" ca="1" si="176"/>
        <v>-2.2459611645122224E-2</v>
      </c>
    </row>
    <row r="5572" spans="2:8" x14ac:dyDescent="0.2">
      <c r="B5572" s="176">
        <v>41465</v>
      </c>
      <c r="C5572" s="146">
        <v>276.971588</v>
      </c>
      <c r="D5572">
        <f t="shared" si="177"/>
        <v>3.3920337587631448</v>
      </c>
      <c r="E5572">
        <v>-1.7467923892324651E-2</v>
      </c>
      <c r="G5572">
        <v>5570</v>
      </c>
      <c r="H5572">
        <f t="shared" ref="H5572:H5635" ca="1" si="178">_xlfn.NORM.INV(RAND(),N$5,N$6)</f>
        <v>-5.1586353714444019E-2</v>
      </c>
    </row>
    <row r="5573" spans="2:8" x14ac:dyDescent="0.2">
      <c r="B5573" s="176">
        <v>38215</v>
      </c>
      <c r="C5573" s="146">
        <v>63.062263000000002</v>
      </c>
      <c r="D5573">
        <f t="shared" si="177"/>
        <v>-0.66909681132644439</v>
      </c>
      <c r="E5573">
        <v>-1.746950077540926E-2</v>
      </c>
      <c r="G5573">
        <v>5571</v>
      </c>
      <c r="H5573">
        <f t="shared" ca="1" si="178"/>
        <v>6.2439393642775461E-3</v>
      </c>
    </row>
    <row r="5574" spans="2:8" x14ac:dyDescent="0.2">
      <c r="B5574" s="176">
        <v>40430</v>
      </c>
      <c r="C5574" s="146">
        <v>190.57617200000001</v>
      </c>
      <c r="D5574">
        <f t="shared" si="177"/>
        <v>6.9930995743037441</v>
      </c>
      <c r="E5574">
        <v>-1.7475182307821545E-2</v>
      </c>
      <c r="G5574">
        <v>5572</v>
      </c>
      <c r="H5574">
        <f t="shared" ca="1" si="178"/>
        <v>2.4048161003159312E-2</v>
      </c>
    </row>
    <row r="5575" spans="2:8" x14ac:dyDescent="0.2">
      <c r="B5575" s="176">
        <v>37728</v>
      </c>
      <c r="C5575" s="146">
        <v>23.842587000000002</v>
      </c>
      <c r="D5575">
        <f t="shared" si="177"/>
        <v>-0.67456118231542228</v>
      </c>
      <c r="E5575">
        <v>-1.7482383050541936E-2</v>
      </c>
      <c r="G5575">
        <v>5573</v>
      </c>
      <c r="H5575">
        <f t="shared" ca="1" si="178"/>
        <v>-9.7504805753299995E-3</v>
      </c>
    </row>
    <row r="5576" spans="2:8" x14ac:dyDescent="0.2">
      <c r="B5576" s="176">
        <v>39688</v>
      </c>
      <c r="C5576" s="146">
        <v>73.262885999999995</v>
      </c>
      <c r="D5576">
        <f t="shared" si="177"/>
        <v>-0.11502804022127298</v>
      </c>
      <c r="E5576">
        <v>-1.7500436112847489E-2</v>
      </c>
      <c r="G5576">
        <v>5574</v>
      </c>
      <c r="H5576">
        <f t="shared" ca="1" si="178"/>
        <v>-2.8192122568415391E-3</v>
      </c>
    </row>
    <row r="5577" spans="2:8" x14ac:dyDescent="0.2">
      <c r="B5577" s="176">
        <v>38568</v>
      </c>
      <c r="C5577" s="146">
        <v>82.785544999999999</v>
      </c>
      <c r="D5577">
        <f t="shared" si="177"/>
        <v>-0.68426453128555387</v>
      </c>
      <c r="E5577">
        <v>-1.7528162464465834E-2</v>
      </c>
      <c r="G5577">
        <v>5575</v>
      </c>
      <c r="H5577">
        <f t="shared" ca="1" si="178"/>
        <v>3.4679162435347612E-2</v>
      </c>
    </row>
    <row r="5578" spans="2:8" x14ac:dyDescent="0.2">
      <c r="B5578" s="176">
        <v>41177</v>
      </c>
      <c r="C5578" s="146">
        <v>262.19906600000002</v>
      </c>
      <c r="D5578">
        <f t="shared" si="177"/>
        <v>1.3917961610276026</v>
      </c>
      <c r="E5578">
        <v>-1.7537468301793858E-2</v>
      </c>
      <c r="G5578">
        <v>5576</v>
      </c>
      <c r="H5578">
        <f t="shared" ca="1" si="178"/>
        <v>-2.5932196908415788E-2</v>
      </c>
    </row>
    <row r="5579" spans="2:8" x14ac:dyDescent="0.2">
      <c r="B5579" s="176">
        <v>40081</v>
      </c>
      <c r="C5579" s="146">
        <v>109.624336</v>
      </c>
      <c r="D5579">
        <f t="shared" si="177"/>
        <v>-0.27295556319932313</v>
      </c>
      <c r="E5579">
        <v>-1.7548258254640927E-2</v>
      </c>
      <c r="G5579">
        <v>5577</v>
      </c>
      <c r="H5579">
        <f t="shared" ca="1" si="178"/>
        <v>-4.0673636616302362E-2</v>
      </c>
    </row>
    <row r="5580" spans="2:8" x14ac:dyDescent="0.2">
      <c r="B5580" s="176">
        <v>40312</v>
      </c>
      <c r="C5580" s="146">
        <v>150.78079199999999</v>
      </c>
      <c r="D5580">
        <f t="shared" si="177"/>
        <v>0.86614094525396468</v>
      </c>
      <c r="E5580">
        <v>-1.7572325286779614E-2</v>
      </c>
      <c r="G5580">
        <v>5578</v>
      </c>
      <c r="H5580">
        <f t="shared" ca="1" si="178"/>
        <v>6.1503670177650975E-5</v>
      </c>
    </row>
    <row r="5581" spans="2:8" x14ac:dyDescent="0.2">
      <c r="B5581" s="176">
        <v>43959</v>
      </c>
      <c r="C5581" s="146">
        <v>80.798180000000002</v>
      </c>
      <c r="D5581">
        <f t="shared" si="177"/>
        <v>-0.8099902058327223</v>
      </c>
      <c r="E5581">
        <v>-1.7575758865347322E-2</v>
      </c>
      <c r="G5581">
        <v>5579</v>
      </c>
      <c r="H5581">
        <f t="shared" ca="1" si="178"/>
        <v>3.4138631041707466E-2</v>
      </c>
    </row>
    <row r="5582" spans="2:8" x14ac:dyDescent="0.2">
      <c r="B5582" s="176">
        <v>41808</v>
      </c>
      <c r="C5582" s="146">
        <v>425.23165899999998</v>
      </c>
      <c r="D5582">
        <f t="shared" si="177"/>
        <v>38.48988100705072</v>
      </c>
      <c r="E5582">
        <v>-1.7577644389705049E-2</v>
      </c>
      <c r="G5582">
        <v>5580</v>
      </c>
      <c r="H5582">
        <f t="shared" ca="1" si="178"/>
        <v>2.9139052763721297E-2</v>
      </c>
    </row>
    <row r="5583" spans="2:8" x14ac:dyDescent="0.2">
      <c r="B5583" s="176">
        <v>37160</v>
      </c>
      <c r="C5583" s="146">
        <v>10.768117</v>
      </c>
      <c r="D5583">
        <f t="shared" si="177"/>
        <v>-0.84673390773333468</v>
      </c>
      <c r="E5583">
        <v>-1.7593085419389504E-2</v>
      </c>
      <c r="G5583">
        <v>5581</v>
      </c>
      <c r="H5583">
        <f t="shared" ca="1" si="178"/>
        <v>5.7138599233065249E-3</v>
      </c>
    </row>
    <row r="5584" spans="2:8" x14ac:dyDescent="0.2">
      <c r="B5584" s="176">
        <v>37993</v>
      </c>
      <c r="C5584" s="146">
        <v>70.257660000000001</v>
      </c>
      <c r="D5584">
        <f t="shared" si="177"/>
        <v>-0.38340655441530624</v>
      </c>
      <c r="E5584">
        <v>-1.7603699011657602E-2</v>
      </c>
      <c r="G5584">
        <v>5582</v>
      </c>
      <c r="H5584">
        <f t="shared" ca="1" si="178"/>
        <v>2.0059117010988025E-4</v>
      </c>
    </row>
    <row r="5585" spans="2:8" x14ac:dyDescent="0.2">
      <c r="B5585" s="176">
        <v>43706</v>
      </c>
      <c r="C5585" s="146">
        <v>113.94486999999999</v>
      </c>
      <c r="D5585">
        <f t="shared" si="177"/>
        <v>-0.77084807838322722</v>
      </c>
      <c r="E5585">
        <v>-1.7619204387469688E-2</v>
      </c>
      <c r="G5585">
        <v>5583</v>
      </c>
      <c r="H5585">
        <f t="shared" ca="1" si="178"/>
        <v>-2.3280227876490776E-2</v>
      </c>
    </row>
    <row r="5586" spans="2:8" x14ac:dyDescent="0.2">
      <c r="B5586" s="176">
        <v>41907</v>
      </c>
      <c r="C5586" s="146">
        <v>497.24597199999999</v>
      </c>
      <c r="D5586">
        <f t="shared" si="177"/>
        <v>0.25439358095634035</v>
      </c>
      <c r="E5586">
        <v>-1.7627619424564867E-2</v>
      </c>
      <c r="G5586">
        <v>5584</v>
      </c>
      <c r="H5586">
        <f t="shared" ca="1" si="178"/>
        <v>-4.3989220449368281E-2</v>
      </c>
    </row>
    <row r="5587" spans="2:8" x14ac:dyDescent="0.2">
      <c r="B5587" s="176">
        <v>42194</v>
      </c>
      <c r="C5587" s="146">
        <v>396.40347300000002</v>
      </c>
      <c r="D5587">
        <f t="shared" si="177"/>
        <v>1.0801286832733403</v>
      </c>
      <c r="E5587">
        <v>-1.7656598118300487E-2</v>
      </c>
      <c r="G5587">
        <v>5585</v>
      </c>
      <c r="H5587">
        <f t="shared" ca="1" si="178"/>
        <v>5.8553777372810966E-3</v>
      </c>
    </row>
    <row r="5588" spans="2:8" x14ac:dyDescent="0.2">
      <c r="B5588" s="176">
        <v>40742</v>
      </c>
      <c r="C5588" s="146">
        <v>190.56680299999999</v>
      </c>
      <c r="D5588">
        <f t="shared" si="177"/>
        <v>2.5553815138365841</v>
      </c>
      <c r="E5588">
        <v>-1.7666140651918554E-2</v>
      </c>
      <c r="G5588">
        <v>5586</v>
      </c>
      <c r="H5588">
        <f t="shared" ca="1" si="178"/>
        <v>-4.3299641240534009E-2</v>
      </c>
    </row>
    <row r="5589" spans="2:8" x14ac:dyDescent="0.2">
      <c r="B5589" s="176">
        <v>39996</v>
      </c>
      <c r="C5589" s="146">
        <v>53.599536999999998</v>
      </c>
      <c r="D5589">
        <f t="shared" si="177"/>
        <v>-0.66013532209488357</v>
      </c>
      <c r="E5589">
        <v>-1.7687333775133478E-2</v>
      </c>
      <c r="G5589">
        <v>5587</v>
      </c>
      <c r="H5589">
        <f t="shared" ca="1" si="178"/>
        <v>-1.6871495291272357E-2</v>
      </c>
    </row>
    <row r="5590" spans="2:8" x14ac:dyDescent="0.2">
      <c r="B5590" s="176">
        <v>43802</v>
      </c>
      <c r="C5590" s="146">
        <v>157.70846599999999</v>
      </c>
      <c r="D5590">
        <f t="shared" si="177"/>
        <v>-0.12742727626787587</v>
      </c>
      <c r="E5590">
        <v>-1.7696435311445408E-2</v>
      </c>
      <c r="G5590">
        <v>5588</v>
      </c>
      <c r="H5590">
        <f t="shared" ca="1" si="178"/>
        <v>3.7119656575560454E-2</v>
      </c>
    </row>
    <row r="5591" spans="2:8" x14ac:dyDescent="0.2">
      <c r="B5591" s="176">
        <v>40850</v>
      </c>
      <c r="C5591" s="146">
        <v>180.73962399999999</v>
      </c>
      <c r="D5591">
        <f t="shared" si="177"/>
        <v>0.49189784452174984</v>
      </c>
      <c r="E5591">
        <v>-1.7699153473282967E-2</v>
      </c>
      <c r="G5591">
        <v>5589</v>
      </c>
      <c r="H5591">
        <f t="shared" ca="1" si="178"/>
        <v>3.5222378410005389E-2</v>
      </c>
    </row>
    <row r="5592" spans="2:8" x14ac:dyDescent="0.2">
      <c r="B5592" s="176">
        <v>39394</v>
      </c>
      <c r="C5592" s="146">
        <v>121.147453</v>
      </c>
      <c r="D5592">
        <f t="shared" si="177"/>
        <v>-0.80664359537103691</v>
      </c>
      <c r="E5592">
        <v>-1.7700954980965383E-2</v>
      </c>
      <c r="G5592">
        <v>5590</v>
      </c>
      <c r="H5592">
        <f t="shared" ca="1" si="178"/>
        <v>3.7661372896827236E-2</v>
      </c>
    </row>
    <row r="5593" spans="2:8" x14ac:dyDescent="0.2">
      <c r="B5593" s="176">
        <v>45225</v>
      </c>
      <c r="C5593" s="146">
        <v>626.54998799999998</v>
      </c>
      <c r="D5593">
        <f t="shared" si="177"/>
        <v>3.9674950600756125</v>
      </c>
      <c r="E5593">
        <v>-1.7715745747711661E-2</v>
      </c>
      <c r="G5593">
        <v>5591</v>
      </c>
      <c r="H5593">
        <f t="shared" ca="1" si="178"/>
        <v>-8.8311809453152541E-3</v>
      </c>
    </row>
    <row r="5594" spans="2:8" x14ac:dyDescent="0.2">
      <c r="B5594" s="176">
        <v>39464</v>
      </c>
      <c r="C5594" s="146">
        <v>126.12996699999999</v>
      </c>
      <c r="D5594">
        <f t="shared" si="177"/>
        <v>-8.6146088450648528E-2</v>
      </c>
      <c r="E5594">
        <v>-1.7734549191322255E-2</v>
      </c>
      <c r="G5594">
        <v>5592</v>
      </c>
      <c r="H5594">
        <f t="shared" ca="1" si="178"/>
        <v>1.1484650942458093E-2</v>
      </c>
    </row>
    <row r="5595" spans="2:8" x14ac:dyDescent="0.2">
      <c r="B5595" s="176">
        <v>44113</v>
      </c>
      <c r="C5595" s="146">
        <v>138.019836</v>
      </c>
      <c r="D5595">
        <f t="shared" si="177"/>
        <v>5.1935177279446769</v>
      </c>
      <c r="E5595">
        <v>-1.7736796561320295E-2</v>
      </c>
      <c r="G5595">
        <v>5593</v>
      </c>
      <c r="H5595">
        <f t="shared" ca="1" si="178"/>
        <v>-3.883078900288988E-2</v>
      </c>
    </row>
    <row r="5596" spans="2:8" x14ac:dyDescent="0.2">
      <c r="B5596" s="176">
        <v>36063</v>
      </c>
      <c r="C5596" s="146">
        <v>22.284562999999999</v>
      </c>
      <c r="D5596">
        <f t="shared" si="177"/>
        <v>-0.95221458355580291</v>
      </c>
      <c r="E5596">
        <v>-1.7739829903671466E-2</v>
      </c>
      <c r="G5596">
        <v>5594</v>
      </c>
      <c r="H5596">
        <f t="shared" ca="1" si="178"/>
        <v>-9.9507297576493722E-3</v>
      </c>
    </row>
    <row r="5597" spans="2:8" x14ac:dyDescent="0.2">
      <c r="B5597" s="176">
        <v>44776</v>
      </c>
      <c r="C5597" s="146">
        <v>466.34652699999998</v>
      </c>
      <c r="D5597">
        <f t="shared" si="177"/>
        <v>9.2831259250968294</v>
      </c>
      <c r="E5597">
        <v>-1.7742826597318656E-2</v>
      </c>
      <c r="G5597">
        <v>5595</v>
      </c>
      <c r="H5597">
        <f t="shared" ca="1" si="178"/>
        <v>5.9489573743979124E-3</v>
      </c>
    </row>
    <row r="5598" spans="2:8" x14ac:dyDescent="0.2">
      <c r="B5598" s="176">
        <v>39930</v>
      </c>
      <c r="C5598" s="146">
        <v>45.350658000000003</v>
      </c>
      <c r="D5598">
        <f t="shared" si="177"/>
        <v>1.3621330204841624</v>
      </c>
      <c r="E5598">
        <v>-1.7747858255729911E-2</v>
      </c>
      <c r="G5598">
        <v>5596</v>
      </c>
      <c r="H5598">
        <f t="shared" ca="1" si="178"/>
        <v>-9.9052974742736108E-4</v>
      </c>
    </row>
    <row r="5599" spans="2:8" x14ac:dyDescent="0.2">
      <c r="B5599" s="176">
        <v>36725</v>
      </c>
      <c r="C5599" s="146">
        <v>19.199027999999998</v>
      </c>
      <c r="D5599">
        <f t="shared" si="177"/>
        <v>-0.71391807614470792</v>
      </c>
      <c r="E5599">
        <v>-1.7758344552516452E-2</v>
      </c>
      <c r="G5599">
        <v>5597</v>
      </c>
      <c r="H5599">
        <f t="shared" ca="1" si="178"/>
        <v>-2.7973034075921867E-3</v>
      </c>
    </row>
    <row r="5600" spans="2:8" x14ac:dyDescent="0.2">
      <c r="B5600" s="176">
        <v>35188</v>
      </c>
      <c r="C5600" s="146">
        <v>67.110245000000006</v>
      </c>
      <c r="D5600">
        <f t="shared" si="177"/>
        <v>0.26051230744622544</v>
      </c>
      <c r="E5600">
        <v>-1.7760051175231644E-2</v>
      </c>
      <c r="G5600">
        <v>5598</v>
      </c>
      <c r="H5600">
        <f t="shared" ca="1" si="178"/>
        <v>4.497743261366928E-2</v>
      </c>
    </row>
    <row r="5601" spans="2:8" x14ac:dyDescent="0.2">
      <c r="B5601" s="176">
        <v>35662</v>
      </c>
      <c r="C5601" s="146">
        <v>53.240451999999998</v>
      </c>
      <c r="D5601">
        <f t="shared" si="177"/>
        <v>-0.89478647455962501</v>
      </c>
      <c r="E5601">
        <v>-1.7790333703639073E-2</v>
      </c>
      <c r="G5601">
        <v>5599</v>
      </c>
      <c r="H5601">
        <f t="shared" ca="1" si="178"/>
        <v>5.0873374468134912E-2</v>
      </c>
    </row>
    <row r="5602" spans="2:8" x14ac:dyDescent="0.2">
      <c r="B5602" s="176">
        <v>42598</v>
      </c>
      <c r="C5602" s="146">
        <v>506.02288800000002</v>
      </c>
      <c r="D5602">
        <f t="shared" si="177"/>
        <v>-4.6402355854038263E-2</v>
      </c>
      <c r="E5602">
        <v>-1.7801803018870747E-2</v>
      </c>
      <c r="G5602">
        <v>5600</v>
      </c>
      <c r="H5602">
        <f t="shared" ca="1" si="178"/>
        <v>1.1821710251009266E-2</v>
      </c>
    </row>
    <row r="5603" spans="2:8" x14ac:dyDescent="0.2">
      <c r="B5603" s="176">
        <v>42765</v>
      </c>
      <c r="C5603" s="146">
        <v>530.646118</v>
      </c>
      <c r="D5603">
        <f t="shared" si="177"/>
        <v>2.0532798498437019</v>
      </c>
      <c r="E5603">
        <v>-1.7806141607525437E-2</v>
      </c>
      <c r="G5603">
        <v>5601</v>
      </c>
      <c r="H5603">
        <f t="shared" ca="1" si="178"/>
        <v>7.5137544262918543E-3</v>
      </c>
    </row>
    <row r="5604" spans="2:8" x14ac:dyDescent="0.2">
      <c r="B5604" s="176">
        <v>40858</v>
      </c>
      <c r="C5604" s="146">
        <v>173.79544100000001</v>
      </c>
      <c r="D5604">
        <f t="shared" si="177"/>
        <v>-9.1667535141295893E-3</v>
      </c>
      <c r="E5604">
        <v>-1.7862026429381946E-2</v>
      </c>
      <c r="G5604">
        <v>5602</v>
      </c>
      <c r="H5604">
        <f t="shared" ca="1" si="178"/>
        <v>1.0690602475589388E-2</v>
      </c>
    </row>
    <row r="5605" spans="2:8" x14ac:dyDescent="0.2">
      <c r="B5605" s="176">
        <v>43819</v>
      </c>
      <c r="C5605" s="146">
        <v>175.40332000000001</v>
      </c>
      <c r="D5605">
        <f t="shared" si="177"/>
        <v>1.461215921206211</v>
      </c>
      <c r="E5605">
        <v>-1.7862079750564468E-2</v>
      </c>
      <c r="G5605">
        <v>5603</v>
      </c>
      <c r="H5605">
        <f t="shared" ca="1" si="178"/>
        <v>2.9999169542480938E-2</v>
      </c>
    </row>
    <row r="5606" spans="2:8" x14ac:dyDescent="0.2">
      <c r="B5606" s="176">
        <v>35276</v>
      </c>
      <c r="C5606" s="146">
        <v>71.266936999999999</v>
      </c>
      <c r="D5606">
        <f t="shared" si="177"/>
        <v>0.75276614839339051</v>
      </c>
      <c r="E5606">
        <v>-1.7892028442198272E-2</v>
      </c>
      <c r="G5606">
        <v>5604</v>
      </c>
      <c r="H5606">
        <f t="shared" ca="1" si="178"/>
        <v>-1.9597639817666688E-2</v>
      </c>
    </row>
    <row r="5607" spans="2:8" x14ac:dyDescent="0.2">
      <c r="B5607" s="176">
        <v>36364</v>
      </c>
      <c r="C5607" s="146">
        <v>40.659694999999999</v>
      </c>
      <c r="D5607">
        <f t="shared" si="177"/>
        <v>-0.93515717123337216</v>
      </c>
      <c r="E5607">
        <v>-1.792576685271707E-2</v>
      </c>
      <c r="G5607">
        <v>5605</v>
      </c>
      <c r="H5607">
        <f t="shared" ca="1" si="178"/>
        <v>-2.4458111424031662E-2</v>
      </c>
    </row>
    <row r="5608" spans="2:8" x14ac:dyDescent="0.2">
      <c r="B5608" s="176">
        <v>45190</v>
      </c>
      <c r="C5608" s="146">
        <v>627.04998799999998</v>
      </c>
      <c r="D5608">
        <f t="shared" si="177"/>
        <v>0.53228818643368925</v>
      </c>
      <c r="E5608">
        <v>-1.7932673453406444E-2</v>
      </c>
      <c r="G5608">
        <v>5606</v>
      </c>
      <c r="H5608">
        <f t="shared" ca="1" si="178"/>
        <v>6.1421443964196042E-3</v>
      </c>
    </row>
    <row r="5609" spans="2:8" x14ac:dyDescent="0.2">
      <c r="B5609" s="176">
        <v>44915</v>
      </c>
      <c r="C5609" s="146">
        <v>409.22457900000001</v>
      </c>
      <c r="D5609">
        <f t="shared" si="177"/>
        <v>0.53477050582738794</v>
      </c>
      <c r="E5609">
        <v>-1.7942551808392233E-2</v>
      </c>
      <c r="G5609">
        <v>5607</v>
      </c>
      <c r="H5609">
        <f t="shared" ca="1" si="178"/>
        <v>4.149809382540124E-2</v>
      </c>
    </row>
    <row r="5610" spans="2:8" x14ac:dyDescent="0.2">
      <c r="B5610" s="176">
        <v>41243</v>
      </c>
      <c r="C5610" s="146">
        <v>266.63568099999998</v>
      </c>
      <c r="D5610">
        <f t="shared" si="177"/>
        <v>1.2763123698904286</v>
      </c>
      <c r="E5610">
        <v>-1.7956530672387595E-2</v>
      </c>
      <c r="G5610">
        <v>5608</v>
      </c>
      <c r="H5610">
        <f t="shared" ca="1" si="178"/>
        <v>-4.5968249735503085E-2</v>
      </c>
    </row>
    <row r="5611" spans="2:8" x14ac:dyDescent="0.2">
      <c r="B5611" s="176">
        <v>43745</v>
      </c>
      <c r="C5611" s="146">
        <v>117.13492599999999</v>
      </c>
      <c r="D5611">
        <f t="shared" si="177"/>
        <v>-3.9403688068909822E-2</v>
      </c>
      <c r="E5611">
        <v>-1.7969060644454221E-2</v>
      </c>
      <c r="G5611">
        <v>5609</v>
      </c>
      <c r="H5611">
        <f t="shared" ca="1" si="178"/>
        <v>-1.2949112273954061E-2</v>
      </c>
    </row>
    <row r="5612" spans="2:8" x14ac:dyDescent="0.2">
      <c r="B5612" s="176">
        <v>39147</v>
      </c>
      <c r="C5612" s="146">
        <v>121.939804</v>
      </c>
      <c r="D5612">
        <f t="shared" si="177"/>
        <v>-0.67767840320239214</v>
      </c>
      <c r="E5612">
        <v>-1.7975174301633402E-2</v>
      </c>
      <c r="G5612">
        <v>5610</v>
      </c>
      <c r="H5612">
        <f t="shared" ca="1" si="178"/>
        <v>4.5788429196823001E-2</v>
      </c>
    </row>
    <row r="5613" spans="2:8" x14ac:dyDescent="0.2">
      <c r="B5613" s="176">
        <v>42461</v>
      </c>
      <c r="C5613" s="146">
        <v>378.31720000000001</v>
      </c>
      <c r="D5613">
        <f t="shared" si="177"/>
        <v>29.963253044786072</v>
      </c>
      <c r="E5613">
        <v>-1.7977228999359461E-2</v>
      </c>
      <c r="G5613">
        <v>5611</v>
      </c>
      <c r="H5613">
        <f t="shared" ca="1" si="178"/>
        <v>-6.32353683457198E-2</v>
      </c>
    </row>
    <row r="5614" spans="2:8" x14ac:dyDescent="0.2">
      <c r="B5614" s="176">
        <v>37046</v>
      </c>
      <c r="C5614" s="146">
        <v>12.218264</v>
      </c>
      <c r="D5614">
        <f t="shared" si="177"/>
        <v>-0.97097193307203722</v>
      </c>
      <c r="E5614">
        <v>-1.7978924055114545E-2</v>
      </c>
      <c r="G5614">
        <v>5612</v>
      </c>
      <c r="H5614">
        <f t="shared" ca="1" si="178"/>
        <v>1.4250139817388444E-2</v>
      </c>
    </row>
    <row r="5615" spans="2:8" x14ac:dyDescent="0.2">
      <c r="B5615" s="176">
        <v>41787</v>
      </c>
      <c r="C5615" s="146">
        <v>420.91207900000001</v>
      </c>
      <c r="D5615">
        <f t="shared" si="177"/>
        <v>15.941284657496821</v>
      </c>
      <c r="E5615">
        <v>-1.7979813991303082E-2</v>
      </c>
      <c r="G5615">
        <v>5613</v>
      </c>
      <c r="H5615">
        <f t="shared" ca="1" si="178"/>
        <v>-1.6195005643155295E-2</v>
      </c>
    </row>
    <row r="5616" spans="2:8" x14ac:dyDescent="0.2">
      <c r="B5616" s="176">
        <v>37662</v>
      </c>
      <c r="C5616" s="146">
        <v>24.845345999999999</v>
      </c>
      <c r="D5616">
        <f t="shared" si="177"/>
        <v>0</v>
      </c>
      <c r="E5616">
        <v>-1.7987825194860266E-2</v>
      </c>
      <c r="G5616">
        <v>5614</v>
      </c>
      <c r="H5616">
        <f t="shared" ca="1" si="178"/>
        <v>-6.0888345135545916E-3</v>
      </c>
    </row>
    <row r="5617" spans="2:8" x14ac:dyDescent="0.2">
      <c r="B5617" s="176">
        <v>37606</v>
      </c>
      <c r="C5617" s="146">
        <v>24.845345999999999</v>
      </c>
      <c r="D5617">
        <f t="shared" si="177"/>
        <v>-0.93811468224122774</v>
      </c>
      <c r="E5617">
        <v>-1.7987825194860266E-2</v>
      </c>
      <c r="G5617">
        <v>5615</v>
      </c>
      <c r="H5617">
        <f t="shared" ca="1" si="178"/>
        <v>-6.3874417559560789E-2</v>
      </c>
    </row>
    <row r="5618" spans="2:8" x14ac:dyDescent="0.2">
      <c r="B5618" s="176">
        <v>41758</v>
      </c>
      <c r="C5618" s="146">
        <v>401.47399899999999</v>
      </c>
      <c r="D5618">
        <f t="shared" si="177"/>
        <v>6.0528431650010166</v>
      </c>
      <c r="E5618">
        <v>-1.8009418298270363E-2</v>
      </c>
      <c r="G5618">
        <v>5616</v>
      </c>
      <c r="H5618">
        <f t="shared" ca="1" si="178"/>
        <v>-3.7834147400806456E-2</v>
      </c>
    </row>
    <row r="5619" spans="2:8" x14ac:dyDescent="0.2">
      <c r="B5619" s="176">
        <v>35577</v>
      </c>
      <c r="C5619" s="146">
        <v>56.92371</v>
      </c>
      <c r="D5619">
        <f t="shared" si="177"/>
        <v>1.3338720049757598</v>
      </c>
      <c r="E5619">
        <v>-1.8011229375849359E-2</v>
      </c>
      <c r="G5619">
        <v>5617</v>
      </c>
      <c r="H5619">
        <f t="shared" ca="1" si="178"/>
        <v>2.8534755581530347E-2</v>
      </c>
    </row>
    <row r="5620" spans="2:8" x14ac:dyDescent="0.2">
      <c r="B5620" s="176">
        <v>37749</v>
      </c>
      <c r="C5620" s="146">
        <v>24.390245</v>
      </c>
      <c r="D5620">
        <f t="shared" si="177"/>
        <v>-0.76517964068051347</v>
      </c>
      <c r="E5620">
        <v>-1.8012584531498215E-2</v>
      </c>
      <c r="G5620">
        <v>5618</v>
      </c>
      <c r="H5620">
        <f t="shared" ca="1" si="178"/>
        <v>-6.2480572892292585E-2</v>
      </c>
    </row>
    <row r="5621" spans="2:8" x14ac:dyDescent="0.2">
      <c r="B5621" s="176">
        <v>38734</v>
      </c>
      <c r="C5621" s="146">
        <v>103.867676</v>
      </c>
      <c r="D5621">
        <f t="shared" si="177"/>
        <v>0.65736542125428921</v>
      </c>
      <c r="E5621">
        <v>-1.8020079787866329E-2</v>
      </c>
      <c r="G5621">
        <v>5619</v>
      </c>
      <c r="H5621">
        <f t="shared" ca="1" si="178"/>
        <v>-8.3461693521484619E-3</v>
      </c>
    </row>
    <row r="5622" spans="2:8" x14ac:dyDescent="0.2">
      <c r="B5622" s="176">
        <v>35157</v>
      </c>
      <c r="C5622" s="146">
        <v>62.670352999999999</v>
      </c>
      <c r="D5622">
        <f t="shared" si="177"/>
        <v>-0.70395255036591653</v>
      </c>
      <c r="E5622">
        <v>-1.8024345996068135E-2</v>
      </c>
      <c r="G5622">
        <v>5620</v>
      </c>
      <c r="H5622">
        <f t="shared" ca="1" si="178"/>
        <v>-3.6388588835291204E-2</v>
      </c>
    </row>
    <row r="5623" spans="2:8" x14ac:dyDescent="0.2">
      <c r="B5623" s="176">
        <v>43381</v>
      </c>
      <c r="C5623" s="146">
        <v>211.69023100000001</v>
      </c>
      <c r="D5623">
        <f t="shared" si="177"/>
        <v>-0.27488203992295296</v>
      </c>
      <c r="E5623">
        <v>-1.8034665022343865E-2</v>
      </c>
      <c r="G5623">
        <v>5621</v>
      </c>
      <c r="H5623">
        <f t="shared" ca="1" si="178"/>
        <v>5.5092578955120344E-3</v>
      </c>
    </row>
    <row r="5624" spans="2:8" x14ac:dyDescent="0.2">
      <c r="B5624" s="176">
        <v>41264</v>
      </c>
      <c r="C5624" s="146">
        <v>291.93902600000001</v>
      </c>
      <c r="D5624">
        <f t="shared" si="177"/>
        <v>4.0733960227876427</v>
      </c>
      <c r="E5624">
        <v>-1.8038713238130426E-2</v>
      </c>
      <c r="G5624">
        <v>5622</v>
      </c>
      <c r="H5624">
        <f t="shared" ca="1" si="178"/>
        <v>2.1874081814238576E-2</v>
      </c>
    </row>
    <row r="5625" spans="2:8" x14ac:dyDescent="0.2">
      <c r="B5625" s="176">
        <v>35114</v>
      </c>
      <c r="C5625" s="146">
        <v>57.543118</v>
      </c>
      <c r="D5625">
        <f t="shared" si="177"/>
        <v>-0.15541598315796398</v>
      </c>
      <c r="E5625">
        <v>-1.8072711546980813E-2</v>
      </c>
      <c r="G5625">
        <v>5623</v>
      </c>
      <c r="H5625">
        <f t="shared" ca="1" si="178"/>
        <v>7.3644289303704822E-3</v>
      </c>
    </row>
    <row r="5626" spans="2:8" x14ac:dyDescent="0.2">
      <c r="B5626" s="176">
        <v>38446</v>
      </c>
      <c r="C5626" s="146">
        <v>68.131905000000003</v>
      </c>
      <c r="D5626">
        <f t="shared" si="177"/>
        <v>1.4065814380063244E-2</v>
      </c>
      <c r="E5626">
        <v>-1.8121061380158038E-2</v>
      </c>
      <c r="G5626">
        <v>5624</v>
      </c>
      <c r="H5626">
        <f t="shared" ca="1" si="178"/>
        <v>-3.6530982129519905E-2</v>
      </c>
    </row>
    <row r="5627" spans="2:8" x14ac:dyDescent="0.2">
      <c r="B5627" s="176">
        <v>38520</v>
      </c>
      <c r="C5627" s="146">
        <v>67.186867000000007</v>
      </c>
      <c r="D5627">
        <f t="shared" si="177"/>
        <v>-0.11355329908719691</v>
      </c>
      <c r="E5627">
        <v>-1.8141639943305244E-2</v>
      </c>
      <c r="G5627">
        <v>5625</v>
      </c>
      <c r="H5627">
        <f t="shared" ca="1" si="178"/>
        <v>-2.6921223408302202E-2</v>
      </c>
    </row>
    <row r="5628" spans="2:8" x14ac:dyDescent="0.2">
      <c r="B5628" s="176">
        <v>39693</v>
      </c>
      <c r="C5628" s="146">
        <v>75.793464999999998</v>
      </c>
      <c r="D5628">
        <f t="shared" si="177"/>
        <v>-0.84947460309668599</v>
      </c>
      <c r="E5628">
        <v>-1.8160811041114482E-2</v>
      </c>
      <c r="G5628">
        <v>5626</v>
      </c>
      <c r="H5628">
        <f t="shared" ca="1" si="178"/>
        <v>-3.4973465415896035E-2</v>
      </c>
    </row>
    <row r="5629" spans="2:8" x14ac:dyDescent="0.2">
      <c r="B5629" s="176">
        <v>42149</v>
      </c>
      <c r="C5629" s="146">
        <v>503.526093</v>
      </c>
      <c r="D5629">
        <f t="shared" si="177"/>
        <v>5.887670123988463</v>
      </c>
      <c r="E5629">
        <v>-1.8167790399408301E-2</v>
      </c>
      <c r="G5629">
        <v>5627</v>
      </c>
      <c r="H5629">
        <f t="shared" ca="1" si="178"/>
        <v>9.297573728253742E-3</v>
      </c>
    </row>
    <row r="5630" spans="2:8" x14ac:dyDescent="0.2">
      <c r="B5630" s="176">
        <v>38426</v>
      </c>
      <c r="C5630" s="146">
        <v>73.105430999999996</v>
      </c>
      <c r="D5630">
        <f t="shared" si="177"/>
        <v>5.943445685153345E-3</v>
      </c>
      <c r="E5630">
        <v>-1.8178109243919941E-2</v>
      </c>
      <c r="G5630">
        <v>5628</v>
      </c>
      <c r="H5630">
        <f t="shared" ca="1" si="178"/>
        <v>-7.7998136550033919E-3</v>
      </c>
    </row>
    <row r="5631" spans="2:8" x14ac:dyDescent="0.2">
      <c r="B5631" s="176">
        <v>43936</v>
      </c>
      <c r="C5631" s="146">
        <v>72.673500000000004</v>
      </c>
      <c r="D5631">
        <f t="shared" si="177"/>
        <v>4.458596545018259</v>
      </c>
      <c r="E5631">
        <v>-1.8181771019672572E-2</v>
      </c>
      <c r="G5631">
        <v>5629</v>
      </c>
      <c r="H5631">
        <f t="shared" ca="1" si="178"/>
        <v>1.5775717126303983E-2</v>
      </c>
    </row>
    <row r="5632" spans="2:8" x14ac:dyDescent="0.2">
      <c r="B5632" s="176">
        <v>36861</v>
      </c>
      <c r="C5632" s="146">
        <v>13.313587</v>
      </c>
      <c r="D5632">
        <f t="shared" si="177"/>
        <v>-0.72515655249664435</v>
      </c>
      <c r="E5632">
        <v>-1.8202749412555192E-2</v>
      </c>
      <c r="G5632">
        <v>5630</v>
      </c>
      <c r="H5632">
        <f t="shared" ca="1" si="178"/>
        <v>-1.3945981008030664E-2</v>
      </c>
    </row>
    <row r="5633" spans="2:8" x14ac:dyDescent="0.2">
      <c r="B5633" s="176">
        <v>35739</v>
      </c>
      <c r="C5633" s="146">
        <v>48.440620000000003</v>
      </c>
      <c r="D5633">
        <f t="shared" si="177"/>
        <v>-0.8886084464333095</v>
      </c>
      <c r="E5633">
        <v>-1.8221765380056296E-2</v>
      </c>
      <c r="G5633">
        <v>5631</v>
      </c>
      <c r="H5633">
        <f t="shared" ca="1" si="178"/>
        <v>-1.9619949928773653E-2</v>
      </c>
    </row>
    <row r="5634" spans="2:8" x14ac:dyDescent="0.2">
      <c r="B5634" s="176">
        <v>42187</v>
      </c>
      <c r="C5634" s="146">
        <v>434.86798099999999</v>
      </c>
      <c r="D5634">
        <f t="shared" si="177"/>
        <v>-0.16296019071807807</v>
      </c>
      <c r="E5634">
        <v>-1.8222721568019001E-2</v>
      </c>
      <c r="G5634">
        <v>5632</v>
      </c>
      <c r="H5634">
        <f t="shared" ca="1" si="178"/>
        <v>-2.358335049707911E-2</v>
      </c>
    </row>
    <row r="5635" spans="2:8" x14ac:dyDescent="0.2">
      <c r="B5635" s="176">
        <v>45062</v>
      </c>
      <c r="C5635" s="146">
        <v>519.53082300000005</v>
      </c>
      <c r="D5635">
        <f t="shared" ref="D5635:D5698" si="179">(C5635-C5636)/C5636</f>
        <v>0.28540703210328505</v>
      </c>
      <c r="E5635">
        <v>-1.8272465261251019E-2</v>
      </c>
      <c r="G5635">
        <v>5633</v>
      </c>
      <c r="H5635">
        <f t="shared" ca="1" si="178"/>
        <v>1.4991387484359306E-2</v>
      </c>
    </row>
    <row r="5636" spans="2:8" x14ac:dyDescent="0.2">
      <c r="B5636" s="176">
        <v>42341</v>
      </c>
      <c r="C5636" s="146">
        <v>404.17611699999998</v>
      </c>
      <c r="D5636">
        <f t="shared" si="179"/>
        <v>0.35983842509589392</v>
      </c>
      <c r="E5636">
        <v>-1.8274169501531164E-2</v>
      </c>
      <c r="G5636">
        <v>5634</v>
      </c>
      <c r="H5636">
        <f t="shared" ref="H5636:H5699" ca="1" si="180">_xlfn.NORM.INV(RAND(),N$5,N$6)</f>
        <v>-7.8867127960699068E-3</v>
      </c>
    </row>
    <row r="5637" spans="2:8" x14ac:dyDescent="0.2">
      <c r="B5637" s="176">
        <v>44412</v>
      </c>
      <c r="C5637" s="146">
        <v>297.22363300000001</v>
      </c>
      <c r="D5637">
        <f t="shared" si="179"/>
        <v>1.6180617433273494</v>
      </c>
      <c r="E5637">
        <v>-1.8274678373530358E-2</v>
      </c>
      <c r="G5637">
        <v>5635</v>
      </c>
      <c r="H5637">
        <f t="shared" ca="1" si="180"/>
        <v>7.6777133594547369E-3</v>
      </c>
    </row>
    <row r="5638" spans="2:8" x14ac:dyDescent="0.2">
      <c r="B5638" s="176">
        <v>39322</v>
      </c>
      <c r="C5638" s="146">
        <v>113.528122</v>
      </c>
      <c r="D5638">
        <f t="shared" si="179"/>
        <v>0.70415991069591999</v>
      </c>
      <c r="E5638">
        <v>-1.8285383582341844E-2</v>
      </c>
      <c r="G5638">
        <v>5636</v>
      </c>
      <c r="H5638">
        <f t="shared" ca="1" si="180"/>
        <v>1.825058570353982E-2</v>
      </c>
    </row>
    <row r="5639" spans="2:8" x14ac:dyDescent="0.2">
      <c r="B5639" s="176">
        <v>38271</v>
      </c>
      <c r="C5639" s="146">
        <v>66.618233000000004</v>
      </c>
      <c r="D5639">
        <f t="shared" si="179"/>
        <v>2.353988432007585</v>
      </c>
      <c r="E5639">
        <v>-1.8293224935412248E-2</v>
      </c>
      <c r="G5639">
        <v>5637</v>
      </c>
      <c r="H5639">
        <f t="shared" ca="1" si="180"/>
        <v>2.6016793582785677E-2</v>
      </c>
    </row>
    <row r="5640" spans="2:8" x14ac:dyDescent="0.2">
      <c r="B5640" s="176">
        <v>37335</v>
      </c>
      <c r="C5640" s="146">
        <v>19.862392</v>
      </c>
      <c r="D5640">
        <f t="shared" si="179"/>
        <v>-0.92766332107570948</v>
      </c>
      <c r="E5640">
        <v>-1.8299685315457781E-2</v>
      </c>
      <c r="G5640">
        <v>5638</v>
      </c>
      <c r="H5640">
        <f t="shared" ca="1" si="180"/>
        <v>1.4657977765796354E-2</v>
      </c>
    </row>
    <row r="5641" spans="2:8" x14ac:dyDescent="0.2">
      <c r="B5641" s="176">
        <v>41352</v>
      </c>
      <c r="C5641" s="146">
        <v>274.582581</v>
      </c>
      <c r="D5641">
        <f t="shared" si="179"/>
        <v>1.3888843276419149</v>
      </c>
      <c r="E5641">
        <v>-1.8302353897766643E-2</v>
      </c>
      <c r="G5641">
        <v>5639</v>
      </c>
      <c r="H5641">
        <f t="shared" ca="1" si="180"/>
        <v>2.2771354436197207E-2</v>
      </c>
    </row>
    <row r="5642" spans="2:8" x14ac:dyDescent="0.2">
      <c r="B5642" s="176">
        <v>43739</v>
      </c>
      <c r="C5642" s="146">
        <v>114.941765</v>
      </c>
      <c r="D5642">
        <f t="shared" si="179"/>
        <v>-0.74973595850751229</v>
      </c>
      <c r="E5642">
        <v>-1.83055782301886E-2</v>
      </c>
      <c r="G5642">
        <v>5640</v>
      </c>
      <c r="H5642">
        <f t="shared" ca="1" si="180"/>
        <v>-8.1130870960098387E-3</v>
      </c>
    </row>
    <row r="5643" spans="2:8" x14ac:dyDescent="0.2">
      <c r="B5643" s="176">
        <v>42556</v>
      </c>
      <c r="C5643" s="146">
        <v>459.28198200000003</v>
      </c>
      <c r="D5643">
        <f t="shared" si="179"/>
        <v>9.8861779959691827</v>
      </c>
      <c r="E5643">
        <v>-1.8317327067280269E-2</v>
      </c>
      <c r="G5643">
        <v>5641</v>
      </c>
      <c r="H5643">
        <f t="shared" ca="1" si="180"/>
        <v>2.3721162203589639E-2</v>
      </c>
    </row>
    <row r="5644" spans="2:8" x14ac:dyDescent="0.2">
      <c r="B5644" s="176">
        <v>36360</v>
      </c>
      <c r="C5644" s="146">
        <v>42.189461000000001</v>
      </c>
      <c r="D5644">
        <f t="shared" si="179"/>
        <v>-0.83871587956723026</v>
      </c>
      <c r="E5644">
        <v>-1.8325735595560985E-2</v>
      </c>
      <c r="G5644">
        <v>5642</v>
      </c>
      <c r="H5644">
        <f t="shared" ca="1" si="180"/>
        <v>2.9614852816081824E-2</v>
      </c>
    </row>
    <row r="5645" spans="2:8" x14ac:dyDescent="0.2">
      <c r="B5645" s="176">
        <v>43355</v>
      </c>
      <c r="C5645" s="146">
        <v>261.58471700000001</v>
      </c>
      <c r="D5645">
        <f t="shared" si="179"/>
        <v>-0.32819897638611129</v>
      </c>
      <c r="E5645">
        <v>-1.8331423783831333E-2</v>
      </c>
      <c r="G5645">
        <v>5643</v>
      </c>
      <c r="H5645">
        <f t="shared" ca="1" si="180"/>
        <v>-2.5860177573150588E-2</v>
      </c>
    </row>
    <row r="5646" spans="2:8" x14ac:dyDescent="0.2">
      <c r="B5646" s="176">
        <v>42205</v>
      </c>
      <c r="C5646" s="146">
        <v>389.378265</v>
      </c>
      <c r="D5646">
        <f t="shared" si="179"/>
        <v>-0.2150485626104926</v>
      </c>
      <c r="E5646">
        <v>-1.8339280317515493E-2</v>
      </c>
      <c r="G5646">
        <v>5644</v>
      </c>
      <c r="H5646">
        <f t="shared" ca="1" si="180"/>
        <v>-6.9366211225667142E-3</v>
      </c>
    </row>
    <row r="5647" spans="2:8" x14ac:dyDescent="0.2">
      <c r="B5647" s="176">
        <v>44483</v>
      </c>
      <c r="C5647" s="146">
        <v>496.05395499999997</v>
      </c>
      <c r="D5647">
        <f t="shared" si="179"/>
        <v>0.33993926181142575</v>
      </c>
      <c r="E5647">
        <v>-1.8346781202371598E-2</v>
      </c>
      <c r="G5647">
        <v>5645</v>
      </c>
      <c r="H5647">
        <f t="shared" ca="1" si="180"/>
        <v>6.8431395276235167E-3</v>
      </c>
    </row>
    <row r="5648" spans="2:8" x14ac:dyDescent="0.2">
      <c r="B5648" s="176">
        <v>41589</v>
      </c>
      <c r="C5648" s="146">
        <v>370.206299</v>
      </c>
      <c r="D5648">
        <f t="shared" si="179"/>
        <v>-0.27187250883147368</v>
      </c>
      <c r="E5648">
        <v>-1.8352263048394761E-2</v>
      </c>
      <c r="G5648">
        <v>5646</v>
      </c>
      <c r="H5648">
        <f t="shared" ca="1" si="180"/>
        <v>3.5936842726873718E-2</v>
      </c>
    </row>
    <row r="5649" spans="2:8" x14ac:dyDescent="0.2">
      <c r="B5649" s="176">
        <v>41981</v>
      </c>
      <c r="C5649" s="146">
        <v>508.43609600000002</v>
      </c>
      <c r="D5649">
        <f t="shared" si="179"/>
        <v>5.2631338669532676E-3</v>
      </c>
      <c r="E5649">
        <v>-1.8368752617227969E-2</v>
      </c>
      <c r="G5649">
        <v>5647</v>
      </c>
      <c r="H5649">
        <f t="shared" ca="1" si="180"/>
        <v>2.5162024541064785E-3</v>
      </c>
    </row>
    <row r="5650" spans="2:8" x14ac:dyDescent="0.2">
      <c r="B5650" s="176">
        <v>41886</v>
      </c>
      <c r="C5650" s="146">
        <v>505.77413899999999</v>
      </c>
      <c r="D5650">
        <f t="shared" si="179"/>
        <v>3.606870057961542</v>
      </c>
      <c r="E5650">
        <v>-1.8369640077558379E-2</v>
      </c>
      <c r="G5650">
        <v>5648</v>
      </c>
      <c r="H5650">
        <f t="shared" ca="1" si="180"/>
        <v>-1.5049800764181866E-2</v>
      </c>
    </row>
    <row r="5651" spans="2:8" x14ac:dyDescent="0.2">
      <c r="B5651" s="176">
        <v>39245</v>
      </c>
      <c r="C5651" s="146">
        <v>109.786934</v>
      </c>
      <c r="D5651">
        <f t="shared" si="179"/>
        <v>1.2525993329871004</v>
      </c>
      <c r="E5651">
        <v>-1.8371065080507648E-2</v>
      </c>
      <c r="G5651">
        <v>5649</v>
      </c>
      <c r="H5651">
        <f t="shared" ca="1" si="180"/>
        <v>5.467984458172772E-2</v>
      </c>
    </row>
    <row r="5652" spans="2:8" x14ac:dyDescent="0.2">
      <c r="B5652" s="176">
        <v>35716</v>
      </c>
      <c r="C5652" s="146">
        <v>48.737887999999998</v>
      </c>
      <c r="D5652">
        <f t="shared" si="179"/>
        <v>-8.7223400649914917E-3</v>
      </c>
      <c r="E5652">
        <v>-1.8399680863355989E-2</v>
      </c>
      <c r="G5652">
        <v>5650</v>
      </c>
      <c r="H5652">
        <f t="shared" ca="1" si="180"/>
        <v>-1.4700334480157628E-2</v>
      </c>
    </row>
    <row r="5653" spans="2:8" x14ac:dyDescent="0.2">
      <c r="B5653" s="176">
        <v>35444</v>
      </c>
      <c r="C5653" s="146">
        <v>49.166736999999998</v>
      </c>
      <c r="D5653">
        <f t="shared" si="179"/>
        <v>-0.63708626758815523</v>
      </c>
      <c r="E5653">
        <v>-1.8413700779623319E-2</v>
      </c>
      <c r="G5653">
        <v>5651</v>
      </c>
      <c r="H5653">
        <f t="shared" ca="1" si="180"/>
        <v>1.2372858886414559E-2</v>
      </c>
    </row>
    <row r="5654" spans="2:8" x14ac:dyDescent="0.2">
      <c r="B5654" s="176">
        <v>44116</v>
      </c>
      <c r="C5654" s="146">
        <v>135.47775300000001</v>
      </c>
      <c r="D5654">
        <f t="shared" si="179"/>
        <v>0.26875136612175399</v>
      </c>
      <c r="E5654">
        <v>-1.8418243881988029E-2</v>
      </c>
      <c r="G5654">
        <v>5652</v>
      </c>
      <c r="H5654">
        <f t="shared" ca="1" si="180"/>
        <v>9.4484932647360929E-3</v>
      </c>
    </row>
    <row r="5655" spans="2:8" x14ac:dyDescent="0.2">
      <c r="B5655" s="176">
        <v>38722</v>
      </c>
      <c r="C5655" s="146">
        <v>106.78037999999999</v>
      </c>
      <c r="D5655">
        <f t="shared" si="179"/>
        <v>-0.44036998592381971</v>
      </c>
      <c r="E5655">
        <v>-1.8431453161008159E-2</v>
      </c>
      <c r="G5655">
        <v>5653</v>
      </c>
      <c r="H5655">
        <f t="shared" ca="1" si="180"/>
        <v>9.2841504230154331E-3</v>
      </c>
    </row>
    <row r="5656" spans="2:8" x14ac:dyDescent="0.2">
      <c r="B5656" s="176">
        <v>43851</v>
      </c>
      <c r="C5656" s="146">
        <v>190.80531300000001</v>
      </c>
      <c r="D5656">
        <f t="shared" si="179"/>
        <v>1.9001838768736601</v>
      </c>
      <c r="E5656">
        <v>-1.8461575499692896E-2</v>
      </c>
      <c r="G5656">
        <v>5654</v>
      </c>
      <c r="H5656">
        <f t="shared" ca="1" si="180"/>
        <v>-2.5480982910892437E-2</v>
      </c>
    </row>
    <row r="5657" spans="2:8" x14ac:dyDescent="0.2">
      <c r="B5657" s="176">
        <v>39974</v>
      </c>
      <c r="C5657" s="146">
        <v>65.790763999999996</v>
      </c>
      <c r="D5657">
        <f t="shared" si="179"/>
        <v>-0.769010123214798</v>
      </c>
      <c r="E5657">
        <v>-1.8473358141992767E-2</v>
      </c>
      <c r="G5657">
        <v>5655</v>
      </c>
      <c r="H5657">
        <f t="shared" ca="1" si="180"/>
        <v>-1.4315935780482899E-2</v>
      </c>
    </row>
    <row r="5658" spans="2:8" x14ac:dyDescent="0.2">
      <c r="B5658" s="176">
        <v>41444</v>
      </c>
      <c r="C5658" s="146">
        <v>284.82098400000001</v>
      </c>
      <c r="D5658">
        <f t="shared" si="179"/>
        <v>-0.38271332679807546</v>
      </c>
      <c r="E5658">
        <v>-1.84811923199233E-2</v>
      </c>
      <c r="G5658">
        <v>5656</v>
      </c>
      <c r="H5658">
        <f t="shared" ca="1" si="180"/>
        <v>-1.170734829208806E-2</v>
      </c>
    </row>
    <row r="5659" spans="2:8" x14ac:dyDescent="0.2">
      <c r="B5659" s="176">
        <v>41828</v>
      </c>
      <c r="C5659" s="146">
        <v>461.40795900000001</v>
      </c>
      <c r="D5659">
        <f t="shared" si="179"/>
        <v>37.842754966213953</v>
      </c>
      <c r="E5659">
        <v>-1.8481882204958468E-2</v>
      </c>
      <c r="G5659">
        <v>5657</v>
      </c>
      <c r="H5659">
        <f t="shared" ca="1" si="180"/>
        <v>1.960864135627652E-3</v>
      </c>
    </row>
    <row r="5660" spans="2:8" x14ac:dyDescent="0.2">
      <c r="B5660" s="176">
        <v>37048</v>
      </c>
      <c r="C5660" s="146">
        <v>11.878868000000001</v>
      </c>
      <c r="D5660">
        <f t="shared" si="179"/>
        <v>-0.83913203407703219</v>
      </c>
      <c r="E5660">
        <v>-1.8483112789102987E-2</v>
      </c>
      <c r="G5660">
        <v>5658</v>
      </c>
      <c r="H5660">
        <f t="shared" ca="1" si="180"/>
        <v>-1.8650615055833753E-2</v>
      </c>
    </row>
    <row r="5661" spans="2:8" x14ac:dyDescent="0.2">
      <c r="B5661" s="176">
        <v>35228</v>
      </c>
      <c r="C5661" s="146">
        <v>73.842346000000006</v>
      </c>
      <c r="D5661">
        <f t="shared" si="179"/>
        <v>-0.28224331030999061</v>
      </c>
      <c r="E5661">
        <v>-1.8483453584342245E-2</v>
      </c>
      <c r="G5661">
        <v>5659</v>
      </c>
      <c r="H5661">
        <f t="shared" ca="1" si="180"/>
        <v>3.2722051117598953E-2</v>
      </c>
    </row>
    <row r="5662" spans="2:8" x14ac:dyDescent="0.2">
      <c r="B5662" s="176">
        <v>44027</v>
      </c>
      <c r="C5662" s="146">
        <v>102.879356</v>
      </c>
      <c r="D5662">
        <f t="shared" si="179"/>
        <v>-0.54860047457270034</v>
      </c>
      <c r="E5662">
        <v>-1.8544923449077558E-2</v>
      </c>
      <c r="G5662">
        <v>5660</v>
      </c>
      <c r="H5662">
        <f t="shared" ca="1" si="180"/>
        <v>-1.6360126938597071E-2</v>
      </c>
    </row>
    <row r="5663" spans="2:8" x14ac:dyDescent="0.2">
      <c r="B5663" s="176">
        <v>41092</v>
      </c>
      <c r="C5663" s="146">
        <v>227.91197199999999</v>
      </c>
      <c r="D5663">
        <f t="shared" si="179"/>
        <v>18.977664759085435</v>
      </c>
      <c r="E5663">
        <v>-1.8560593570932916E-2</v>
      </c>
      <c r="G5663">
        <v>5661</v>
      </c>
      <c r="H5663">
        <f t="shared" ca="1" si="180"/>
        <v>-3.5135806947397631E-2</v>
      </c>
    </row>
    <row r="5664" spans="2:8" x14ac:dyDescent="0.2">
      <c r="B5664" s="176">
        <v>36818</v>
      </c>
      <c r="C5664" s="146">
        <v>11.408339</v>
      </c>
      <c r="D5664">
        <f t="shared" si="179"/>
        <v>-0.54096832526095184</v>
      </c>
      <c r="E5664">
        <v>-1.8580182016652874E-2</v>
      </c>
      <c r="G5664">
        <v>5662</v>
      </c>
      <c r="H5664">
        <f t="shared" ca="1" si="180"/>
        <v>-4.0391468496822756E-2</v>
      </c>
    </row>
    <row r="5665" spans="2:8" x14ac:dyDescent="0.2">
      <c r="B5665" s="176">
        <v>37634</v>
      </c>
      <c r="C5665" s="146">
        <v>24.853054</v>
      </c>
      <c r="D5665">
        <f t="shared" si="179"/>
        <v>-0.95609105704546193</v>
      </c>
      <c r="E5665">
        <v>-1.8580703268542088E-2</v>
      </c>
      <c r="G5665">
        <v>5663</v>
      </c>
      <c r="H5665">
        <f t="shared" ca="1" si="180"/>
        <v>-5.9156002872432452E-2</v>
      </c>
    </row>
    <row r="5666" spans="2:8" x14ac:dyDescent="0.2">
      <c r="B5666" s="176">
        <v>42066</v>
      </c>
      <c r="C5666" s="146">
        <v>566.01348900000005</v>
      </c>
      <c r="D5666">
        <f t="shared" si="179"/>
        <v>19.708519966251039</v>
      </c>
      <c r="E5666">
        <v>-1.8632465757430664E-2</v>
      </c>
      <c r="G5666">
        <v>5664</v>
      </c>
      <c r="H5666">
        <f t="shared" ca="1" si="180"/>
        <v>1.8940589388277841E-2</v>
      </c>
    </row>
    <row r="5667" spans="2:8" x14ac:dyDescent="0.2">
      <c r="B5667" s="176">
        <v>39832</v>
      </c>
      <c r="C5667" s="146">
        <v>27.332397</v>
      </c>
      <c r="D5667">
        <f t="shared" si="179"/>
        <v>-0.53506123538348305</v>
      </c>
      <c r="E5667">
        <v>-1.8633520524630586E-2</v>
      </c>
      <c r="G5667">
        <v>5665</v>
      </c>
      <c r="H5667">
        <f t="shared" ca="1" si="180"/>
        <v>2.9957647163843248E-3</v>
      </c>
    </row>
    <row r="5668" spans="2:8" x14ac:dyDescent="0.2">
      <c r="B5668" s="176">
        <v>35627</v>
      </c>
      <c r="C5668" s="146">
        <v>58.787089999999999</v>
      </c>
      <c r="D5668">
        <f t="shared" si="179"/>
        <v>-0.16575958575351663</v>
      </c>
      <c r="E5668">
        <v>-1.8639494238616189E-2</v>
      </c>
      <c r="G5668">
        <v>5666</v>
      </c>
      <c r="H5668">
        <f t="shared" ca="1" si="180"/>
        <v>-6.7898070327906276E-2</v>
      </c>
    </row>
    <row r="5669" spans="2:8" x14ac:dyDescent="0.2">
      <c r="B5669" s="176">
        <v>39639</v>
      </c>
      <c r="C5669" s="146">
        <v>70.467804000000001</v>
      </c>
      <c r="D5669">
        <f t="shared" si="179"/>
        <v>-0.83499665378380517</v>
      </c>
      <c r="E5669">
        <v>-1.866420424987477E-2</v>
      </c>
      <c r="G5669">
        <v>5667</v>
      </c>
      <c r="H5669">
        <f t="shared" ca="1" si="180"/>
        <v>-4.2228162851724635E-2</v>
      </c>
    </row>
    <row r="5670" spans="2:8" x14ac:dyDescent="0.2">
      <c r="B5670" s="176">
        <v>43039</v>
      </c>
      <c r="C5670" s="146">
        <v>427.068939</v>
      </c>
      <c r="D5670">
        <f t="shared" si="179"/>
        <v>-2.8901740531337032E-2</v>
      </c>
      <c r="E5670">
        <v>-1.8669149466464793E-2</v>
      </c>
      <c r="G5670">
        <v>5668</v>
      </c>
      <c r="H5670">
        <f t="shared" ca="1" si="180"/>
        <v>3.5347374172517397E-2</v>
      </c>
    </row>
    <row r="5671" spans="2:8" x14ac:dyDescent="0.2">
      <c r="B5671" s="176">
        <v>44768</v>
      </c>
      <c r="C5671" s="146">
        <v>439.77932700000002</v>
      </c>
      <c r="D5671">
        <f t="shared" si="179"/>
        <v>4.2596121149127866</v>
      </c>
      <c r="E5671">
        <v>-1.8685354602231342E-2</v>
      </c>
      <c r="G5671">
        <v>5669</v>
      </c>
      <c r="H5671">
        <f t="shared" ca="1" si="180"/>
        <v>2.6820326566644553E-2</v>
      </c>
    </row>
    <row r="5672" spans="2:8" x14ac:dyDescent="0.2">
      <c r="B5672" s="176">
        <v>39624</v>
      </c>
      <c r="C5672" s="146">
        <v>83.614402999999996</v>
      </c>
      <c r="D5672">
        <f t="shared" si="179"/>
        <v>-0.79070491238990015</v>
      </c>
      <c r="E5672">
        <v>-1.872923219740737E-2</v>
      </c>
      <c r="G5672">
        <v>5670</v>
      </c>
      <c r="H5672">
        <f t="shared" ca="1" si="180"/>
        <v>-3.9603415578112811E-2</v>
      </c>
    </row>
    <row r="5673" spans="2:8" x14ac:dyDescent="0.2">
      <c r="B5673" s="176">
        <v>44945</v>
      </c>
      <c r="C5673" s="146">
        <v>399.50485200000003</v>
      </c>
      <c r="D5673">
        <f t="shared" si="179"/>
        <v>1.6127990478147209</v>
      </c>
      <c r="E5673">
        <v>-1.873168599763865E-2</v>
      </c>
      <c r="G5673">
        <v>5671</v>
      </c>
      <c r="H5673">
        <f t="shared" ca="1" si="180"/>
        <v>3.8092208913961352E-3</v>
      </c>
    </row>
    <row r="5674" spans="2:8" x14ac:dyDescent="0.2">
      <c r="B5674" s="176">
        <v>39091</v>
      </c>
      <c r="C5674" s="146">
        <v>152.90301500000001</v>
      </c>
      <c r="D5674">
        <f t="shared" si="179"/>
        <v>-0.73243862234589752</v>
      </c>
      <c r="E5674">
        <v>-1.873996438333754E-2</v>
      </c>
      <c r="G5674">
        <v>5672</v>
      </c>
      <c r="H5674">
        <f t="shared" ca="1" si="180"/>
        <v>1.8252755422335485E-2</v>
      </c>
    </row>
    <row r="5675" spans="2:8" x14ac:dyDescent="0.2">
      <c r="B5675" s="176">
        <v>42622</v>
      </c>
      <c r="C5675" s="146">
        <v>571.46893299999999</v>
      </c>
      <c r="D5675">
        <f t="shared" si="179"/>
        <v>1.6099205316602603</v>
      </c>
      <c r="E5675">
        <v>-1.8743540955341639E-2</v>
      </c>
      <c r="G5675">
        <v>5673</v>
      </c>
      <c r="H5675">
        <f t="shared" ca="1" si="180"/>
        <v>2.4101444316354172E-2</v>
      </c>
    </row>
    <row r="5676" spans="2:8" x14ac:dyDescent="0.2">
      <c r="B5676" s="176">
        <v>40568</v>
      </c>
      <c r="C5676" s="146">
        <v>218.96028100000001</v>
      </c>
      <c r="D5676">
        <f t="shared" si="179"/>
        <v>0.29315692953604849</v>
      </c>
      <c r="E5676">
        <v>-1.8766329777021619E-2</v>
      </c>
      <c r="G5676">
        <v>5674</v>
      </c>
      <c r="H5676">
        <f t="shared" ca="1" si="180"/>
        <v>-2.3462394147217017E-2</v>
      </c>
    </row>
    <row r="5677" spans="2:8" x14ac:dyDescent="0.2">
      <c r="B5677" s="176">
        <v>43551</v>
      </c>
      <c r="C5677" s="146">
        <v>169.322281</v>
      </c>
      <c r="D5677">
        <f t="shared" si="179"/>
        <v>1.2244572601690136</v>
      </c>
      <c r="E5677">
        <v>-1.877525538910095E-2</v>
      </c>
      <c r="G5677">
        <v>5675</v>
      </c>
      <c r="H5677">
        <f t="shared" ca="1" si="180"/>
        <v>2.7986939075365834E-2</v>
      </c>
    </row>
    <row r="5678" spans="2:8" x14ac:dyDescent="0.2">
      <c r="B5678" s="176">
        <v>38554</v>
      </c>
      <c r="C5678" s="146">
        <v>76.118469000000005</v>
      </c>
      <c r="D5678">
        <f t="shared" si="179"/>
        <v>-0.75775473881694599</v>
      </c>
      <c r="E5678">
        <v>-1.8825725519947299E-2</v>
      </c>
      <c r="G5678">
        <v>5676</v>
      </c>
      <c r="H5678">
        <f t="shared" ca="1" si="180"/>
        <v>4.1972634131944575E-2</v>
      </c>
    </row>
    <row r="5679" spans="2:8" x14ac:dyDescent="0.2">
      <c r="B5679" s="176">
        <v>44264</v>
      </c>
      <c r="C5679" s="146">
        <v>314.22067299999998</v>
      </c>
      <c r="D5679">
        <f t="shared" si="179"/>
        <v>1.7321357963705346</v>
      </c>
      <c r="E5679">
        <v>-1.883264304018329E-2</v>
      </c>
      <c r="G5679">
        <v>5677</v>
      </c>
      <c r="H5679">
        <f t="shared" ca="1" si="180"/>
        <v>-1.717069615336601E-2</v>
      </c>
    </row>
    <row r="5680" spans="2:8" x14ac:dyDescent="0.2">
      <c r="B5680" s="176">
        <v>39260</v>
      </c>
      <c r="C5680" s="146">
        <v>115.00917099999999</v>
      </c>
      <c r="D5680">
        <f t="shared" si="179"/>
        <v>3.4962688635691381</v>
      </c>
      <c r="E5680">
        <v>-1.8843150321564389E-2</v>
      </c>
      <c r="G5680">
        <v>5678</v>
      </c>
      <c r="H5680">
        <f t="shared" ca="1" si="180"/>
        <v>-1.4605698262806274E-2</v>
      </c>
    </row>
    <row r="5681" spans="2:8" x14ac:dyDescent="0.2">
      <c r="B5681" s="176">
        <v>36238</v>
      </c>
      <c r="C5681" s="146">
        <v>25.578802</v>
      </c>
      <c r="D5681">
        <f t="shared" si="179"/>
        <v>-0.80455217172077187</v>
      </c>
      <c r="E5681">
        <v>-1.8868035981382193E-2</v>
      </c>
      <c r="G5681">
        <v>5679</v>
      </c>
      <c r="H5681">
        <f t="shared" ca="1" si="180"/>
        <v>2.3913616463622674E-2</v>
      </c>
    </row>
    <row r="5682" spans="2:8" x14ac:dyDescent="0.2">
      <c r="B5682" s="176">
        <v>39363</v>
      </c>
      <c r="C5682" s="146">
        <v>130.87278699999999</v>
      </c>
      <c r="D5682">
        <f t="shared" si="179"/>
        <v>0.73057492502566423</v>
      </c>
      <c r="E5682">
        <v>-1.8869392916193013E-2</v>
      </c>
      <c r="G5682">
        <v>5680</v>
      </c>
      <c r="H5682">
        <f t="shared" ca="1" si="180"/>
        <v>-1.8814408524503671E-2</v>
      </c>
    </row>
    <row r="5683" spans="2:8" x14ac:dyDescent="0.2">
      <c r="B5683" s="176">
        <v>39713</v>
      </c>
      <c r="C5683" s="146">
        <v>75.623878000000005</v>
      </c>
      <c r="D5683">
        <f t="shared" si="179"/>
        <v>-0.19774841742720184</v>
      </c>
      <c r="E5683">
        <v>-1.8899232586837532E-2</v>
      </c>
      <c r="G5683">
        <v>5681</v>
      </c>
      <c r="H5683">
        <f t="shared" ca="1" si="180"/>
        <v>-3.2326750173573296E-2</v>
      </c>
    </row>
    <row r="5684" spans="2:8" x14ac:dyDescent="0.2">
      <c r="B5684" s="176">
        <v>40059</v>
      </c>
      <c r="C5684" s="146">
        <v>94.264542000000006</v>
      </c>
      <c r="D5684">
        <f t="shared" si="179"/>
        <v>0.42714531231924507</v>
      </c>
      <c r="E5684">
        <v>-1.8936894392365185E-2</v>
      </c>
      <c r="G5684">
        <v>5682</v>
      </c>
      <c r="H5684">
        <f t="shared" ca="1" si="180"/>
        <v>-5.6603380377537857E-2</v>
      </c>
    </row>
    <row r="5685" spans="2:8" x14ac:dyDescent="0.2">
      <c r="B5685" s="176">
        <v>35184</v>
      </c>
      <c r="C5685" s="146">
        <v>66.051117000000005</v>
      </c>
      <c r="D5685">
        <f t="shared" si="179"/>
        <v>-0.51584232061024382</v>
      </c>
      <c r="E5685">
        <v>-1.8960594073552783E-2</v>
      </c>
      <c r="G5685">
        <v>5683</v>
      </c>
      <c r="H5685">
        <f t="shared" ca="1" si="180"/>
        <v>2.1398670640366393E-2</v>
      </c>
    </row>
    <row r="5686" spans="2:8" x14ac:dyDescent="0.2">
      <c r="B5686" s="176">
        <v>43756</v>
      </c>
      <c r="C5686" s="146">
        <v>136.42480499999999</v>
      </c>
      <c r="D5686">
        <f t="shared" si="179"/>
        <v>1.4007394657671746</v>
      </c>
      <c r="E5686">
        <v>-1.8996434038851137E-2</v>
      </c>
      <c r="G5686">
        <v>5684</v>
      </c>
      <c r="H5686">
        <f t="shared" ca="1" si="180"/>
        <v>-2.0351870483592292E-2</v>
      </c>
    </row>
    <row r="5687" spans="2:8" x14ac:dyDescent="0.2">
      <c r="B5687" s="176">
        <v>37917</v>
      </c>
      <c r="C5687" s="146">
        <v>56.826160000000002</v>
      </c>
      <c r="D5687">
        <f t="shared" si="179"/>
        <v>-0.46951592180567586</v>
      </c>
      <c r="E5687">
        <v>-1.9016738383293489E-2</v>
      </c>
      <c r="G5687">
        <v>5685</v>
      </c>
      <c r="H5687">
        <f t="shared" ca="1" si="180"/>
        <v>1.2298524685323884E-2</v>
      </c>
    </row>
    <row r="5688" spans="2:8" x14ac:dyDescent="0.2">
      <c r="B5688" s="176">
        <v>40087</v>
      </c>
      <c r="C5688" s="146">
        <v>107.12133</v>
      </c>
      <c r="D5688">
        <f t="shared" si="179"/>
        <v>-0.75590664796647389</v>
      </c>
      <c r="E5688">
        <v>-1.9030687428879596E-2</v>
      </c>
      <c r="G5688">
        <v>5686</v>
      </c>
      <c r="H5688">
        <f t="shared" ca="1" si="180"/>
        <v>4.7027887377017316E-3</v>
      </c>
    </row>
    <row r="5689" spans="2:8" x14ac:dyDescent="0.2">
      <c r="B5689" s="176">
        <v>42549</v>
      </c>
      <c r="C5689" s="146">
        <v>438.85394300000002</v>
      </c>
      <c r="D5689">
        <f t="shared" si="179"/>
        <v>0.14820479355247448</v>
      </c>
      <c r="E5689">
        <v>-1.9044446693420682E-2</v>
      </c>
      <c r="G5689">
        <v>5687</v>
      </c>
      <c r="H5689">
        <f t="shared" ca="1" si="180"/>
        <v>1.1440452894763658E-2</v>
      </c>
    </row>
    <row r="5690" spans="2:8" x14ac:dyDescent="0.2">
      <c r="B5690" s="176">
        <v>42982</v>
      </c>
      <c r="C5690" s="146">
        <v>382.20877100000001</v>
      </c>
      <c r="D5690">
        <f t="shared" si="179"/>
        <v>1.8531203813747621</v>
      </c>
      <c r="E5690">
        <v>-1.9061011413689551E-2</v>
      </c>
      <c r="G5690">
        <v>5688</v>
      </c>
      <c r="H5690">
        <f t="shared" ca="1" si="180"/>
        <v>2.4847900543576558E-2</v>
      </c>
    </row>
    <row r="5691" spans="2:8" x14ac:dyDescent="0.2">
      <c r="B5691" s="176">
        <v>40262</v>
      </c>
      <c r="C5691" s="146">
        <v>133.96167</v>
      </c>
      <c r="D5691">
        <f t="shared" si="179"/>
        <v>-0.58505733907347546</v>
      </c>
      <c r="E5691">
        <v>-1.9072267602419164E-2</v>
      </c>
      <c r="G5691">
        <v>5689</v>
      </c>
      <c r="H5691">
        <f t="shared" ca="1" si="180"/>
        <v>-4.7785916635311544E-2</v>
      </c>
    </row>
    <row r="5692" spans="2:8" x14ac:dyDescent="0.2">
      <c r="B5692" s="176">
        <v>44245</v>
      </c>
      <c r="C5692" s="146">
        <v>322.84381100000002</v>
      </c>
      <c r="D5692">
        <f t="shared" si="179"/>
        <v>15.972471999484377</v>
      </c>
      <c r="E5692">
        <v>-1.9082145483148846E-2</v>
      </c>
      <c r="G5692">
        <v>5690</v>
      </c>
      <c r="H5692">
        <f t="shared" ca="1" si="180"/>
        <v>-6.9977039945844643E-3</v>
      </c>
    </row>
    <row r="5693" spans="2:8" x14ac:dyDescent="0.2">
      <c r="B5693" s="176">
        <v>36711</v>
      </c>
      <c r="C5693" s="146">
        <v>19.021614</v>
      </c>
      <c r="D5693">
        <f t="shared" si="179"/>
        <v>-0.86668584863222875</v>
      </c>
      <c r="E5693">
        <v>-1.9093210571215328E-2</v>
      </c>
      <c r="G5693">
        <v>5691</v>
      </c>
      <c r="H5693">
        <f t="shared" ca="1" si="180"/>
        <v>3.101738496680553E-2</v>
      </c>
    </row>
    <row r="5694" spans="2:8" x14ac:dyDescent="0.2">
      <c r="B5694" s="176">
        <v>39127</v>
      </c>
      <c r="C5694" s="146">
        <v>142.68263200000001</v>
      </c>
      <c r="D5694">
        <f t="shared" si="179"/>
        <v>-0.52771047430465667</v>
      </c>
      <c r="E5694">
        <v>-1.9094457742553344E-2</v>
      </c>
      <c r="G5694">
        <v>5692</v>
      </c>
      <c r="H5694">
        <f t="shared" ca="1" si="180"/>
        <v>-1.9754378937429404E-2</v>
      </c>
    </row>
    <row r="5695" spans="2:8" x14ac:dyDescent="0.2">
      <c r="B5695" s="176">
        <v>44277</v>
      </c>
      <c r="C5695" s="146">
        <v>302.10839800000002</v>
      </c>
      <c r="D5695">
        <f t="shared" si="179"/>
        <v>0.41474531899379347</v>
      </c>
      <c r="E5695">
        <v>-1.9097087116874675E-2</v>
      </c>
      <c r="G5695">
        <v>5693</v>
      </c>
      <c r="H5695">
        <f t="shared" ca="1" si="180"/>
        <v>2.0325082512101986E-3</v>
      </c>
    </row>
    <row r="5696" spans="2:8" x14ac:dyDescent="0.2">
      <c r="B5696" s="176">
        <v>40668</v>
      </c>
      <c r="C5696" s="146">
        <v>213.54260300000001</v>
      </c>
      <c r="D5696">
        <f t="shared" si="179"/>
        <v>-4.0501034241365995E-2</v>
      </c>
      <c r="E5696">
        <v>-1.9106312012525592E-2</v>
      </c>
      <c r="G5696">
        <v>5694</v>
      </c>
      <c r="H5696">
        <f t="shared" ca="1" si="180"/>
        <v>5.2059924814204933E-3</v>
      </c>
    </row>
    <row r="5697" spans="2:8" x14ac:dyDescent="0.2">
      <c r="B5697" s="176">
        <v>43377</v>
      </c>
      <c r="C5697" s="146">
        <v>222.556366</v>
      </c>
      <c r="D5697">
        <f t="shared" si="179"/>
        <v>0.35962253095288715</v>
      </c>
      <c r="E5697">
        <v>-1.9112488307421502E-2</v>
      </c>
      <c r="G5697">
        <v>5695</v>
      </c>
      <c r="H5697">
        <f t="shared" ca="1" si="180"/>
        <v>2.0432235840612663E-2</v>
      </c>
    </row>
    <row r="5698" spans="2:8" x14ac:dyDescent="0.2">
      <c r="B5698" s="176">
        <v>43630</v>
      </c>
      <c r="C5698" s="146">
        <v>163.689819</v>
      </c>
      <c r="D5698">
        <f t="shared" si="179"/>
        <v>-0.60481350908211096</v>
      </c>
      <c r="E5698">
        <v>-1.9115929030223532E-2</v>
      </c>
      <c r="G5698">
        <v>5696</v>
      </c>
      <c r="H5698">
        <f t="shared" ca="1" si="180"/>
        <v>5.0552235174380136E-2</v>
      </c>
    </row>
    <row r="5699" spans="2:8" x14ac:dyDescent="0.2">
      <c r="B5699" s="176">
        <v>43019</v>
      </c>
      <c r="C5699" s="146">
        <v>414.209045</v>
      </c>
      <c r="D5699">
        <f t="shared" ref="D5699:D5762" si="181">(C5699-C5700)/C5700</f>
        <v>18.778596530550839</v>
      </c>
      <c r="E5699">
        <v>-1.9121805207456759E-2</v>
      </c>
      <c r="G5699">
        <v>5697</v>
      </c>
      <c r="H5699">
        <f t="shared" ca="1" si="180"/>
        <v>-1.0656140909361792E-2</v>
      </c>
    </row>
    <row r="5700" spans="2:8" x14ac:dyDescent="0.2">
      <c r="B5700" s="176">
        <v>37393</v>
      </c>
      <c r="C5700" s="146">
        <v>20.942287</v>
      </c>
      <c r="D5700">
        <f t="shared" si="181"/>
        <v>-0.86738850059900419</v>
      </c>
      <c r="E5700">
        <v>-1.91474849524195E-2</v>
      </c>
      <c r="G5700">
        <v>5698</v>
      </c>
      <c r="H5700">
        <f t="shared" ref="H5700:H5763" ca="1" si="182">_xlfn.NORM.INV(RAND(),N$5,N$6)</f>
        <v>-7.2305236979183632E-2</v>
      </c>
    </row>
    <row r="5701" spans="2:8" x14ac:dyDescent="0.2">
      <c r="B5701" s="176">
        <v>38848</v>
      </c>
      <c r="C5701" s="146">
        <v>157.92210399999999</v>
      </c>
      <c r="D5701">
        <f t="shared" si="181"/>
        <v>1.1349635917309657</v>
      </c>
      <c r="E5701">
        <v>-1.9166724914253183E-2</v>
      </c>
      <c r="G5701">
        <v>5699</v>
      </c>
      <c r="H5701">
        <f t="shared" ca="1" si="182"/>
        <v>1.2120512957797095E-2</v>
      </c>
    </row>
    <row r="5702" spans="2:8" x14ac:dyDescent="0.2">
      <c r="B5702" s="176">
        <v>43945</v>
      </c>
      <c r="C5702" s="146">
        <v>73.969459999999998</v>
      </c>
      <c r="D5702">
        <f t="shared" si="181"/>
        <v>4.0711512324043237</v>
      </c>
      <c r="E5702">
        <v>-1.9167219552143313E-2</v>
      </c>
      <c r="G5702">
        <v>5700</v>
      </c>
      <c r="H5702">
        <f t="shared" ca="1" si="182"/>
        <v>-4.4611904689750058E-3</v>
      </c>
    </row>
    <row r="5703" spans="2:8" x14ac:dyDescent="0.2">
      <c r="B5703" s="176">
        <v>37252</v>
      </c>
      <c r="C5703" s="146">
        <v>14.586325</v>
      </c>
      <c r="D5703">
        <f t="shared" si="181"/>
        <v>-0.96155558422730403</v>
      </c>
      <c r="E5703">
        <v>-1.9190779818749958E-2</v>
      </c>
      <c r="G5703">
        <v>5701</v>
      </c>
      <c r="H5703">
        <f t="shared" ca="1" si="182"/>
        <v>-2.6159944552577984E-3</v>
      </c>
    </row>
    <row r="5704" spans="2:8" x14ac:dyDescent="0.2">
      <c r="B5704" s="176">
        <v>42220</v>
      </c>
      <c r="C5704" s="146">
        <v>379.41336100000001</v>
      </c>
      <c r="D5704">
        <f t="shared" si="181"/>
        <v>1.036117679336046</v>
      </c>
      <c r="E5704">
        <v>-1.9191091785128275E-2</v>
      </c>
      <c r="G5704">
        <v>5702</v>
      </c>
      <c r="H5704">
        <f t="shared" ca="1" si="182"/>
        <v>-1.3308050589023702E-3</v>
      </c>
    </row>
    <row r="5705" spans="2:8" x14ac:dyDescent="0.2">
      <c r="B5705" s="176">
        <v>40415</v>
      </c>
      <c r="C5705" s="146">
        <v>186.341568</v>
      </c>
      <c r="D5705">
        <f t="shared" si="181"/>
        <v>0.87956099618355688</v>
      </c>
      <c r="E5705">
        <v>-1.9224186332278202E-2</v>
      </c>
      <c r="G5705">
        <v>5703</v>
      </c>
      <c r="H5705">
        <f t="shared" ca="1" si="182"/>
        <v>3.6699940027668687E-2</v>
      </c>
    </row>
    <row r="5706" spans="2:8" x14ac:dyDescent="0.2">
      <c r="B5706" s="176">
        <v>44011</v>
      </c>
      <c r="C5706" s="146">
        <v>99.141006000000004</v>
      </c>
      <c r="D5706">
        <f t="shared" si="181"/>
        <v>0.13589705087041673</v>
      </c>
      <c r="E5706">
        <v>-1.9230824591667906E-2</v>
      </c>
      <c r="G5706">
        <v>5704</v>
      </c>
      <c r="H5706">
        <f t="shared" ca="1" si="182"/>
        <v>-1.9268943362876954E-2</v>
      </c>
    </row>
    <row r="5707" spans="2:8" x14ac:dyDescent="0.2">
      <c r="B5707" s="176">
        <v>39609</v>
      </c>
      <c r="C5707" s="146">
        <v>87.279921999999999</v>
      </c>
      <c r="D5707">
        <f t="shared" si="181"/>
        <v>-0.78253366599499796</v>
      </c>
      <c r="E5707">
        <v>-1.9240202863288522E-2</v>
      </c>
      <c r="G5707">
        <v>5705</v>
      </c>
      <c r="H5707">
        <f t="shared" ca="1" si="182"/>
        <v>-5.8194757010945189E-2</v>
      </c>
    </row>
    <row r="5708" spans="2:8" x14ac:dyDescent="0.2">
      <c r="B5708" s="176">
        <v>44916</v>
      </c>
      <c r="C5708" s="146">
        <v>401.34912100000003</v>
      </c>
      <c r="D5708">
        <f t="shared" si="181"/>
        <v>7.2915887406775202</v>
      </c>
      <c r="E5708">
        <v>-1.9244831332577362E-2</v>
      </c>
      <c r="G5708">
        <v>5706</v>
      </c>
      <c r="H5708">
        <f t="shared" ca="1" si="182"/>
        <v>-1.5540949498991423E-2</v>
      </c>
    </row>
    <row r="5709" spans="2:8" x14ac:dyDescent="0.2">
      <c r="B5709" s="176">
        <v>35746</v>
      </c>
      <c r="C5709" s="146">
        <v>48.404369000000003</v>
      </c>
      <c r="D5709">
        <f t="shared" si="181"/>
        <v>-0.78097348291186497</v>
      </c>
      <c r="E5709">
        <v>-1.9244853065443233E-2</v>
      </c>
      <c r="G5709">
        <v>5707</v>
      </c>
      <c r="H5709">
        <f t="shared" ca="1" si="182"/>
        <v>-2.4741682664558224E-3</v>
      </c>
    </row>
    <row r="5710" spans="2:8" x14ac:dyDescent="0.2">
      <c r="B5710" s="176">
        <v>40672</v>
      </c>
      <c r="C5710" s="146">
        <v>220.99775700000001</v>
      </c>
      <c r="D5710">
        <f t="shared" si="181"/>
        <v>-2.5628196112489433E-2</v>
      </c>
      <c r="E5710">
        <v>-1.9250928386049877E-2</v>
      </c>
      <c r="G5710">
        <v>5708</v>
      </c>
      <c r="H5710">
        <f t="shared" ca="1" si="182"/>
        <v>-1.6544854343732051E-2</v>
      </c>
    </row>
    <row r="5711" spans="2:8" x14ac:dyDescent="0.2">
      <c r="B5711" s="176">
        <v>41102</v>
      </c>
      <c r="C5711" s="146">
        <v>226.81050099999999</v>
      </c>
      <c r="D5711">
        <f t="shared" si="181"/>
        <v>15.041551423452031</v>
      </c>
      <c r="E5711">
        <v>-1.9258794266340459E-2</v>
      </c>
      <c r="G5711">
        <v>5709</v>
      </c>
      <c r="H5711">
        <f t="shared" ca="1" si="182"/>
        <v>-1.5687302814124248E-3</v>
      </c>
    </row>
    <row r="5712" spans="2:8" x14ac:dyDescent="0.2">
      <c r="B5712" s="176">
        <v>36745</v>
      </c>
      <c r="C5712" s="146">
        <v>14.138938</v>
      </c>
      <c r="D5712">
        <f t="shared" si="181"/>
        <v>-0.57431503378729287</v>
      </c>
      <c r="E5712">
        <v>-1.9261649709162273E-2</v>
      </c>
      <c r="G5712">
        <v>5710</v>
      </c>
      <c r="H5712">
        <f t="shared" ca="1" si="182"/>
        <v>2.7080445310516441E-2</v>
      </c>
    </row>
    <row r="5713" spans="2:8" x14ac:dyDescent="0.2">
      <c r="B5713" s="176">
        <v>35836</v>
      </c>
      <c r="C5713" s="146">
        <v>33.214557999999997</v>
      </c>
      <c r="D5713">
        <f t="shared" si="181"/>
        <v>-0.71851350508223999</v>
      </c>
      <c r="E5713">
        <v>-1.926772590508204E-2</v>
      </c>
      <c r="G5713">
        <v>5711</v>
      </c>
      <c r="H5713">
        <f t="shared" ca="1" si="182"/>
        <v>-2.5091566724477894E-2</v>
      </c>
    </row>
    <row r="5714" spans="2:8" x14ac:dyDescent="0.2">
      <c r="B5714" s="176">
        <v>39336</v>
      </c>
      <c r="C5714" s="146">
        <v>117.99698600000001</v>
      </c>
      <c r="D5714">
        <f t="shared" si="181"/>
        <v>3.8532250998103579</v>
      </c>
      <c r="E5714">
        <v>-1.9282895132889985E-2</v>
      </c>
      <c r="G5714">
        <v>5712</v>
      </c>
      <c r="H5714">
        <f t="shared" ca="1" si="182"/>
        <v>-4.3783477115118E-2</v>
      </c>
    </row>
    <row r="5715" spans="2:8" x14ac:dyDescent="0.2">
      <c r="B5715" s="176">
        <v>37602</v>
      </c>
      <c r="C5715" s="146">
        <v>24.313108</v>
      </c>
      <c r="D5715">
        <f t="shared" si="181"/>
        <v>-0.83943925062808145</v>
      </c>
      <c r="E5715">
        <v>-1.9290640456878751E-2</v>
      </c>
      <c r="G5715">
        <v>5713</v>
      </c>
      <c r="H5715">
        <f t="shared" ca="1" si="182"/>
        <v>2.8868565192630754E-2</v>
      </c>
    </row>
    <row r="5716" spans="2:8" x14ac:dyDescent="0.2">
      <c r="B5716" s="176">
        <v>39120</v>
      </c>
      <c r="C5716" s="146">
        <v>151.42622399999999</v>
      </c>
      <c r="D5716">
        <f t="shared" si="181"/>
        <v>9.5888899294250901E-2</v>
      </c>
      <c r="E5716">
        <v>-1.9292150128089561E-2</v>
      </c>
      <c r="G5716">
        <v>5714</v>
      </c>
      <c r="H5716">
        <f t="shared" ca="1" si="182"/>
        <v>3.7976877028048098E-2</v>
      </c>
    </row>
    <row r="5717" spans="2:8" x14ac:dyDescent="0.2">
      <c r="B5717" s="176">
        <v>39140</v>
      </c>
      <c r="C5717" s="146">
        <v>138.17662000000001</v>
      </c>
      <c r="D5717">
        <f t="shared" si="181"/>
        <v>4.280927343509118E-2</v>
      </c>
      <c r="E5717">
        <v>-1.9295920570820923E-2</v>
      </c>
      <c r="G5717">
        <v>5715</v>
      </c>
      <c r="H5717">
        <f t="shared" ca="1" si="182"/>
        <v>3.3085597983903113E-2</v>
      </c>
    </row>
    <row r="5718" spans="2:8" x14ac:dyDescent="0.2">
      <c r="B5718" s="176">
        <v>39164</v>
      </c>
      <c r="C5718" s="146">
        <v>132.504211</v>
      </c>
      <c r="D5718">
        <f t="shared" si="181"/>
        <v>2.3336689791027356</v>
      </c>
      <c r="E5718">
        <v>-1.9314450646925233E-2</v>
      </c>
      <c r="G5718">
        <v>5716</v>
      </c>
      <c r="H5718">
        <f t="shared" ca="1" si="182"/>
        <v>-2.019981766253507E-2</v>
      </c>
    </row>
    <row r="5719" spans="2:8" x14ac:dyDescent="0.2">
      <c r="B5719" s="176">
        <v>35923</v>
      </c>
      <c r="C5719" s="146">
        <v>39.747261000000002</v>
      </c>
      <c r="D5719">
        <f t="shared" si="181"/>
        <v>-0.70665312931939206</v>
      </c>
      <c r="E5719">
        <v>-1.9320592274462183E-2</v>
      </c>
      <c r="G5719">
        <v>5717</v>
      </c>
      <c r="H5719">
        <f t="shared" ca="1" si="182"/>
        <v>-4.6335801234116776E-3</v>
      </c>
    </row>
    <row r="5720" spans="2:8" x14ac:dyDescent="0.2">
      <c r="B5720" s="176">
        <v>39373</v>
      </c>
      <c r="C5720" s="146">
        <v>135.49577300000001</v>
      </c>
      <c r="D5720">
        <f t="shared" si="181"/>
        <v>1.0865936747782616</v>
      </c>
      <c r="E5720">
        <v>-1.9331859144100832E-2</v>
      </c>
      <c r="G5720">
        <v>5718</v>
      </c>
      <c r="H5720">
        <f t="shared" ca="1" si="182"/>
        <v>2.9167140761304527E-2</v>
      </c>
    </row>
    <row r="5721" spans="2:8" x14ac:dyDescent="0.2">
      <c r="B5721" s="176">
        <v>38197</v>
      </c>
      <c r="C5721" s="146">
        <v>64.936347999999995</v>
      </c>
      <c r="D5721">
        <f t="shared" si="181"/>
        <v>-6.1827227891587247E-2</v>
      </c>
      <c r="E5721">
        <v>-1.9351677683270906E-2</v>
      </c>
      <c r="G5721">
        <v>5719</v>
      </c>
      <c r="H5721">
        <f t="shared" ca="1" si="182"/>
        <v>3.7580112458079455E-2</v>
      </c>
    </row>
    <row r="5722" spans="2:8" x14ac:dyDescent="0.2">
      <c r="B5722" s="176">
        <v>39636</v>
      </c>
      <c r="C5722" s="146">
        <v>69.215767</v>
      </c>
      <c r="D5722">
        <f t="shared" si="181"/>
        <v>-0.85010472542589011</v>
      </c>
      <c r="E5722">
        <v>-1.9362734944427275E-2</v>
      </c>
      <c r="G5722">
        <v>5720</v>
      </c>
      <c r="H5722">
        <f t="shared" ca="1" si="182"/>
        <v>-2.1716752191604304E-2</v>
      </c>
    </row>
    <row r="5723" spans="2:8" x14ac:dyDescent="0.2">
      <c r="B5723" s="176">
        <v>42719</v>
      </c>
      <c r="C5723" s="146">
        <v>461.76083399999999</v>
      </c>
      <c r="D5723">
        <f t="shared" si="181"/>
        <v>0.59960079473577643</v>
      </c>
      <c r="E5723">
        <v>-1.9371252121676147E-2</v>
      </c>
      <c r="G5723">
        <v>5721</v>
      </c>
      <c r="H5723">
        <f t="shared" ca="1" si="182"/>
        <v>-4.1110671960812979E-2</v>
      </c>
    </row>
    <row r="5724" spans="2:8" x14ac:dyDescent="0.2">
      <c r="B5724" s="176">
        <v>41435</v>
      </c>
      <c r="C5724" s="146">
        <v>288.67254600000001</v>
      </c>
      <c r="D5724">
        <f t="shared" si="181"/>
        <v>1.8341698889556566</v>
      </c>
      <c r="E5724">
        <v>-1.9377289858843176E-2</v>
      </c>
      <c r="G5724">
        <v>5722</v>
      </c>
      <c r="H5724">
        <f t="shared" ca="1" si="182"/>
        <v>3.1272061706267805E-2</v>
      </c>
    </row>
    <row r="5725" spans="2:8" x14ac:dyDescent="0.2">
      <c r="B5725" s="176">
        <v>38735</v>
      </c>
      <c r="C5725" s="146">
        <v>101.854355</v>
      </c>
      <c r="D5725">
        <f t="shared" si="181"/>
        <v>-0.19628375763738454</v>
      </c>
      <c r="E5725">
        <v>-1.93835183142059E-2</v>
      </c>
      <c r="G5725">
        <v>5723</v>
      </c>
      <c r="H5725">
        <f t="shared" ca="1" si="182"/>
        <v>-4.0606421971636055E-3</v>
      </c>
    </row>
    <row r="5726" spans="2:8" x14ac:dyDescent="0.2">
      <c r="B5726" s="176">
        <v>39391</v>
      </c>
      <c r="C5726" s="146">
        <v>126.729248</v>
      </c>
      <c r="D5726">
        <f t="shared" si="181"/>
        <v>-0.22556061848551637</v>
      </c>
      <c r="E5726">
        <v>-1.9409144270972456E-2</v>
      </c>
      <c r="G5726">
        <v>5724</v>
      </c>
      <c r="H5726">
        <f t="shared" ca="1" si="182"/>
        <v>-2.5471946555426728E-2</v>
      </c>
    </row>
    <row r="5727" spans="2:8" x14ac:dyDescent="0.2">
      <c r="B5727" s="176">
        <v>43790</v>
      </c>
      <c r="C5727" s="146">
        <v>163.639984</v>
      </c>
      <c r="D5727">
        <f t="shared" si="181"/>
        <v>10.675626186140351</v>
      </c>
      <c r="E5727">
        <v>-1.9414556996064099E-2</v>
      </c>
      <c r="G5727">
        <v>5725</v>
      </c>
      <c r="H5727">
        <f t="shared" ca="1" si="182"/>
        <v>2.7203351491111815E-2</v>
      </c>
    </row>
    <row r="5728" spans="2:8" x14ac:dyDescent="0.2">
      <c r="B5728" s="176">
        <v>36749</v>
      </c>
      <c r="C5728" s="146">
        <v>14.015521</v>
      </c>
      <c r="D5728">
        <f t="shared" si="181"/>
        <v>-0.96449603133709261</v>
      </c>
      <c r="E5728">
        <v>-1.9427967505407602E-2</v>
      </c>
      <c r="G5728">
        <v>5726</v>
      </c>
      <c r="H5728">
        <f t="shared" ca="1" si="182"/>
        <v>8.9450777624431651E-3</v>
      </c>
    </row>
    <row r="5729" spans="2:8" x14ac:dyDescent="0.2">
      <c r="B5729" s="176">
        <v>42314</v>
      </c>
      <c r="C5729" s="146">
        <v>394.759277</v>
      </c>
      <c r="D5729">
        <f t="shared" si="181"/>
        <v>30.728069547258521</v>
      </c>
      <c r="E5729">
        <v>-1.9430710573286197E-2</v>
      </c>
      <c r="G5729">
        <v>5727</v>
      </c>
      <c r="H5729">
        <f t="shared" ca="1" si="182"/>
        <v>5.6419328642597535E-2</v>
      </c>
    </row>
    <row r="5730" spans="2:8" x14ac:dyDescent="0.2">
      <c r="B5730" s="176">
        <v>37043</v>
      </c>
      <c r="C5730" s="146">
        <v>12.441957</v>
      </c>
      <c r="D5730">
        <f t="shared" si="181"/>
        <v>-0.97050517582851881</v>
      </c>
      <c r="E5730">
        <v>-1.9452839868892052E-2</v>
      </c>
      <c r="G5730">
        <v>5728</v>
      </c>
      <c r="H5730">
        <f t="shared" ca="1" si="182"/>
        <v>1.9875425490921285E-2</v>
      </c>
    </row>
    <row r="5731" spans="2:8" x14ac:dyDescent="0.2">
      <c r="B5731" s="176">
        <v>44882</v>
      </c>
      <c r="C5731" s="146">
        <v>421.83526599999999</v>
      </c>
      <c r="D5731">
        <f t="shared" si="181"/>
        <v>1.5460289557067775</v>
      </c>
      <c r="E5731">
        <v>-1.9464720053257233E-2</v>
      </c>
      <c r="G5731">
        <v>5729</v>
      </c>
      <c r="H5731">
        <f t="shared" ca="1" si="182"/>
        <v>1.4456666668569667E-2</v>
      </c>
    </row>
    <row r="5732" spans="2:8" x14ac:dyDescent="0.2">
      <c r="B5732" s="176">
        <v>43626</v>
      </c>
      <c r="C5732" s="146">
        <v>165.68360899999999</v>
      </c>
      <c r="D5732">
        <f t="shared" si="181"/>
        <v>-0.55075034811954604</v>
      </c>
      <c r="E5732">
        <v>-1.9469039610374557E-2</v>
      </c>
      <c r="G5732">
        <v>5730</v>
      </c>
      <c r="H5732">
        <f t="shared" ca="1" si="182"/>
        <v>-1.2997018328126291E-2</v>
      </c>
    </row>
    <row r="5733" spans="2:8" x14ac:dyDescent="0.2">
      <c r="B5733" s="176">
        <v>42213</v>
      </c>
      <c r="C5733" s="146">
        <v>368.80075099999999</v>
      </c>
      <c r="D5733">
        <f t="shared" si="181"/>
        <v>1.2272736910794231</v>
      </c>
      <c r="E5733">
        <v>-1.9472752908841262E-2</v>
      </c>
      <c r="G5733">
        <v>5731</v>
      </c>
      <c r="H5733">
        <f t="shared" ca="1" si="182"/>
        <v>-1.9890474368298373E-2</v>
      </c>
    </row>
    <row r="5734" spans="2:8" x14ac:dyDescent="0.2">
      <c r="B5734" s="176">
        <v>43804</v>
      </c>
      <c r="C5734" s="146">
        <v>165.58393899999999</v>
      </c>
      <c r="D5734">
        <f t="shared" si="181"/>
        <v>-0.42506051859710337</v>
      </c>
      <c r="E5734">
        <v>-1.9480437424254104E-2</v>
      </c>
      <c r="G5734">
        <v>5732</v>
      </c>
      <c r="H5734">
        <f t="shared" ca="1" si="182"/>
        <v>-2.9528936940724407E-2</v>
      </c>
    </row>
    <row r="5735" spans="2:8" x14ac:dyDescent="0.2">
      <c r="B5735" s="176">
        <v>43250</v>
      </c>
      <c r="C5735" s="146">
        <v>288.00238000000002</v>
      </c>
      <c r="D5735">
        <f t="shared" si="181"/>
        <v>-0.31480082183442598</v>
      </c>
      <c r="E5735">
        <v>-1.9514723172074599E-2</v>
      </c>
      <c r="G5735">
        <v>5733</v>
      </c>
      <c r="H5735">
        <f t="shared" ca="1" si="182"/>
        <v>-1.7669140506445712E-2</v>
      </c>
    </row>
    <row r="5736" spans="2:8" x14ac:dyDescent="0.2">
      <c r="B5736" s="176">
        <v>42167</v>
      </c>
      <c r="C5736" s="146">
        <v>420.31921399999999</v>
      </c>
      <c r="D5736">
        <f t="shared" si="181"/>
        <v>3.3490721539549591</v>
      </c>
      <c r="E5736">
        <v>-1.9525878199310738E-2</v>
      </c>
      <c r="G5736">
        <v>5734</v>
      </c>
      <c r="H5736">
        <f t="shared" ca="1" si="182"/>
        <v>3.3719034907615658E-2</v>
      </c>
    </row>
    <row r="5737" spans="2:8" x14ac:dyDescent="0.2">
      <c r="B5737" s="176">
        <v>39601</v>
      </c>
      <c r="C5737" s="146">
        <v>96.645720999999995</v>
      </c>
      <c r="D5737">
        <f t="shared" si="181"/>
        <v>0.33184527084489734</v>
      </c>
      <c r="E5737">
        <v>-1.9541449718561033E-2</v>
      </c>
      <c r="G5737">
        <v>5735</v>
      </c>
      <c r="H5737">
        <f t="shared" ca="1" si="182"/>
        <v>3.2820057660414804E-3</v>
      </c>
    </row>
    <row r="5738" spans="2:8" x14ac:dyDescent="0.2">
      <c r="B5738" s="176">
        <v>35275</v>
      </c>
      <c r="C5738" s="146">
        <v>72.565276999999995</v>
      </c>
      <c r="D5738">
        <f t="shared" si="181"/>
        <v>0.54151270540235841</v>
      </c>
      <c r="E5738">
        <v>-1.9555446937452987E-2</v>
      </c>
      <c r="G5738">
        <v>5736</v>
      </c>
      <c r="H5738">
        <f t="shared" ca="1" si="182"/>
        <v>1.8483060368100143E-2</v>
      </c>
    </row>
    <row r="5739" spans="2:8" x14ac:dyDescent="0.2">
      <c r="B5739" s="176">
        <v>36403</v>
      </c>
      <c r="C5739" s="146">
        <v>47.074069999999999</v>
      </c>
      <c r="D5739">
        <f t="shared" si="181"/>
        <v>1.2979672241647728</v>
      </c>
      <c r="E5739">
        <v>-1.9558399962676831E-2</v>
      </c>
      <c r="G5739">
        <v>5737</v>
      </c>
      <c r="H5739">
        <f t="shared" ca="1" si="182"/>
        <v>-4.4174821988752958E-2</v>
      </c>
    </row>
    <row r="5740" spans="2:8" x14ac:dyDescent="0.2">
      <c r="B5740" s="176">
        <v>36628</v>
      </c>
      <c r="C5740" s="146">
        <v>20.485092000000002</v>
      </c>
      <c r="D5740">
        <f t="shared" si="181"/>
        <v>-0.94670142743109431</v>
      </c>
      <c r="E5740">
        <v>-1.9572612155531521E-2</v>
      </c>
      <c r="G5740">
        <v>5738</v>
      </c>
      <c r="H5740">
        <f t="shared" ca="1" si="182"/>
        <v>6.2104125352013186E-2</v>
      </c>
    </row>
    <row r="5741" spans="2:8" x14ac:dyDescent="0.2">
      <c r="B5741" s="176">
        <v>42226</v>
      </c>
      <c r="C5741" s="146">
        <v>384.345978</v>
      </c>
      <c r="D5741">
        <f t="shared" si="181"/>
        <v>-0.38847099761336518</v>
      </c>
      <c r="E5741">
        <v>-1.9572964471301829E-2</v>
      </c>
      <c r="G5741">
        <v>5739</v>
      </c>
      <c r="H5741">
        <f t="shared" ca="1" si="182"/>
        <v>1.0593229698102877E-2</v>
      </c>
    </row>
    <row r="5742" spans="2:8" x14ac:dyDescent="0.2">
      <c r="B5742" s="176">
        <v>45229</v>
      </c>
      <c r="C5742" s="146">
        <v>628.5</v>
      </c>
      <c r="D5742">
        <f t="shared" si="181"/>
        <v>0.29218231242963733</v>
      </c>
      <c r="E5742">
        <v>-1.9577237711452831E-2</v>
      </c>
      <c r="G5742">
        <v>5740</v>
      </c>
      <c r="H5742">
        <f t="shared" ca="1" si="182"/>
        <v>-1.7874440004875442E-2</v>
      </c>
    </row>
    <row r="5743" spans="2:8" x14ac:dyDescent="0.2">
      <c r="B5743" s="176">
        <v>42131</v>
      </c>
      <c r="C5743" s="146">
        <v>486.38647500000002</v>
      </c>
      <c r="D5743">
        <f t="shared" si="181"/>
        <v>7.0384621194457457</v>
      </c>
      <c r="E5743">
        <v>-1.9584246444801494E-2</v>
      </c>
      <c r="G5743">
        <v>5741</v>
      </c>
      <c r="H5743">
        <f t="shared" ca="1" si="182"/>
        <v>-2.9820471695315891E-3</v>
      </c>
    </row>
    <row r="5744" spans="2:8" x14ac:dyDescent="0.2">
      <c r="B5744" s="176">
        <v>38173</v>
      </c>
      <c r="C5744" s="146">
        <v>60.507404000000001</v>
      </c>
      <c r="D5744">
        <f t="shared" si="181"/>
        <v>-0.78355000694969856</v>
      </c>
      <c r="E5744">
        <v>-1.9595117701513499E-2</v>
      </c>
      <c r="G5744">
        <v>5742</v>
      </c>
      <c r="H5744">
        <f t="shared" ca="1" si="182"/>
        <v>8.2770464845980316E-3</v>
      </c>
    </row>
    <row r="5745" spans="2:8" x14ac:dyDescent="0.2">
      <c r="B5745" s="176">
        <v>41491</v>
      </c>
      <c r="C5745" s="146">
        <v>279.54449499999998</v>
      </c>
      <c r="D5745">
        <f t="shared" si="181"/>
        <v>7.7972062568989635</v>
      </c>
      <c r="E5745">
        <v>-1.9624914537700568E-2</v>
      </c>
      <c r="G5745">
        <v>5743</v>
      </c>
      <c r="H5745">
        <f t="shared" ca="1" si="182"/>
        <v>-2.0631739342655265E-2</v>
      </c>
    </row>
    <row r="5746" spans="2:8" x14ac:dyDescent="0.2">
      <c r="B5746" s="176">
        <v>36511</v>
      </c>
      <c r="C5746" s="146">
        <v>31.776508</v>
      </c>
      <c r="D5746">
        <f t="shared" si="181"/>
        <v>1.9467595205026769</v>
      </c>
      <c r="E5746">
        <v>-1.9626379835453664E-2</v>
      </c>
      <c r="G5746">
        <v>5744</v>
      </c>
      <c r="H5746">
        <f t="shared" ca="1" si="182"/>
        <v>-5.6235954729246473E-2</v>
      </c>
    </row>
    <row r="5747" spans="2:8" x14ac:dyDescent="0.2">
      <c r="B5747" s="176">
        <v>37095</v>
      </c>
      <c r="C5747" s="146">
        <v>10.783543</v>
      </c>
      <c r="D5747">
        <f t="shared" si="181"/>
        <v>-0.97366487576243732</v>
      </c>
      <c r="E5747">
        <v>-1.9635396916757215E-2</v>
      </c>
      <c r="G5747">
        <v>5745</v>
      </c>
      <c r="H5747">
        <f t="shared" ca="1" si="182"/>
        <v>-2.8191706487161482E-2</v>
      </c>
    </row>
    <row r="5748" spans="2:8" x14ac:dyDescent="0.2">
      <c r="B5748" s="176">
        <v>45005</v>
      </c>
      <c r="C5748" s="146">
        <v>409.47378500000002</v>
      </c>
      <c r="D5748">
        <f t="shared" si="181"/>
        <v>-0.29772770233432627</v>
      </c>
      <c r="E5748">
        <v>-1.9689735231794157E-2</v>
      </c>
      <c r="G5748">
        <v>5746</v>
      </c>
      <c r="H5748">
        <f t="shared" ca="1" si="182"/>
        <v>4.492229947722183E-2</v>
      </c>
    </row>
    <row r="5749" spans="2:8" x14ac:dyDescent="0.2">
      <c r="B5749" s="176">
        <v>42039</v>
      </c>
      <c r="C5749" s="146">
        <v>583.06982400000004</v>
      </c>
      <c r="D5749">
        <f t="shared" si="181"/>
        <v>40.126405809766958</v>
      </c>
      <c r="E5749">
        <v>-1.9724912067665475E-2</v>
      </c>
      <c r="G5749">
        <v>5747</v>
      </c>
      <c r="H5749">
        <f t="shared" ca="1" si="182"/>
        <v>5.6610481122836001E-3</v>
      </c>
    </row>
    <row r="5750" spans="2:8" x14ac:dyDescent="0.2">
      <c r="B5750" s="176">
        <v>36903</v>
      </c>
      <c r="C5750" s="146">
        <v>14.177505</v>
      </c>
      <c r="D5750">
        <f t="shared" si="181"/>
        <v>-0.93243762517709594</v>
      </c>
      <c r="E5750">
        <v>-1.9733512808522806E-2</v>
      </c>
      <c r="G5750">
        <v>5748</v>
      </c>
      <c r="H5750">
        <f t="shared" ca="1" si="182"/>
        <v>2.750930028567404E-3</v>
      </c>
    </row>
    <row r="5751" spans="2:8" x14ac:dyDescent="0.2">
      <c r="B5751" s="176">
        <v>40620</v>
      </c>
      <c r="C5751" s="146">
        <v>209.84320099999999</v>
      </c>
      <c r="D5751">
        <f t="shared" si="181"/>
        <v>3.9431054741890859</v>
      </c>
      <c r="E5751">
        <v>-1.9737703487511186E-2</v>
      </c>
      <c r="G5751">
        <v>5749</v>
      </c>
      <c r="H5751">
        <f t="shared" ca="1" si="182"/>
        <v>-2.5169571880385863E-2</v>
      </c>
    </row>
    <row r="5752" spans="2:8" x14ac:dyDescent="0.2">
      <c r="B5752" s="176">
        <v>35801</v>
      </c>
      <c r="C5752" s="146">
        <v>42.451694000000003</v>
      </c>
      <c r="D5752">
        <f t="shared" si="181"/>
        <v>-0.8569566636926409</v>
      </c>
      <c r="E5752">
        <v>-1.9755694997921677E-2</v>
      </c>
      <c r="G5752">
        <v>5750</v>
      </c>
      <c r="H5752">
        <f t="shared" ca="1" si="182"/>
        <v>9.5476134869614555E-3</v>
      </c>
    </row>
    <row r="5753" spans="2:8" x14ac:dyDescent="0.2">
      <c r="B5753" s="176">
        <v>44425</v>
      </c>
      <c r="C5753" s="146">
        <v>296.77505500000001</v>
      </c>
      <c r="D5753">
        <f t="shared" si="181"/>
        <v>1.9272372931392239</v>
      </c>
      <c r="E5753">
        <v>-1.9756324960242246E-2</v>
      </c>
      <c r="G5753">
        <v>5751</v>
      </c>
      <c r="H5753">
        <f t="shared" ca="1" si="182"/>
        <v>1.6870274270504432E-3</v>
      </c>
    </row>
    <row r="5754" spans="2:8" x14ac:dyDescent="0.2">
      <c r="B5754" s="176">
        <v>44039</v>
      </c>
      <c r="C5754" s="146">
        <v>101.38401</v>
      </c>
      <c r="D5754">
        <f t="shared" si="181"/>
        <v>0.30908803131935753</v>
      </c>
      <c r="E5754">
        <v>-1.9759126307133501E-2</v>
      </c>
      <c r="G5754">
        <v>5752</v>
      </c>
      <c r="H5754">
        <f t="shared" ca="1" si="182"/>
        <v>-1.1825181202522808E-2</v>
      </c>
    </row>
    <row r="5755" spans="2:8" x14ac:dyDescent="0.2">
      <c r="B5755" s="176">
        <v>38329</v>
      </c>
      <c r="C5755" s="146">
        <v>77.446288999999993</v>
      </c>
      <c r="D5755">
        <f t="shared" si="181"/>
        <v>2.1181023877675953</v>
      </c>
      <c r="E5755">
        <v>-1.9766814576534387E-2</v>
      </c>
      <c r="G5755">
        <v>5753</v>
      </c>
      <c r="H5755">
        <f t="shared" ca="1" si="182"/>
        <v>2.1669372827041337E-2</v>
      </c>
    </row>
    <row r="5756" spans="2:8" x14ac:dyDescent="0.2">
      <c r="B5756" s="176">
        <v>37600</v>
      </c>
      <c r="C5756" s="146">
        <v>24.837634999999999</v>
      </c>
      <c r="D5756">
        <f t="shared" si="181"/>
        <v>-0.84314021484675117</v>
      </c>
      <c r="E5756">
        <v>-1.9786684641586214E-2</v>
      </c>
      <c r="G5756">
        <v>5754</v>
      </c>
      <c r="H5756">
        <f t="shared" ca="1" si="182"/>
        <v>-1.9718412181978996E-2</v>
      </c>
    </row>
    <row r="5757" spans="2:8" x14ac:dyDescent="0.2">
      <c r="B5757" s="176">
        <v>38831</v>
      </c>
      <c r="C5757" s="146">
        <v>158.34291099999999</v>
      </c>
      <c r="D5757">
        <f t="shared" si="181"/>
        <v>-0.70115444083820078</v>
      </c>
      <c r="E5757">
        <v>-1.9818122096920864E-2</v>
      </c>
      <c r="G5757">
        <v>5755</v>
      </c>
      <c r="H5757">
        <f t="shared" ca="1" si="182"/>
        <v>-7.709590951482311E-3</v>
      </c>
    </row>
    <row r="5758" spans="2:8" x14ac:dyDescent="0.2">
      <c r="B5758" s="176">
        <v>42768</v>
      </c>
      <c r="C5758" s="146">
        <v>529.84863299999995</v>
      </c>
      <c r="D5758">
        <f t="shared" si="181"/>
        <v>14.729116660503839</v>
      </c>
      <c r="E5758">
        <v>-1.9824829767497151E-2</v>
      </c>
      <c r="G5758">
        <v>5756</v>
      </c>
      <c r="H5758">
        <f t="shared" ca="1" si="182"/>
        <v>-7.1484805392117911E-3</v>
      </c>
    </row>
    <row r="5759" spans="2:8" x14ac:dyDescent="0.2">
      <c r="B5759" s="176">
        <v>35828</v>
      </c>
      <c r="C5759" s="146">
        <v>33.685848</v>
      </c>
      <c r="D5759">
        <f t="shared" si="181"/>
        <v>0.76948970168210507</v>
      </c>
      <c r="E5759">
        <v>-1.9830952519926982E-2</v>
      </c>
      <c r="G5759">
        <v>5757</v>
      </c>
      <c r="H5759">
        <f t="shared" ca="1" si="182"/>
        <v>6.7086417395437983E-2</v>
      </c>
    </row>
    <row r="5760" spans="2:8" x14ac:dyDescent="0.2">
      <c r="B5760" s="176">
        <v>37348</v>
      </c>
      <c r="C5760" s="146">
        <v>19.037040999999999</v>
      </c>
      <c r="D5760">
        <f t="shared" si="181"/>
        <v>-0.81576098519009721</v>
      </c>
      <c r="E5760">
        <v>-1.9857004565478484E-2</v>
      </c>
      <c r="G5760">
        <v>5758</v>
      </c>
      <c r="H5760">
        <f t="shared" ca="1" si="182"/>
        <v>1.0671803585975361E-2</v>
      </c>
    </row>
    <row r="5761" spans="2:8" x14ac:dyDescent="0.2">
      <c r="B5761" s="176">
        <v>44042</v>
      </c>
      <c r="C5761" s="146">
        <v>103.327957</v>
      </c>
      <c r="D5761">
        <f t="shared" si="181"/>
        <v>-0.81291648801147676</v>
      </c>
      <c r="E5761">
        <v>-1.9858153700663048E-2</v>
      </c>
      <c r="G5761">
        <v>5759</v>
      </c>
      <c r="H5761">
        <f t="shared" ca="1" si="182"/>
        <v>-1.0047849857678306E-2</v>
      </c>
    </row>
    <row r="5762" spans="2:8" x14ac:dyDescent="0.2">
      <c r="B5762" s="176">
        <v>42081</v>
      </c>
      <c r="C5762" s="146">
        <v>552.30926499999998</v>
      </c>
      <c r="D5762">
        <f t="shared" si="181"/>
        <v>2.4083706908685438</v>
      </c>
      <c r="E5762">
        <v>-1.9858379595830412E-2</v>
      </c>
      <c r="G5762">
        <v>5760</v>
      </c>
      <c r="H5762">
        <f t="shared" ca="1" si="182"/>
        <v>-3.6974843432298017E-2</v>
      </c>
    </row>
    <row r="5763" spans="2:8" x14ac:dyDescent="0.2">
      <c r="B5763" s="176">
        <v>43644</v>
      </c>
      <c r="C5763" s="146">
        <v>162.04495199999999</v>
      </c>
      <c r="D5763">
        <f t="shared" ref="D5763:D5826" si="183">(C5763-C5764)/C5764</f>
        <v>3.7266588245341916</v>
      </c>
      <c r="E5763">
        <v>-1.9897516735476368E-2</v>
      </c>
      <c r="G5763">
        <v>5761</v>
      </c>
      <c r="H5763">
        <f t="shared" ca="1" si="182"/>
        <v>-4.9985602738012717E-2</v>
      </c>
    </row>
    <row r="5764" spans="2:8" x14ac:dyDescent="0.2">
      <c r="B5764" s="176">
        <v>36497</v>
      </c>
      <c r="C5764" s="146">
        <v>34.283192</v>
      </c>
      <c r="D5764">
        <f t="shared" si="183"/>
        <v>-0.92711794784474511</v>
      </c>
      <c r="E5764">
        <v>-1.99178294196019E-2</v>
      </c>
      <c r="G5764">
        <v>5762</v>
      </c>
      <c r="H5764">
        <f t="shared" ref="H5764:H5827" ca="1" si="184">_xlfn.NORM.INV(RAND(),N$5,N$6)</f>
        <v>-2.9500141924593817E-3</v>
      </c>
    </row>
    <row r="5765" spans="2:8" x14ac:dyDescent="0.2">
      <c r="B5765" s="176">
        <v>42156</v>
      </c>
      <c r="C5765" s="146">
        <v>470.39279199999999</v>
      </c>
      <c r="D5765">
        <f t="shared" si="183"/>
        <v>12.190501123340928</v>
      </c>
      <c r="E5765">
        <v>-1.9931518915697024E-2</v>
      </c>
      <c r="G5765">
        <v>5763</v>
      </c>
      <c r="H5765">
        <f t="shared" ca="1" si="184"/>
        <v>1.9478642024203307E-2</v>
      </c>
    </row>
    <row r="5766" spans="2:8" x14ac:dyDescent="0.2">
      <c r="B5766" s="176">
        <v>36538</v>
      </c>
      <c r="C5766" s="146">
        <v>35.661479999999997</v>
      </c>
      <c r="D5766">
        <f t="shared" si="183"/>
        <v>0.77953246346782945</v>
      </c>
      <c r="E5766">
        <v>-1.9979389092707946E-2</v>
      </c>
      <c r="G5766">
        <v>5764</v>
      </c>
      <c r="H5766">
        <f t="shared" ca="1" si="184"/>
        <v>4.1536332969766609E-2</v>
      </c>
    </row>
    <row r="5767" spans="2:8" x14ac:dyDescent="0.2">
      <c r="B5767" s="176">
        <v>37397</v>
      </c>
      <c r="C5767" s="146">
        <v>20.039802999999999</v>
      </c>
      <c r="D5767">
        <f t="shared" si="183"/>
        <v>-5.355182962178591E-2</v>
      </c>
      <c r="E5767">
        <v>-1.9992400465165823E-2</v>
      </c>
      <c r="G5767">
        <v>5765</v>
      </c>
      <c r="H5767">
        <f t="shared" ca="1" si="184"/>
        <v>-7.791017327924755E-3</v>
      </c>
    </row>
    <row r="5768" spans="2:8" x14ac:dyDescent="0.2">
      <c r="B5768" s="176">
        <v>37511</v>
      </c>
      <c r="C5768" s="146">
        <v>21.173693</v>
      </c>
      <c r="D5768">
        <f t="shared" si="183"/>
        <v>-0.71671479712891761</v>
      </c>
      <c r="E5768">
        <v>-1.9993051819393943E-2</v>
      </c>
      <c r="G5768">
        <v>5766</v>
      </c>
      <c r="H5768">
        <f t="shared" ca="1" si="184"/>
        <v>3.2998362676673824E-2</v>
      </c>
    </row>
    <row r="5769" spans="2:8" x14ac:dyDescent="0.2">
      <c r="B5769" s="176">
        <v>35235</v>
      </c>
      <c r="C5769" s="146">
        <v>74.743378000000007</v>
      </c>
      <c r="D5769">
        <f t="shared" si="183"/>
        <v>-0.7940900628920089</v>
      </c>
      <c r="E5769">
        <v>-1.9999896418906444E-2</v>
      </c>
      <c r="G5769">
        <v>5767</v>
      </c>
      <c r="H5769">
        <f t="shared" ca="1" si="184"/>
        <v>-1.26418605392494E-2</v>
      </c>
    </row>
    <row r="5770" spans="2:8" x14ac:dyDescent="0.2">
      <c r="B5770" s="176">
        <v>41655</v>
      </c>
      <c r="C5770" s="146">
        <v>362.99063100000001</v>
      </c>
      <c r="D5770">
        <f t="shared" si="183"/>
        <v>1.2546251894780327</v>
      </c>
      <c r="E5770">
        <v>-2.0010622603104846E-2</v>
      </c>
      <c r="G5770">
        <v>5768</v>
      </c>
      <c r="H5770">
        <f t="shared" ca="1" si="184"/>
        <v>1.9546873659176643E-2</v>
      </c>
    </row>
    <row r="5771" spans="2:8" x14ac:dyDescent="0.2">
      <c r="B5771" s="176">
        <v>43798</v>
      </c>
      <c r="C5771" s="146">
        <v>160.99821499999999</v>
      </c>
      <c r="D5771">
        <f t="shared" si="183"/>
        <v>6.2532807493181615</v>
      </c>
      <c r="E5771">
        <v>-2.002428491961834E-2</v>
      </c>
      <c r="G5771">
        <v>5769</v>
      </c>
      <c r="H5771">
        <f t="shared" ca="1" si="184"/>
        <v>4.6405768402925811E-2</v>
      </c>
    </row>
    <row r="5772" spans="2:8" x14ac:dyDescent="0.2">
      <c r="B5772" s="176">
        <v>36607</v>
      </c>
      <c r="C5772" s="146">
        <v>22.196605999999999</v>
      </c>
      <c r="D5772">
        <f t="shared" si="183"/>
        <v>-0.67930056374289305</v>
      </c>
      <c r="E5772">
        <v>-2.0060053897874488E-2</v>
      </c>
      <c r="G5772">
        <v>5770</v>
      </c>
      <c r="H5772">
        <f t="shared" ca="1" si="184"/>
        <v>2.3609451361102474E-2</v>
      </c>
    </row>
    <row r="5773" spans="2:8" x14ac:dyDescent="0.2">
      <c r="B5773" s="176">
        <v>38502</v>
      </c>
      <c r="C5773" s="146">
        <v>69.213111999999995</v>
      </c>
      <c r="D5773">
        <f t="shared" si="183"/>
        <v>-0.48592249689400407</v>
      </c>
      <c r="E5773">
        <v>-2.0070200651037259E-2</v>
      </c>
      <c r="G5773">
        <v>5771</v>
      </c>
      <c r="H5773">
        <f t="shared" ca="1" si="184"/>
        <v>8.8087236587226607E-3</v>
      </c>
    </row>
    <row r="5774" spans="2:8" x14ac:dyDescent="0.2">
      <c r="B5774" s="176">
        <v>39029</v>
      </c>
      <c r="C5774" s="146">
        <v>134.635559</v>
      </c>
      <c r="D5774">
        <f t="shared" si="183"/>
        <v>-0.20941879742443584</v>
      </c>
      <c r="E5774">
        <v>-2.0092949403897477E-2</v>
      </c>
      <c r="G5774">
        <v>5772</v>
      </c>
      <c r="H5774">
        <f t="shared" ca="1" si="184"/>
        <v>6.849518370365835E-3</v>
      </c>
    </row>
    <row r="5775" spans="2:8" x14ac:dyDescent="0.2">
      <c r="B5775" s="176">
        <v>40861</v>
      </c>
      <c r="C5775" s="146">
        <v>170.29946899999999</v>
      </c>
      <c r="D5775">
        <f t="shared" si="183"/>
        <v>-0.66068081989644289</v>
      </c>
      <c r="E5775">
        <v>-2.0115441348084746E-2</v>
      </c>
      <c r="G5775">
        <v>5773</v>
      </c>
      <c r="H5775">
        <f t="shared" ca="1" si="184"/>
        <v>1.5961622779559325E-2</v>
      </c>
    </row>
    <row r="5776" spans="2:8" x14ac:dyDescent="0.2">
      <c r="B5776" s="176">
        <v>42592</v>
      </c>
      <c r="C5776" s="146">
        <v>501.88577299999997</v>
      </c>
      <c r="D5776">
        <f t="shared" si="183"/>
        <v>0.13923069136620286</v>
      </c>
      <c r="E5776">
        <v>-2.0144020342941327E-2</v>
      </c>
      <c r="G5776">
        <v>5774</v>
      </c>
      <c r="H5776">
        <f t="shared" ca="1" si="184"/>
        <v>2.0356892350599631E-2</v>
      </c>
    </row>
    <row r="5777" spans="2:8" x14ac:dyDescent="0.2">
      <c r="B5777" s="176">
        <v>42160</v>
      </c>
      <c r="C5777" s="146">
        <v>440.54797400000001</v>
      </c>
      <c r="D5777">
        <f t="shared" si="183"/>
        <v>19.633495677765094</v>
      </c>
      <c r="E5777">
        <v>-2.0168440258539932E-2</v>
      </c>
      <c r="G5777">
        <v>5775</v>
      </c>
      <c r="H5777">
        <f t="shared" ca="1" si="184"/>
        <v>3.2306932066848024E-2</v>
      </c>
    </row>
    <row r="5778" spans="2:8" x14ac:dyDescent="0.2">
      <c r="B5778" s="176">
        <v>37392</v>
      </c>
      <c r="C5778" s="146">
        <v>21.351106999999999</v>
      </c>
      <c r="D5778">
        <f t="shared" si="183"/>
        <v>1.876049185401258E-2</v>
      </c>
      <c r="E5778">
        <v>-2.0176884927049624E-2</v>
      </c>
      <c r="G5778">
        <v>5776</v>
      </c>
      <c r="H5778">
        <f t="shared" ca="1" si="184"/>
        <v>-3.0693157500546915E-2</v>
      </c>
    </row>
    <row r="5779" spans="2:8" x14ac:dyDescent="0.2">
      <c r="B5779" s="176">
        <v>36263</v>
      </c>
      <c r="C5779" s="146">
        <v>20.957926</v>
      </c>
      <c r="D5779">
        <f t="shared" si="183"/>
        <v>-0.95127304524503442</v>
      </c>
      <c r="E5779">
        <v>-2.0209065814338647E-2</v>
      </c>
      <c r="G5779">
        <v>5777</v>
      </c>
      <c r="H5779">
        <f t="shared" ca="1" si="184"/>
        <v>-1.8413932381861453E-2</v>
      </c>
    </row>
    <row r="5780" spans="2:8" x14ac:dyDescent="0.2">
      <c r="B5780" s="176">
        <v>42950</v>
      </c>
      <c r="C5780" s="146">
        <v>430.10949699999998</v>
      </c>
      <c r="D5780">
        <f t="shared" si="183"/>
        <v>5.7272971910533519</v>
      </c>
      <c r="E5780">
        <v>-2.0211189054147701E-2</v>
      </c>
      <c r="G5780">
        <v>5778</v>
      </c>
      <c r="H5780">
        <f t="shared" ca="1" si="184"/>
        <v>4.5990258939463298E-2</v>
      </c>
    </row>
    <row r="5781" spans="2:8" x14ac:dyDescent="0.2">
      <c r="B5781" s="176">
        <v>35622</v>
      </c>
      <c r="C5781" s="146">
        <v>63.934963000000003</v>
      </c>
      <c r="D5781">
        <f t="shared" si="183"/>
        <v>-0.54623246895613653</v>
      </c>
      <c r="E5781">
        <v>-2.0222100384820675E-2</v>
      </c>
      <c r="G5781">
        <v>5779</v>
      </c>
      <c r="H5781">
        <f t="shared" ca="1" si="184"/>
        <v>1.9408594491696591E-2</v>
      </c>
    </row>
    <row r="5782" spans="2:8" x14ac:dyDescent="0.2">
      <c r="B5782" s="176">
        <v>40360</v>
      </c>
      <c r="C5782" s="146">
        <v>140.898056</v>
      </c>
      <c r="D5782">
        <f t="shared" si="183"/>
        <v>1.0181982978661719</v>
      </c>
      <c r="E5782">
        <v>-2.0231279370650269E-2</v>
      </c>
      <c r="G5782">
        <v>5780</v>
      </c>
      <c r="H5782">
        <f t="shared" ca="1" si="184"/>
        <v>5.3482234283603304E-2</v>
      </c>
    </row>
    <row r="5783" spans="2:8" x14ac:dyDescent="0.2">
      <c r="B5783" s="176">
        <v>38310</v>
      </c>
      <c r="C5783" s="146">
        <v>69.813782000000003</v>
      </c>
      <c r="D5783">
        <f t="shared" si="183"/>
        <v>-0.82245818957288308</v>
      </c>
      <c r="E5783">
        <v>-2.0231509236368433E-2</v>
      </c>
      <c r="G5783">
        <v>5781</v>
      </c>
      <c r="H5783">
        <f t="shared" ca="1" si="184"/>
        <v>-2.4908479414370077E-2</v>
      </c>
    </row>
    <row r="5784" spans="2:8" x14ac:dyDescent="0.2">
      <c r="B5784" s="176">
        <v>44917</v>
      </c>
      <c r="C5784" s="146">
        <v>393.22445699999997</v>
      </c>
      <c r="D5784">
        <f t="shared" si="183"/>
        <v>23.497064677884566</v>
      </c>
      <c r="E5784">
        <v>-2.024338306698335E-2</v>
      </c>
      <c r="G5784">
        <v>5782</v>
      </c>
      <c r="H5784">
        <f t="shared" ca="1" si="184"/>
        <v>3.6823059777262988E-2</v>
      </c>
    </row>
    <row r="5785" spans="2:8" x14ac:dyDescent="0.2">
      <c r="B5785" s="176">
        <v>36735</v>
      </c>
      <c r="C5785" s="146">
        <v>16.051901000000001</v>
      </c>
      <c r="D5785">
        <f t="shared" si="183"/>
        <v>-0.96362142449508248</v>
      </c>
      <c r="E5785">
        <v>-2.0244538754322246E-2</v>
      </c>
      <c r="G5785">
        <v>5783</v>
      </c>
      <c r="H5785">
        <f t="shared" ca="1" si="184"/>
        <v>2.633547254511873E-2</v>
      </c>
    </row>
    <row r="5786" spans="2:8" x14ac:dyDescent="0.2">
      <c r="B5786" s="176">
        <v>41857</v>
      </c>
      <c r="C5786" s="146">
        <v>441.24600199999998</v>
      </c>
      <c r="D5786">
        <f t="shared" si="183"/>
        <v>27.861759846135502</v>
      </c>
      <c r="E5786">
        <v>-2.0249589465315562E-2</v>
      </c>
      <c r="G5786">
        <v>5784</v>
      </c>
      <c r="H5786">
        <f t="shared" ca="1" si="184"/>
        <v>-1.4992207395304373E-2</v>
      </c>
    </row>
    <row r="5787" spans="2:8" x14ac:dyDescent="0.2">
      <c r="B5787" s="176">
        <v>37215</v>
      </c>
      <c r="C5787" s="146">
        <v>15.288257</v>
      </c>
      <c r="D5787">
        <f t="shared" si="183"/>
        <v>-0.65266807119267001</v>
      </c>
      <c r="E5787">
        <v>-2.0267020171214574E-2</v>
      </c>
      <c r="G5787">
        <v>5785</v>
      </c>
      <c r="H5787">
        <f t="shared" ca="1" si="184"/>
        <v>3.8910469493021356E-2</v>
      </c>
    </row>
    <row r="5788" spans="2:8" x14ac:dyDescent="0.2">
      <c r="B5788" s="176">
        <v>37876</v>
      </c>
      <c r="C5788" s="146">
        <v>44.016272999999998</v>
      </c>
      <c r="D5788">
        <f t="shared" si="183"/>
        <v>-0.81273106133987194</v>
      </c>
      <c r="E5788">
        <v>-2.0315310683384661E-2</v>
      </c>
      <c r="G5788">
        <v>5786</v>
      </c>
      <c r="H5788">
        <f t="shared" ca="1" si="184"/>
        <v>4.8043712184148574E-3</v>
      </c>
    </row>
    <row r="5789" spans="2:8" x14ac:dyDescent="0.2">
      <c r="B5789" s="176">
        <v>41148</v>
      </c>
      <c r="C5789" s="146">
        <v>235.04310599999999</v>
      </c>
      <c r="D5789">
        <f t="shared" si="183"/>
        <v>-0.29082641539177934</v>
      </c>
      <c r="E5789">
        <v>-2.0321115854842066E-2</v>
      </c>
      <c r="G5789">
        <v>5787</v>
      </c>
      <c r="H5789">
        <f t="shared" ca="1" si="184"/>
        <v>4.2649065332022201E-2</v>
      </c>
    </row>
    <row r="5790" spans="2:8" x14ac:dyDescent="0.2">
      <c r="B5790" s="176">
        <v>42394</v>
      </c>
      <c r="C5790" s="146">
        <v>331.43240400000002</v>
      </c>
      <c r="D5790">
        <f t="shared" si="183"/>
        <v>12.111857340482196</v>
      </c>
      <c r="E5790">
        <v>-2.0323874209161708E-2</v>
      </c>
      <c r="G5790">
        <v>5788</v>
      </c>
      <c r="H5790">
        <f t="shared" ca="1" si="184"/>
        <v>-2.6051895324728316E-2</v>
      </c>
    </row>
    <row r="5791" spans="2:8" x14ac:dyDescent="0.2">
      <c r="B5791" s="176">
        <v>37719</v>
      </c>
      <c r="C5791" s="146">
        <v>25.277304000000001</v>
      </c>
      <c r="D5791">
        <f t="shared" si="183"/>
        <v>-0.88659995352973386</v>
      </c>
      <c r="E5791">
        <v>-2.0328757390514537E-2</v>
      </c>
      <c r="G5791">
        <v>5789</v>
      </c>
      <c r="H5791">
        <f t="shared" ca="1" si="184"/>
        <v>-1.1747985043325858E-2</v>
      </c>
    </row>
    <row r="5792" spans="2:8" x14ac:dyDescent="0.2">
      <c r="B5792" s="176">
        <v>40675</v>
      </c>
      <c r="C5792" s="146">
        <v>222.90382399999999</v>
      </c>
      <c r="D5792">
        <f t="shared" si="183"/>
        <v>-6.9712709717912824E-2</v>
      </c>
      <c r="E5792">
        <v>-2.03441107754956E-2</v>
      </c>
      <c r="G5792">
        <v>5790</v>
      </c>
      <c r="H5792">
        <f t="shared" ca="1" si="184"/>
        <v>-9.2979685064534089E-3</v>
      </c>
    </row>
    <row r="5793" spans="2:8" x14ac:dyDescent="0.2">
      <c r="B5793" s="176">
        <v>40493</v>
      </c>
      <c r="C5793" s="146">
        <v>239.60751300000001</v>
      </c>
      <c r="D5793">
        <f t="shared" si="183"/>
        <v>-0.43439396954462822</v>
      </c>
      <c r="E5793">
        <v>-2.0383896324345778E-2</v>
      </c>
      <c r="G5793">
        <v>5791</v>
      </c>
      <c r="H5793">
        <f t="shared" ca="1" si="184"/>
        <v>-8.3744299586956325E-3</v>
      </c>
    </row>
    <row r="5794" spans="2:8" x14ac:dyDescent="0.2">
      <c r="B5794" s="176">
        <v>44670</v>
      </c>
      <c r="C5794" s="146">
        <v>423.62970000000001</v>
      </c>
      <c r="D5794">
        <f t="shared" si="183"/>
        <v>18.729231095950411</v>
      </c>
      <c r="E5794">
        <v>-2.0401051095177824E-2</v>
      </c>
      <c r="G5794">
        <v>5792</v>
      </c>
      <c r="H5794">
        <f t="shared" ca="1" si="184"/>
        <v>-3.5534977972671135E-3</v>
      </c>
    </row>
    <row r="5795" spans="2:8" x14ac:dyDescent="0.2">
      <c r="B5795" s="176">
        <v>36270</v>
      </c>
      <c r="C5795" s="146">
        <v>21.472185</v>
      </c>
      <c r="D5795">
        <f t="shared" si="183"/>
        <v>-0.8297845666064011</v>
      </c>
      <c r="E5795">
        <v>-2.0401227827427749E-2</v>
      </c>
      <c r="G5795">
        <v>5793</v>
      </c>
      <c r="H5795">
        <f t="shared" ca="1" si="184"/>
        <v>1.4684144910604305E-2</v>
      </c>
    </row>
    <row r="5796" spans="2:8" x14ac:dyDescent="0.2">
      <c r="B5796" s="176">
        <v>39443</v>
      </c>
      <c r="C5796" s="146">
        <v>126.14711</v>
      </c>
      <c r="D5796">
        <f t="shared" si="183"/>
        <v>0.96541286448980368</v>
      </c>
      <c r="E5796">
        <v>-2.0409572141751407E-2</v>
      </c>
      <c r="G5796">
        <v>5794</v>
      </c>
      <c r="H5796">
        <f t="shared" ca="1" si="184"/>
        <v>3.0991808542290496E-2</v>
      </c>
    </row>
    <row r="5797" spans="2:8" x14ac:dyDescent="0.2">
      <c r="B5797" s="176">
        <v>38212</v>
      </c>
      <c r="C5797" s="146">
        <v>64.183516999999995</v>
      </c>
      <c r="D5797">
        <f t="shared" si="183"/>
        <v>-0.45182153233450129</v>
      </c>
      <c r="E5797">
        <v>-2.0412863737647054E-2</v>
      </c>
      <c r="G5797">
        <v>5795</v>
      </c>
      <c r="H5797">
        <f t="shared" ca="1" si="184"/>
        <v>-1.0529701518227731E-2</v>
      </c>
    </row>
    <row r="5798" spans="2:8" x14ac:dyDescent="0.2">
      <c r="B5798" s="176">
        <v>43738</v>
      </c>
      <c r="C5798" s="146">
        <v>117.085075</v>
      </c>
      <c r="D5798">
        <f t="shared" si="183"/>
        <v>0.67982624164524252</v>
      </c>
      <c r="E5798">
        <v>-2.0433779270143167E-2</v>
      </c>
      <c r="G5798">
        <v>5796</v>
      </c>
      <c r="H5798">
        <f t="shared" ca="1" si="184"/>
        <v>-2.0995007333204641E-3</v>
      </c>
    </row>
    <row r="5799" spans="2:8" x14ac:dyDescent="0.2">
      <c r="B5799" s="176">
        <v>39661</v>
      </c>
      <c r="C5799" s="146">
        <v>69.700705999999997</v>
      </c>
      <c r="D5799">
        <f t="shared" si="183"/>
        <v>-0.67902104307056033</v>
      </c>
      <c r="E5799">
        <v>-2.0446145581056032E-2</v>
      </c>
      <c r="G5799">
        <v>5797</v>
      </c>
      <c r="H5799">
        <f t="shared" ca="1" si="184"/>
        <v>2.4607711882919541E-3</v>
      </c>
    </row>
    <row r="5800" spans="2:8" x14ac:dyDescent="0.2">
      <c r="B5800" s="176">
        <v>41123</v>
      </c>
      <c r="C5800" s="146">
        <v>217.15039100000001</v>
      </c>
      <c r="D5800">
        <f t="shared" si="183"/>
        <v>1.8325904367927464</v>
      </c>
      <c r="E5800">
        <v>-2.0453021370112866E-2</v>
      </c>
      <c r="G5800">
        <v>5798</v>
      </c>
      <c r="H5800">
        <f t="shared" ca="1" si="184"/>
        <v>-1.7336726071409722E-2</v>
      </c>
    </row>
    <row r="5801" spans="2:8" x14ac:dyDescent="0.2">
      <c r="B5801" s="176">
        <v>38401</v>
      </c>
      <c r="C5801" s="146">
        <v>76.661415000000005</v>
      </c>
      <c r="D5801">
        <f t="shared" si="183"/>
        <v>0.11783237667788601</v>
      </c>
      <c r="E5801">
        <v>-2.0466630810733855E-2</v>
      </c>
      <c r="G5801">
        <v>5799</v>
      </c>
      <c r="H5801">
        <f t="shared" ca="1" si="184"/>
        <v>-2.8693129648024894E-3</v>
      </c>
    </row>
    <row r="5802" spans="2:8" x14ac:dyDescent="0.2">
      <c r="B5802" s="176">
        <v>38482</v>
      </c>
      <c r="C5802" s="146">
        <v>68.580421000000001</v>
      </c>
      <c r="D5802">
        <f t="shared" si="183"/>
        <v>-0.70345444992751027</v>
      </c>
      <c r="E5802">
        <v>-2.0475716802271952E-2</v>
      </c>
      <c r="G5802">
        <v>5800</v>
      </c>
      <c r="H5802">
        <f t="shared" ca="1" si="184"/>
        <v>-3.7323856896692875E-2</v>
      </c>
    </row>
    <row r="5803" spans="2:8" x14ac:dyDescent="0.2">
      <c r="B5803" s="176">
        <v>41101</v>
      </c>
      <c r="C5803" s="146">
        <v>231.264374</v>
      </c>
      <c r="D5803">
        <f t="shared" si="183"/>
        <v>8.5028747645385359</v>
      </c>
      <c r="E5803">
        <v>-2.0486667962184003E-2</v>
      </c>
      <c r="G5803">
        <v>5801</v>
      </c>
      <c r="H5803">
        <f t="shared" ca="1" si="184"/>
        <v>1.3928237399828845E-2</v>
      </c>
    </row>
    <row r="5804" spans="2:8" x14ac:dyDescent="0.2">
      <c r="B5804" s="176">
        <v>37607</v>
      </c>
      <c r="C5804" s="146">
        <v>24.336254</v>
      </c>
      <c r="D5804">
        <f t="shared" si="183"/>
        <v>-0.85614553928293824</v>
      </c>
      <c r="E5804">
        <v>-2.0490437122509746E-2</v>
      </c>
      <c r="G5804">
        <v>5802</v>
      </c>
      <c r="H5804">
        <f t="shared" ca="1" si="184"/>
        <v>-7.9976687372122074E-4</v>
      </c>
    </row>
    <row r="5805" spans="2:8" x14ac:dyDescent="0.2">
      <c r="B5805" s="176">
        <v>43622</v>
      </c>
      <c r="C5805" s="146">
        <v>169.17274499999999</v>
      </c>
      <c r="D5805">
        <f t="shared" si="183"/>
        <v>0.11521506864011979</v>
      </c>
      <c r="E5805">
        <v>-2.0490624967214172E-2</v>
      </c>
      <c r="G5805">
        <v>5803</v>
      </c>
      <c r="H5805">
        <f t="shared" ca="1" si="184"/>
        <v>3.4053345914829725E-2</v>
      </c>
    </row>
    <row r="5806" spans="2:8" x14ac:dyDescent="0.2">
      <c r="B5806" s="176">
        <v>40385</v>
      </c>
      <c r="C5806" s="146">
        <v>151.69517500000001</v>
      </c>
      <c r="D5806">
        <f t="shared" si="183"/>
        <v>-0.65325745688585057</v>
      </c>
      <c r="E5806">
        <v>-2.0515152324811211E-2</v>
      </c>
      <c r="G5806">
        <v>5804</v>
      </c>
      <c r="H5806">
        <f t="shared" ca="1" si="184"/>
        <v>-9.8382487369109133E-3</v>
      </c>
    </row>
    <row r="5807" spans="2:8" x14ac:dyDescent="0.2">
      <c r="B5807" s="176">
        <v>44673</v>
      </c>
      <c r="C5807" s="146">
        <v>437.48648100000003</v>
      </c>
      <c r="D5807">
        <f t="shared" si="183"/>
        <v>5.1940003440997407</v>
      </c>
      <c r="E5807">
        <v>-2.0533426233067444E-2</v>
      </c>
      <c r="G5807">
        <v>5805</v>
      </c>
      <c r="H5807">
        <f t="shared" ca="1" si="184"/>
        <v>8.2823353832715547E-4</v>
      </c>
    </row>
    <row r="5808" spans="2:8" x14ac:dyDescent="0.2">
      <c r="B5808" s="176">
        <v>38499</v>
      </c>
      <c r="C5808" s="146">
        <v>70.630684000000002</v>
      </c>
      <c r="D5808">
        <f t="shared" si="183"/>
        <v>-0.83009396081026587</v>
      </c>
      <c r="E5808">
        <v>-2.0546538059372076E-2</v>
      </c>
      <c r="G5808">
        <v>5806</v>
      </c>
      <c r="H5808">
        <f t="shared" ca="1" si="184"/>
        <v>6.162133328089385E-2</v>
      </c>
    </row>
    <row r="5809" spans="2:8" x14ac:dyDescent="0.2">
      <c r="B5809" s="176">
        <v>44706</v>
      </c>
      <c r="C5809" s="146">
        <v>415.70437600000002</v>
      </c>
      <c r="D5809">
        <f t="shared" si="183"/>
        <v>0.2698914968716094</v>
      </c>
      <c r="E5809">
        <v>-2.0551956397420641E-2</v>
      </c>
      <c r="G5809">
        <v>5807</v>
      </c>
      <c r="H5809">
        <f t="shared" ca="1" si="184"/>
        <v>4.9428385112236371E-2</v>
      </c>
    </row>
    <row r="5810" spans="2:8" x14ac:dyDescent="0.2">
      <c r="B5810" s="176">
        <v>41529</v>
      </c>
      <c r="C5810" s="146">
        <v>327.35424799999998</v>
      </c>
      <c r="D5810">
        <f t="shared" si="183"/>
        <v>-0.23300747894812091</v>
      </c>
      <c r="E5810">
        <v>-2.0561039770755633E-2</v>
      </c>
      <c r="G5810">
        <v>5808</v>
      </c>
      <c r="H5810">
        <f t="shared" ca="1" si="184"/>
        <v>-9.0615949849192409E-3</v>
      </c>
    </row>
    <row r="5811" spans="2:8" x14ac:dyDescent="0.2">
      <c r="B5811" s="176">
        <v>41859</v>
      </c>
      <c r="C5811" s="146">
        <v>426.80239899999998</v>
      </c>
      <c r="D5811">
        <f t="shared" si="183"/>
        <v>1.4336440237662362</v>
      </c>
      <c r="E5811">
        <v>-2.058818764396797E-2</v>
      </c>
      <c r="G5811">
        <v>5809</v>
      </c>
      <c r="H5811">
        <f t="shared" ca="1" si="184"/>
        <v>2.9158551400490968E-2</v>
      </c>
    </row>
    <row r="5812" spans="2:8" x14ac:dyDescent="0.2">
      <c r="B5812" s="176">
        <v>40836</v>
      </c>
      <c r="C5812" s="146">
        <v>175.375854</v>
      </c>
      <c r="D5812">
        <f t="shared" si="183"/>
        <v>-0.32738495620506353</v>
      </c>
      <c r="E5812">
        <v>-2.0593773226055278E-2</v>
      </c>
      <c r="G5812">
        <v>5810</v>
      </c>
      <c r="H5812">
        <f t="shared" ca="1" si="184"/>
        <v>2.3881860523896341E-2</v>
      </c>
    </row>
    <row r="5813" spans="2:8" x14ac:dyDescent="0.2">
      <c r="B5813" s="176">
        <v>43286</v>
      </c>
      <c r="C5813" s="146">
        <v>260.73733499999997</v>
      </c>
      <c r="D5813">
        <f t="shared" si="183"/>
        <v>0.1129126517219587</v>
      </c>
      <c r="E5813">
        <v>-2.0595390857671265E-2</v>
      </c>
      <c r="G5813">
        <v>5811</v>
      </c>
      <c r="H5813">
        <f t="shared" ca="1" si="184"/>
        <v>3.2018748034680376E-2</v>
      </c>
    </row>
    <row r="5814" spans="2:8" x14ac:dyDescent="0.2">
      <c r="B5814" s="176">
        <v>40522</v>
      </c>
      <c r="C5814" s="146">
        <v>234.283737</v>
      </c>
      <c r="D5814">
        <f t="shared" si="183"/>
        <v>1.5542883869661193</v>
      </c>
      <c r="E5814">
        <v>-2.0606781023534911E-2</v>
      </c>
      <c r="G5814">
        <v>5812</v>
      </c>
      <c r="H5814">
        <f t="shared" ca="1" si="184"/>
        <v>-3.6366182207947725E-3</v>
      </c>
    </row>
    <row r="5815" spans="2:8" x14ac:dyDescent="0.2">
      <c r="B5815" s="176">
        <v>38691</v>
      </c>
      <c r="C5815" s="146">
        <v>91.721725000000006</v>
      </c>
      <c r="D5815">
        <f t="shared" si="183"/>
        <v>0.48044392468116881</v>
      </c>
      <c r="E5815">
        <v>-2.0616729922118247E-2</v>
      </c>
      <c r="G5815">
        <v>5813</v>
      </c>
      <c r="H5815">
        <f t="shared" ca="1" si="184"/>
        <v>-3.0801542352072034E-3</v>
      </c>
    </row>
    <row r="5816" spans="2:8" x14ac:dyDescent="0.2">
      <c r="B5816" s="176">
        <v>35619</v>
      </c>
      <c r="C5816" s="146">
        <v>61.955554999999997</v>
      </c>
      <c r="D5816">
        <f t="shared" si="183"/>
        <v>0.75861117087739882</v>
      </c>
      <c r="E5816">
        <v>-2.0630207079015313E-2</v>
      </c>
      <c r="G5816">
        <v>5814</v>
      </c>
      <c r="H5816">
        <f t="shared" ca="1" si="184"/>
        <v>3.9767791646097159E-2</v>
      </c>
    </row>
    <row r="5817" spans="2:8" x14ac:dyDescent="0.2">
      <c r="B5817" s="176">
        <v>36490</v>
      </c>
      <c r="C5817" s="146">
        <v>35.229819999999997</v>
      </c>
      <c r="D5817">
        <f t="shared" si="183"/>
        <v>0.48432368381780599</v>
      </c>
      <c r="E5817">
        <v>-2.0631749957640649E-2</v>
      </c>
      <c r="G5817">
        <v>5815</v>
      </c>
      <c r="H5817">
        <f t="shared" ca="1" si="184"/>
        <v>-6.8603202063556553E-3</v>
      </c>
    </row>
    <row r="5818" spans="2:8" x14ac:dyDescent="0.2">
      <c r="B5818" s="176">
        <v>37421</v>
      </c>
      <c r="C5818" s="146">
        <v>23.734594000000001</v>
      </c>
      <c r="D5818">
        <f t="shared" si="183"/>
        <v>-0.95390831859165648</v>
      </c>
      <c r="E5818">
        <v>-2.0687469763440443E-2</v>
      </c>
      <c r="G5818">
        <v>5816</v>
      </c>
      <c r="H5818">
        <f t="shared" ca="1" si="184"/>
        <v>6.0568477345083018E-4</v>
      </c>
    </row>
    <row r="5819" spans="2:8" x14ac:dyDescent="0.2">
      <c r="B5819" s="176">
        <v>41953</v>
      </c>
      <c r="C5819" s="146">
        <v>514.94311500000003</v>
      </c>
      <c r="D5819">
        <f t="shared" si="183"/>
        <v>1.0681782229331704</v>
      </c>
      <c r="E5819">
        <v>-2.0718203822974023E-2</v>
      </c>
      <c r="G5819">
        <v>5817</v>
      </c>
      <c r="H5819">
        <f t="shared" ca="1" si="184"/>
        <v>3.3368981757816017E-2</v>
      </c>
    </row>
    <row r="5820" spans="2:8" x14ac:dyDescent="0.2">
      <c r="B5820" s="176">
        <v>40966</v>
      </c>
      <c r="C5820" s="146">
        <v>248.98391699999999</v>
      </c>
      <c r="D5820">
        <f t="shared" si="183"/>
        <v>-0.56132442835110152</v>
      </c>
      <c r="E5820">
        <v>-2.0719569273476474E-2</v>
      </c>
      <c r="G5820">
        <v>5818</v>
      </c>
      <c r="H5820">
        <f t="shared" ca="1" si="184"/>
        <v>6.7196260605064187E-2</v>
      </c>
    </row>
    <row r="5821" spans="2:8" x14ac:dyDescent="0.2">
      <c r="B5821" s="176">
        <v>45099</v>
      </c>
      <c r="C5821" s="146">
        <v>567.58099400000003</v>
      </c>
      <c r="D5821">
        <f t="shared" si="183"/>
        <v>6.077462540969699</v>
      </c>
      <c r="E5821">
        <v>-2.0725959395812985E-2</v>
      </c>
      <c r="G5821">
        <v>5819</v>
      </c>
      <c r="H5821">
        <f t="shared" ca="1" si="184"/>
        <v>-5.8616467306239213E-2</v>
      </c>
    </row>
    <row r="5822" spans="2:8" x14ac:dyDescent="0.2">
      <c r="B5822" s="176">
        <v>38020</v>
      </c>
      <c r="C5822" s="146">
        <v>80.195549</v>
      </c>
      <c r="D5822">
        <f t="shared" si="183"/>
        <v>-0.43537827696174891</v>
      </c>
      <c r="E5822">
        <v>-2.0753090971494505E-2</v>
      </c>
      <c r="G5822">
        <v>5820</v>
      </c>
      <c r="H5822">
        <f t="shared" ca="1" si="184"/>
        <v>-2.2796856773824861E-3</v>
      </c>
    </row>
    <row r="5823" spans="2:8" x14ac:dyDescent="0.2">
      <c r="B5823" s="176">
        <v>40354</v>
      </c>
      <c r="C5823" s="146">
        <v>142.034119</v>
      </c>
      <c r="D5823">
        <f t="shared" si="183"/>
        <v>0.10018131047786301</v>
      </c>
      <c r="E5823">
        <v>-2.0759064489725632E-2</v>
      </c>
      <c r="G5823">
        <v>5821</v>
      </c>
      <c r="H5823">
        <f t="shared" ca="1" si="184"/>
        <v>3.0497896953800566E-2</v>
      </c>
    </row>
    <row r="5824" spans="2:8" x14ac:dyDescent="0.2">
      <c r="B5824" s="176">
        <v>39483</v>
      </c>
      <c r="C5824" s="146">
        <v>129.10064700000001</v>
      </c>
      <c r="D5824">
        <f t="shared" si="183"/>
        <v>-0.18206468950159116</v>
      </c>
      <c r="E5824">
        <v>-2.0779307858274823E-2</v>
      </c>
      <c r="G5824">
        <v>5822</v>
      </c>
      <c r="H5824">
        <f t="shared" ca="1" si="184"/>
        <v>-4.0249542541152539E-2</v>
      </c>
    </row>
    <row r="5825" spans="2:8" x14ac:dyDescent="0.2">
      <c r="B5825" s="176">
        <v>40301</v>
      </c>
      <c r="C5825" s="146">
        <v>157.837234</v>
      </c>
      <c r="D5825">
        <f t="shared" si="183"/>
        <v>1.867688115093654E-2</v>
      </c>
      <c r="E5825">
        <v>-2.08000078813829E-2</v>
      </c>
      <c r="G5825">
        <v>5823</v>
      </c>
      <c r="H5825">
        <f t="shared" ca="1" si="184"/>
        <v>-2.6033797846863004E-2</v>
      </c>
    </row>
    <row r="5826" spans="2:8" x14ac:dyDescent="0.2">
      <c r="B5826" s="176">
        <v>38834</v>
      </c>
      <c r="C5826" s="146">
        <v>154.943375</v>
      </c>
      <c r="D5826">
        <f t="shared" si="183"/>
        <v>-6.9582250389154374E-2</v>
      </c>
      <c r="E5826">
        <v>-2.0806096396449546E-2</v>
      </c>
      <c r="G5826">
        <v>5824</v>
      </c>
      <c r="H5826">
        <f t="shared" ca="1" si="184"/>
        <v>3.0773957401143654E-2</v>
      </c>
    </row>
    <row r="5827" spans="2:8" x14ac:dyDescent="0.2">
      <c r="B5827" s="176">
        <v>43783</v>
      </c>
      <c r="C5827" s="146">
        <v>166.53097500000001</v>
      </c>
      <c r="D5827">
        <f t="shared" ref="D5827:D5890" si="185">(C5827-C5828)/C5828</f>
        <v>-0.55870701185411009</v>
      </c>
      <c r="E5827">
        <v>-2.0808914703835887E-2</v>
      </c>
      <c r="G5827">
        <v>5825</v>
      </c>
      <c r="H5827">
        <f t="shared" ca="1" si="184"/>
        <v>-2.3908377448157946E-2</v>
      </c>
    </row>
    <row r="5828" spans="2:8" x14ac:dyDescent="0.2">
      <c r="B5828" s="176">
        <v>42296</v>
      </c>
      <c r="C5828" s="146">
        <v>377.370544</v>
      </c>
      <c r="D5828">
        <f t="shared" si="185"/>
        <v>3.7768400313934021</v>
      </c>
      <c r="E5828">
        <v>-2.0814452084253369E-2</v>
      </c>
      <c r="G5828">
        <v>5826</v>
      </c>
      <c r="H5828">
        <f t="shared" ref="H5828:H5891" ca="1" si="186">_xlfn.NORM.INV(RAND(),N$5,N$6)</f>
        <v>1.8365378913101416E-3</v>
      </c>
    </row>
    <row r="5829" spans="2:8" x14ac:dyDescent="0.2">
      <c r="B5829" s="176">
        <v>38358</v>
      </c>
      <c r="C5829" s="146">
        <v>79.000038000000004</v>
      </c>
      <c r="D5829">
        <f t="shared" si="185"/>
        <v>0.60138163898048058</v>
      </c>
      <c r="E5829">
        <v>-2.084568946981278E-2</v>
      </c>
      <c r="G5829">
        <v>5827</v>
      </c>
      <c r="H5829">
        <f t="shared" ca="1" si="186"/>
        <v>2.5843276059630792E-2</v>
      </c>
    </row>
    <row r="5830" spans="2:8" x14ac:dyDescent="0.2">
      <c r="B5830" s="176">
        <v>35723</v>
      </c>
      <c r="C5830" s="146">
        <v>49.332424000000003</v>
      </c>
      <c r="D5830">
        <f t="shared" si="185"/>
        <v>-0.2201718493657232</v>
      </c>
      <c r="E5830">
        <v>-2.0866467773193911E-2</v>
      </c>
      <c r="G5830">
        <v>5828</v>
      </c>
      <c r="H5830">
        <f t="shared" ca="1" si="186"/>
        <v>4.0097590506822489E-2</v>
      </c>
    </row>
    <row r="5831" spans="2:8" x14ac:dyDescent="0.2">
      <c r="B5831" s="176">
        <v>35618</v>
      </c>
      <c r="C5831" s="146">
        <v>63.260635000000001</v>
      </c>
      <c r="D5831">
        <f t="shared" si="185"/>
        <v>0.15867906564149564</v>
      </c>
      <c r="E5831">
        <v>-2.0873328577048079E-2</v>
      </c>
      <c r="G5831">
        <v>5829</v>
      </c>
      <c r="H5831">
        <f t="shared" ca="1" si="186"/>
        <v>-2.9452691640266385E-2</v>
      </c>
    </row>
    <row r="5832" spans="2:8" x14ac:dyDescent="0.2">
      <c r="B5832" s="176">
        <v>35101</v>
      </c>
      <c r="C5832" s="146">
        <v>54.597202000000003</v>
      </c>
      <c r="D5832">
        <f t="shared" si="185"/>
        <v>-0.86796681202347126</v>
      </c>
      <c r="E5832">
        <v>-2.0880787256494109E-2</v>
      </c>
      <c r="G5832">
        <v>5830</v>
      </c>
      <c r="H5832">
        <f t="shared" ca="1" si="186"/>
        <v>3.3857105887477763E-2</v>
      </c>
    </row>
    <row r="5833" spans="2:8" x14ac:dyDescent="0.2">
      <c r="B5833" s="176">
        <v>42998</v>
      </c>
      <c r="C5833" s="146">
        <v>413.51119999999997</v>
      </c>
      <c r="D5833">
        <f t="shared" si="185"/>
        <v>-8.7147882821369774E-2</v>
      </c>
      <c r="E5833">
        <v>-2.0889902442312792E-2</v>
      </c>
      <c r="G5833">
        <v>5831</v>
      </c>
      <c r="H5833">
        <f t="shared" ca="1" si="186"/>
        <v>-2.496911378805599E-2</v>
      </c>
    </row>
    <row r="5834" spans="2:8" x14ac:dyDescent="0.2">
      <c r="B5834" s="176">
        <v>42716</v>
      </c>
      <c r="C5834" s="146">
        <v>452.988159</v>
      </c>
      <c r="D5834">
        <f t="shared" si="185"/>
        <v>20.997483917379373</v>
      </c>
      <c r="E5834">
        <v>-2.0900732147855792E-2</v>
      </c>
      <c r="G5834">
        <v>5832</v>
      </c>
      <c r="H5834">
        <f t="shared" ca="1" si="186"/>
        <v>-8.1194203886361307E-3</v>
      </c>
    </row>
    <row r="5835" spans="2:8" x14ac:dyDescent="0.2">
      <c r="B5835" s="176">
        <v>36115</v>
      </c>
      <c r="C5835" s="146">
        <v>20.592725999999999</v>
      </c>
      <c r="D5835">
        <f t="shared" si="185"/>
        <v>-0.95946395841073162</v>
      </c>
      <c r="E5835">
        <v>-2.0907164665275636E-2</v>
      </c>
      <c r="G5835">
        <v>5833</v>
      </c>
      <c r="H5835">
        <f t="shared" ca="1" si="186"/>
        <v>-1.1077065526880604E-2</v>
      </c>
    </row>
    <row r="5836" spans="2:8" x14ac:dyDescent="0.2">
      <c r="B5836" s="176">
        <v>42143</v>
      </c>
      <c r="C5836" s="146">
        <v>508.01028400000001</v>
      </c>
      <c r="D5836">
        <f t="shared" si="185"/>
        <v>0.88007243683634995</v>
      </c>
      <c r="E5836">
        <v>-2.0933456680372092E-2</v>
      </c>
      <c r="G5836">
        <v>5834</v>
      </c>
      <c r="H5836">
        <f t="shared" ca="1" si="186"/>
        <v>-7.2183588760356384E-3</v>
      </c>
    </row>
    <row r="5837" spans="2:8" x14ac:dyDescent="0.2">
      <c r="B5837" s="176">
        <v>43278</v>
      </c>
      <c r="C5837" s="146">
        <v>270.20782500000001</v>
      </c>
      <c r="D5837">
        <f t="shared" si="185"/>
        <v>16.872592412583263</v>
      </c>
      <c r="E5837">
        <v>-2.0950093821932698E-2</v>
      </c>
      <c r="G5837">
        <v>5835</v>
      </c>
      <c r="H5837">
        <f t="shared" ca="1" si="186"/>
        <v>2.9948600583967686E-2</v>
      </c>
    </row>
    <row r="5838" spans="2:8" x14ac:dyDescent="0.2">
      <c r="B5838" s="176">
        <v>36773</v>
      </c>
      <c r="C5838" s="146">
        <v>15.118558</v>
      </c>
      <c r="D5838">
        <f t="shared" si="185"/>
        <v>-0.96148795659009734</v>
      </c>
      <c r="E5838">
        <v>-2.0979141434670463E-2</v>
      </c>
      <c r="G5838">
        <v>5836</v>
      </c>
      <c r="H5838">
        <f t="shared" ca="1" si="186"/>
        <v>6.4799324370926267E-3</v>
      </c>
    </row>
    <row r="5839" spans="2:8" x14ac:dyDescent="0.2">
      <c r="B5839" s="176">
        <v>42347</v>
      </c>
      <c r="C5839" s="146">
        <v>392.56701700000002</v>
      </c>
      <c r="D5839">
        <f t="shared" si="185"/>
        <v>18.16744098046329</v>
      </c>
      <c r="E5839">
        <v>-2.0998889229173905E-2</v>
      </c>
      <c r="G5839">
        <v>5837</v>
      </c>
      <c r="H5839">
        <f t="shared" ca="1" si="186"/>
        <v>5.1314328733488075E-2</v>
      </c>
    </row>
    <row r="5840" spans="2:8" x14ac:dyDescent="0.2">
      <c r="B5840" s="176">
        <v>36031</v>
      </c>
      <c r="C5840" s="146">
        <v>20.480930000000001</v>
      </c>
      <c r="D5840">
        <f t="shared" si="185"/>
        <v>-0.95144230100256832</v>
      </c>
      <c r="E5840">
        <v>-2.1018841759183615E-2</v>
      </c>
      <c r="G5840">
        <v>5838</v>
      </c>
      <c r="H5840">
        <f t="shared" ca="1" si="186"/>
        <v>-2.858610107899855E-2</v>
      </c>
    </row>
    <row r="5841" spans="2:8" x14ac:dyDescent="0.2">
      <c r="B5841" s="176">
        <v>44827</v>
      </c>
      <c r="C5841" s="146">
        <v>421.78543100000002</v>
      </c>
      <c r="D5841">
        <f t="shared" si="185"/>
        <v>0.45375511091155973</v>
      </c>
      <c r="E5841">
        <v>-2.1055043564125863E-2</v>
      </c>
      <c r="G5841">
        <v>5839</v>
      </c>
      <c r="H5841">
        <f t="shared" ca="1" si="186"/>
        <v>2.1279588279824131E-2</v>
      </c>
    </row>
    <row r="5842" spans="2:8" x14ac:dyDescent="0.2">
      <c r="B5842" s="176">
        <v>41326</v>
      </c>
      <c r="C5842" s="146">
        <v>290.135132</v>
      </c>
      <c r="D5842">
        <f t="shared" si="185"/>
        <v>-0.1647812531186468</v>
      </c>
      <c r="E5842">
        <v>-2.1056178393266334E-2</v>
      </c>
      <c r="G5842">
        <v>5840</v>
      </c>
      <c r="H5842">
        <f t="shared" ca="1" si="186"/>
        <v>-1.4181016001553632E-2</v>
      </c>
    </row>
    <row r="5843" spans="2:8" x14ac:dyDescent="0.2">
      <c r="B5843" s="176">
        <v>42234</v>
      </c>
      <c r="C5843" s="146">
        <v>347.37622099999999</v>
      </c>
      <c r="D5843">
        <f t="shared" si="185"/>
        <v>-9.6320339397240412E-2</v>
      </c>
      <c r="E5843">
        <v>-2.1061477929072644E-2</v>
      </c>
      <c r="G5843">
        <v>5841</v>
      </c>
      <c r="H5843">
        <f t="shared" ca="1" si="186"/>
        <v>-1.8295376122393263E-3</v>
      </c>
    </row>
    <row r="5844" spans="2:8" x14ac:dyDescent="0.2">
      <c r="B5844" s="176">
        <v>44930</v>
      </c>
      <c r="C5844" s="146">
        <v>384.40194700000001</v>
      </c>
      <c r="D5844">
        <f t="shared" si="185"/>
        <v>8.930187493080032</v>
      </c>
      <c r="E5844">
        <v>-2.1071307904016914E-2</v>
      </c>
      <c r="G5844">
        <v>5842</v>
      </c>
      <c r="H5844">
        <f t="shared" ca="1" si="186"/>
        <v>5.0858120136691873E-2</v>
      </c>
    </row>
    <row r="5845" spans="2:8" x14ac:dyDescent="0.2">
      <c r="B5845" s="176">
        <v>35930</v>
      </c>
      <c r="C5845" s="146">
        <v>38.710442</v>
      </c>
      <c r="D5845">
        <f t="shared" si="185"/>
        <v>-0.9123748385857019</v>
      </c>
      <c r="E5845">
        <v>-2.108526897328648E-2</v>
      </c>
      <c r="G5845">
        <v>5843</v>
      </c>
      <c r="H5845">
        <f t="shared" ca="1" si="186"/>
        <v>1.3962287998339144E-2</v>
      </c>
    </row>
    <row r="5846" spans="2:8" x14ac:dyDescent="0.2">
      <c r="B5846" s="176">
        <v>42909</v>
      </c>
      <c r="C5846" s="146">
        <v>441.77313199999998</v>
      </c>
      <c r="D5846">
        <f t="shared" si="185"/>
        <v>-0.1099618457650708</v>
      </c>
      <c r="E5846">
        <v>-2.1095641543945571E-2</v>
      </c>
      <c r="G5846">
        <v>5844</v>
      </c>
      <c r="H5846">
        <f t="shared" ca="1" si="186"/>
        <v>2.3801640398107598E-2</v>
      </c>
    </row>
    <row r="5847" spans="2:8" x14ac:dyDescent="0.2">
      <c r="B5847" s="176">
        <v>44496</v>
      </c>
      <c r="C5847" s="146">
        <v>496.353027</v>
      </c>
      <c r="D5847">
        <f t="shared" si="185"/>
        <v>5.7700686607760581</v>
      </c>
      <c r="E5847">
        <v>-2.113434480695001E-2</v>
      </c>
      <c r="G5847">
        <v>5845</v>
      </c>
      <c r="H5847">
        <f t="shared" ca="1" si="186"/>
        <v>-2.1906672494132477E-2</v>
      </c>
    </row>
    <row r="5848" spans="2:8" x14ac:dyDescent="0.2">
      <c r="B5848" s="176">
        <v>39681</v>
      </c>
      <c r="C5848" s="146">
        <v>73.315804</v>
      </c>
      <c r="D5848">
        <f t="shared" si="185"/>
        <v>-0.30534453140599438</v>
      </c>
      <c r="E5848">
        <v>-2.1189025945101941E-2</v>
      </c>
      <c r="G5848">
        <v>5846</v>
      </c>
      <c r="H5848">
        <f t="shared" ca="1" si="186"/>
        <v>-4.0858296442997898E-2</v>
      </c>
    </row>
    <row r="5849" spans="2:8" x14ac:dyDescent="0.2">
      <c r="B5849" s="176">
        <v>38719</v>
      </c>
      <c r="C5849" s="146">
        <v>105.542686</v>
      </c>
      <c r="D5849">
        <f t="shared" si="185"/>
        <v>7.4722993206278305</v>
      </c>
      <c r="E5849">
        <v>-2.1196791565850481E-2</v>
      </c>
      <c r="G5849">
        <v>5847</v>
      </c>
      <c r="H5849">
        <f t="shared" ca="1" si="186"/>
        <v>-2.882822461586108E-2</v>
      </c>
    </row>
    <row r="5850" spans="2:8" x14ac:dyDescent="0.2">
      <c r="B5850" s="176">
        <v>36805</v>
      </c>
      <c r="C5850" s="146">
        <v>12.457383999999999</v>
      </c>
      <c r="D5850">
        <f t="shared" si="185"/>
        <v>-0.79971992844094819</v>
      </c>
      <c r="E5850">
        <v>-2.1212100736068024E-2</v>
      </c>
      <c r="G5850">
        <v>5848</v>
      </c>
      <c r="H5850">
        <f t="shared" ca="1" si="186"/>
        <v>-1.1410301882441758E-2</v>
      </c>
    </row>
    <row r="5851" spans="2:8" x14ac:dyDescent="0.2">
      <c r="B5851" s="176">
        <v>35339</v>
      </c>
      <c r="C5851" s="146">
        <v>62.199818</v>
      </c>
      <c r="D5851">
        <f t="shared" si="185"/>
        <v>-0.17877607358937839</v>
      </c>
      <c r="E5851">
        <v>-2.1212542131061624E-2</v>
      </c>
      <c r="G5851">
        <v>5849</v>
      </c>
      <c r="H5851">
        <f t="shared" ca="1" si="186"/>
        <v>5.0162810029538004E-3</v>
      </c>
    </row>
    <row r="5852" spans="2:8" x14ac:dyDescent="0.2">
      <c r="B5852" s="176">
        <v>38369</v>
      </c>
      <c r="C5852" s="146">
        <v>75.740386999999998</v>
      </c>
      <c r="D5852">
        <f t="shared" si="185"/>
        <v>-0.81699036529751834</v>
      </c>
      <c r="E5852">
        <v>-2.1217060096887931E-2</v>
      </c>
      <c r="G5852">
        <v>5850</v>
      </c>
      <c r="H5852">
        <f t="shared" ca="1" si="186"/>
        <v>5.6611922702658878E-2</v>
      </c>
    </row>
    <row r="5853" spans="2:8" x14ac:dyDescent="0.2">
      <c r="B5853" s="176">
        <v>44699</v>
      </c>
      <c r="C5853" s="146">
        <v>413.86010700000003</v>
      </c>
      <c r="D5853">
        <f t="shared" si="185"/>
        <v>7.1578082116067012</v>
      </c>
      <c r="E5853">
        <v>-2.1218930339954485E-2</v>
      </c>
      <c r="G5853">
        <v>5851</v>
      </c>
      <c r="H5853">
        <f t="shared" ca="1" si="186"/>
        <v>2.274355087379409E-2</v>
      </c>
    </row>
    <row r="5854" spans="2:8" x14ac:dyDescent="0.2">
      <c r="B5854" s="176">
        <v>35683</v>
      </c>
      <c r="C5854" s="146">
        <v>50.731777000000001</v>
      </c>
      <c r="D5854">
        <f t="shared" si="185"/>
        <v>-0.70498612108049219</v>
      </c>
      <c r="E5854">
        <v>-2.1261740999198281E-2</v>
      </c>
      <c r="G5854">
        <v>5852</v>
      </c>
      <c r="H5854">
        <f t="shared" ca="1" si="186"/>
        <v>3.912119043930621E-2</v>
      </c>
    </row>
    <row r="5855" spans="2:8" x14ac:dyDescent="0.2">
      <c r="B5855" s="176">
        <v>43458</v>
      </c>
      <c r="C5855" s="146">
        <v>171.964035</v>
      </c>
      <c r="D5855">
        <f t="shared" si="185"/>
        <v>1.7805692860504494</v>
      </c>
      <c r="E5855">
        <v>-2.1276648178605088E-2</v>
      </c>
      <c r="G5855">
        <v>5853</v>
      </c>
      <c r="H5855">
        <f t="shared" ca="1" si="186"/>
        <v>-3.6836214062364994E-2</v>
      </c>
    </row>
    <row r="5856" spans="2:8" x14ac:dyDescent="0.2">
      <c r="B5856" s="176">
        <v>38217</v>
      </c>
      <c r="C5856" s="146">
        <v>61.844901999999998</v>
      </c>
      <c r="D5856">
        <f t="shared" si="185"/>
        <v>2.291337268539646</v>
      </c>
      <c r="E5856">
        <v>-2.1292806124373124E-2</v>
      </c>
      <c r="G5856">
        <v>5854</v>
      </c>
      <c r="H5856">
        <f t="shared" ca="1" si="186"/>
        <v>-2.0719360445316286E-2</v>
      </c>
    </row>
    <row r="5857" spans="2:8" x14ac:dyDescent="0.2">
      <c r="B5857" s="176">
        <v>36727</v>
      </c>
      <c r="C5857" s="146">
        <v>18.790205</v>
      </c>
      <c r="D5857">
        <f t="shared" si="185"/>
        <v>-0.86295621644022891</v>
      </c>
      <c r="E5857">
        <v>-2.1293942589176815E-2</v>
      </c>
      <c r="G5857">
        <v>5855</v>
      </c>
      <c r="H5857">
        <f t="shared" ca="1" si="186"/>
        <v>6.2756009562301818E-2</v>
      </c>
    </row>
    <row r="5858" spans="2:8" x14ac:dyDescent="0.2">
      <c r="B5858" s="176">
        <v>39136</v>
      </c>
      <c r="C5858" s="146">
        <v>137.110962</v>
      </c>
      <c r="D5858">
        <f t="shared" si="185"/>
        <v>3.3594006344694129</v>
      </c>
      <c r="E5858">
        <v>-2.1322388247842373E-2</v>
      </c>
      <c r="G5858">
        <v>5856</v>
      </c>
      <c r="H5858">
        <f t="shared" ca="1" si="186"/>
        <v>-2.6873669998935992E-2</v>
      </c>
    </row>
    <row r="5859" spans="2:8" x14ac:dyDescent="0.2">
      <c r="B5859" s="176">
        <v>36188</v>
      </c>
      <c r="C5859" s="146">
        <v>31.451792000000001</v>
      </c>
      <c r="D5859">
        <f t="shared" si="185"/>
        <v>-0.7795508774314398</v>
      </c>
      <c r="E5859">
        <v>-2.1335780321226263E-2</v>
      </c>
      <c r="G5859">
        <v>5857</v>
      </c>
      <c r="H5859">
        <f t="shared" ca="1" si="186"/>
        <v>-2.4869724806750792E-3</v>
      </c>
    </row>
    <row r="5860" spans="2:8" x14ac:dyDescent="0.2">
      <c r="B5860" s="176">
        <v>40316</v>
      </c>
      <c r="C5860" s="146">
        <v>142.67143200000001</v>
      </c>
      <c r="D5860">
        <f t="shared" si="185"/>
        <v>10.209823122756505</v>
      </c>
      <c r="E5860">
        <v>-2.1350727264517113E-2</v>
      </c>
      <c r="G5860">
        <v>5858</v>
      </c>
      <c r="H5860">
        <f t="shared" ca="1" si="186"/>
        <v>-2.7244183633739337E-2</v>
      </c>
    </row>
    <row r="5861" spans="2:8" x14ac:dyDescent="0.2">
      <c r="B5861" s="176">
        <v>36804</v>
      </c>
      <c r="C5861" s="146">
        <v>12.727358000000001</v>
      </c>
      <c r="D5861">
        <f t="shared" si="185"/>
        <v>-0.9701758429656242</v>
      </c>
      <c r="E5861">
        <v>-2.1352252145225199E-2</v>
      </c>
      <c r="G5861">
        <v>5859</v>
      </c>
      <c r="H5861">
        <f t="shared" ca="1" si="186"/>
        <v>3.7940859554183373E-2</v>
      </c>
    </row>
    <row r="5862" spans="2:8" x14ac:dyDescent="0.2">
      <c r="B5862" s="176">
        <v>42184</v>
      </c>
      <c r="C5862" s="146">
        <v>426.74661300000002</v>
      </c>
      <c r="D5862">
        <f t="shared" si="185"/>
        <v>7.9441593934581523</v>
      </c>
      <c r="E5862">
        <v>-2.1366527981908801E-2</v>
      </c>
      <c r="G5862">
        <v>5860</v>
      </c>
      <c r="H5862">
        <f t="shared" ca="1" si="186"/>
        <v>-2.3170296393648818E-2</v>
      </c>
    </row>
    <row r="5863" spans="2:8" x14ac:dyDescent="0.2">
      <c r="B5863" s="176">
        <v>35485</v>
      </c>
      <c r="C5863" s="146">
        <v>47.712322</v>
      </c>
      <c r="D5863">
        <f t="shared" si="185"/>
        <v>-0.77650869059240402</v>
      </c>
      <c r="E5863">
        <v>-2.1390990856470966E-2</v>
      </c>
      <c r="G5863">
        <v>5861</v>
      </c>
      <c r="H5863">
        <f t="shared" ca="1" si="186"/>
        <v>-3.2033723072070128E-3</v>
      </c>
    </row>
    <row r="5864" spans="2:8" x14ac:dyDescent="0.2">
      <c r="B5864" s="176">
        <v>40596</v>
      </c>
      <c r="C5864" s="146">
        <v>213.48625200000001</v>
      </c>
      <c r="D5864">
        <f t="shared" si="185"/>
        <v>9.2962671337180556</v>
      </c>
      <c r="E5864">
        <v>-2.1433220984188029E-2</v>
      </c>
      <c r="G5864">
        <v>5862</v>
      </c>
      <c r="H5864">
        <f t="shared" ca="1" si="186"/>
        <v>3.5567127909303359E-2</v>
      </c>
    </row>
    <row r="5865" spans="2:8" x14ac:dyDescent="0.2">
      <c r="B5865" s="176">
        <v>36119</v>
      </c>
      <c r="C5865" s="146">
        <v>20.734335000000002</v>
      </c>
      <c r="D5865">
        <f t="shared" si="185"/>
        <v>-0.93240508107366726</v>
      </c>
      <c r="E5865">
        <v>-2.1456256653520227E-2</v>
      </c>
      <c r="G5865">
        <v>5863</v>
      </c>
      <c r="H5865">
        <f t="shared" ca="1" si="186"/>
        <v>3.663042478412451E-2</v>
      </c>
    </row>
    <row r="5866" spans="2:8" x14ac:dyDescent="0.2">
      <c r="B5866" s="176">
        <v>44336</v>
      </c>
      <c r="C5866" s="146">
        <v>306.743988</v>
      </c>
      <c r="D5866">
        <f t="shared" si="185"/>
        <v>9.8880800216977871</v>
      </c>
      <c r="E5866">
        <v>-2.1466070531581543E-2</v>
      </c>
      <c r="G5866">
        <v>5864</v>
      </c>
      <c r="H5866">
        <f t="shared" ca="1" si="186"/>
        <v>-6.3520358192742321E-2</v>
      </c>
    </row>
    <row r="5867" spans="2:8" x14ac:dyDescent="0.2">
      <c r="B5867" s="176">
        <v>36300</v>
      </c>
      <c r="C5867" s="146">
        <v>28.172459</v>
      </c>
      <c r="D5867">
        <f t="shared" si="185"/>
        <v>1.6737429095528096</v>
      </c>
      <c r="E5867">
        <v>-2.1486312788689774E-2</v>
      </c>
      <c r="G5867">
        <v>5865</v>
      </c>
      <c r="H5867">
        <f t="shared" ca="1" si="186"/>
        <v>-7.2440444775748085E-3</v>
      </c>
    </row>
    <row r="5868" spans="2:8" x14ac:dyDescent="0.2">
      <c r="B5868" s="176">
        <v>37174</v>
      </c>
      <c r="C5868" s="146">
        <v>10.536712</v>
      </c>
      <c r="D5868">
        <f t="shared" si="185"/>
        <v>-0.91986692419972715</v>
      </c>
      <c r="E5868">
        <v>-2.1489829651739532E-2</v>
      </c>
      <c r="G5868">
        <v>5866</v>
      </c>
      <c r="H5868">
        <f t="shared" ca="1" si="186"/>
        <v>1.9468752142328877E-2</v>
      </c>
    </row>
    <row r="5869" spans="2:8" x14ac:dyDescent="0.2">
      <c r="B5869" s="176">
        <v>44133</v>
      </c>
      <c r="C5869" s="146">
        <v>131.490173</v>
      </c>
      <c r="D5869">
        <f t="shared" si="185"/>
        <v>1.0171961565660024</v>
      </c>
      <c r="E5869">
        <v>-2.1513481277661069E-2</v>
      </c>
      <c r="G5869">
        <v>5867</v>
      </c>
      <c r="H5869">
        <f t="shared" ca="1" si="186"/>
        <v>1.2908527694889781E-2</v>
      </c>
    </row>
    <row r="5870" spans="2:8" x14ac:dyDescent="0.2">
      <c r="B5870" s="176">
        <v>38272</v>
      </c>
      <c r="C5870" s="146">
        <v>65.184623999999999</v>
      </c>
      <c r="D5870">
        <f t="shared" si="185"/>
        <v>-0.7459121121746124</v>
      </c>
      <c r="E5870">
        <v>-2.1519769219937191E-2</v>
      </c>
      <c r="G5870">
        <v>5868</v>
      </c>
      <c r="H5870">
        <f t="shared" ca="1" si="186"/>
        <v>2.8665632741283007E-2</v>
      </c>
    </row>
    <row r="5871" spans="2:8" x14ac:dyDescent="0.2">
      <c r="B5871" s="176">
        <v>41178</v>
      </c>
      <c r="C5871" s="146">
        <v>256.54361</v>
      </c>
      <c r="D5871">
        <f t="shared" si="185"/>
        <v>-0.39234195453285747</v>
      </c>
      <c r="E5871">
        <v>-2.156932168476914E-2</v>
      </c>
      <c r="G5871">
        <v>5869</v>
      </c>
      <c r="H5871">
        <f t="shared" ca="1" si="186"/>
        <v>2.5522149236789752E-2</v>
      </c>
    </row>
    <row r="5872" spans="2:8" x14ac:dyDescent="0.2">
      <c r="B5872" s="176">
        <v>44685</v>
      </c>
      <c r="C5872" s="146">
        <v>422.18417399999998</v>
      </c>
      <c r="D5872">
        <f t="shared" si="185"/>
        <v>0.51787463066976769</v>
      </c>
      <c r="E5872">
        <v>-2.1601024916675048E-2</v>
      </c>
      <c r="G5872">
        <v>5870</v>
      </c>
      <c r="H5872">
        <f t="shared" ca="1" si="186"/>
        <v>2.3478922263155646E-2</v>
      </c>
    </row>
    <row r="5873" spans="2:8" x14ac:dyDescent="0.2">
      <c r="B5873" s="176">
        <v>41472</v>
      </c>
      <c r="C5873" s="146">
        <v>278.14166299999999</v>
      </c>
      <c r="D5873">
        <f t="shared" si="185"/>
        <v>-0.38987851714648497</v>
      </c>
      <c r="E5873">
        <v>-2.1608639829989059E-2</v>
      </c>
      <c r="G5873">
        <v>5871</v>
      </c>
      <c r="H5873">
        <f t="shared" ca="1" si="186"/>
        <v>-5.9496116273637569E-3</v>
      </c>
    </row>
    <row r="5874" spans="2:8" x14ac:dyDescent="0.2">
      <c r="B5874" s="176">
        <v>42907</v>
      </c>
      <c r="C5874" s="146">
        <v>455.87914999999998</v>
      </c>
      <c r="D5874">
        <f t="shared" si="185"/>
        <v>1.3903795811050145E-3</v>
      </c>
      <c r="E5874">
        <v>-2.1608932042908979E-2</v>
      </c>
      <c r="G5874">
        <v>5872</v>
      </c>
      <c r="H5874">
        <f t="shared" ca="1" si="186"/>
        <v>-8.2528442041217894E-3</v>
      </c>
    </row>
    <row r="5875" spans="2:8" x14ac:dyDescent="0.2">
      <c r="B5875" s="176">
        <v>42158</v>
      </c>
      <c r="C5875" s="146">
        <v>455.24618500000003</v>
      </c>
      <c r="D5875">
        <f t="shared" si="185"/>
        <v>1.5895381339007839</v>
      </c>
      <c r="E5875">
        <v>-2.162979209851066E-2</v>
      </c>
      <c r="G5875">
        <v>5873</v>
      </c>
      <c r="H5875">
        <f t="shared" ca="1" si="186"/>
        <v>-3.7098278740583281E-3</v>
      </c>
    </row>
    <row r="5876" spans="2:8" x14ac:dyDescent="0.2">
      <c r="B5876" s="176">
        <v>43614</v>
      </c>
      <c r="C5876" s="146">
        <v>175.80207799999999</v>
      </c>
      <c r="D5876">
        <f t="shared" si="185"/>
        <v>0.6997589909468116</v>
      </c>
      <c r="E5876">
        <v>-2.1636595972917942E-2</v>
      </c>
      <c r="G5876">
        <v>5874</v>
      </c>
      <c r="H5876">
        <f t="shared" ca="1" si="186"/>
        <v>-1.677924491672287E-2</v>
      </c>
    </row>
    <row r="5877" spans="2:8" x14ac:dyDescent="0.2">
      <c r="B5877" s="176">
        <v>44036</v>
      </c>
      <c r="C5877" s="146">
        <v>103.42765</v>
      </c>
      <c r="D5877">
        <f t="shared" si="185"/>
        <v>-0.65662748968321938</v>
      </c>
      <c r="E5877">
        <v>-2.1687892996727579E-2</v>
      </c>
      <c r="G5877">
        <v>5875</v>
      </c>
      <c r="H5877">
        <f t="shared" ca="1" si="186"/>
        <v>2.5281562615078901E-3</v>
      </c>
    </row>
    <row r="5878" spans="2:8" x14ac:dyDescent="0.2">
      <c r="B5878" s="176">
        <v>44397</v>
      </c>
      <c r="C5878" s="146">
        <v>301.21121199999999</v>
      </c>
      <c r="D5878">
        <f t="shared" si="185"/>
        <v>9.0991035339444665E-2</v>
      </c>
      <c r="E5878">
        <v>-2.1693429744390393E-2</v>
      </c>
      <c r="G5878">
        <v>5876</v>
      </c>
      <c r="H5878">
        <f t="shared" ca="1" si="186"/>
        <v>1.999296416723494E-2</v>
      </c>
    </row>
    <row r="5879" spans="2:8" x14ac:dyDescent="0.2">
      <c r="B5879" s="176">
        <v>44431</v>
      </c>
      <c r="C5879" s="146">
        <v>276.089539</v>
      </c>
      <c r="D5879">
        <f t="shared" si="185"/>
        <v>17.068047394395261</v>
      </c>
      <c r="E5879">
        <v>-2.1723656558658766E-2</v>
      </c>
      <c r="G5879">
        <v>5877</v>
      </c>
      <c r="H5879">
        <f t="shared" ca="1" si="186"/>
        <v>-2.8820828578647078E-2</v>
      </c>
    </row>
    <row r="5880" spans="2:8" x14ac:dyDescent="0.2">
      <c r="B5880" s="176">
        <v>36900</v>
      </c>
      <c r="C5880" s="146">
        <v>15.280540999999999</v>
      </c>
      <c r="D5880">
        <f t="shared" si="185"/>
        <v>-0.94093466805434356</v>
      </c>
      <c r="E5880">
        <v>-2.1728509951287323E-2</v>
      </c>
      <c r="G5880">
        <v>5878</v>
      </c>
      <c r="H5880">
        <f t="shared" ca="1" si="186"/>
        <v>-3.6267913260459812E-2</v>
      </c>
    </row>
    <row r="5881" spans="2:8" x14ac:dyDescent="0.2">
      <c r="B5881" s="176">
        <v>40990</v>
      </c>
      <c r="C5881" s="146">
        <v>258.70575000000002</v>
      </c>
      <c r="D5881">
        <f t="shared" si="185"/>
        <v>-0.21562021571559431</v>
      </c>
      <c r="E5881">
        <v>-2.1731137714710136E-2</v>
      </c>
      <c r="G5881">
        <v>5879</v>
      </c>
      <c r="H5881">
        <f t="shared" ca="1" si="186"/>
        <v>6.0422899207109304E-3</v>
      </c>
    </row>
    <row r="5882" spans="2:8" x14ac:dyDescent="0.2">
      <c r="B5882" s="176">
        <v>43182</v>
      </c>
      <c r="C5882" s="146">
        <v>329.82205199999999</v>
      </c>
      <c r="D5882">
        <f t="shared" si="185"/>
        <v>8.8735176194882168</v>
      </c>
      <c r="E5882">
        <v>-2.1732747182211434E-2</v>
      </c>
      <c r="G5882">
        <v>5880</v>
      </c>
      <c r="H5882">
        <f t="shared" ca="1" si="186"/>
        <v>-1.7022786122651519E-2</v>
      </c>
    </row>
    <row r="5883" spans="2:8" x14ac:dyDescent="0.2">
      <c r="B5883" s="176">
        <v>36503</v>
      </c>
      <c r="C5883" s="146">
        <v>33.404716000000001</v>
      </c>
      <c r="D5883">
        <f t="shared" si="185"/>
        <v>-0.76757789476870131</v>
      </c>
      <c r="E5883">
        <v>-2.1734173586041686E-2</v>
      </c>
      <c r="G5883">
        <v>5881</v>
      </c>
      <c r="H5883">
        <f t="shared" ca="1" si="186"/>
        <v>-1.9590491821705929E-3</v>
      </c>
    </row>
    <row r="5884" spans="2:8" x14ac:dyDescent="0.2">
      <c r="B5884" s="176">
        <v>40276</v>
      </c>
      <c r="C5884" s="146">
        <v>143.72434999999999</v>
      </c>
      <c r="D5884">
        <f t="shared" si="185"/>
        <v>0.80556674857760324</v>
      </c>
      <c r="E5884">
        <v>-2.1751445619337305E-2</v>
      </c>
      <c r="G5884">
        <v>5882</v>
      </c>
      <c r="H5884">
        <f t="shared" ca="1" si="186"/>
        <v>4.8592830081721577E-2</v>
      </c>
    </row>
    <row r="5885" spans="2:8" x14ac:dyDescent="0.2">
      <c r="B5885" s="176">
        <v>38351</v>
      </c>
      <c r="C5885" s="146">
        <v>79.600684999999999</v>
      </c>
      <c r="D5885">
        <f t="shared" si="185"/>
        <v>3.2502430253097661</v>
      </c>
      <c r="E5885">
        <v>-2.1751896761892646E-2</v>
      </c>
      <c r="G5885">
        <v>5883</v>
      </c>
      <c r="H5885">
        <f t="shared" ca="1" si="186"/>
        <v>-2.3111102529641075E-2</v>
      </c>
    </row>
    <row r="5886" spans="2:8" x14ac:dyDescent="0.2">
      <c r="B5886" s="176">
        <v>37280</v>
      </c>
      <c r="C5886" s="146">
        <v>18.728501999999999</v>
      </c>
      <c r="D5886">
        <f t="shared" si="185"/>
        <v>-0.3248052503997596</v>
      </c>
      <c r="E5886">
        <v>-2.1756711335341052E-2</v>
      </c>
      <c r="G5886">
        <v>5884</v>
      </c>
      <c r="H5886">
        <f t="shared" ca="1" si="186"/>
        <v>3.0973231789198252E-2</v>
      </c>
    </row>
    <row r="5887" spans="2:8" x14ac:dyDescent="0.2">
      <c r="B5887" s="176">
        <v>37782</v>
      </c>
      <c r="C5887" s="146">
        <v>27.737926000000002</v>
      </c>
      <c r="D5887">
        <f t="shared" si="185"/>
        <v>-0.91401614213139237</v>
      </c>
      <c r="E5887">
        <v>-2.1762819982683111E-2</v>
      </c>
      <c r="G5887">
        <v>5885</v>
      </c>
      <c r="H5887">
        <f t="shared" ca="1" si="186"/>
        <v>3.6628573082357743E-2</v>
      </c>
    </row>
    <row r="5888" spans="2:8" x14ac:dyDescent="0.2">
      <c r="B5888" s="176">
        <v>43234</v>
      </c>
      <c r="C5888" s="146">
        <v>322.59457400000002</v>
      </c>
      <c r="D5888">
        <f t="shared" si="185"/>
        <v>8.7337300922878905E-2</v>
      </c>
      <c r="E5888">
        <v>-2.1765365014743705E-2</v>
      </c>
      <c r="G5888">
        <v>5886</v>
      </c>
      <c r="H5888">
        <f t="shared" ca="1" si="186"/>
        <v>-2.4854007761652037E-3</v>
      </c>
    </row>
    <row r="5889" spans="2:8" x14ac:dyDescent="0.2">
      <c r="B5889" s="176">
        <v>41022</v>
      </c>
      <c r="C5889" s="146">
        <v>296.68307499999997</v>
      </c>
      <c r="D5889">
        <f t="shared" si="185"/>
        <v>1.3465413977085756</v>
      </c>
      <c r="E5889">
        <v>-2.1790708290405643E-2</v>
      </c>
      <c r="G5889">
        <v>5887</v>
      </c>
      <c r="H5889">
        <f t="shared" ca="1" si="186"/>
        <v>1.1961643619124808E-2</v>
      </c>
    </row>
    <row r="5890" spans="2:8" x14ac:dyDescent="0.2">
      <c r="B5890" s="176">
        <v>40233</v>
      </c>
      <c r="C5890" s="146">
        <v>126.434196</v>
      </c>
      <c r="D5890">
        <f t="shared" si="185"/>
        <v>0.70758943684008102</v>
      </c>
      <c r="E5890">
        <v>-2.1794958517258316E-2</v>
      </c>
      <c r="G5890">
        <v>5888</v>
      </c>
      <c r="H5890">
        <f t="shared" ca="1" si="186"/>
        <v>2.7638583193713602E-2</v>
      </c>
    </row>
    <row r="5891" spans="2:8" x14ac:dyDescent="0.2">
      <c r="B5891" s="176">
        <v>38376</v>
      </c>
      <c r="C5891" s="146">
        <v>74.042502999999996</v>
      </c>
      <c r="D5891">
        <f t="shared" ref="D5891:D5954" si="187">(C5891-C5892)/C5892</f>
        <v>-0.81828389449627026</v>
      </c>
      <c r="E5891">
        <v>-2.1796475571520656E-2</v>
      </c>
      <c r="G5891">
        <v>5889</v>
      </c>
      <c r="H5891">
        <f t="shared" ca="1" si="186"/>
        <v>4.8794966116288613E-2</v>
      </c>
    </row>
    <row r="5892" spans="2:8" x14ac:dyDescent="0.2">
      <c r="B5892" s="176">
        <v>41789</v>
      </c>
      <c r="C5892" s="146">
        <v>407.46252399999997</v>
      </c>
      <c r="D5892">
        <f t="shared" si="187"/>
        <v>-0.10515815916418497</v>
      </c>
      <c r="E5892">
        <v>-2.1800542481773016E-2</v>
      </c>
      <c r="G5892">
        <v>5890</v>
      </c>
      <c r="H5892">
        <f t="shared" ref="H5892:H5955" ca="1" si="188">_xlfn.NORM.INV(RAND(),N$5,N$6)</f>
        <v>-1.4834598719907685E-2</v>
      </c>
    </row>
    <row r="5893" spans="2:8" x14ac:dyDescent="0.2">
      <c r="B5893" s="176">
        <v>42531</v>
      </c>
      <c r="C5893" s="146">
        <v>455.34585600000003</v>
      </c>
      <c r="D5893">
        <f t="shared" si="187"/>
        <v>8.432555927735379</v>
      </c>
      <c r="E5893">
        <v>-2.1834447770521619E-2</v>
      </c>
      <c r="G5893">
        <v>5891</v>
      </c>
      <c r="H5893">
        <f t="shared" ca="1" si="188"/>
        <v>-2.9049242128739442E-2</v>
      </c>
    </row>
    <row r="5894" spans="2:8" x14ac:dyDescent="0.2">
      <c r="B5894" s="176">
        <v>35671</v>
      </c>
      <c r="C5894" s="146">
        <v>48.273857</v>
      </c>
      <c r="D5894">
        <f t="shared" si="187"/>
        <v>-0.64505381049142252</v>
      </c>
      <c r="E5894">
        <v>-2.1889248982198722E-2</v>
      </c>
      <c r="G5894">
        <v>5892</v>
      </c>
      <c r="H5894">
        <f t="shared" ca="1" si="188"/>
        <v>1.254053725936489E-2</v>
      </c>
    </row>
    <row r="5895" spans="2:8" x14ac:dyDescent="0.2">
      <c r="B5895" s="176">
        <v>39049</v>
      </c>
      <c r="C5895" s="146">
        <v>136.003311</v>
      </c>
      <c r="D5895">
        <f t="shared" si="187"/>
        <v>4.1100688035226751</v>
      </c>
      <c r="E5895">
        <v>-2.1905616463102549E-2</v>
      </c>
      <c r="G5895">
        <v>5893</v>
      </c>
      <c r="H5895">
        <f t="shared" ca="1" si="188"/>
        <v>1.744270319294992E-2</v>
      </c>
    </row>
    <row r="5896" spans="2:8" x14ac:dyDescent="0.2">
      <c r="B5896" s="176">
        <v>36325</v>
      </c>
      <c r="C5896" s="146">
        <v>26.614771000000001</v>
      </c>
      <c r="D5896">
        <f t="shared" si="187"/>
        <v>-0.7381814492636829</v>
      </c>
      <c r="E5896">
        <v>-2.1912077463024919E-2</v>
      </c>
      <c r="G5896">
        <v>5894</v>
      </c>
      <c r="H5896">
        <f t="shared" ca="1" si="188"/>
        <v>-1.1504250284449399E-2</v>
      </c>
    </row>
    <row r="5897" spans="2:8" x14ac:dyDescent="0.2">
      <c r="B5897" s="176">
        <v>40067</v>
      </c>
      <c r="C5897" s="146">
        <v>101.653496</v>
      </c>
      <c r="D5897">
        <f t="shared" si="187"/>
        <v>-0.80075855987054045</v>
      </c>
      <c r="E5897">
        <v>-2.1949724133400985E-2</v>
      </c>
      <c r="G5897">
        <v>5895</v>
      </c>
      <c r="H5897">
        <f t="shared" ca="1" si="188"/>
        <v>-5.1959291073640675E-2</v>
      </c>
    </row>
    <row r="5898" spans="2:8" x14ac:dyDescent="0.2">
      <c r="B5898" s="176">
        <v>42117</v>
      </c>
      <c r="C5898" s="146">
        <v>510.20257600000002</v>
      </c>
      <c r="D5898">
        <f t="shared" si="187"/>
        <v>2.2381695371214883</v>
      </c>
      <c r="E5898">
        <v>-2.196757656392417E-2</v>
      </c>
      <c r="G5898">
        <v>5896</v>
      </c>
      <c r="H5898">
        <f t="shared" ca="1" si="188"/>
        <v>3.4924156183928787E-2</v>
      </c>
    </row>
    <row r="5899" spans="2:8" x14ac:dyDescent="0.2">
      <c r="B5899" s="176">
        <v>43880</v>
      </c>
      <c r="C5899" s="146">
        <v>157.55894499999999</v>
      </c>
      <c r="D5899">
        <f t="shared" si="187"/>
        <v>2.644799320484196</v>
      </c>
      <c r="E5899">
        <v>-2.1967826076657652E-2</v>
      </c>
      <c r="G5899">
        <v>5897</v>
      </c>
      <c r="H5899">
        <f t="shared" ca="1" si="188"/>
        <v>9.0487109652992014E-3</v>
      </c>
    </row>
    <row r="5900" spans="2:8" x14ac:dyDescent="0.2">
      <c r="B5900" s="176">
        <v>35408</v>
      </c>
      <c r="C5900" s="146">
        <v>43.228428000000001</v>
      </c>
      <c r="D5900">
        <f t="shared" si="187"/>
        <v>-0.80639310960490451</v>
      </c>
      <c r="E5900">
        <v>-2.1990139863210707E-2</v>
      </c>
      <c r="G5900">
        <v>5898</v>
      </c>
      <c r="H5900">
        <f t="shared" ca="1" si="188"/>
        <v>-8.1847453046305033E-3</v>
      </c>
    </row>
    <row r="5901" spans="2:8" x14ac:dyDescent="0.2">
      <c r="B5901" s="176">
        <v>40680</v>
      </c>
      <c r="C5901" s="146">
        <v>223.27938800000001</v>
      </c>
      <c r="D5901">
        <f t="shared" si="187"/>
        <v>0.83396498163717836</v>
      </c>
      <c r="E5901">
        <v>-2.2002875620781057E-2</v>
      </c>
      <c r="G5901">
        <v>5899</v>
      </c>
      <c r="H5901">
        <f t="shared" ca="1" si="188"/>
        <v>-1.5212586882959764E-2</v>
      </c>
    </row>
    <row r="5902" spans="2:8" x14ac:dyDescent="0.2">
      <c r="B5902" s="176">
        <v>39223</v>
      </c>
      <c r="C5902" s="146">
        <v>121.74681099999999</v>
      </c>
      <c r="D5902">
        <f t="shared" si="187"/>
        <v>-9.012919995591856E-2</v>
      </c>
      <c r="E5902">
        <v>-2.2041096186741632E-2</v>
      </c>
      <c r="G5902">
        <v>5900</v>
      </c>
      <c r="H5902">
        <f t="shared" ca="1" si="188"/>
        <v>2.5123220313161516E-2</v>
      </c>
    </row>
    <row r="5903" spans="2:8" x14ac:dyDescent="0.2">
      <c r="B5903" s="176">
        <v>40781</v>
      </c>
      <c r="C5903" s="146">
        <v>133.806702</v>
      </c>
      <c r="D5903">
        <f t="shared" si="187"/>
        <v>0.91245436816573</v>
      </c>
      <c r="E5903">
        <v>-2.2051023620472621E-2</v>
      </c>
      <c r="G5903">
        <v>5901</v>
      </c>
      <c r="H5903">
        <f t="shared" ca="1" si="188"/>
        <v>-3.4846647615655438E-2</v>
      </c>
    </row>
    <row r="5904" spans="2:8" x14ac:dyDescent="0.2">
      <c r="B5904" s="176">
        <v>38490</v>
      </c>
      <c r="C5904" s="146">
        <v>69.965958000000001</v>
      </c>
      <c r="D5904">
        <f t="shared" si="187"/>
        <v>-0.59929191128148296</v>
      </c>
      <c r="E5904">
        <v>-2.2052856896514175E-2</v>
      </c>
      <c r="G5904">
        <v>5902</v>
      </c>
      <c r="H5904">
        <f t="shared" ca="1" si="188"/>
        <v>-3.9637636672796885E-2</v>
      </c>
    </row>
    <row r="5905" spans="2:8" x14ac:dyDescent="0.2">
      <c r="B5905" s="176">
        <v>43608</v>
      </c>
      <c r="C5905" s="146">
        <v>174.60580400000001</v>
      </c>
      <c r="D5905">
        <f t="shared" si="187"/>
        <v>3.6028070126416143</v>
      </c>
      <c r="E5905">
        <v>-2.2054727683695999E-2</v>
      </c>
      <c r="G5905">
        <v>5903</v>
      </c>
      <c r="H5905">
        <f t="shared" ca="1" si="188"/>
        <v>-5.5777857001112225E-3</v>
      </c>
    </row>
    <row r="5906" spans="2:8" x14ac:dyDescent="0.2">
      <c r="B5906" s="176">
        <v>35941</v>
      </c>
      <c r="C5906" s="146">
        <v>37.934635</v>
      </c>
      <c r="D5906">
        <f t="shared" si="187"/>
        <v>-0.87087377579945335</v>
      </c>
      <c r="E5906">
        <v>-2.2056190018514756E-2</v>
      </c>
      <c r="G5906">
        <v>5904</v>
      </c>
      <c r="H5906">
        <f t="shared" ca="1" si="188"/>
        <v>-1.7152391250108024E-2</v>
      </c>
    </row>
    <row r="5907" spans="2:8" x14ac:dyDescent="0.2">
      <c r="B5907" s="176">
        <v>41516</v>
      </c>
      <c r="C5907" s="146">
        <v>293.77947999999998</v>
      </c>
      <c r="D5907">
        <f t="shared" si="187"/>
        <v>1.1178128590323797</v>
      </c>
      <c r="E5907">
        <v>-2.2058765544172677E-2</v>
      </c>
      <c r="G5907">
        <v>5905</v>
      </c>
      <c r="H5907">
        <f t="shared" ca="1" si="188"/>
        <v>-8.9174102739824849E-3</v>
      </c>
    </row>
    <row r="5908" spans="2:8" x14ac:dyDescent="0.2">
      <c r="B5908" s="176">
        <v>40366</v>
      </c>
      <c r="C5908" s="146">
        <v>138.71833799999999</v>
      </c>
      <c r="D5908">
        <f t="shared" si="187"/>
        <v>-0.77654906462401541</v>
      </c>
      <c r="E5908">
        <v>-2.2073114784359207E-2</v>
      </c>
      <c r="G5908">
        <v>5906</v>
      </c>
      <c r="H5908">
        <f t="shared" ca="1" si="188"/>
        <v>1.3826493143979348E-2</v>
      </c>
    </row>
    <row r="5909" spans="2:8" x14ac:dyDescent="0.2">
      <c r="B5909" s="176">
        <v>45181</v>
      </c>
      <c r="C5909" s="146">
        <v>620.79998799999998</v>
      </c>
      <c r="D5909">
        <f t="shared" si="187"/>
        <v>1.2043709722913831</v>
      </c>
      <c r="E5909">
        <v>-2.213119403189516E-2</v>
      </c>
      <c r="G5909">
        <v>5907</v>
      </c>
      <c r="H5909">
        <f t="shared" ca="1" si="188"/>
        <v>8.1716841420365945E-3</v>
      </c>
    </row>
    <row r="5910" spans="2:8" x14ac:dyDescent="0.2">
      <c r="B5910" s="176">
        <v>43251</v>
      </c>
      <c r="C5910" s="146">
        <v>281.62228399999998</v>
      </c>
      <c r="D5910">
        <f t="shared" si="187"/>
        <v>3.046905033695722</v>
      </c>
      <c r="E5910">
        <v>-2.2152928041775339E-2</v>
      </c>
      <c r="G5910">
        <v>5908</v>
      </c>
      <c r="H5910">
        <f t="shared" ca="1" si="188"/>
        <v>1.5878517885748469E-2</v>
      </c>
    </row>
    <row r="5911" spans="2:8" x14ac:dyDescent="0.2">
      <c r="B5911" s="176">
        <v>38468</v>
      </c>
      <c r="C5911" s="146">
        <v>69.589545999999999</v>
      </c>
      <c r="D5911">
        <f t="shared" si="187"/>
        <v>3.4551739926769236</v>
      </c>
      <c r="E5911">
        <v>-2.216960691931304E-2</v>
      </c>
      <c r="G5911">
        <v>5909</v>
      </c>
      <c r="H5911">
        <f t="shared" ca="1" si="188"/>
        <v>3.6599606701946091E-2</v>
      </c>
    </row>
    <row r="5912" spans="2:8" x14ac:dyDescent="0.2">
      <c r="B5912" s="176">
        <v>36899</v>
      </c>
      <c r="C5912" s="146">
        <v>15.619939</v>
      </c>
      <c r="D5912">
        <f t="shared" si="187"/>
        <v>-0.94833564037760776</v>
      </c>
      <c r="E5912">
        <v>-2.2211534531059954E-2</v>
      </c>
      <c r="G5912">
        <v>5910</v>
      </c>
      <c r="H5912">
        <f t="shared" ca="1" si="188"/>
        <v>1.3743624252693532E-2</v>
      </c>
    </row>
    <row r="5913" spans="2:8" x14ac:dyDescent="0.2">
      <c r="B5913" s="176">
        <v>42271</v>
      </c>
      <c r="C5913" s="146">
        <v>302.3349</v>
      </c>
      <c r="D5913">
        <f t="shared" si="187"/>
        <v>9.3721216653858814</v>
      </c>
      <c r="E5913">
        <v>-2.2236402272221907E-2</v>
      </c>
      <c r="G5913">
        <v>5911</v>
      </c>
      <c r="H5913">
        <f t="shared" ca="1" si="188"/>
        <v>8.5740103228245899E-3</v>
      </c>
    </row>
    <row r="5914" spans="2:8" x14ac:dyDescent="0.2">
      <c r="B5914" s="176">
        <v>36318</v>
      </c>
      <c r="C5914" s="146">
        <v>29.148800000000001</v>
      </c>
      <c r="D5914">
        <f t="shared" si="187"/>
        <v>-1.4619524033861417E-2</v>
      </c>
      <c r="E5914">
        <v>-2.2249978272258934E-2</v>
      </c>
      <c r="G5914">
        <v>5912</v>
      </c>
      <c r="H5914">
        <f t="shared" ca="1" si="188"/>
        <v>6.0937508383717871E-2</v>
      </c>
    </row>
    <row r="5915" spans="2:8" x14ac:dyDescent="0.2">
      <c r="B5915" s="176">
        <v>39896</v>
      </c>
      <c r="C5915" s="146">
        <v>29.581264000000001</v>
      </c>
      <c r="D5915">
        <f t="shared" si="187"/>
        <v>-0.60314405414922989</v>
      </c>
      <c r="E5915">
        <v>-2.2269100766629916E-2</v>
      </c>
      <c r="G5915">
        <v>5913</v>
      </c>
      <c r="H5915">
        <f t="shared" ca="1" si="188"/>
        <v>-6.5595016825985245E-2</v>
      </c>
    </row>
    <row r="5916" spans="2:8" x14ac:dyDescent="0.2">
      <c r="B5916" s="176">
        <v>38412</v>
      </c>
      <c r="C5916" s="146">
        <v>74.539046999999997</v>
      </c>
      <c r="D5916">
        <f t="shared" si="187"/>
        <v>3.4084810347134171</v>
      </c>
      <c r="E5916">
        <v>-2.2271238123440878E-2</v>
      </c>
      <c r="G5916">
        <v>5914</v>
      </c>
      <c r="H5916">
        <f t="shared" ca="1" si="188"/>
        <v>2.3821792151747775E-2</v>
      </c>
    </row>
    <row r="5917" spans="2:8" x14ac:dyDescent="0.2">
      <c r="B5917" s="176">
        <v>36942</v>
      </c>
      <c r="C5917" s="146">
        <v>16.908102</v>
      </c>
      <c r="D5917">
        <f t="shared" si="187"/>
        <v>-0.96761159032821265</v>
      </c>
      <c r="E5917">
        <v>-2.2301600789324191E-2</v>
      </c>
      <c r="G5917">
        <v>5915</v>
      </c>
      <c r="H5917">
        <f t="shared" ca="1" si="188"/>
        <v>8.3454087428806788E-4</v>
      </c>
    </row>
    <row r="5918" spans="2:8" x14ac:dyDescent="0.2">
      <c r="B5918" s="176">
        <v>41962</v>
      </c>
      <c r="C5918" s="146">
        <v>522.04174799999998</v>
      </c>
      <c r="D5918">
        <f t="shared" si="187"/>
        <v>6.2320544237010216</v>
      </c>
      <c r="E5918">
        <v>-2.2341097868692122E-2</v>
      </c>
      <c r="G5918">
        <v>5916</v>
      </c>
      <c r="H5918">
        <f t="shared" ca="1" si="188"/>
        <v>4.9517086355871896E-5</v>
      </c>
    </row>
    <row r="5919" spans="2:8" x14ac:dyDescent="0.2">
      <c r="B5919" s="176">
        <v>38432</v>
      </c>
      <c r="C5919" s="146">
        <v>72.184432999999999</v>
      </c>
      <c r="D5919">
        <f t="shared" si="187"/>
        <v>-0.77886136779948867</v>
      </c>
      <c r="E5919">
        <v>-2.2344887063322365E-2</v>
      </c>
      <c r="G5919">
        <v>5917</v>
      </c>
      <c r="H5919">
        <f t="shared" ca="1" si="188"/>
        <v>-1.9848644800592098E-2</v>
      </c>
    </row>
    <row r="5920" spans="2:8" x14ac:dyDescent="0.2">
      <c r="B5920" s="176">
        <v>41547</v>
      </c>
      <c r="C5920" s="146">
        <v>326.42163099999999</v>
      </c>
      <c r="D5920">
        <f t="shared" si="187"/>
        <v>0.24447511870634742</v>
      </c>
      <c r="E5920">
        <v>-2.2346348653175262E-2</v>
      </c>
      <c r="G5920">
        <v>5918</v>
      </c>
      <c r="H5920">
        <f t="shared" ca="1" si="188"/>
        <v>-6.3261021178575003E-2</v>
      </c>
    </row>
    <row r="5921" spans="2:8" x14ac:dyDescent="0.2">
      <c r="B5921" s="176">
        <v>41379</v>
      </c>
      <c r="C5921" s="146">
        <v>262.29663099999999</v>
      </c>
      <c r="D5921">
        <f t="shared" si="187"/>
        <v>7.4435743412993887</v>
      </c>
      <c r="E5921">
        <v>-2.2351296948916088E-2</v>
      </c>
      <c r="G5921">
        <v>5919</v>
      </c>
      <c r="H5921">
        <f t="shared" ca="1" si="188"/>
        <v>1.5402900545298344E-2</v>
      </c>
    </row>
    <row r="5922" spans="2:8" x14ac:dyDescent="0.2">
      <c r="B5922" s="176">
        <v>36514</v>
      </c>
      <c r="C5922" s="146">
        <v>31.064644000000001</v>
      </c>
      <c r="D5922">
        <f t="shared" si="187"/>
        <v>-0.93506675636175829</v>
      </c>
      <c r="E5922">
        <v>-2.2402209833755127E-2</v>
      </c>
      <c r="G5922">
        <v>5920</v>
      </c>
      <c r="H5922">
        <f t="shared" ca="1" si="188"/>
        <v>-3.3600072598573137E-2</v>
      </c>
    </row>
    <row r="5923" spans="2:8" x14ac:dyDescent="0.2">
      <c r="B5923" s="176">
        <v>44494</v>
      </c>
      <c r="C5923" s="146">
        <v>478.40893599999998</v>
      </c>
      <c r="D5923">
        <f t="shared" si="187"/>
        <v>1.3929193518460834</v>
      </c>
      <c r="E5923">
        <v>-2.2407817047269206E-2</v>
      </c>
      <c r="G5923">
        <v>5921</v>
      </c>
      <c r="H5923">
        <f t="shared" ca="1" si="188"/>
        <v>4.4005287937309109E-2</v>
      </c>
    </row>
    <row r="5924" spans="2:8" x14ac:dyDescent="0.2">
      <c r="B5924" s="176">
        <v>43563</v>
      </c>
      <c r="C5924" s="146">
        <v>199.926895</v>
      </c>
      <c r="D5924">
        <f t="shared" si="187"/>
        <v>13.520404851995316</v>
      </c>
      <c r="E5924">
        <v>-2.2422551210282658E-2</v>
      </c>
      <c r="G5924">
        <v>5922</v>
      </c>
      <c r="H5924">
        <f t="shared" ca="1" si="188"/>
        <v>-1.7676944819728566E-2</v>
      </c>
    </row>
    <row r="5925" spans="2:8" x14ac:dyDescent="0.2">
      <c r="B5925" s="176">
        <v>36790</v>
      </c>
      <c r="C5925" s="146">
        <v>13.768686000000001</v>
      </c>
      <c r="D5925">
        <f t="shared" si="187"/>
        <v>-0.88456666079021085</v>
      </c>
      <c r="E5925">
        <v>-2.2453551995205108E-2</v>
      </c>
      <c r="G5925">
        <v>5923</v>
      </c>
      <c r="H5925">
        <f t="shared" ca="1" si="188"/>
        <v>1.6653665707804615E-2</v>
      </c>
    </row>
    <row r="5926" spans="2:8" x14ac:dyDescent="0.2">
      <c r="B5926" s="176">
        <v>43742</v>
      </c>
      <c r="C5926" s="146">
        <v>119.278244</v>
      </c>
      <c r="D5926">
        <f t="shared" si="187"/>
        <v>-0.79324560399760735</v>
      </c>
      <c r="E5926">
        <v>-2.2467378978380893E-2</v>
      </c>
      <c r="G5926">
        <v>5924</v>
      </c>
      <c r="H5926">
        <f t="shared" ca="1" si="188"/>
        <v>2.3378899342674578E-2</v>
      </c>
    </row>
    <row r="5927" spans="2:8" x14ac:dyDescent="0.2">
      <c r="B5927" s="176">
        <v>42034</v>
      </c>
      <c r="C5927" s="146">
        <v>576.90789800000005</v>
      </c>
      <c r="D5927">
        <f t="shared" si="187"/>
        <v>3.5874525784844029</v>
      </c>
      <c r="E5927">
        <v>-2.2469007303467979E-2</v>
      </c>
      <c r="G5927">
        <v>5925</v>
      </c>
      <c r="H5927">
        <f t="shared" ca="1" si="188"/>
        <v>3.4553357841477388E-2</v>
      </c>
    </row>
    <row r="5928" spans="2:8" x14ac:dyDescent="0.2">
      <c r="B5928" s="176">
        <v>39199</v>
      </c>
      <c r="C5928" s="146">
        <v>125.75779</v>
      </c>
      <c r="D5928">
        <f t="shared" si="187"/>
        <v>2.1206718714181187</v>
      </c>
      <c r="E5928">
        <v>-2.250170507504716E-2</v>
      </c>
      <c r="G5928">
        <v>5926</v>
      </c>
      <c r="H5928">
        <f t="shared" ca="1" si="188"/>
        <v>1.3145455107674176E-3</v>
      </c>
    </row>
    <row r="5929" spans="2:8" x14ac:dyDescent="0.2">
      <c r="B5929" s="176">
        <v>35908</v>
      </c>
      <c r="C5929" s="146">
        <v>40.298305999999997</v>
      </c>
      <c r="D5929">
        <f t="shared" si="187"/>
        <v>1.1473268839415878</v>
      </c>
      <c r="E5929">
        <v>-2.2511464263699973E-2</v>
      </c>
      <c r="G5929">
        <v>5927</v>
      </c>
      <c r="H5929">
        <f t="shared" ca="1" si="188"/>
        <v>1.9808206299329948E-2</v>
      </c>
    </row>
    <row r="5930" spans="2:8" x14ac:dyDescent="0.2">
      <c r="B5930" s="176">
        <v>36039</v>
      </c>
      <c r="C5930" s="146">
        <v>18.766731</v>
      </c>
      <c r="D5930">
        <f t="shared" si="187"/>
        <v>-0.80806069693160665</v>
      </c>
      <c r="E5930">
        <v>-2.2515539475557334E-2</v>
      </c>
      <c r="G5930">
        <v>5928</v>
      </c>
      <c r="H5930">
        <f t="shared" ca="1" si="188"/>
        <v>-3.242103574822152E-2</v>
      </c>
    </row>
    <row r="5931" spans="2:8" x14ac:dyDescent="0.2">
      <c r="B5931" s="176">
        <v>40109</v>
      </c>
      <c r="C5931" s="146">
        <v>97.774299999999997</v>
      </c>
      <c r="D5931">
        <f t="shared" si="187"/>
        <v>3.2393490984050692</v>
      </c>
      <c r="E5931">
        <v>-2.2530017140912358E-2</v>
      </c>
      <c r="G5931">
        <v>5929</v>
      </c>
      <c r="H5931">
        <f t="shared" ca="1" si="188"/>
        <v>1.9082582505413264E-2</v>
      </c>
    </row>
    <row r="5932" spans="2:8" x14ac:dyDescent="0.2">
      <c r="B5932" s="176">
        <v>37735</v>
      </c>
      <c r="C5932" s="146">
        <v>23.063517000000001</v>
      </c>
      <c r="D5932">
        <f t="shared" si="187"/>
        <v>0.21052641523783625</v>
      </c>
      <c r="E5932">
        <v>-2.2556349234232848E-2</v>
      </c>
      <c r="G5932">
        <v>5930</v>
      </c>
      <c r="H5932">
        <f t="shared" ca="1" si="188"/>
        <v>2.8562391490880887E-2</v>
      </c>
    </row>
    <row r="5933" spans="2:8" x14ac:dyDescent="0.2">
      <c r="B5933" s="176">
        <v>36707</v>
      </c>
      <c r="C5933" s="146">
        <v>19.052468999999999</v>
      </c>
      <c r="D5933">
        <f t="shared" si="187"/>
        <v>-0.88807116097321925</v>
      </c>
      <c r="E5933">
        <v>-2.2556422993430001E-2</v>
      </c>
      <c r="G5933">
        <v>5931</v>
      </c>
      <c r="H5933">
        <f t="shared" ca="1" si="188"/>
        <v>-2.7996307224229373E-2</v>
      </c>
    </row>
    <row r="5934" spans="2:8" x14ac:dyDescent="0.2">
      <c r="B5934" s="176">
        <v>43395</v>
      </c>
      <c r="C5934" s="146">
        <v>170.219482</v>
      </c>
      <c r="D5934">
        <f t="shared" si="187"/>
        <v>-0.60882015924119826</v>
      </c>
      <c r="E5934">
        <v>-2.2610113681435246E-2</v>
      </c>
      <c r="G5934">
        <v>5932</v>
      </c>
      <c r="H5934">
        <f t="shared" ca="1" si="188"/>
        <v>2.5943737205015509E-2</v>
      </c>
    </row>
    <row r="5935" spans="2:8" x14ac:dyDescent="0.2">
      <c r="B5935" s="176">
        <v>42859</v>
      </c>
      <c r="C5935" s="146">
        <v>435.143799</v>
      </c>
      <c r="D5935">
        <f t="shared" si="187"/>
        <v>7.8746993898753521</v>
      </c>
      <c r="E5935">
        <v>-2.2615279706426499E-2</v>
      </c>
      <c r="G5935">
        <v>5933</v>
      </c>
      <c r="H5935">
        <f t="shared" ca="1" si="188"/>
        <v>-1.7873613944410598E-2</v>
      </c>
    </row>
    <row r="5936" spans="2:8" x14ac:dyDescent="0.2">
      <c r="B5936" s="176">
        <v>35447</v>
      </c>
      <c r="C5936" s="146">
        <v>49.031948</v>
      </c>
      <c r="D5936">
        <f t="shared" si="187"/>
        <v>0.8366251430323165</v>
      </c>
      <c r="E5936">
        <v>-2.2627477612171418E-2</v>
      </c>
      <c r="G5936">
        <v>5934</v>
      </c>
      <c r="H5936">
        <f t="shared" ca="1" si="188"/>
        <v>1.800553062879532E-2</v>
      </c>
    </row>
    <row r="5937" spans="2:8" x14ac:dyDescent="0.2">
      <c r="B5937" s="176">
        <v>36228</v>
      </c>
      <c r="C5937" s="146">
        <v>26.696764000000002</v>
      </c>
      <c r="D5937">
        <f t="shared" si="187"/>
        <v>-0.34715317557386871</v>
      </c>
      <c r="E5937">
        <v>-2.2646416618577084E-2</v>
      </c>
      <c r="G5937">
        <v>5935</v>
      </c>
      <c r="H5937">
        <f t="shared" ca="1" si="188"/>
        <v>-1.690691540798973E-2</v>
      </c>
    </row>
    <row r="5938" spans="2:8" x14ac:dyDescent="0.2">
      <c r="B5938" s="176">
        <v>35804</v>
      </c>
      <c r="C5938" s="146">
        <v>40.892845000000001</v>
      </c>
      <c r="D5938">
        <f t="shared" si="187"/>
        <v>2.6236697520214136</v>
      </c>
      <c r="E5938">
        <v>-2.2699750252511426E-2</v>
      </c>
      <c r="G5938">
        <v>5936</v>
      </c>
      <c r="H5938">
        <f t="shared" ca="1" si="188"/>
        <v>-5.9917680532246463E-2</v>
      </c>
    </row>
    <row r="5939" spans="2:8" x14ac:dyDescent="0.2">
      <c r="B5939" s="176">
        <v>36970</v>
      </c>
      <c r="C5939" s="146">
        <v>11.284926</v>
      </c>
      <c r="D5939">
        <f t="shared" si="187"/>
        <v>-0.97478922204897855</v>
      </c>
      <c r="E5939">
        <v>-2.271194234785363E-2</v>
      </c>
      <c r="G5939">
        <v>5937</v>
      </c>
      <c r="H5939">
        <f t="shared" ca="1" si="188"/>
        <v>-2.1179135853282884E-3</v>
      </c>
    </row>
    <row r="5940" spans="2:8" x14ac:dyDescent="0.2">
      <c r="B5940" s="176">
        <v>42522</v>
      </c>
      <c r="C5940" s="146">
        <v>447.62307700000002</v>
      </c>
      <c r="D5940">
        <f t="shared" si="187"/>
        <v>20.495776148880637</v>
      </c>
      <c r="E5940">
        <v>-2.273459102304505E-2</v>
      </c>
      <c r="G5940">
        <v>5938</v>
      </c>
      <c r="H5940">
        <f t="shared" ca="1" si="188"/>
        <v>6.9375619262767212E-3</v>
      </c>
    </row>
    <row r="5941" spans="2:8" x14ac:dyDescent="0.2">
      <c r="B5941" s="176">
        <v>36143</v>
      </c>
      <c r="C5941" s="146">
        <v>20.823768999999999</v>
      </c>
      <c r="D5941">
        <f t="shared" si="187"/>
        <v>-0.48400817696535314</v>
      </c>
      <c r="E5941">
        <v>-2.2735404458936504E-2</v>
      </c>
      <c r="G5941">
        <v>5939</v>
      </c>
      <c r="H5941">
        <f t="shared" ca="1" si="188"/>
        <v>2.3603596108138594E-3</v>
      </c>
    </row>
    <row r="5942" spans="2:8" x14ac:dyDescent="0.2">
      <c r="B5942" s="176">
        <v>36434</v>
      </c>
      <c r="C5942" s="146">
        <v>40.356780999999998</v>
      </c>
      <c r="D5942">
        <f t="shared" si="187"/>
        <v>-0.81147718565867866</v>
      </c>
      <c r="E5942">
        <v>-2.2739654561765268E-2</v>
      </c>
      <c r="G5942">
        <v>5940</v>
      </c>
      <c r="H5942">
        <f t="shared" ca="1" si="188"/>
        <v>-4.8716544234035219E-4</v>
      </c>
    </row>
    <row r="5943" spans="2:8" x14ac:dyDescent="0.2">
      <c r="B5943" s="176">
        <v>40619</v>
      </c>
      <c r="C5943" s="146">
        <v>214.06842</v>
      </c>
      <c r="D5943">
        <f t="shared" si="187"/>
        <v>2.1287300464524912</v>
      </c>
      <c r="E5943">
        <v>-2.2760209168018509E-2</v>
      </c>
      <c r="G5943">
        <v>5941</v>
      </c>
      <c r="H5943">
        <f t="shared" ca="1" si="188"/>
        <v>-5.3454746975872313E-3</v>
      </c>
    </row>
    <row r="5944" spans="2:8" x14ac:dyDescent="0.2">
      <c r="B5944" s="176">
        <v>38266</v>
      </c>
      <c r="C5944" s="146">
        <v>68.420226999999997</v>
      </c>
      <c r="D5944">
        <f t="shared" si="187"/>
        <v>0.98739570636810925</v>
      </c>
      <c r="E5944">
        <v>-2.276374464949938E-2</v>
      </c>
      <c r="G5944">
        <v>5942</v>
      </c>
      <c r="H5944">
        <f t="shared" ca="1" si="188"/>
        <v>1.9434414784681008E-2</v>
      </c>
    </row>
    <row r="5945" spans="2:8" x14ac:dyDescent="0.2">
      <c r="B5945" s="176">
        <v>36493</v>
      </c>
      <c r="C5945" s="146">
        <v>34.427078000000002</v>
      </c>
      <c r="D5945">
        <f t="shared" si="187"/>
        <v>-0.83378217644623898</v>
      </c>
      <c r="E5945">
        <v>-2.2785867200002585E-2</v>
      </c>
      <c r="G5945">
        <v>5943</v>
      </c>
      <c r="H5945">
        <f t="shared" ca="1" si="188"/>
        <v>-3.4802208134883009E-2</v>
      </c>
    </row>
    <row r="5946" spans="2:8" x14ac:dyDescent="0.2">
      <c r="B5946" s="176">
        <v>40459</v>
      </c>
      <c r="C5946" s="146">
        <v>207.12025499999999</v>
      </c>
      <c r="D5946">
        <f t="shared" si="187"/>
        <v>3.3900913310406899</v>
      </c>
      <c r="E5946">
        <v>-2.2813838811095496E-2</v>
      </c>
      <c r="G5946">
        <v>5944</v>
      </c>
      <c r="H5946">
        <f t="shared" ca="1" si="188"/>
        <v>-1.5600757478566447E-2</v>
      </c>
    </row>
    <row r="5947" spans="2:8" x14ac:dyDescent="0.2">
      <c r="B5947" s="176">
        <v>35730</v>
      </c>
      <c r="C5947" s="146">
        <v>47.179031000000002</v>
      </c>
      <c r="D5947">
        <f t="shared" si="187"/>
        <v>2.0225753046624807E-2</v>
      </c>
      <c r="E5947">
        <v>-2.2826358621848584E-2</v>
      </c>
      <c r="G5947">
        <v>5945</v>
      </c>
      <c r="H5947">
        <f t="shared" ca="1" si="188"/>
        <v>4.2922423374105742E-3</v>
      </c>
    </row>
    <row r="5948" spans="2:8" x14ac:dyDescent="0.2">
      <c r="B5948" s="176">
        <v>35733</v>
      </c>
      <c r="C5948" s="146">
        <v>46.243716999999997</v>
      </c>
      <c r="D5948">
        <f t="shared" si="187"/>
        <v>-0.87317127312633924</v>
      </c>
      <c r="E5948">
        <v>-2.2828186748810736E-2</v>
      </c>
      <c r="G5948">
        <v>5946</v>
      </c>
      <c r="H5948">
        <f t="shared" ca="1" si="188"/>
        <v>5.7617020089480945E-3</v>
      </c>
    </row>
    <row r="5949" spans="2:8" x14ac:dyDescent="0.2">
      <c r="B5949" s="176">
        <v>42375</v>
      </c>
      <c r="C5949" s="146">
        <v>364.61547899999999</v>
      </c>
      <c r="D5949">
        <f t="shared" si="187"/>
        <v>0.60351450389860006</v>
      </c>
      <c r="E5949">
        <v>-2.2833500781008601E-2</v>
      </c>
      <c r="G5949">
        <v>5947</v>
      </c>
      <c r="H5949">
        <f t="shared" ca="1" si="188"/>
        <v>1.4472105358326921E-2</v>
      </c>
    </row>
    <row r="5950" spans="2:8" x14ac:dyDescent="0.2">
      <c r="B5950" s="176">
        <v>41073</v>
      </c>
      <c r="C5950" s="146">
        <v>227.38520800000001</v>
      </c>
      <c r="D5950">
        <f t="shared" si="187"/>
        <v>18.691830346530342</v>
      </c>
      <c r="E5950">
        <v>-2.2844145556445965E-2</v>
      </c>
      <c r="G5950">
        <v>5948</v>
      </c>
      <c r="H5950">
        <f t="shared" ca="1" si="188"/>
        <v>-2.4488087670156235E-2</v>
      </c>
    </row>
    <row r="5951" spans="2:8" x14ac:dyDescent="0.2">
      <c r="B5951" s="176">
        <v>36816</v>
      </c>
      <c r="C5951" s="146">
        <v>11.547185000000001</v>
      </c>
      <c r="D5951">
        <f t="shared" si="187"/>
        <v>-0.44268801448997597</v>
      </c>
      <c r="E5951">
        <v>-2.28457656947436E-2</v>
      </c>
      <c r="G5951">
        <v>5949</v>
      </c>
      <c r="H5951">
        <f t="shared" ca="1" si="188"/>
        <v>-5.1112112416642763E-2</v>
      </c>
    </row>
    <row r="5952" spans="2:8" x14ac:dyDescent="0.2">
      <c r="B5952" s="176">
        <v>36068</v>
      </c>
      <c r="C5952" s="146">
        <v>20.719427</v>
      </c>
      <c r="D5952">
        <f t="shared" si="187"/>
        <v>-0.94572392720617682</v>
      </c>
      <c r="E5952">
        <v>-2.2847144684639029E-2</v>
      </c>
      <c r="G5952">
        <v>5950</v>
      </c>
      <c r="H5952">
        <f t="shared" ca="1" si="188"/>
        <v>-1.901672388809422E-3</v>
      </c>
    </row>
    <row r="5953" spans="2:8" x14ac:dyDescent="0.2">
      <c r="B5953" s="176">
        <v>41710</v>
      </c>
      <c r="C5953" s="146">
        <v>381.74145499999997</v>
      </c>
      <c r="D5953">
        <f t="shared" si="187"/>
        <v>1.7731474239549814</v>
      </c>
      <c r="E5953">
        <v>-2.2867223356000447E-2</v>
      </c>
      <c r="G5953">
        <v>5951</v>
      </c>
      <c r="H5953">
        <f t="shared" ca="1" si="188"/>
        <v>-2.1863016557818898E-2</v>
      </c>
    </row>
    <row r="5954" spans="2:8" x14ac:dyDescent="0.2">
      <c r="B5954" s="176">
        <v>39063</v>
      </c>
      <c r="C5954" s="146">
        <v>137.656387</v>
      </c>
      <c r="D5954">
        <f t="shared" si="187"/>
        <v>-0.66961258800725865</v>
      </c>
      <c r="E5954">
        <v>-2.2871955209932487E-2</v>
      </c>
      <c r="G5954">
        <v>5952</v>
      </c>
      <c r="H5954">
        <f t="shared" ca="1" si="188"/>
        <v>-3.835589635846641E-2</v>
      </c>
    </row>
    <row r="5955" spans="2:8" x14ac:dyDescent="0.2">
      <c r="B5955" s="176">
        <v>44984</v>
      </c>
      <c r="C5955" s="146">
        <v>416.65142800000001</v>
      </c>
      <c r="D5955">
        <f t="shared" ref="D5955:D6018" si="189">(C5955-C5956)/C5956</f>
        <v>38.600819405770189</v>
      </c>
      <c r="E5955">
        <v>-2.2910602970083644E-2</v>
      </c>
      <c r="G5955">
        <v>5953</v>
      </c>
      <c r="H5955">
        <f t="shared" ca="1" si="188"/>
        <v>4.8082699646050449E-2</v>
      </c>
    </row>
    <row r="5956" spans="2:8" x14ac:dyDescent="0.2">
      <c r="B5956" s="176">
        <v>37161</v>
      </c>
      <c r="C5956" s="146">
        <v>10.521283</v>
      </c>
      <c r="D5956">
        <f t="shared" si="189"/>
        <v>-0.97666134889067879</v>
      </c>
      <c r="E5956">
        <v>-2.2922670695349964E-2</v>
      </c>
      <c r="G5956">
        <v>5954</v>
      </c>
      <c r="H5956">
        <f t="shared" ref="H5956:H6019" ca="1" si="190">_xlfn.NORM.INV(RAND(),N$5,N$6)</f>
        <v>-2.5734517640529097E-2</v>
      </c>
    </row>
    <row r="5957" spans="2:8" x14ac:dyDescent="0.2">
      <c r="B5957" s="176">
        <v>41829</v>
      </c>
      <c r="C5957" s="146">
        <v>450.80938700000002</v>
      </c>
      <c r="D5957">
        <f t="shared" si="189"/>
        <v>1.0765843038683058</v>
      </c>
      <c r="E5957">
        <v>-2.2970067579610152E-2</v>
      </c>
      <c r="G5957">
        <v>5955</v>
      </c>
      <c r="H5957">
        <f t="shared" ca="1" si="190"/>
        <v>4.4726479910267021E-2</v>
      </c>
    </row>
    <row r="5958" spans="2:8" x14ac:dyDescent="0.2">
      <c r="B5958" s="176">
        <v>40466</v>
      </c>
      <c r="C5958" s="146">
        <v>217.09178199999999</v>
      </c>
      <c r="D5958">
        <f t="shared" si="189"/>
        <v>0.19521623871350535</v>
      </c>
      <c r="E5958">
        <v>-2.2987521129651037E-2</v>
      </c>
      <c r="G5958">
        <v>5956</v>
      </c>
      <c r="H5958">
        <f t="shared" ca="1" si="190"/>
        <v>5.1025606380177814E-2</v>
      </c>
    </row>
    <row r="5959" spans="2:8" x14ac:dyDescent="0.2">
      <c r="B5959" s="176">
        <v>43857</v>
      </c>
      <c r="C5959" s="146">
        <v>181.63389599999999</v>
      </c>
      <c r="D5959">
        <f t="shared" si="189"/>
        <v>0.17814419772212381</v>
      </c>
      <c r="E5959">
        <v>-2.305635966099006E-2</v>
      </c>
      <c r="G5959">
        <v>5957</v>
      </c>
      <c r="H5959">
        <f t="shared" ca="1" si="190"/>
        <v>-9.1821472558614031E-3</v>
      </c>
    </row>
    <row r="5960" spans="2:8" x14ac:dyDescent="0.2">
      <c r="B5960" s="176">
        <v>43635</v>
      </c>
      <c r="C5960" s="146">
        <v>154.16949500000001</v>
      </c>
      <c r="D5960">
        <f t="shared" si="189"/>
        <v>5.0796050989587102E-2</v>
      </c>
      <c r="E5960">
        <v>-2.3057564568251945E-2</v>
      </c>
      <c r="G5960">
        <v>5958</v>
      </c>
      <c r="H5960">
        <f t="shared" ca="1" si="190"/>
        <v>3.0601098242434874E-2</v>
      </c>
    </row>
    <row r="5961" spans="2:8" x14ac:dyDescent="0.2">
      <c r="B5961" s="176">
        <v>40242</v>
      </c>
      <c r="C5961" s="146">
        <v>146.716858</v>
      </c>
      <c r="D5961">
        <f t="shared" si="189"/>
        <v>-0.55417492476396402</v>
      </c>
      <c r="E5961">
        <v>-2.3062868702284522E-2</v>
      </c>
      <c r="G5961">
        <v>5959</v>
      </c>
      <c r="H5961">
        <f t="shared" ca="1" si="190"/>
        <v>1.1656715169171075E-2</v>
      </c>
    </row>
    <row r="5962" spans="2:8" x14ac:dyDescent="0.2">
      <c r="B5962" s="176">
        <v>42265</v>
      </c>
      <c r="C5962" s="146">
        <v>329.09063700000002</v>
      </c>
      <c r="D5962">
        <f t="shared" si="189"/>
        <v>2.1025380671322362</v>
      </c>
      <c r="E5962">
        <v>-2.307340943900019E-2</v>
      </c>
      <c r="G5962">
        <v>5960</v>
      </c>
      <c r="H5962">
        <f t="shared" ca="1" si="190"/>
        <v>2.8529611192685732E-2</v>
      </c>
    </row>
    <row r="5963" spans="2:8" x14ac:dyDescent="0.2">
      <c r="B5963" s="176">
        <v>39316</v>
      </c>
      <c r="C5963" s="146">
        <v>106.071426</v>
      </c>
      <c r="D5963">
        <f t="shared" si="189"/>
        <v>4.9329527808159579E-2</v>
      </c>
      <c r="E5963">
        <v>-2.3101897400351283E-2</v>
      </c>
      <c r="G5963">
        <v>5961</v>
      </c>
      <c r="H5963">
        <f t="shared" ca="1" si="190"/>
        <v>4.0214747067369321E-2</v>
      </c>
    </row>
    <row r="5964" spans="2:8" x14ac:dyDescent="0.2">
      <c r="B5964" s="176">
        <v>44008</v>
      </c>
      <c r="C5964" s="146">
        <v>101.084953</v>
      </c>
      <c r="D5964">
        <f t="shared" si="189"/>
        <v>-0.65691082053712657</v>
      </c>
      <c r="E5964">
        <v>-2.3121356448015194E-2</v>
      </c>
      <c r="G5964">
        <v>5962</v>
      </c>
      <c r="H5964">
        <f t="shared" ca="1" si="190"/>
        <v>-9.6125753387226853E-3</v>
      </c>
    </row>
    <row r="5965" spans="2:8" x14ac:dyDescent="0.2">
      <c r="B5965" s="176">
        <v>44400</v>
      </c>
      <c r="C5965" s="146">
        <v>294.63171399999999</v>
      </c>
      <c r="D5965">
        <f t="shared" si="189"/>
        <v>7.7539919150463348</v>
      </c>
      <c r="E5965">
        <v>-2.3136640168259781E-2</v>
      </c>
      <c r="G5965">
        <v>5963</v>
      </c>
      <c r="H5965">
        <f t="shared" ca="1" si="190"/>
        <v>5.0413978063318376E-2</v>
      </c>
    </row>
    <row r="5966" spans="2:8" x14ac:dyDescent="0.2">
      <c r="B5966" s="176">
        <v>35846</v>
      </c>
      <c r="C5966" s="146">
        <v>33.656841</v>
      </c>
      <c r="D5966">
        <f t="shared" si="189"/>
        <v>0.52085728912154661</v>
      </c>
      <c r="E5966">
        <v>-2.3148106359145128E-2</v>
      </c>
      <c r="G5966">
        <v>5964</v>
      </c>
      <c r="H5966">
        <f t="shared" ca="1" si="190"/>
        <v>-5.6180977049908432E-2</v>
      </c>
    </row>
    <row r="5967" spans="2:8" x14ac:dyDescent="0.2">
      <c r="B5967" s="176">
        <v>37314</v>
      </c>
      <c r="C5967" s="146">
        <v>22.130177</v>
      </c>
      <c r="D5967">
        <f t="shared" si="189"/>
        <v>-0.84460543370638197</v>
      </c>
      <c r="E5967">
        <v>-2.3152900861759453E-2</v>
      </c>
      <c r="G5967">
        <v>5965</v>
      </c>
      <c r="H5967">
        <f t="shared" ca="1" si="190"/>
        <v>3.5592363013303145E-2</v>
      </c>
    </row>
    <row r="5968" spans="2:8" x14ac:dyDescent="0.2">
      <c r="B5968" s="176">
        <v>40358</v>
      </c>
      <c r="C5968" s="146">
        <v>142.412811</v>
      </c>
      <c r="D5968">
        <f t="shared" si="189"/>
        <v>-0.48835113754315784</v>
      </c>
      <c r="E5968">
        <v>-2.3186586425096658E-2</v>
      </c>
      <c r="G5968">
        <v>5966</v>
      </c>
      <c r="H5968">
        <f t="shared" ca="1" si="190"/>
        <v>-2.8306383102372535E-2</v>
      </c>
    </row>
    <row r="5969" spans="2:8" x14ac:dyDescent="0.2">
      <c r="B5969" s="176">
        <v>41043</v>
      </c>
      <c r="C5969" s="146">
        <v>278.340912</v>
      </c>
      <c r="D5969">
        <f t="shared" si="189"/>
        <v>2.5268773299722898</v>
      </c>
      <c r="E5969">
        <v>-2.3193265366023501E-2</v>
      </c>
      <c r="G5969">
        <v>5967</v>
      </c>
      <c r="H5969">
        <f t="shared" ca="1" si="190"/>
        <v>-1.5279376835815383E-2</v>
      </c>
    </row>
    <row r="5970" spans="2:8" x14ac:dyDescent="0.2">
      <c r="B5970" s="176">
        <v>38384</v>
      </c>
      <c r="C5970" s="146">
        <v>78.919929999999994</v>
      </c>
      <c r="D5970">
        <f t="shared" si="189"/>
        <v>5.8363941696271744E-2</v>
      </c>
      <c r="E5970">
        <v>-2.3195924074679741E-2</v>
      </c>
      <c r="G5970">
        <v>5968</v>
      </c>
      <c r="H5970">
        <f t="shared" ca="1" si="190"/>
        <v>-5.0899202234801159E-3</v>
      </c>
    </row>
    <row r="5971" spans="2:8" x14ac:dyDescent="0.2">
      <c r="B5971" s="176">
        <v>39687</v>
      </c>
      <c r="C5971" s="146">
        <v>74.567856000000006</v>
      </c>
      <c r="D5971">
        <f t="shared" si="189"/>
        <v>-0.83605422258942363</v>
      </c>
      <c r="E5971">
        <v>-2.3215445046553786E-2</v>
      </c>
      <c r="G5971">
        <v>5969</v>
      </c>
      <c r="H5971">
        <f t="shared" ca="1" si="190"/>
        <v>7.6229399961581486E-4</v>
      </c>
    </row>
    <row r="5972" spans="2:8" x14ac:dyDescent="0.2">
      <c r="B5972" s="176">
        <v>42898</v>
      </c>
      <c r="C5972" s="146">
        <v>454.83242799999999</v>
      </c>
      <c r="D5972">
        <f t="shared" si="189"/>
        <v>7.1108487082370333</v>
      </c>
      <c r="E5972">
        <v>-2.322842031183369E-2</v>
      </c>
      <c r="G5972">
        <v>5970</v>
      </c>
      <c r="H5972">
        <f t="shared" ca="1" si="190"/>
        <v>-1.4379785096873268E-3</v>
      </c>
    </row>
    <row r="5973" spans="2:8" x14ac:dyDescent="0.2">
      <c r="B5973" s="176">
        <v>35345</v>
      </c>
      <c r="C5973" s="146">
        <v>56.077044999999998</v>
      </c>
      <c r="D5973">
        <f t="shared" si="189"/>
        <v>-0.76038546183017008</v>
      </c>
      <c r="E5973">
        <v>-2.3232765481400738E-2</v>
      </c>
      <c r="G5973">
        <v>5971</v>
      </c>
      <c r="H5973">
        <f t="shared" ca="1" si="190"/>
        <v>9.489626959361435E-3</v>
      </c>
    </row>
    <row r="5974" spans="2:8" x14ac:dyDescent="0.2">
      <c r="B5974" s="176">
        <v>40494</v>
      </c>
      <c r="C5974" s="146">
        <v>234.03022799999999</v>
      </c>
      <c r="D5974">
        <f t="shared" si="189"/>
        <v>0.21727890852022935</v>
      </c>
      <c r="E5974">
        <v>-2.3276753429680719E-2</v>
      </c>
      <c r="G5974">
        <v>5972</v>
      </c>
      <c r="H5974">
        <f t="shared" ca="1" si="190"/>
        <v>3.3110227182474007E-2</v>
      </c>
    </row>
    <row r="5975" spans="2:8" x14ac:dyDescent="0.2">
      <c r="B5975" s="176">
        <v>40697</v>
      </c>
      <c r="C5975" s="146">
        <v>192.256866</v>
      </c>
      <c r="D5975">
        <f t="shared" si="189"/>
        <v>8.4518615569277955</v>
      </c>
      <c r="E5975">
        <v>-2.3278002564554343E-2</v>
      </c>
      <c r="G5975">
        <v>5973</v>
      </c>
      <c r="H5975">
        <f t="shared" ca="1" si="190"/>
        <v>2.6992140330809076E-2</v>
      </c>
    </row>
    <row r="5976" spans="2:8" x14ac:dyDescent="0.2">
      <c r="B5976" s="176">
        <v>37518</v>
      </c>
      <c r="C5976" s="146">
        <v>20.340634999999999</v>
      </c>
      <c r="D5976">
        <f t="shared" si="189"/>
        <v>-0.19184789097359231</v>
      </c>
      <c r="E5976">
        <v>-2.3333111181363275E-2</v>
      </c>
      <c r="G5976">
        <v>5974</v>
      </c>
      <c r="H5976">
        <f t="shared" ca="1" si="190"/>
        <v>-2.6930757238840496E-2</v>
      </c>
    </row>
    <row r="5977" spans="2:8" x14ac:dyDescent="0.2">
      <c r="B5977" s="176">
        <v>37587</v>
      </c>
      <c r="C5977" s="146">
        <v>25.169315000000001</v>
      </c>
      <c r="D5977">
        <f t="shared" si="189"/>
        <v>-0.77447229269221507</v>
      </c>
      <c r="E5977">
        <v>-2.3346268171269079E-2</v>
      </c>
      <c r="G5977">
        <v>5975</v>
      </c>
      <c r="H5977">
        <f t="shared" ca="1" si="190"/>
        <v>-3.2503596671693114E-2</v>
      </c>
    </row>
    <row r="5978" spans="2:8" x14ac:dyDescent="0.2">
      <c r="B5978" s="176">
        <v>39296</v>
      </c>
      <c r="C5978" s="146">
        <v>111.60187500000001</v>
      </c>
      <c r="D5978">
        <f t="shared" si="189"/>
        <v>-0.34646993938715925</v>
      </c>
      <c r="E5978">
        <v>-2.3374380148496052E-2</v>
      </c>
      <c r="G5978">
        <v>5976</v>
      </c>
      <c r="H5978">
        <f t="shared" ca="1" si="190"/>
        <v>-2.3504454830469937E-2</v>
      </c>
    </row>
    <row r="5979" spans="2:8" x14ac:dyDescent="0.2">
      <c r="B5979" s="176">
        <v>43549</v>
      </c>
      <c r="C5979" s="146">
        <v>170.767776</v>
      </c>
      <c r="D5979">
        <f t="shared" si="189"/>
        <v>-0.54884986126496837</v>
      </c>
      <c r="E5979">
        <v>-2.3375078735226127E-2</v>
      </c>
      <c r="G5979">
        <v>5977</v>
      </c>
      <c r="H5979">
        <f t="shared" ca="1" si="190"/>
        <v>4.2771250474453069E-3</v>
      </c>
    </row>
    <row r="5980" spans="2:8" x14ac:dyDescent="0.2">
      <c r="B5980" s="176">
        <v>42501</v>
      </c>
      <c r="C5980" s="146">
        <v>378.51650999999998</v>
      </c>
      <c r="D5980">
        <f t="shared" si="189"/>
        <v>7.8154398500681346</v>
      </c>
      <c r="E5980">
        <v>-2.3396323905200769E-2</v>
      </c>
      <c r="G5980">
        <v>5978</v>
      </c>
      <c r="H5980">
        <f t="shared" ca="1" si="190"/>
        <v>-3.5810000116240727E-2</v>
      </c>
    </row>
    <row r="5981" spans="2:8" x14ac:dyDescent="0.2">
      <c r="B5981" s="176">
        <v>39920</v>
      </c>
      <c r="C5981" s="146">
        <v>42.937904000000003</v>
      </c>
      <c r="D5981">
        <f t="shared" si="189"/>
        <v>1.1525737973059833</v>
      </c>
      <c r="E5981">
        <v>-2.3400236032986261E-2</v>
      </c>
      <c r="G5981">
        <v>5979</v>
      </c>
      <c r="H5981">
        <f t="shared" ca="1" si="190"/>
        <v>9.0122531314616103E-3</v>
      </c>
    </row>
    <row r="5982" spans="2:8" x14ac:dyDescent="0.2">
      <c r="B5982" s="176">
        <v>37530</v>
      </c>
      <c r="C5982" s="146">
        <v>19.947239</v>
      </c>
      <c r="D5982">
        <f t="shared" si="189"/>
        <v>-0.61635030515239186</v>
      </c>
      <c r="E5982">
        <v>-2.3413941802102108E-2</v>
      </c>
      <c r="G5982">
        <v>5980</v>
      </c>
      <c r="H5982">
        <f t="shared" ca="1" si="190"/>
        <v>-2.5707555185149758E-3</v>
      </c>
    </row>
    <row r="5983" spans="2:8" x14ac:dyDescent="0.2">
      <c r="B5983" s="176">
        <v>35663</v>
      </c>
      <c r="C5983" s="146">
        <v>51.993366000000002</v>
      </c>
      <c r="D5983">
        <f t="shared" si="189"/>
        <v>1.8907701555060272</v>
      </c>
      <c r="E5983">
        <v>-2.3423655381438084E-2</v>
      </c>
      <c r="G5983">
        <v>5981</v>
      </c>
      <c r="H5983">
        <f t="shared" ca="1" si="190"/>
        <v>4.3623676183040805E-2</v>
      </c>
    </row>
    <row r="5984" spans="2:8" x14ac:dyDescent="0.2">
      <c r="B5984" s="176">
        <v>36672</v>
      </c>
      <c r="C5984" s="146">
        <v>17.985990999999999</v>
      </c>
      <c r="D5984">
        <f t="shared" si="189"/>
        <v>-0.840623494740391</v>
      </c>
      <c r="E5984">
        <v>-2.343735238346353E-2</v>
      </c>
      <c r="G5984">
        <v>5982</v>
      </c>
      <c r="H5984">
        <f t="shared" ca="1" si="190"/>
        <v>5.1294512567857491E-2</v>
      </c>
    </row>
    <row r="5985" spans="2:8" x14ac:dyDescent="0.2">
      <c r="B5985" s="176">
        <v>38919</v>
      </c>
      <c r="C5985" s="146">
        <v>112.852211</v>
      </c>
      <c r="D5985">
        <f t="shared" si="189"/>
        <v>-0.74101136506842991</v>
      </c>
      <c r="E5985">
        <v>-2.3453276564183334E-2</v>
      </c>
      <c r="G5985">
        <v>5983</v>
      </c>
      <c r="H5985">
        <f t="shared" ca="1" si="190"/>
        <v>2.3792425411767633E-3</v>
      </c>
    </row>
    <row r="5986" spans="2:8" x14ac:dyDescent="0.2">
      <c r="B5986" s="176">
        <v>44623</v>
      </c>
      <c r="C5986" s="146">
        <v>435.74194299999999</v>
      </c>
      <c r="D5986">
        <f t="shared" si="189"/>
        <v>27.273502252059348</v>
      </c>
      <c r="E5986">
        <v>-2.345844546680468E-2</v>
      </c>
      <c r="G5986">
        <v>5984</v>
      </c>
      <c r="H5986">
        <f t="shared" ca="1" si="190"/>
        <v>-4.2256195254626785E-3</v>
      </c>
    </row>
    <row r="5987" spans="2:8" x14ac:dyDescent="0.2">
      <c r="B5987" s="176">
        <v>36777</v>
      </c>
      <c r="C5987" s="146">
        <v>15.411671999999999</v>
      </c>
      <c r="D5987">
        <f t="shared" si="189"/>
        <v>-0.901422703047009</v>
      </c>
      <c r="E5987">
        <v>-2.3460510898417754E-2</v>
      </c>
      <c r="G5987">
        <v>5985</v>
      </c>
      <c r="H5987">
        <f t="shared" ca="1" si="190"/>
        <v>2.7515930820791916E-3</v>
      </c>
    </row>
    <row r="5988" spans="2:8" x14ac:dyDescent="0.2">
      <c r="B5988" s="176">
        <v>40389</v>
      </c>
      <c r="C5988" s="146">
        <v>156.34098800000001</v>
      </c>
      <c r="D5988">
        <f t="shared" si="189"/>
        <v>-0.5743625324916436</v>
      </c>
      <c r="E5988">
        <v>-2.3479748275981645E-2</v>
      </c>
      <c r="G5988">
        <v>5986</v>
      </c>
      <c r="H5988">
        <f t="shared" ca="1" si="190"/>
        <v>2.9828880207308176E-3</v>
      </c>
    </row>
    <row r="5989" spans="2:8" x14ac:dyDescent="0.2">
      <c r="B5989" s="176">
        <v>41600</v>
      </c>
      <c r="C5989" s="146">
        <v>367.31021099999998</v>
      </c>
      <c r="D5989">
        <f t="shared" si="189"/>
        <v>1.4919540615578173</v>
      </c>
      <c r="E5989">
        <v>-2.3489515396309613E-2</v>
      </c>
      <c r="G5989">
        <v>5987</v>
      </c>
      <c r="H5989">
        <f t="shared" ca="1" si="190"/>
        <v>5.1005452908028603E-2</v>
      </c>
    </row>
    <row r="5990" spans="2:8" x14ac:dyDescent="0.2">
      <c r="B5990" s="176">
        <v>39113</v>
      </c>
      <c r="C5990" s="146">
        <v>147.39846800000001</v>
      </c>
      <c r="D5990">
        <f t="shared" si="189"/>
        <v>0.85696964675975773</v>
      </c>
      <c r="E5990">
        <v>-2.351413013588876E-2</v>
      </c>
      <c r="G5990">
        <v>5988</v>
      </c>
      <c r="H5990">
        <f t="shared" ca="1" si="190"/>
        <v>-1.4158713154967495E-2</v>
      </c>
    </row>
    <row r="5991" spans="2:8" x14ac:dyDescent="0.2">
      <c r="B5991" s="176">
        <v>40044</v>
      </c>
      <c r="C5991" s="146">
        <v>79.375809000000004</v>
      </c>
      <c r="D5991">
        <f t="shared" si="189"/>
        <v>4.7681824702234019</v>
      </c>
      <c r="E5991">
        <v>-2.3519920710256586E-2</v>
      </c>
      <c r="G5991">
        <v>5989</v>
      </c>
      <c r="H5991">
        <f t="shared" ca="1" si="190"/>
        <v>-1.8846526356230707E-2</v>
      </c>
    </row>
    <row r="5992" spans="2:8" x14ac:dyDescent="0.2">
      <c r="B5992" s="176">
        <v>37207</v>
      </c>
      <c r="C5992" s="146">
        <v>13.760973999999999</v>
      </c>
      <c r="D5992">
        <f t="shared" si="189"/>
        <v>-0.89271279458671438</v>
      </c>
      <c r="E5992">
        <v>-2.3535874037096179E-2</v>
      </c>
      <c r="G5992">
        <v>5990</v>
      </c>
      <c r="H5992">
        <f t="shared" ca="1" si="190"/>
        <v>-2.9302401638194413E-2</v>
      </c>
    </row>
    <row r="5993" spans="2:8" x14ac:dyDescent="0.2">
      <c r="B5993" s="176">
        <v>40207</v>
      </c>
      <c r="C5993" s="146">
        <v>128.26295500000001</v>
      </c>
      <c r="D5993">
        <f t="shared" si="189"/>
        <v>-0.57746237344814433</v>
      </c>
      <c r="E5993">
        <v>-2.3555001466194277E-2</v>
      </c>
      <c r="G5993">
        <v>5991</v>
      </c>
      <c r="H5993">
        <f t="shared" ca="1" si="190"/>
        <v>-3.2307145270274312E-2</v>
      </c>
    </row>
    <row r="5994" spans="2:8" x14ac:dyDescent="0.2">
      <c r="B5994" s="176">
        <v>44249</v>
      </c>
      <c r="C5994" s="146">
        <v>303.55392499999999</v>
      </c>
      <c r="D5994">
        <f t="shared" si="189"/>
        <v>13.844714459948888</v>
      </c>
      <c r="E5994">
        <v>-2.3568974236009607E-2</v>
      </c>
      <c r="G5994">
        <v>5992</v>
      </c>
      <c r="H5994">
        <f t="shared" ca="1" si="190"/>
        <v>6.5176207531582653E-2</v>
      </c>
    </row>
    <row r="5995" spans="2:8" x14ac:dyDescent="0.2">
      <c r="B5995" s="176">
        <v>37396</v>
      </c>
      <c r="C5995" s="146">
        <v>20.448619999999998</v>
      </c>
      <c r="D5995">
        <f t="shared" si="189"/>
        <v>5.1149832475504607E-2</v>
      </c>
      <c r="E5995">
        <v>-2.3572735871684028E-2</v>
      </c>
      <c r="G5995">
        <v>5993</v>
      </c>
      <c r="H5995">
        <f t="shared" ca="1" si="190"/>
        <v>-7.3241889247543214E-3</v>
      </c>
    </row>
    <row r="5996" spans="2:8" x14ac:dyDescent="0.2">
      <c r="B5996" s="176">
        <v>36703</v>
      </c>
      <c r="C5996" s="146">
        <v>19.453572999999999</v>
      </c>
      <c r="D5996">
        <f t="shared" si="189"/>
        <v>-0.92251656382214808</v>
      </c>
      <c r="E5996">
        <v>-2.3615923610899522E-2</v>
      </c>
      <c r="G5996">
        <v>5994</v>
      </c>
      <c r="H5996">
        <f t="shared" ca="1" si="190"/>
        <v>-7.5076447908330346E-2</v>
      </c>
    </row>
    <row r="5997" spans="2:8" x14ac:dyDescent="0.2">
      <c r="B5997" s="176">
        <v>43299</v>
      </c>
      <c r="C5997" s="146">
        <v>251.06750500000001</v>
      </c>
      <c r="D5997">
        <f t="shared" si="189"/>
        <v>-0.37684024544135569</v>
      </c>
      <c r="E5997">
        <v>-2.3648022761628393E-2</v>
      </c>
      <c r="G5997">
        <v>5995</v>
      </c>
      <c r="H5997">
        <f t="shared" ca="1" si="190"/>
        <v>2.1663955248023819E-2</v>
      </c>
    </row>
    <row r="5998" spans="2:8" x14ac:dyDescent="0.2">
      <c r="B5998" s="176">
        <v>43069</v>
      </c>
      <c r="C5998" s="146">
        <v>402.89428700000002</v>
      </c>
      <c r="D5998">
        <f t="shared" si="189"/>
        <v>8.9255716184244775</v>
      </c>
      <c r="E5998">
        <v>-2.36744539494817E-2</v>
      </c>
      <c r="G5998">
        <v>5996</v>
      </c>
      <c r="H5998">
        <f t="shared" ca="1" si="190"/>
        <v>2.1249706750440894E-2</v>
      </c>
    </row>
    <row r="5999" spans="2:8" x14ac:dyDescent="0.2">
      <c r="B5999" s="176">
        <v>36426</v>
      </c>
      <c r="C5999" s="146">
        <v>40.591545000000004</v>
      </c>
      <c r="D5999">
        <f t="shared" si="189"/>
        <v>0.6383464301208881</v>
      </c>
      <c r="E5999">
        <v>-2.3679430572058721E-2</v>
      </c>
      <c r="G5999">
        <v>5997</v>
      </c>
      <c r="H5999">
        <f t="shared" ca="1" si="190"/>
        <v>-6.2436046713344892E-2</v>
      </c>
    </row>
    <row r="6000" spans="2:8" x14ac:dyDescent="0.2">
      <c r="B6000" s="176">
        <v>37446</v>
      </c>
      <c r="C6000" s="146">
        <v>24.775922999999999</v>
      </c>
      <c r="D6000">
        <f t="shared" si="189"/>
        <v>-0.79184147270767402</v>
      </c>
      <c r="E6000">
        <v>-2.3708325572218698E-2</v>
      </c>
      <c r="G6000">
        <v>5998</v>
      </c>
      <c r="H6000">
        <f t="shared" ca="1" si="190"/>
        <v>1.9210398473909231E-2</v>
      </c>
    </row>
    <row r="6001" spans="2:8" x14ac:dyDescent="0.2">
      <c r="B6001" s="176">
        <v>39332</v>
      </c>
      <c r="C6001" s="146">
        <v>119.0243</v>
      </c>
      <c r="D6001">
        <f t="shared" si="189"/>
        <v>2.0329655802185824</v>
      </c>
      <c r="E6001">
        <v>-2.3734308892264973E-2</v>
      </c>
      <c r="G6001">
        <v>5999</v>
      </c>
      <c r="H6001">
        <f t="shared" ca="1" si="190"/>
        <v>1.4349456670996638E-2</v>
      </c>
    </row>
    <row r="6002" spans="2:8" x14ac:dyDescent="0.2">
      <c r="B6002" s="176">
        <v>36384</v>
      </c>
      <c r="C6002" s="146">
        <v>39.243538000000001</v>
      </c>
      <c r="D6002">
        <f t="shared" si="189"/>
        <v>-0.75662636612145551</v>
      </c>
      <c r="E6002">
        <v>-2.3737751239858131E-2</v>
      </c>
      <c r="G6002">
        <v>6000</v>
      </c>
      <c r="H6002">
        <f t="shared" ca="1" si="190"/>
        <v>4.0559071405554981E-2</v>
      </c>
    </row>
    <row r="6003" spans="2:8" x14ac:dyDescent="0.2">
      <c r="B6003" s="176">
        <v>40870</v>
      </c>
      <c r="C6003" s="146">
        <v>161.248108</v>
      </c>
      <c r="D6003">
        <f t="shared" si="189"/>
        <v>0.32354253315601184</v>
      </c>
      <c r="E6003">
        <v>-2.3774957902260575E-2</v>
      </c>
      <c r="G6003">
        <v>6001</v>
      </c>
      <c r="H6003">
        <f t="shared" ca="1" si="190"/>
        <v>-1.6398890667774578E-2</v>
      </c>
    </row>
    <row r="6004" spans="2:8" x14ac:dyDescent="0.2">
      <c r="B6004" s="176">
        <v>39156</v>
      </c>
      <c r="C6004" s="146">
        <v>121.830696</v>
      </c>
      <c r="D6004">
        <f t="shared" si="189"/>
        <v>1.1079573924776576</v>
      </c>
      <c r="E6004">
        <v>-2.3801471952817847E-2</v>
      </c>
      <c r="G6004">
        <v>6002</v>
      </c>
      <c r="H6004">
        <f t="shared" ca="1" si="190"/>
        <v>1.2202534318363488E-2</v>
      </c>
    </row>
    <row r="6005" spans="2:8" x14ac:dyDescent="0.2">
      <c r="B6005" s="176">
        <v>35135</v>
      </c>
      <c r="C6005" s="146">
        <v>57.795616000000003</v>
      </c>
      <c r="D6005">
        <f t="shared" si="189"/>
        <v>-0.77723056280384173</v>
      </c>
      <c r="E6005">
        <v>-2.3812422915657327E-2</v>
      </c>
      <c r="G6005">
        <v>6003</v>
      </c>
      <c r="H6005">
        <f t="shared" ca="1" si="190"/>
        <v>-4.1739571406270007E-2</v>
      </c>
    </row>
    <row r="6006" spans="2:8" x14ac:dyDescent="0.2">
      <c r="B6006" s="176">
        <v>43360</v>
      </c>
      <c r="C6006" s="146">
        <v>259.44140599999997</v>
      </c>
      <c r="D6006">
        <f t="shared" si="189"/>
        <v>2.5664252029534298</v>
      </c>
      <c r="E6006">
        <v>-2.3818419289968962E-2</v>
      </c>
      <c r="G6006">
        <v>6004</v>
      </c>
      <c r="H6006">
        <f t="shared" ca="1" si="190"/>
        <v>-5.6179646391392953E-2</v>
      </c>
    </row>
    <row r="6007" spans="2:8" x14ac:dyDescent="0.2">
      <c r="B6007" s="176">
        <v>38062</v>
      </c>
      <c r="C6007" s="146">
        <v>72.745506000000006</v>
      </c>
      <c r="D6007">
        <f t="shared" si="189"/>
        <v>-0.7434620201574571</v>
      </c>
      <c r="E6007">
        <v>-2.3827370133544079E-2</v>
      </c>
      <c r="G6007">
        <v>6005</v>
      </c>
      <c r="H6007">
        <f t="shared" ca="1" si="190"/>
        <v>-2.51304331602487E-2</v>
      </c>
    </row>
    <row r="6008" spans="2:8" x14ac:dyDescent="0.2">
      <c r="B6008" s="176">
        <v>44405</v>
      </c>
      <c r="C6008" s="146">
        <v>283.56622299999998</v>
      </c>
      <c r="D6008">
        <f t="shared" si="189"/>
        <v>-0.15693532797375462</v>
      </c>
      <c r="E6008">
        <v>-2.3850271391277357E-2</v>
      </c>
      <c r="G6008">
        <v>6006</v>
      </c>
      <c r="H6008">
        <f t="shared" ca="1" si="190"/>
        <v>3.254813309089756E-3</v>
      </c>
    </row>
    <row r="6009" spans="2:8" x14ac:dyDescent="0.2">
      <c r="B6009" s="176">
        <v>44365</v>
      </c>
      <c r="C6009" s="146">
        <v>336.35168499999997</v>
      </c>
      <c r="D6009">
        <f t="shared" si="189"/>
        <v>-0.25329205754084155</v>
      </c>
      <c r="E6009">
        <v>-2.3868069182405551E-2</v>
      </c>
      <c r="G6009">
        <v>6007</v>
      </c>
      <c r="H6009">
        <f t="shared" ca="1" si="190"/>
        <v>-3.878539786857876E-3</v>
      </c>
    </row>
    <row r="6010" spans="2:8" x14ac:dyDescent="0.2">
      <c r="B6010" s="176">
        <v>43046</v>
      </c>
      <c r="C6010" s="146">
        <v>450.44610599999999</v>
      </c>
      <c r="D6010">
        <f t="shared" si="189"/>
        <v>22.09437253798248</v>
      </c>
      <c r="E6010">
        <v>-2.3871219526681513E-2</v>
      </c>
      <c r="G6010">
        <v>6008</v>
      </c>
      <c r="H6010">
        <f t="shared" ca="1" si="190"/>
        <v>3.2658391361652814E-2</v>
      </c>
    </row>
    <row r="6011" spans="2:8" x14ac:dyDescent="0.2">
      <c r="B6011" s="176">
        <v>36018</v>
      </c>
      <c r="C6011" s="146">
        <v>19.504583</v>
      </c>
      <c r="D6011">
        <f t="shared" si="189"/>
        <v>-1.5095443104425003E-2</v>
      </c>
      <c r="E6011">
        <v>-2.3871689406697039E-2</v>
      </c>
      <c r="G6011">
        <v>6009</v>
      </c>
      <c r="H6011">
        <f t="shared" ca="1" si="190"/>
        <v>-1.2371197421600758E-2</v>
      </c>
    </row>
    <row r="6012" spans="2:8" x14ac:dyDescent="0.2">
      <c r="B6012" s="176">
        <v>36664</v>
      </c>
      <c r="C6012" s="146">
        <v>19.803526000000002</v>
      </c>
      <c r="D6012">
        <f t="shared" si="189"/>
        <v>-0.18392609104386895</v>
      </c>
      <c r="E6012">
        <v>-2.3889356758052132E-2</v>
      </c>
      <c r="G6012">
        <v>6010</v>
      </c>
      <c r="H6012">
        <f t="shared" ca="1" si="190"/>
        <v>6.599515373403613E-3</v>
      </c>
    </row>
    <row r="6013" spans="2:8" x14ac:dyDescent="0.2">
      <c r="B6013" s="176">
        <v>37627</v>
      </c>
      <c r="C6013" s="146">
        <v>24.266829000000001</v>
      </c>
      <c r="D6013">
        <f t="shared" si="189"/>
        <v>-2.8069433988139048E-2</v>
      </c>
      <c r="E6013">
        <v>-2.38908098312147E-2</v>
      </c>
      <c r="G6013">
        <v>6011</v>
      </c>
      <c r="H6013">
        <f t="shared" ca="1" si="190"/>
        <v>7.9874182955261431E-3</v>
      </c>
    </row>
    <row r="6014" spans="2:8" x14ac:dyDescent="0.2">
      <c r="B6014" s="176">
        <v>36241</v>
      </c>
      <c r="C6014" s="146">
        <v>24.967656999999999</v>
      </c>
      <c r="D6014">
        <f t="shared" si="189"/>
        <v>-0.96143097563040614</v>
      </c>
      <c r="E6014">
        <v>-2.3892635784897216E-2</v>
      </c>
      <c r="G6014">
        <v>6012</v>
      </c>
      <c r="H6014">
        <f t="shared" ca="1" si="190"/>
        <v>-2.2460964902420579E-2</v>
      </c>
    </row>
    <row r="6015" spans="2:8" x14ac:dyDescent="0.2">
      <c r="B6015" s="176">
        <v>45222</v>
      </c>
      <c r="C6015" s="146">
        <v>647.34997599999997</v>
      </c>
      <c r="D6015">
        <f t="shared" si="189"/>
        <v>14.748113279380808</v>
      </c>
      <c r="E6015">
        <v>-2.3899330086260683E-2</v>
      </c>
      <c r="G6015">
        <v>6013</v>
      </c>
      <c r="H6015">
        <f t="shared" ca="1" si="190"/>
        <v>1.7797453686569188E-2</v>
      </c>
    </row>
    <row r="6016" spans="2:8" x14ac:dyDescent="0.2">
      <c r="B6016" s="176">
        <v>36424</v>
      </c>
      <c r="C6016" s="146">
        <v>41.10651</v>
      </c>
      <c r="D6016">
        <f t="shared" si="189"/>
        <v>-0.31521819798471146</v>
      </c>
      <c r="E6016">
        <v>-2.3916248465582886E-2</v>
      </c>
      <c r="G6016">
        <v>6014</v>
      </c>
      <c r="H6016">
        <f t="shared" ca="1" si="190"/>
        <v>-4.7470734127467468E-2</v>
      </c>
    </row>
    <row r="6017" spans="2:8" x14ac:dyDescent="0.2">
      <c r="B6017" s="176">
        <v>37929</v>
      </c>
      <c r="C6017" s="146">
        <v>60.028624999999998</v>
      </c>
      <c r="D6017">
        <f t="shared" si="189"/>
        <v>-0.52362056126782652</v>
      </c>
      <c r="E6017">
        <v>-2.392533636648073E-2</v>
      </c>
      <c r="G6017">
        <v>6015</v>
      </c>
      <c r="H6017">
        <f t="shared" ca="1" si="190"/>
        <v>4.9318763563722161E-2</v>
      </c>
    </row>
    <row r="6018" spans="2:8" x14ac:dyDescent="0.2">
      <c r="B6018" s="176">
        <v>39484</v>
      </c>
      <c r="C6018" s="146">
        <v>126.010109</v>
      </c>
      <c r="D6018">
        <f t="shared" si="189"/>
        <v>1.6128134033375681</v>
      </c>
      <c r="E6018">
        <v>-2.3938981498675287E-2</v>
      </c>
      <c r="G6018">
        <v>6016</v>
      </c>
      <c r="H6018">
        <f t="shared" ca="1" si="190"/>
        <v>-3.8815554841701363E-2</v>
      </c>
    </row>
    <row r="6019" spans="2:8" x14ac:dyDescent="0.2">
      <c r="B6019" s="176">
        <v>39939</v>
      </c>
      <c r="C6019" s="146">
        <v>48.227749000000003</v>
      </c>
      <c r="D6019">
        <f t="shared" ref="D6019:D6082" si="191">(C6019-C6020)/C6020</f>
        <v>-0.62184399856214034</v>
      </c>
      <c r="E6019">
        <v>-2.3954406120583253E-2</v>
      </c>
      <c r="G6019">
        <v>6017</v>
      </c>
      <c r="H6019">
        <f t="shared" ca="1" si="190"/>
        <v>1.1712049451130423E-2</v>
      </c>
    </row>
    <row r="6020" spans="2:8" x14ac:dyDescent="0.2">
      <c r="B6020" s="176">
        <v>39430</v>
      </c>
      <c r="C6020" s="146">
        <v>127.534004</v>
      </c>
      <c r="D6020">
        <f t="shared" si="191"/>
        <v>4.0678168881553258</v>
      </c>
      <c r="E6020">
        <v>-2.3979511085642818E-2</v>
      </c>
      <c r="G6020">
        <v>6018</v>
      </c>
      <c r="H6020">
        <f t="shared" ref="H6020:H6083" ca="1" si="192">_xlfn.NORM.INV(RAND(),N$5,N$6)</f>
        <v>-3.5623052365377446E-2</v>
      </c>
    </row>
    <row r="6021" spans="2:8" x14ac:dyDescent="0.2">
      <c r="B6021" s="176">
        <v>39854</v>
      </c>
      <c r="C6021" s="146">
        <v>25.165472000000001</v>
      </c>
      <c r="D6021">
        <f t="shared" si="191"/>
        <v>-0.56407207834686068</v>
      </c>
      <c r="E6021">
        <v>-2.4011314663321723E-2</v>
      </c>
      <c r="G6021">
        <v>6019</v>
      </c>
      <c r="H6021">
        <f t="shared" ca="1" si="192"/>
        <v>2.5867563622594517E-2</v>
      </c>
    </row>
    <row r="6022" spans="2:8" x14ac:dyDescent="0.2">
      <c r="B6022" s="176">
        <v>35635</v>
      </c>
      <c r="C6022" s="146">
        <v>57.728515999999999</v>
      </c>
      <c r="D6022">
        <f t="shared" si="191"/>
        <v>-0.11644703951794884</v>
      </c>
      <c r="E6022">
        <v>-2.4025515229042275E-2</v>
      </c>
      <c r="G6022">
        <v>6020</v>
      </c>
      <c r="H6022">
        <f t="shared" ca="1" si="192"/>
        <v>5.4265353491294837E-3</v>
      </c>
    </row>
    <row r="6023" spans="2:8" x14ac:dyDescent="0.2">
      <c r="B6023" s="176">
        <v>38440</v>
      </c>
      <c r="C6023" s="146">
        <v>65.336792000000003</v>
      </c>
      <c r="D6023">
        <f t="shared" si="191"/>
        <v>-0.48374368178186994</v>
      </c>
      <c r="E6023">
        <v>-2.4045960699982979E-2</v>
      </c>
      <c r="G6023">
        <v>6021</v>
      </c>
      <c r="H6023">
        <f t="shared" ca="1" si="192"/>
        <v>-3.7078794669742891E-2</v>
      </c>
    </row>
    <row r="6024" spans="2:8" x14ac:dyDescent="0.2">
      <c r="B6024" s="176">
        <v>38874</v>
      </c>
      <c r="C6024" s="146">
        <v>126.558823</v>
      </c>
      <c r="D6024">
        <f t="shared" si="191"/>
        <v>0.26523483725760566</v>
      </c>
      <c r="E6024">
        <v>-2.4051704457189446E-2</v>
      </c>
      <c r="G6024">
        <v>6022</v>
      </c>
      <c r="H6024">
        <f t="shared" ca="1" si="192"/>
        <v>-1.5965427407884857E-3</v>
      </c>
    </row>
    <row r="6025" spans="2:8" x14ac:dyDescent="0.2">
      <c r="B6025" s="176">
        <v>40108</v>
      </c>
      <c r="C6025" s="146">
        <v>100.027931</v>
      </c>
      <c r="D6025">
        <f t="shared" si="191"/>
        <v>-0.24951617063133605</v>
      </c>
      <c r="E6025">
        <v>-2.4060580094857464E-2</v>
      </c>
      <c r="G6025">
        <v>6023</v>
      </c>
      <c r="H6025">
        <f t="shared" ca="1" si="192"/>
        <v>-1.4775745836667147E-2</v>
      </c>
    </row>
    <row r="6026" spans="2:8" x14ac:dyDescent="0.2">
      <c r="B6026" s="176">
        <v>44130</v>
      </c>
      <c r="C6026" s="146">
        <v>133.284592</v>
      </c>
      <c r="D6026">
        <f t="shared" si="191"/>
        <v>1.2249822982447287</v>
      </c>
      <c r="E6026">
        <v>-2.4087606617117049E-2</v>
      </c>
      <c r="G6026">
        <v>6024</v>
      </c>
      <c r="H6026">
        <f t="shared" ca="1" si="192"/>
        <v>1.8633130021253469E-2</v>
      </c>
    </row>
    <row r="6027" spans="2:8" x14ac:dyDescent="0.2">
      <c r="B6027" s="176">
        <v>35626</v>
      </c>
      <c r="C6027" s="146">
        <v>59.903663999999999</v>
      </c>
      <c r="D6027">
        <f t="shared" si="191"/>
        <v>-0.86745259651860607</v>
      </c>
      <c r="E6027">
        <v>-2.4096452080991898E-2</v>
      </c>
      <c r="G6027">
        <v>6025</v>
      </c>
      <c r="H6027">
        <f t="shared" ca="1" si="192"/>
        <v>3.6618892035084408E-2</v>
      </c>
    </row>
    <row r="6028" spans="2:8" x14ac:dyDescent="0.2">
      <c r="B6028" s="176">
        <v>42838</v>
      </c>
      <c r="C6028" s="146">
        <v>451.94143700000001</v>
      </c>
      <c r="D6028">
        <f t="shared" si="191"/>
        <v>0.72205664013521342</v>
      </c>
      <c r="E6028">
        <v>-2.4109331037257348E-2</v>
      </c>
      <c r="G6028">
        <v>6026</v>
      </c>
      <c r="H6028">
        <f t="shared" ca="1" si="192"/>
        <v>8.7910677264876266E-3</v>
      </c>
    </row>
    <row r="6029" spans="2:8" x14ac:dyDescent="0.2">
      <c r="B6029" s="176">
        <v>41361</v>
      </c>
      <c r="C6029" s="146">
        <v>262.44284099999999</v>
      </c>
      <c r="D6029">
        <f t="shared" si="191"/>
        <v>0.37642375372036591</v>
      </c>
      <c r="E6029">
        <v>-2.4111785959287153E-2</v>
      </c>
      <c r="G6029">
        <v>6027</v>
      </c>
      <c r="H6029">
        <f t="shared" ca="1" si="192"/>
        <v>-7.9868537295466144E-3</v>
      </c>
    </row>
    <row r="6030" spans="2:8" x14ac:dyDescent="0.2">
      <c r="B6030" s="176">
        <v>40410</v>
      </c>
      <c r="C6030" s="146">
        <v>190.67008999999999</v>
      </c>
      <c r="D6030">
        <f t="shared" si="191"/>
        <v>-0.61570959876370412</v>
      </c>
      <c r="E6030">
        <v>-2.4124189363731528E-2</v>
      </c>
      <c r="G6030">
        <v>6028</v>
      </c>
      <c r="H6030">
        <f t="shared" ca="1" si="192"/>
        <v>-3.913691403679114E-3</v>
      </c>
    </row>
    <row r="6031" spans="2:8" x14ac:dyDescent="0.2">
      <c r="B6031" s="176">
        <v>41982</v>
      </c>
      <c r="C6031" s="146">
        <v>496.16146900000001</v>
      </c>
      <c r="D6031">
        <f t="shared" si="191"/>
        <v>3.5695548360889804</v>
      </c>
      <c r="E6031">
        <v>-2.4141926776182328E-2</v>
      </c>
      <c r="G6031">
        <v>6029</v>
      </c>
      <c r="H6031">
        <f t="shared" ca="1" si="192"/>
        <v>-2.8414976988554268E-2</v>
      </c>
    </row>
    <row r="6032" spans="2:8" x14ac:dyDescent="0.2">
      <c r="B6032" s="176">
        <v>39315</v>
      </c>
      <c r="C6032" s="146">
        <v>108.579826</v>
      </c>
      <c r="D6032">
        <f t="shared" si="191"/>
        <v>-0.75698743976893934</v>
      </c>
      <c r="E6032">
        <v>-2.4159435312209075E-2</v>
      </c>
      <c r="G6032">
        <v>6030</v>
      </c>
      <c r="H6032">
        <f t="shared" ca="1" si="192"/>
        <v>-2.7073451367690682E-2</v>
      </c>
    </row>
    <row r="6033" spans="2:8" x14ac:dyDescent="0.2">
      <c r="B6033" s="176">
        <v>42705</v>
      </c>
      <c r="C6033" s="146">
        <v>446.80746499999998</v>
      </c>
      <c r="D6033">
        <f t="shared" si="191"/>
        <v>6.233713708186979E-2</v>
      </c>
      <c r="E6033">
        <v>-2.4167098327554593E-2</v>
      </c>
      <c r="G6033">
        <v>6031</v>
      </c>
      <c r="H6033">
        <f t="shared" ca="1" si="192"/>
        <v>-2.2358589511562842E-3</v>
      </c>
    </row>
    <row r="6034" spans="2:8" x14ac:dyDescent="0.2">
      <c r="B6034" s="176">
        <v>43116</v>
      </c>
      <c r="C6034" s="146">
        <v>420.58914199999998</v>
      </c>
      <c r="D6034">
        <f t="shared" si="191"/>
        <v>1.4745746307613996</v>
      </c>
      <c r="E6034">
        <v>-2.4170253991166138E-2</v>
      </c>
      <c r="G6034">
        <v>6032</v>
      </c>
      <c r="H6034">
        <f t="shared" ca="1" si="192"/>
        <v>-1.4973881957733891E-3</v>
      </c>
    </row>
    <row r="6035" spans="2:8" x14ac:dyDescent="0.2">
      <c r="B6035" s="176">
        <v>40876</v>
      </c>
      <c r="C6035" s="146">
        <v>169.96421799999999</v>
      </c>
      <c r="D6035">
        <f t="shared" si="191"/>
        <v>4.5662949880386243</v>
      </c>
      <c r="E6035">
        <v>-2.4195689172794941E-2</v>
      </c>
      <c r="G6035">
        <v>6033</v>
      </c>
      <c r="H6035">
        <f t="shared" ca="1" si="192"/>
        <v>-4.9742418245858032E-2</v>
      </c>
    </row>
    <row r="6036" spans="2:8" x14ac:dyDescent="0.2">
      <c r="B6036" s="176">
        <v>36524</v>
      </c>
      <c r="C6036" s="146">
        <v>30.534533</v>
      </c>
      <c r="D6036">
        <f t="shared" si="191"/>
        <v>-0.74203092095845935</v>
      </c>
      <c r="E6036">
        <v>-2.4201234098327435E-2</v>
      </c>
      <c r="G6036">
        <v>6034</v>
      </c>
      <c r="H6036">
        <f t="shared" ca="1" si="192"/>
        <v>1.2069186253408174E-2</v>
      </c>
    </row>
    <row r="6037" spans="2:8" x14ac:dyDescent="0.2">
      <c r="B6037" s="176">
        <v>39407</v>
      </c>
      <c r="C6037" s="146">
        <v>118.365089</v>
      </c>
      <c r="D6037">
        <f t="shared" si="191"/>
        <v>0.81393314153812424</v>
      </c>
      <c r="E6037">
        <v>-2.4207959021002496E-2</v>
      </c>
      <c r="G6037">
        <v>6035</v>
      </c>
      <c r="H6037">
        <f t="shared" ca="1" si="192"/>
        <v>2.5066924576947293E-2</v>
      </c>
    </row>
    <row r="6038" spans="2:8" x14ac:dyDescent="0.2">
      <c r="B6038" s="176">
        <v>37960</v>
      </c>
      <c r="C6038" s="146">
        <v>65.253281000000001</v>
      </c>
      <c r="D6038">
        <f t="shared" si="191"/>
        <v>-0.71183429406997067</v>
      </c>
      <c r="E6038">
        <v>-2.4238316484358983E-2</v>
      </c>
      <c r="G6038">
        <v>6036</v>
      </c>
      <c r="H6038">
        <f t="shared" ca="1" si="192"/>
        <v>2.0828362687370476E-2</v>
      </c>
    </row>
    <row r="6039" spans="2:8" x14ac:dyDescent="0.2">
      <c r="B6039" s="176">
        <v>40651</v>
      </c>
      <c r="C6039" s="146">
        <v>226.44360399999999</v>
      </c>
      <c r="D6039">
        <f t="shared" si="191"/>
        <v>-0.55289454424894302</v>
      </c>
      <c r="E6039">
        <v>-2.4274768883504209E-2</v>
      </c>
      <c r="G6039">
        <v>6037</v>
      </c>
      <c r="H6039">
        <f t="shared" ca="1" si="192"/>
        <v>3.9524210995929447E-2</v>
      </c>
    </row>
    <row r="6040" spans="2:8" x14ac:dyDescent="0.2">
      <c r="B6040" s="176">
        <v>42124</v>
      </c>
      <c r="C6040" s="146">
        <v>506.46575899999999</v>
      </c>
      <c r="D6040">
        <f t="shared" si="191"/>
        <v>3.7596110256207966</v>
      </c>
      <c r="E6040">
        <v>-2.4284890699515702E-2</v>
      </c>
      <c r="G6040">
        <v>6038</v>
      </c>
      <c r="H6040">
        <f t="shared" ca="1" si="192"/>
        <v>1.0295891113971258E-2</v>
      </c>
    </row>
    <row r="6041" spans="2:8" x14ac:dyDescent="0.2">
      <c r="B6041" s="176">
        <v>38740</v>
      </c>
      <c r="C6041" s="146">
        <v>106.409065</v>
      </c>
      <c r="D6041">
        <f t="shared" si="191"/>
        <v>-0.69689484858056983</v>
      </c>
      <c r="E6041">
        <v>-2.4360889336650413E-2</v>
      </c>
      <c r="G6041">
        <v>6039</v>
      </c>
      <c r="H6041">
        <f t="shared" ca="1" si="192"/>
        <v>-3.5732879590254937E-2</v>
      </c>
    </row>
    <row r="6042" spans="2:8" x14ac:dyDescent="0.2">
      <c r="B6042" s="176">
        <v>42291</v>
      </c>
      <c r="C6042" s="146">
        <v>351.06320199999999</v>
      </c>
      <c r="D6042">
        <f t="shared" si="191"/>
        <v>4.0309949079303795</v>
      </c>
      <c r="E6042">
        <v>-2.4370055502738387E-2</v>
      </c>
      <c r="G6042">
        <v>6040</v>
      </c>
      <c r="H6042">
        <f t="shared" ca="1" si="192"/>
        <v>-1.9253722078816687E-2</v>
      </c>
    </row>
    <row r="6043" spans="2:8" x14ac:dyDescent="0.2">
      <c r="B6043" s="176">
        <v>39645</v>
      </c>
      <c r="C6043" s="146">
        <v>69.780074999999997</v>
      </c>
      <c r="D6043">
        <f t="shared" si="191"/>
        <v>-0.79017518900532879</v>
      </c>
      <c r="E6043">
        <v>-2.440820942412824E-2</v>
      </c>
      <c r="G6043">
        <v>6041</v>
      </c>
      <c r="H6043">
        <f t="shared" ca="1" si="192"/>
        <v>3.6272340169509337E-2</v>
      </c>
    </row>
    <row r="6044" spans="2:8" x14ac:dyDescent="0.2">
      <c r="B6044" s="176">
        <v>43230</v>
      </c>
      <c r="C6044" s="146">
        <v>332.56350700000002</v>
      </c>
      <c r="D6044">
        <f t="shared" si="191"/>
        <v>10.729755125603099</v>
      </c>
      <c r="E6044">
        <v>-2.4418801561886094E-2</v>
      </c>
      <c r="G6044">
        <v>6042</v>
      </c>
      <c r="H6044">
        <f t="shared" ca="1" si="192"/>
        <v>-3.1960179718322497E-2</v>
      </c>
    </row>
    <row r="6045" spans="2:8" x14ac:dyDescent="0.2">
      <c r="B6045" s="176">
        <v>39808</v>
      </c>
      <c r="C6045" s="146">
        <v>28.352126999999999</v>
      </c>
      <c r="D6045">
        <f t="shared" si="191"/>
        <v>-0.47258781298239599</v>
      </c>
      <c r="E6045">
        <v>-2.4436161242307783E-2</v>
      </c>
      <c r="G6045">
        <v>6043</v>
      </c>
      <c r="H6045">
        <f t="shared" ca="1" si="192"/>
        <v>1.0455081477851994E-2</v>
      </c>
    </row>
    <row r="6046" spans="2:8" x14ac:dyDescent="0.2">
      <c r="B6046" s="176">
        <v>35507</v>
      </c>
      <c r="C6046" s="146">
        <v>53.757057000000003</v>
      </c>
      <c r="D6046">
        <f t="shared" si="191"/>
        <v>1.0246638727085604</v>
      </c>
      <c r="E6046">
        <v>-2.4462488601773434E-2</v>
      </c>
      <c r="G6046">
        <v>6044</v>
      </c>
      <c r="H6046">
        <f t="shared" ca="1" si="192"/>
        <v>3.7487820963843663E-2</v>
      </c>
    </row>
    <row r="6047" spans="2:8" x14ac:dyDescent="0.2">
      <c r="B6047" s="176">
        <v>36557</v>
      </c>
      <c r="C6047" s="146">
        <v>26.551102</v>
      </c>
      <c r="D6047">
        <f t="shared" si="191"/>
        <v>-0.38691335787379205</v>
      </c>
      <c r="E6047">
        <v>-2.4485499918673753E-2</v>
      </c>
      <c r="G6047">
        <v>6045</v>
      </c>
      <c r="H6047">
        <f t="shared" ca="1" si="192"/>
        <v>6.1086883966236108E-3</v>
      </c>
    </row>
    <row r="6048" spans="2:8" x14ac:dyDescent="0.2">
      <c r="B6048" s="176">
        <v>35800</v>
      </c>
      <c r="C6048" s="146">
        <v>43.307259000000002</v>
      </c>
      <c r="D6048">
        <f t="shared" si="191"/>
        <v>2.9261815735021179</v>
      </c>
      <c r="E6048">
        <v>-2.4497672915915487E-2</v>
      </c>
      <c r="G6048">
        <v>6046</v>
      </c>
      <c r="H6048">
        <f t="shared" ca="1" si="192"/>
        <v>5.7722659266397955E-2</v>
      </c>
    </row>
    <row r="6049" spans="2:8" x14ac:dyDescent="0.2">
      <c r="B6049" s="176">
        <v>37056</v>
      </c>
      <c r="C6049" s="146">
        <v>11.030376</v>
      </c>
      <c r="D6049">
        <f t="shared" si="191"/>
        <v>-0.70732490121689784</v>
      </c>
      <c r="E6049">
        <v>-2.4556634981903136E-2</v>
      </c>
      <c r="G6049">
        <v>6047</v>
      </c>
      <c r="H6049">
        <f t="shared" ca="1" si="192"/>
        <v>-4.0297965470800209E-2</v>
      </c>
    </row>
    <row r="6050" spans="2:8" x14ac:dyDescent="0.2">
      <c r="B6050" s="176">
        <v>35927</v>
      </c>
      <c r="C6050" s="146">
        <v>37.688125999999997</v>
      </c>
      <c r="D6050">
        <f t="shared" si="191"/>
        <v>-0.44741683998001452</v>
      </c>
      <c r="E6050">
        <v>-2.4582317233508705E-2</v>
      </c>
      <c r="G6050">
        <v>6048</v>
      </c>
      <c r="H6050">
        <f t="shared" ca="1" si="192"/>
        <v>-5.1164383704339058E-3</v>
      </c>
    </row>
    <row r="6051" spans="2:8" x14ac:dyDescent="0.2">
      <c r="B6051" s="176">
        <v>39717</v>
      </c>
      <c r="C6051" s="146">
        <v>68.203536999999997</v>
      </c>
      <c r="D6051">
        <f t="shared" si="191"/>
        <v>-0.7646480901558389</v>
      </c>
      <c r="E6051">
        <v>-2.4609164571592051E-2</v>
      </c>
      <c r="G6051">
        <v>6049</v>
      </c>
      <c r="H6051">
        <f t="shared" ca="1" si="192"/>
        <v>-1.3916955138752924E-2</v>
      </c>
    </row>
    <row r="6052" spans="2:8" x14ac:dyDescent="0.2">
      <c r="B6052" s="176">
        <v>41319</v>
      </c>
      <c r="C6052" s="146">
        <v>289.79385400000001</v>
      </c>
      <c r="D6052">
        <f t="shared" si="191"/>
        <v>26.891209847788531</v>
      </c>
      <c r="E6052">
        <v>-2.4614401162269609E-2</v>
      </c>
      <c r="G6052">
        <v>6050</v>
      </c>
      <c r="H6052">
        <f t="shared" ca="1" si="192"/>
        <v>-3.0646130974840972E-2</v>
      </c>
    </row>
    <row r="6053" spans="2:8" x14ac:dyDescent="0.2">
      <c r="B6053" s="176">
        <v>37165</v>
      </c>
      <c r="C6053" s="146">
        <v>10.39015</v>
      </c>
      <c r="D6053">
        <f t="shared" si="191"/>
        <v>-0.84744569938162806</v>
      </c>
      <c r="E6053">
        <v>-2.4620055568630228E-2</v>
      </c>
      <c r="G6053">
        <v>6051</v>
      </c>
      <c r="H6053">
        <f t="shared" ca="1" si="192"/>
        <v>-1.4253588611912105E-2</v>
      </c>
    </row>
    <row r="6054" spans="2:8" x14ac:dyDescent="0.2">
      <c r="B6054" s="176">
        <v>38205</v>
      </c>
      <c r="C6054" s="146">
        <v>68.107879999999994</v>
      </c>
      <c r="D6054">
        <f t="shared" si="191"/>
        <v>0.49507188246626249</v>
      </c>
      <c r="E6054">
        <v>-2.4658757416390092E-2</v>
      </c>
      <c r="G6054">
        <v>6052</v>
      </c>
      <c r="H6054">
        <f t="shared" ca="1" si="192"/>
        <v>-1.4260739987750407E-2</v>
      </c>
    </row>
    <row r="6055" spans="2:8" x14ac:dyDescent="0.2">
      <c r="B6055" s="176">
        <v>35762</v>
      </c>
      <c r="C6055" s="146">
        <v>45.554920000000003</v>
      </c>
      <c r="D6055">
        <f t="shared" si="191"/>
        <v>-0.90817433560432215</v>
      </c>
      <c r="E6055">
        <v>-2.4681729463814001E-2</v>
      </c>
      <c r="G6055">
        <v>6053</v>
      </c>
      <c r="H6055">
        <f t="shared" ca="1" si="192"/>
        <v>8.6578143694630936E-3</v>
      </c>
    </row>
    <row r="6056" spans="2:8" x14ac:dyDescent="0.2">
      <c r="B6056" s="176">
        <v>42130</v>
      </c>
      <c r="C6056" s="146">
        <v>496.10226399999999</v>
      </c>
      <c r="D6056">
        <f t="shared" si="191"/>
        <v>6.8833691419692101E-3</v>
      </c>
      <c r="E6056">
        <v>-2.4684140898420595E-2</v>
      </c>
      <c r="G6056">
        <v>6054</v>
      </c>
      <c r="H6056">
        <f t="shared" ca="1" si="192"/>
        <v>-2.4045620708358414E-2</v>
      </c>
    </row>
    <row r="6057" spans="2:8" x14ac:dyDescent="0.2">
      <c r="B6057" s="176">
        <v>41898</v>
      </c>
      <c r="C6057" s="146">
        <v>492.71075400000001</v>
      </c>
      <c r="D6057">
        <f t="shared" si="191"/>
        <v>1.8114129278943274</v>
      </c>
      <c r="E6057">
        <v>-2.4687772937826938E-2</v>
      </c>
      <c r="G6057">
        <v>6055</v>
      </c>
      <c r="H6057">
        <f t="shared" ca="1" si="192"/>
        <v>-3.6214221955443278E-2</v>
      </c>
    </row>
    <row r="6058" spans="2:8" x14ac:dyDescent="0.2">
      <c r="B6058" s="176">
        <v>43501</v>
      </c>
      <c r="C6058" s="146">
        <v>175.253784</v>
      </c>
      <c r="D6058">
        <f t="shared" si="191"/>
        <v>1.933678878927318</v>
      </c>
      <c r="E6058">
        <v>-2.4687929554126371E-2</v>
      </c>
      <c r="G6058">
        <v>6056</v>
      </c>
      <c r="H6058">
        <f t="shared" ca="1" si="192"/>
        <v>-1.6271835263269519E-2</v>
      </c>
    </row>
    <row r="6059" spans="2:8" x14ac:dyDescent="0.2">
      <c r="B6059" s="176">
        <v>38222</v>
      </c>
      <c r="C6059" s="146">
        <v>59.738571</v>
      </c>
      <c r="D6059">
        <f t="shared" si="191"/>
        <v>-0.7492963384807011</v>
      </c>
      <c r="E6059">
        <v>-2.4712170967376868E-2</v>
      </c>
      <c r="G6059">
        <v>6057</v>
      </c>
      <c r="H6059">
        <f t="shared" ca="1" si="192"/>
        <v>3.2666031194499762E-2</v>
      </c>
    </row>
    <row r="6060" spans="2:8" x14ac:dyDescent="0.2">
      <c r="B6060" s="176">
        <v>40540</v>
      </c>
      <c r="C6060" s="146">
        <v>238.28360000000001</v>
      </c>
      <c r="D6060">
        <f t="shared" si="191"/>
        <v>20.187625468407237</v>
      </c>
      <c r="E6060">
        <v>-2.4748267768433974E-2</v>
      </c>
      <c r="G6060">
        <v>6058</v>
      </c>
      <c r="H6060">
        <f t="shared" ca="1" si="192"/>
        <v>2.4764397833960589E-2</v>
      </c>
    </row>
    <row r="6061" spans="2:8" x14ac:dyDescent="0.2">
      <c r="B6061" s="176">
        <v>37014</v>
      </c>
      <c r="C6061" s="146">
        <v>11.246357</v>
      </c>
      <c r="D6061">
        <f t="shared" si="191"/>
        <v>5.7288037916759356E-2</v>
      </c>
      <c r="E6061">
        <v>-2.4749131919001442E-2</v>
      </c>
      <c r="G6061">
        <v>6059</v>
      </c>
      <c r="H6061">
        <f t="shared" ca="1" si="192"/>
        <v>-1.8733157399128816E-3</v>
      </c>
    </row>
    <row r="6062" spans="2:8" x14ac:dyDescent="0.2">
      <c r="B6062" s="176">
        <v>37104</v>
      </c>
      <c r="C6062" s="146">
        <v>10.636984999999999</v>
      </c>
      <c r="D6062">
        <f t="shared" si="191"/>
        <v>-0.65025291678529606</v>
      </c>
      <c r="E6062">
        <v>-2.4752453914973115E-2</v>
      </c>
      <c r="G6062">
        <v>6060</v>
      </c>
      <c r="H6062">
        <f t="shared" ca="1" si="192"/>
        <v>2.5821236909987489E-2</v>
      </c>
    </row>
    <row r="6063" spans="2:8" x14ac:dyDescent="0.2">
      <c r="B6063" s="176">
        <v>36342</v>
      </c>
      <c r="C6063" s="146">
        <v>30.413363</v>
      </c>
      <c r="D6063">
        <f t="shared" si="191"/>
        <v>-0.76314910383031365</v>
      </c>
      <c r="E6063">
        <v>-2.4769244424355481E-2</v>
      </c>
      <c r="G6063">
        <v>6061</v>
      </c>
      <c r="H6063">
        <f t="shared" ca="1" si="192"/>
        <v>-1.6770599516100403E-2</v>
      </c>
    </row>
    <row r="6064" spans="2:8" x14ac:dyDescent="0.2">
      <c r="B6064" s="176">
        <v>39463</v>
      </c>
      <c r="C6064" s="146">
        <v>128.40721099999999</v>
      </c>
      <c r="D6064">
        <f t="shared" si="191"/>
        <v>-0.4268375443551608</v>
      </c>
      <c r="E6064">
        <v>-2.4772464243968884E-2</v>
      </c>
      <c r="G6064">
        <v>6062</v>
      </c>
      <c r="H6064">
        <f t="shared" ca="1" si="192"/>
        <v>1.1237368059921699E-2</v>
      </c>
    </row>
    <row r="6065" spans="2:8" x14ac:dyDescent="0.2">
      <c r="B6065" s="176">
        <v>40938</v>
      </c>
      <c r="C6065" s="146">
        <v>224.032837</v>
      </c>
      <c r="D6065">
        <f t="shared" si="191"/>
        <v>0.82095146585712098</v>
      </c>
      <c r="E6065">
        <v>-2.4807205437372498E-2</v>
      </c>
      <c r="G6065">
        <v>6063</v>
      </c>
      <c r="H6065">
        <f t="shared" ca="1" si="192"/>
        <v>-2.1096136922651016E-2</v>
      </c>
    </row>
    <row r="6066" spans="2:8" x14ac:dyDescent="0.2">
      <c r="B6066" s="176">
        <v>39205</v>
      </c>
      <c r="C6066" s="146">
        <v>123.030647</v>
      </c>
      <c r="D6066">
        <f t="shared" si="191"/>
        <v>10.599953253461935</v>
      </c>
      <c r="E6066">
        <v>-2.4808617815169839E-2</v>
      </c>
      <c r="G6066">
        <v>6064</v>
      </c>
      <c r="H6066">
        <f t="shared" ca="1" si="192"/>
        <v>-3.3840285995848391E-3</v>
      </c>
    </row>
    <row r="6067" spans="2:8" x14ac:dyDescent="0.2">
      <c r="B6067" s="176">
        <v>37168</v>
      </c>
      <c r="C6067" s="146">
        <v>10.606133</v>
      </c>
      <c r="D6067">
        <f t="shared" si="191"/>
        <v>-0.975706841313429</v>
      </c>
      <c r="E6067">
        <v>-2.4822758288167102E-2</v>
      </c>
      <c r="G6067">
        <v>6065</v>
      </c>
      <c r="H6067">
        <f t="shared" ca="1" si="192"/>
        <v>1.2801699188562452E-2</v>
      </c>
    </row>
    <row r="6068" spans="2:8" x14ac:dyDescent="0.2">
      <c r="B6068" s="176">
        <v>42873</v>
      </c>
      <c r="C6068" s="146">
        <v>436.589294</v>
      </c>
      <c r="D6068">
        <f t="shared" si="191"/>
        <v>7.9573208279557655</v>
      </c>
      <c r="E6068">
        <v>-2.4827432494106516E-2</v>
      </c>
      <c r="G6068">
        <v>6066</v>
      </c>
      <c r="H6068">
        <f t="shared" ca="1" si="192"/>
        <v>3.3734492860357727E-2</v>
      </c>
    </row>
    <row r="6069" spans="2:8" x14ac:dyDescent="0.2">
      <c r="B6069" s="176">
        <v>35395</v>
      </c>
      <c r="C6069" s="146">
        <v>48.741058000000002</v>
      </c>
      <c r="D6069">
        <f t="shared" si="191"/>
        <v>3.1998369164608936E-2</v>
      </c>
      <c r="E6069">
        <v>-2.4840323069750442E-2</v>
      </c>
      <c r="G6069">
        <v>6067</v>
      </c>
      <c r="H6069">
        <f t="shared" ca="1" si="192"/>
        <v>-2.6918087379043217E-2</v>
      </c>
    </row>
    <row r="6070" spans="2:8" x14ac:dyDescent="0.2">
      <c r="B6070" s="176">
        <v>35695</v>
      </c>
      <c r="C6070" s="146">
        <v>47.229782</v>
      </c>
      <c r="D6070">
        <f t="shared" si="191"/>
        <v>0.79619862831097443</v>
      </c>
      <c r="E6070">
        <v>-2.4850427511014479E-2</v>
      </c>
      <c r="G6070">
        <v>6068</v>
      </c>
      <c r="H6070">
        <f t="shared" ca="1" si="192"/>
        <v>-1.5723047150190524E-2</v>
      </c>
    </row>
    <row r="6071" spans="2:8" x14ac:dyDescent="0.2">
      <c r="B6071" s="176">
        <v>36243</v>
      </c>
      <c r="C6071" s="146">
        <v>26.294298000000001</v>
      </c>
      <c r="D6071">
        <f t="shared" si="191"/>
        <v>0.58109730420973982</v>
      </c>
      <c r="E6071">
        <v>-2.4875408236545986E-2</v>
      </c>
      <c r="G6071">
        <v>6069</v>
      </c>
      <c r="H6071">
        <f t="shared" ca="1" si="192"/>
        <v>5.4531067746353421E-3</v>
      </c>
    </row>
    <row r="6072" spans="2:8" x14ac:dyDescent="0.2">
      <c r="B6072" s="176">
        <v>37230</v>
      </c>
      <c r="C6072" s="146">
        <v>16.630410999999999</v>
      </c>
      <c r="D6072">
        <f t="shared" si="191"/>
        <v>-0.33807128051821977</v>
      </c>
      <c r="E6072">
        <v>-2.4875783209737712E-2</v>
      </c>
      <c r="G6072">
        <v>6070</v>
      </c>
      <c r="H6072">
        <f t="shared" ca="1" si="192"/>
        <v>-4.0005345951090482E-2</v>
      </c>
    </row>
    <row r="6073" spans="2:8" x14ac:dyDescent="0.2">
      <c r="B6073" s="176">
        <v>35993</v>
      </c>
      <c r="C6073" s="146">
        <v>25.124172000000002</v>
      </c>
      <c r="D6073">
        <f t="shared" si="191"/>
        <v>-0.12190665041065711</v>
      </c>
      <c r="E6073">
        <v>-2.4876993639193944E-2</v>
      </c>
      <c r="G6073">
        <v>6071</v>
      </c>
      <c r="H6073">
        <f t="shared" ca="1" si="192"/>
        <v>-4.5258317367522005E-2</v>
      </c>
    </row>
    <row r="6074" spans="2:8" x14ac:dyDescent="0.2">
      <c r="B6074" s="176">
        <v>36297</v>
      </c>
      <c r="C6074" s="146">
        <v>28.612188</v>
      </c>
      <c r="D6074">
        <f t="shared" si="191"/>
        <v>-0.83595626243832744</v>
      </c>
      <c r="E6074">
        <v>-2.4892279455066547E-2</v>
      </c>
      <c r="G6074">
        <v>6072</v>
      </c>
      <c r="H6074">
        <f t="shared" ca="1" si="192"/>
        <v>2.5413644016178773E-2</v>
      </c>
    </row>
    <row r="6075" spans="2:8" x14ac:dyDescent="0.2">
      <c r="B6075" s="176">
        <v>40904</v>
      </c>
      <c r="C6075" s="146">
        <v>174.41804500000001</v>
      </c>
      <c r="D6075">
        <f t="shared" si="191"/>
        <v>-0.63270026043490213</v>
      </c>
      <c r="E6075">
        <v>-2.4899538145382576E-2</v>
      </c>
      <c r="G6075">
        <v>6073</v>
      </c>
      <c r="H6075">
        <f t="shared" ca="1" si="192"/>
        <v>-1.4445936739127684E-2</v>
      </c>
    </row>
    <row r="6076" spans="2:8" x14ac:dyDescent="0.2">
      <c r="B6076" s="176">
        <v>41989</v>
      </c>
      <c r="C6076" s="146">
        <v>474.86569200000002</v>
      </c>
      <c r="D6076">
        <f t="shared" si="191"/>
        <v>2.8517822183696033</v>
      </c>
      <c r="E6076">
        <v>-2.4901350526448117E-2</v>
      </c>
      <c r="G6076">
        <v>6074</v>
      </c>
      <c r="H6076">
        <f t="shared" ca="1" si="192"/>
        <v>4.054173153627829E-2</v>
      </c>
    </row>
    <row r="6077" spans="2:8" x14ac:dyDescent="0.2">
      <c r="B6077" s="176">
        <v>40234</v>
      </c>
      <c r="C6077" s="146">
        <v>123.284668</v>
      </c>
      <c r="D6077">
        <f t="shared" si="191"/>
        <v>3.9454819369782199</v>
      </c>
      <c r="E6077">
        <v>-2.4910412686137567E-2</v>
      </c>
      <c r="G6077">
        <v>6075</v>
      </c>
      <c r="H6077">
        <f t="shared" ca="1" si="192"/>
        <v>-2.4677680597718611E-2</v>
      </c>
    </row>
    <row r="6078" spans="2:8" x14ac:dyDescent="0.2">
      <c r="B6078" s="176">
        <v>39780</v>
      </c>
      <c r="C6078" s="146">
        <v>24.928747000000001</v>
      </c>
      <c r="D6078">
        <f t="shared" si="191"/>
        <v>-8.0346590633244702E-2</v>
      </c>
      <c r="E6078">
        <v>-2.492877476161966E-2</v>
      </c>
      <c r="G6078">
        <v>6076</v>
      </c>
      <c r="H6078">
        <f t="shared" ca="1" si="192"/>
        <v>-2.7696215202911039E-4</v>
      </c>
    </row>
    <row r="6079" spans="2:8" x14ac:dyDescent="0.2">
      <c r="B6079" s="176">
        <v>36217</v>
      </c>
      <c r="C6079" s="146">
        <v>27.106676</v>
      </c>
      <c r="D6079">
        <f t="shared" si="191"/>
        <v>5.7267391178008976E-2</v>
      </c>
      <c r="E6079">
        <v>-2.493294287978334E-2</v>
      </c>
      <c r="G6079">
        <v>6077</v>
      </c>
      <c r="H6079">
        <f t="shared" ca="1" si="192"/>
        <v>3.0504033590202054E-2</v>
      </c>
    </row>
    <row r="6080" spans="2:8" x14ac:dyDescent="0.2">
      <c r="B6080" s="176">
        <v>36244</v>
      </c>
      <c r="C6080" s="146">
        <v>25.63843</v>
      </c>
      <c r="D6080">
        <f t="shared" si="191"/>
        <v>-0.4240106991397149</v>
      </c>
      <c r="E6080">
        <v>-2.49433546390933E-2</v>
      </c>
      <c r="G6080">
        <v>6078</v>
      </c>
      <c r="H6080">
        <f t="shared" ca="1" si="192"/>
        <v>1.9675242408789626E-2</v>
      </c>
    </row>
    <row r="6081" spans="2:8" x14ac:dyDescent="0.2">
      <c r="B6081" s="176">
        <v>37873</v>
      </c>
      <c r="C6081" s="146">
        <v>44.511989999999997</v>
      </c>
      <c r="D6081">
        <f t="shared" si="191"/>
        <v>1.9592934180105939</v>
      </c>
      <c r="E6081">
        <v>-2.4991541068111602E-2</v>
      </c>
      <c r="G6081">
        <v>6079</v>
      </c>
      <c r="H6081">
        <f t="shared" ca="1" si="192"/>
        <v>-2.5284582093620986E-2</v>
      </c>
    </row>
    <row r="6082" spans="2:8" x14ac:dyDescent="0.2">
      <c r="B6082" s="176">
        <v>36872</v>
      </c>
      <c r="C6082" s="146">
        <v>15.041425</v>
      </c>
      <c r="D6082">
        <f t="shared" si="191"/>
        <v>-0.21502835102213827</v>
      </c>
      <c r="E6082">
        <v>-2.4999837947507899E-2</v>
      </c>
      <c r="G6082">
        <v>6080</v>
      </c>
      <c r="H6082">
        <f t="shared" ca="1" si="192"/>
        <v>-2.5370077489674042E-2</v>
      </c>
    </row>
    <row r="6083" spans="2:8" x14ac:dyDescent="0.2">
      <c r="B6083" s="176">
        <v>36010</v>
      </c>
      <c r="C6083" s="146">
        <v>19.161743000000001</v>
      </c>
      <c r="D6083">
        <f t="shared" ref="D6083:D6146" si="193">(C6083-C6084)/C6084</f>
        <v>-0.41456390949211402</v>
      </c>
      <c r="E6083">
        <v>-2.5028438747971438E-2</v>
      </c>
      <c r="G6083">
        <v>6081</v>
      </c>
      <c r="H6083">
        <f t="shared" ca="1" si="192"/>
        <v>-4.8281102539466398E-3</v>
      </c>
    </row>
    <row r="6084" spans="2:8" x14ac:dyDescent="0.2">
      <c r="B6084" s="176">
        <v>36507</v>
      </c>
      <c r="C6084" s="146">
        <v>32.730716999999999</v>
      </c>
      <c r="D6084">
        <f t="shared" si="193"/>
        <v>-0.7776313492247412</v>
      </c>
      <c r="E6084">
        <v>-2.5039406400516329E-2</v>
      </c>
      <c r="G6084">
        <v>6082</v>
      </c>
      <c r="H6084">
        <f t="shared" ref="H6084:H6147" ca="1" si="194">_xlfn.NORM.INV(RAND(),N$5,N$6)</f>
        <v>-3.7597716984384688E-2</v>
      </c>
    </row>
    <row r="6085" spans="2:8" x14ac:dyDescent="0.2">
      <c r="B6085" s="176">
        <v>44091</v>
      </c>
      <c r="C6085" s="146">
        <v>147.191238</v>
      </c>
      <c r="D6085">
        <f t="shared" si="193"/>
        <v>4.5535761462120279</v>
      </c>
      <c r="E6085">
        <v>-2.509088555007678E-2</v>
      </c>
      <c r="G6085">
        <v>6083</v>
      </c>
      <c r="H6085">
        <f t="shared" ca="1" si="194"/>
        <v>1.8344125264793329E-2</v>
      </c>
    </row>
    <row r="6086" spans="2:8" x14ac:dyDescent="0.2">
      <c r="B6086" s="176">
        <v>39874</v>
      </c>
      <c r="C6086" s="146">
        <v>26.503865999999999</v>
      </c>
      <c r="D6086">
        <f t="shared" si="193"/>
        <v>-0.83972670337937882</v>
      </c>
      <c r="E6086">
        <v>-2.5117333004153169E-2</v>
      </c>
      <c r="G6086">
        <v>6084</v>
      </c>
      <c r="H6086">
        <f t="shared" ca="1" si="194"/>
        <v>1.8966121564044612E-2</v>
      </c>
    </row>
    <row r="6087" spans="2:8" x14ac:dyDescent="0.2">
      <c r="B6087" s="176">
        <v>40892</v>
      </c>
      <c r="C6087" s="146">
        <v>165.36669900000001</v>
      </c>
      <c r="D6087">
        <f t="shared" si="193"/>
        <v>-0.61563938075513924</v>
      </c>
      <c r="E6087">
        <v>-2.5127005578003535E-2</v>
      </c>
      <c r="G6087">
        <v>6085</v>
      </c>
      <c r="H6087">
        <f t="shared" ca="1" si="194"/>
        <v>-1.2355669070242976E-2</v>
      </c>
    </row>
    <row r="6088" spans="2:8" x14ac:dyDescent="0.2">
      <c r="B6088" s="176">
        <v>41803</v>
      </c>
      <c r="C6088" s="146">
        <v>430.23840300000001</v>
      </c>
      <c r="D6088">
        <f t="shared" si="193"/>
        <v>21.13371371593631</v>
      </c>
      <c r="E6088">
        <v>-2.5136289280441811E-2</v>
      </c>
      <c r="G6088">
        <v>6086</v>
      </c>
      <c r="H6088">
        <f t="shared" ca="1" si="194"/>
        <v>2.0727260936979006E-2</v>
      </c>
    </row>
    <row r="6089" spans="2:8" x14ac:dyDescent="0.2">
      <c r="B6089" s="176">
        <v>37368</v>
      </c>
      <c r="C6089" s="146">
        <v>19.438148000000002</v>
      </c>
      <c r="D6089">
        <f t="shared" si="193"/>
        <v>-0.94918897432245497</v>
      </c>
      <c r="E6089">
        <v>-2.5144930727039296E-2</v>
      </c>
      <c r="G6089">
        <v>6087</v>
      </c>
      <c r="H6089">
        <f t="shared" ca="1" si="194"/>
        <v>-9.5572128385922189E-3</v>
      </c>
    </row>
    <row r="6090" spans="2:8" x14ac:dyDescent="0.2">
      <c r="B6090" s="176">
        <v>43133</v>
      </c>
      <c r="C6090" s="146">
        <v>382.55767800000001</v>
      </c>
      <c r="D6090">
        <f t="shared" si="193"/>
        <v>-0.15352378277276663</v>
      </c>
      <c r="E6090">
        <v>-2.5149223329256423E-2</v>
      </c>
      <c r="G6090">
        <v>6088</v>
      </c>
      <c r="H6090">
        <f t="shared" ca="1" si="194"/>
        <v>-5.6930701060672268E-3</v>
      </c>
    </row>
    <row r="6091" spans="2:8" x14ac:dyDescent="0.2">
      <c r="B6091" s="176">
        <v>44802</v>
      </c>
      <c r="C6091" s="146">
        <v>451.94143700000001</v>
      </c>
      <c r="D6091">
        <f t="shared" si="193"/>
        <v>-4.0546659253914964E-2</v>
      </c>
      <c r="E6091">
        <v>-2.5158557799384904E-2</v>
      </c>
      <c r="G6091">
        <v>6089</v>
      </c>
      <c r="H6091">
        <f t="shared" ca="1" si="194"/>
        <v>-1.5159780995545696E-2</v>
      </c>
    </row>
    <row r="6092" spans="2:8" x14ac:dyDescent="0.2">
      <c r="B6092" s="176">
        <v>42543</v>
      </c>
      <c r="C6092" s="146">
        <v>471.04055799999998</v>
      </c>
      <c r="D6092">
        <f t="shared" si="193"/>
        <v>1.3166654653995349</v>
      </c>
      <c r="E6092">
        <v>-2.51597538152982E-2</v>
      </c>
      <c r="G6092">
        <v>6090</v>
      </c>
      <c r="H6092">
        <f t="shared" ca="1" si="194"/>
        <v>-2.0122343974862695E-3</v>
      </c>
    </row>
    <row r="6093" spans="2:8" x14ac:dyDescent="0.2">
      <c r="B6093" s="176">
        <v>40602</v>
      </c>
      <c r="C6093" s="146">
        <v>203.326965</v>
      </c>
      <c r="D6093">
        <f t="shared" si="193"/>
        <v>9.734889060839845E-2</v>
      </c>
      <c r="E6093">
        <v>-2.5164292569319117E-2</v>
      </c>
      <c r="G6093">
        <v>6091</v>
      </c>
      <c r="H6093">
        <f t="shared" ca="1" si="194"/>
        <v>-1.5908554791331499E-2</v>
      </c>
    </row>
    <row r="6094" spans="2:8" x14ac:dyDescent="0.2">
      <c r="B6094" s="176">
        <v>40848</v>
      </c>
      <c r="C6094" s="146">
        <v>185.28926100000001</v>
      </c>
      <c r="D6094">
        <f t="shared" si="193"/>
        <v>8.2782026764333967</v>
      </c>
      <c r="E6094">
        <v>-2.5195049494683708E-2</v>
      </c>
      <c r="G6094">
        <v>6092</v>
      </c>
      <c r="H6094">
        <f t="shared" ca="1" si="194"/>
        <v>6.4608933594987428E-2</v>
      </c>
    </row>
    <row r="6095" spans="2:8" x14ac:dyDescent="0.2">
      <c r="B6095" s="176">
        <v>37466</v>
      </c>
      <c r="C6095" s="146">
        <v>19.970383000000002</v>
      </c>
      <c r="D6095">
        <f t="shared" si="193"/>
        <v>-0.83917074482884069</v>
      </c>
      <c r="E6095">
        <v>-2.5225860647555692E-2</v>
      </c>
      <c r="G6095">
        <v>6093</v>
      </c>
      <c r="H6095">
        <f t="shared" ca="1" si="194"/>
        <v>8.8316094108352953E-3</v>
      </c>
    </row>
    <row r="6096" spans="2:8" x14ac:dyDescent="0.2">
      <c r="B6096" s="176">
        <v>40214</v>
      </c>
      <c r="C6096" s="146">
        <v>124.171333</v>
      </c>
      <c r="D6096">
        <f t="shared" si="193"/>
        <v>-0.23933839482435648</v>
      </c>
      <c r="E6096">
        <v>-2.5232087573898481E-2</v>
      </c>
      <c r="G6096">
        <v>6094</v>
      </c>
      <c r="H6096">
        <f t="shared" ca="1" si="194"/>
        <v>-3.5192669992347637E-2</v>
      </c>
    </row>
    <row r="6097" spans="2:8" x14ac:dyDescent="0.2">
      <c r="B6097" s="176">
        <v>43648</v>
      </c>
      <c r="C6097" s="146">
        <v>163.24122600000001</v>
      </c>
      <c r="D6097">
        <f t="shared" si="193"/>
        <v>9.3638188620721561</v>
      </c>
      <c r="E6097">
        <v>-2.5297652927329897E-2</v>
      </c>
      <c r="G6097">
        <v>6095</v>
      </c>
      <c r="H6097">
        <f t="shared" ca="1" si="194"/>
        <v>1.3185070687664415E-2</v>
      </c>
    </row>
    <row r="6098" spans="2:8" x14ac:dyDescent="0.2">
      <c r="B6098" s="176">
        <v>36767</v>
      </c>
      <c r="C6098" s="146">
        <v>15.751068999999999</v>
      </c>
      <c r="D6098">
        <f t="shared" si="193"/>
        <v>-0.94722766841324979</v>
      </c>
      <c r="E6098">
        <v>-2.5298320464740988E-2</v>
      </c>
      <c r="G6098">
        <v>6096</v>
      </c>
      <c r="H6098">
        <f t="shared" ca="1" si="194"/>
        <v>1.0670972562912379E-2</v>
      </c>
    </row>
    <row r="6099" spans="2:8" x14ac:dyDescent="0.2">
      <c r="B6099" s="176">
        <v>41429</v>
      </c>
      <c r="C6099" s="146">
        <v>298.47210699999999</v>
      </c>
      <c r="D6099">
        <f t="shared" si="193"/>
        <v>1.1485948632885095</v>
      </c>
      <c r="E6099">
        <v>-2.5314449635934634E-2</v>
      </c>
      <c r="G6099">
        <v>6097</v>
      </c>
      <c r="H6099">
        <f t="shared" ca="1" si="194"/>
        <v>-3.5848692832714274E-2</v>
      </c>
    </row>
    <row r="6100" spans="2:8" x14ac:dyDescent="0.2">
      <c r="B6100" s="176">
        <v>39021</v>
      </c>
      <c r="C6100" s="146">
        <v>138.91502399999999</v>
      </c>
      <c r="D6100">
        <f t="shared" si="193"/>
        <v>1.6094508483348315</v>
      </c>
      <c r="E6100">
        <v>-2.5316575774345457E-2</v>
      </c>
      <c r="G6100">
        <v>6098</v>
      </c>
      <c r="H6100">
        <f t="shared" ca="1" si="194"/>
        <v>-2.8512215062828635E-2</v>
      </c>
    </row>
    <row r="6101" spans="2:8" x14ac:dyDescent="0.2">
      <c r="B6101" s="176">
        <v>39731</v>
      </c>
      <c r="C6101" s="146">
        <v>53.235348000000002</v>
      </c>
      <c r="D6101">
        <f t="shared" si="193"/>
        <v>-0.21062556436344476</v>
      </c>
      <c r="E6101">
        <v>-2.5337614362110631E-2</v>
      </c>
      <c r="G6101">
        <v>6099</v>
      </c>
      <c r="H6101">
        <f t="shared" ca="1" si="194"/>
        <v>-2.1136950370758929E-2</v>
      </c>
    </row>
    <row r="6102" spans="2:8" x14ac:dyDescent="0.2">
      <c r="B6102" s="176">
        <v>35205</v>
      </c>
      <c r="C6102" s="146">
        <v>67.439919000000003</v>
      </c>
      <c r="D6102">
        <f t="shared" si="193"/>
        <v>-0.4824016225162932</v>
      </c>
      <c r="E6102">
        <v>-2.5341920913772575E-2</v>
      </c>
      <c r="G6102">
        <v>6100</v>
      </c>
      <c r="H6102">
        <f t="shared" ca="1" si="194"/>
        <v>8.8907185476689559E-3</v>
      </c>
    </row>
    <row r="6103" spans="2:8" x14ac:dyDescent="0.2">
      <c r="B6103" s="176">
        <v>44118</v>
      </c>
      <c r="C6103" s="146">
        <v>130.293915</v>
      </c>
      <c r="D6103">
        <f t="shared" si="193"/>
        <v>-0.67455179730556958</v>
      </c>
      <c r="E6103">
        <v>-2.5354204543796905E-2</v>
      </c>
      <c r="G6103">
        <v>6101</v>
      </c>
      <c r="H6103">
        <f t="shared" ca="1" si="194"/>
        <v>7.4643335667061838E-3</v>
      </c>
    </row>
    <row r="6104" spans="2:8" x14ac:dyDescent="0.2">
      <c r="B6104" s="176">
        <v>45013</v>
      </c>
      <c r="C6104" s="146">
        <v>400.35223400000001</v>
      </c>
      <c r="D6104">
        <f t="shared" si="193"/>
        <v>-0.23693711143702717</v>
      </c>
      <c r="E6104">
        <v>-2.5360950086525946E-2</v>
      </c>
      <c r="G6104">
        <v>6102</v>
      </c>
      <c r="H6104">
        <f t="shared" ca="1" si="194"/>
        <v>4.5069585024311826E-2</v>
      </c>
    </row>
    <row r="6105" spans="2:8" x14ac:dyDescent="0.2">
      <c r="B6105" s="176">
        <v>42642</v>
      </c>
      <c r="C6105" s="146">
        <v>524.66479500000003</v>
      </c>
      <c r="D6105">
        <f t="shared" si="193"/>
        <v>6.8312984671536867</v>
      </c>
      <c r="E6105">
        <v>-2.5370326308572066E-2</v>
      </c>
      <c r="G6105">
        <v>6103</v>
      </c>
      <c r="H6105">
        <f t="shared" ca="1" si="194"/>
        <v>1.5308251471345187E-2</v>
      </c>
    </row>
    <row r="6106" spans="2:8" x14ac:dyDescent="0.2">
      <c r="B6106" s="176">
        <v>35318</v>
      </c>
      <c r="C6106" s="146">
        <v>66.995887999999994</v>
      </c>
      <c r="D6106">
        <f t="shared" si="193"/>
        <v>-0.88466897287102797</v>
      </c>
      <c r="E6106">
        <v>-2.5389436097612985E-2</v>
      </c>
      <c r="G6106">
        <v>6104</v>
      </c>
      <c r="H6106">
        <f t="shared" ca="1" si="194"/>
        <v>1.9053864439527765E-2</v>
      </c>
    </row>
    <row r="6107" spans="2:8" x14ac:dyDescent="0.2">
      <c r="B6107" s="176">
        <v>42032</v>
      </c>
      <c r="C6107" s="146">
        <v>580.90081799999996</v>
      </c>
      <c r="D6107">
        <f t="shared" si="193"/>
        <v>9.074552065910682</v>
      </c>
      <c r="E6107">
        <v>-2.5390789095573591E-2</v>
      </c>
      <c r="G6107">
        <v>6105</v>
      </c>
      <c r="H6107">
        <f t="shared" ca="1" si="194"/>
        <v>1.0457980690125596E-2</v>
      </c>
    </row>
    <row r="6108" spans="2:8" x14ac:dyDescent="0.2">
      <c r="B6108" s="176">
        <v>37921</v>
      </c>
      <c r="C6108" s="146">
        <v>57.660212999999999</v>
      </c>
      <c r="D6108">
        <f t="shared" si="193"/>
        <v>1.232286258412467</v>
      </c>
      <c r="E6108">
        <v>-2.5402339505773686E-2</v>
      </c>
      <c r="G6108">
        <v>6106</v>
      </c>
      <c r="H6108">
        <f t="shared" ca="1" si="194"/>
        <v>2.9318777192087319E-2</v>
      </c>
    </row>
    <row r="6109" spans="2:8" x14ac:dyDescent="0.2">
      <c r="B6109" s="176">
        <v>39875</v>
      </c>
      <c r="C6109" s="146">
        <v>25.830116</v>
      </c>
      <c r="D6109">
        <f t="shared" si="193"/>
        <v>-0.89762224348633068</v>
      </c>
      <c r="E6109">
        <v>-2.5420819740033334E-2</v>
      </c>
      <c r="G6109">
        <v>6107</v>
      </c>
      <c r="H6109">
        <f t="shared" ca="1" si="194"/>
        <v>-5.7498071814771354E-3</v>
      </c>
    </row>
    <row r="6110" spans="2:8" x14ac:dyDescent="0.2">
      <c r="B6110" s="176">
        <v>41235</v>
      </c>
      <c r="C6110" s="146">
        <v>252.302032</v>
      </c>
      <c r="D6110">
        <f t="shared" si="193"/>
        <v>12.549684299731855</v>
      </c>
      <c r="E6110">
        <v>-2.542382616760373E-2</v>
      </c>
      <c r="G6110">
        <v>6108</v>
      </c>
      <c r="H6110">
        <f t="shared" ca="1" si="194"/>
        <v>-3.1104928523470778E-2</v>
      </c>
    </row>
    <row r="6111" spans="2:8" x14ac:dyDescent="0.2">
      <c r="B6111" s="176">
        <v>37406</v>
      </c>
      <c r="C6111" s="146">
        <v>18.620509999999999</v>
      </c>
      <c r="D6111">
        <f t="shared" si="193"/>
        <v>-0.85443542688882235</v>
      </c>
      <c r="E6111">
        <v>-2.5434214214788423E-2</v>
      </c>
      <c r="G6111">
        <v>6109</v>
      </c>
      <c r="H6111">
        <f t="shared" ca="1" si="194"/>
        <v>5.0455640925445517E-3</v>
      </c>
    </row>
    <row r="6112" spans="2:8" x14ac:dyDescent="0.2">
      <c r="B6112" s="176">
        <v>39287</v>
      </c>
      <c r="C6112" s="146">
        <v>127.91924299999999</v>
      </c>
      <c r="D6112">
        <f t="shared" si="193"/>
        <v>7.3335190883472263</v>
      </c>
      <c r="E6112">
        <v>-2.5436902566601593E-2</v>
      </c>
      <c r="G6112">
        <v>6110</v>
      </c>
      <c r="H6112">
        <f t="shared" ca="1" si="194"/>
        <v>2.9523233760235735E-2</v>
      </c>
    </row>
    <row r="6113" spans="2:8" x14ac:dyDescent="0.2">
      <c r="B6113" s="176">
        <v>36768</v>
      </c>
      <c r="C6113" s="146">
        <v>15.349966999999999</v>
      </c>
      <c r="D6113">
        <f t="shared" si="193"/>
        <v>-0.87764431139202304</v>
      </c>
      <c r="E6113">
        <v>-2.5465065260015043E-2</v>
      </c>
      <c r="G6113">
        <v>6111</v>
      </c>
      <c r="H6113">
        <f t="shared" ca="1" si="194"/>
        <v>2.2135772355566701E-3</v>
      </c>
    </row>
    <row r="6114" spans="2:8" x14ac:dyDescent="0.2">
      <c r="B6114" s="176">
        <v>39496</v>
      </c>
      <c r="C6114" s="146">
        <v>125.453644</v>
      </c>
      <c r="D6114">
        <f t="shared" si="193"/>
        <v>5.5448945071383706</v>
      </c>
      <c r="E6114">
        <v>-2.547063778992819E-2</v>
      </c>
      <c r="G6114">
        <v>6112</v>
      </c>
      <c r="H6114">
        <f t="shared" ca="1" si="194"/>
        <v>-4.4558080982377894E-2</v>
      </c>
    </row>
    <row r="6115" spans="2:8" x14ac:dyDescent="0.2">
      <c r="B6115" s="176">
        <v>37292</v>
      </c>
      <c r="C6115" s="146">
        <v>19.168168999999999</v>
      </c>
      <c r="D6115">
        <f t="shared" si="193"/>
        <v>-0.85629955838217908</v>
      </c>
      <c r="E6115">
        <v>-2.5490509292634828E-2</v>
      </c>
      <c r="G6115">
        <v>6113</v>
      </c>
      <c r="H6115">
        <f t="shared" ca="1" si="194"/>
        <v>-1.0611198041196514E-3</v>
      </c>
    </row>
    <row r="6116" spans="2:8" x14ac:dyDescent="0.2">
      <c r="B6116" s="176">
        <v>39360</v>
      </c>
      <c r="C6116" s="146">
        <v>133.389771</v>
      </c>
      <c r="D6116">
        <f t="shared" si="193"/>
        <v>3.8689275091043882</v>
      </c>
      <c r="E6116">
        <v>-2.5517288915625502E-2</v>
      </c>
      <c r="G6116">
        <v>6114</v>
      </c>
      <c r="H6116">
        <f t="shared" ca="1" si="194"/>
        <v>3.1752267583879806E-2</v>
      </c>
    </row>
    <row r="6117" spans="2:8" x14ac:dyDescent="0.2">
      <c r="B6117" s="176">
        <v>39764</v>
      </c>
      <c r="C6117" s="146">
        <v>27.396129999999999</v>
      </c>
      <c r="D6117">
        <f t="shared" si="193"/>
        <v>0.27758599881326279</v>
      </c>
      <c r="E6117">
        <v>-2.5582846014437218E-2</v>
      </c>
      <c r="G6117">
        <v>6115</v>
      </c>
      <c r="H6117">
        <f t="shared" ca="1" si="194"/>
        <v>-7.489671894096317E-2</v>
      </c>
    </row>
    <row r="6118" spans="2:8" x14ac:dyDescent="0.2">
      <c r="B6118" s="176">
        <v>37302</v>
      </c>
      <c r="C6118" s="146">
        <v>21.443667999999999</v>
      </c>
      <c r="D6118">
        <f t="shared" si="193"/>
        <v>-0.85729296386652343</v>
      </c>
      <c r="E6118">
        <v>-2.5587140095783417E-2</v>
      </c>
      <c r="G6118">
        <v>6116</v>
      </c>
      <c r="H6118">
        <f t="shared" ca="1" si="194"/>
        <v>-4.1184488791543988E-3</v>
      </c>
    </row>
    <row r="6119" spans="2:8" x14ac:dyDescent="0.2">
      <c r="B6119" s="176">
        <v>40304</v>
      </c>
      <c r="C6119" s="146">
        <v>150.263565</v>
      </c>
      <c r="D6119">
        <f t="shared" si="193"/>
        <v>4.1095672864332471</v>
      </c>
      <c r="E6119">
        <v>-2.5633189012321179E-2</v>
      </c>
      <c r="G6119">
        <v>6117</v>
      </c>
      <c r="H6119">
        <f t="shared" ca="1" si="194"/>
        <v>-7.1164086847739843E-3</v>
      </c>
    </row>
    <row r="6120" spans="2:8" x14ac:dyDescent="0.2">
      <c r="B6120" s="176">
        <v>39825</v>
      </c>
      <c r="C6120" s="146">
        <v>29.408276000000001</v>
      </c>
      <c r="D6120">
        <f t="shared" si="193"/>
        <v>3.8302071001615383E-3</v>
      </c>
      <c r="E6120">
        <v>-2.5640993358431324E-2</v>
      </c>
      <c r="G6120">
        <v>6118</v>
      </c>
      <c r="H6120">
        <f t="shared" ca="1" si="194"/>
        <v>-4.6579971748925593E-3</v>
      </c>
    </row>
    <row r="6121" spans="2:8" x14ac:dyDescent="0.2">
      <c r="B6121" s="176">
        <v>37795</v>
      </c>
      <c r="C6121" s="146">
        <v>29.296066</v>
      </c>
      <c r="D6121">
        <f t="shared" si="193"/>
        <v>-0.19382368405620684</v>
      </c>
      <c r="E6121">
        <v>-2.5654049365131673E-2</v>
      </c>
      <c r="G6121">
        <v>6119</v>
      </c>
      <c r="H6121">
        <f t="shared" ca="1" si="194"/>
        <v>1.8817544750237152E-2</v>
      </c>
    </row>
    <row r="6122" spans="2:8" x14ac:dyDescent="0.2">
      <c r="B6122" s="176">
        <v>35944</v>
      </c>
      <c r="C6122" s="146">
        <v>36.339526999999997</v>
      </c>
      <c r="D6122">
        <f t="shared" si="193"/>
        <v>-0.89343206211984028</v>
      </c>
      <c r="E6122">
        <v>-2.5661054277954679E-2</v>
      </c>
      <c r="G6122">
        <v>6120</v>
      </c>
      <c r="H6122">
        <f t="shared" ca="1" si="194"/>
        <v>2.3965363382411837E-3</v>
      </c>
    </row>
    <row r="6123" spans="2:8" x14ac:dyDescent="0.2">
      <c r="B6123" s="176">
        <v>42236</v>
      </c>
      <c r="C6123" s="146">
        <v>340.99868800000002</v>
      </c>
      <c r="D6123">
        <f t="shared" si="193"/>
        <v>33.402913746317182</v>
      </c>
      <c r="E6123">
        <v>-2.5765095398663094E-2</v>
      </c>
      <c r="G6123">
        <v>6121</v>
      </c>
      <c r="H6123">
        <f t="shared" ca="1" si="194"/>
        <v>9.6471262085638856E-3</v>
      </c>
    </row>
    <row r="6124" spans="2:8" x14ac:dyDescent="0.2">
      <c r="B6124" s="176">
        <v>37063</v>
      </c>
      <c r="C6124" s="146">
        <v>9.9119130000000002</v>
      </c>
      <c r="D6124">
        <f t="shared" si="193"/>
        <v>-0.8150551193572938</v>
      </c>
      <c r="E6124">
        <v>-2.577712942593674E-2</v>
      </c>
      <c r="G6124">
        <v>6122</v>
      </c>
      <c r="H6124">
        <f t="shared" ca="1" si="194"/>
        <v>-1.7378092585670506E-2</v>
      </c>
    </row>
    <row r="6125" spans="2:8" x14ac:dyDescent="0.2">
      <c r="B6125" s="176">
        <v>35390</v>
      </c>
      <c r="C6125" s="146">
        <v>53.593876000000002</v>
      </c>
      <c r="D6125">
        <f t="shared" si="193"/>
        <v>-0.84002109336047792</v>
      </c>
      <c r="E6125">
        <v>-2.5793058255052306E-2</v>
      </c>
      <c r="G6125">
        <v>6123</v>
      </c>
      <c r="H6125">
        <f t="shared" ca="1" si="194"/>
        <v>1.4700358706760066E-2</v>
      </c>
    </row>
    <row r="6126" spans="2:8" x14ac:dyDescent="0.2">
      <c r="B6126" s="176">
        <v>44475</v>
      </c>
      <c r="C6126" s="146">
        <v>335.00589000000002</v>
      </c>
      <c r="D6126">
        <f t="shared" si="193"/>
        <v>15.43239905914152</v>
      </c>
      <c r="E6126">
        <v>-2.5800833251339663E-2</v>
      </c>
      <c r="G6126">
        <v>6124</v>
      </c>
      <c r="H6126">
        <f t="shared" ca="1" si="194"/>
        <v>1.6946271953382976E-2</v>
      </c>
    </row>
    <row r="6127" spans="2:8" x14ac:dyDescent="0.2">
      <c r="B6127" s="176">
        <v>37554</v>
      </c>
      <c r="C6127" s="146">
        <v>20.386913</v>
      </c>
      <c r="D6127">
        <f t="shared" si="193"/>
        <v>0.75498000405798349</v>
      </c>
      <c r="E6127">
        <v>-2.5801951147297948E-2</v>
      </c>
      <c r="G6127">
        <v>6125</v>
      </c>
      <c r="H6127">
        <f t="shared" ca="1" si="194"/>
        <v>-7.127295469951069E-3</v>
      </c>
    </row>
    <row r="6128" spans="2:8" x14ac:dyDescent="0.2">
      <c r="B6128" s="176">
        <v>37022</v>
      </c>
      <c r="C6128" s="146">
        <v>11.616607</v>
      </c>
      <c r="D6128">
        <f t="shared" si="193"/>
        <v>-0.91735593651779268</v>
      </c>
      <c r="E6128">
        <v>-2.58729746369562E-2</v>
      </c>
      <c r="G6128">
        <v>6126</v>
      </c>
      <c r="H6128">
        <f t="shared" ca="1" si="194"/>
        <v>6.2972364238803064E-2</v>
      </c>
    </row>
    <row r="6129" spans="2:8" x14ac:dyDescent="0.2">
      <c r="B6129" s="176">
        <v>44111</v>
      </c>
      <c r="C6129" s="146">
        <v>140.561905</v>
      </c>
      <c r="D6129">
        <f t="shared" si="193"/>
        <v>-0.60524024286731293</v>
      </c>
      <c r="E6129">
        <v>-2.5906792878865374E-2</v>
      </c>
      <c r="G6129">
        <v>6127</v>
      </c>
      <c r="H6129">
        <f t="shared" ca="1" si="194"/>
        <v>-2.3190073647992773E-2</v>
      </c>
    </row>
    <row r="6130" spans="2:8" x14ac:dyDescent="0.2">
      <c r="B6130" s="176">
        <v>41642</v>
      </c>
      <c r="C6130" s="146">
        <v>356.06948899999998</v>
      </c>
      <c r="D6130">
        <f t="shared" si="193"/>
        <v>3.7329289320863666</v>
      </c>
      <c r="E6130">
        <v>-2.5916592204179408E-2</v>
      </c>
      <c r="G6130">
        <v>6128</v>
      </c>
      <c r="H6130">
        <f t="shared" ca="1" si="194"/>
        <v>-7.0435398772198593E-2</v>
      </c>
    </row>
    <row r="6131" spans="2:8" x14ac:dyDescent="0.2">
      <c r="B6131" s="176">
        <v>39703</v>
      </c>
      <c r="C6131" s="146">
        <v>75.232376000000002</v>
      </c>
      <c r="D6131">
        <f t="shared" si="193"/>
        <v>-0.85035325422480024</v>
      </c>
      <c r="E6131">
        <v>-2.5934266946434713E-2</v>
      </c>
      <c r="G6131">
        <v>6129</v>
      </c>
      <c r="H6131">
        <f t="shared" ca="1" si="194"/>
        <v>-6.0883636326652434E-3</v>
      </c>
    </row>
    <row r="6132" spans="2:8" x14ac:dyDescent="0.2">
      <c r="B6132" s="176">
        <v>44593</v>
      </c>
      <c r="C6132" s="146">
        <v>502.73312399999998</v>
      </c>
      <c r="D6132">
        <f t="shared" si="193"/>
        <v>0.13109784687718049</v>
      </c>
      <c r="E6132">
        <v>-2.5977831108000123E-2</v>
      </c>
      <c r="G6132">
        <v>6130</v>
      </c>
      <c r="H6132">
        <f t="shared" ca="1" si="194"/>
        <v>1.5640932666434206E-2</v>
      </c>
    </row>
    <row r="6133" spans="2:8" x14ac:dyDescent="0.2">
      <c r="B6133" s="176">
        <v>44811</v>
      </c>
      <c r="C6133" s="146">
        <v>444.46475199999998</v>
      </c>
      <c r="D6133">
        <f t="shared" si="193"/>
        <v>1.0103416419921408E-3</v>
      </c>
      <c r="E6133">
        <v>-2.5996680600796056E-2</v>
      </c>
      <c r="G6133">
        <v>6131</v>
      </c>
      <c r="H6133">
        <f t="shared" ca="1" si="194"/>
        <v>-3.2902675688199365E-2</v>
      </c>
    </row>
    <row r="6134" spans="2:8" x14ac:dyDescent="0.2">
      <c r="B6134" s="176">
        <v>42943</v>
      </c>
      <c r="C6134" s="146">
        <v>444.016144</v>
      </c>
      <c r="D6134">
        <f t="shared" si="193"/>
        <v>1.4029065366552447</v>
      </c>
      <c r="E6134">
        <v>-2.6022260504785063E-2</v>
      </c>
      <c r="G6134">
        <v>6132</v>
      </c>
      <c r="H6134">
        <f t="shared" ca="1" si="194"/>
        <v>3.2328701529486581E-2</v>
      </c>
    </row>
    <row r="6135" spans="2:8" x14ac:dyDescent="0.2">
      <c r="B6135" s="176">
        <v>40708</v>
      </c>
      <c r="C6135" s="146">
        <v>184.78294399999999</v>
      </c>
      <c r="D6135">
        <f t="shared" si="193"/>
        <v>1.076582952345956</v>
      </c>
      <c r="E6135">
        <v>-2.6031946539229828E-2</v>
      </c>
      <c r="G6135">
        <v>6133</v>
      </c>
      <c r="H6135">
        <f t="shared" ca="1" si="194"/>
        <v>-8.7902173514698406E-3</v>
      </c>
    </row>
    <row r="6136" spans="2:8" x14ac:dyDescent="0.2">
      <c r="B6136" s="176">
        <v>39618</v>
      </c>
      <c r="C6136" s="146">
        <v>88.984138000000002</v>
      </c>
      <c r="D6136">
        <f t="shared" si="193"/>
        <v>0.36547067248712534</v>
      </c>
      <c r="E6136">
        <v>-2.6056654489000772E-2</v>
      </c>
      <c r="G6136">
        <v>6134</v>
      </c>
      <c r="H6136">
        <f t="shared" ca="1" si="194"/>
        <v>-1.9164790908613526E-2</v>
      </c>
    </row>
    <row r="6137" spans="2:8" x14ac:dyDescent="0.2">
      <c r="B6137" s="176">
        <v>38134</v>
      </c>
      <c r="C6137" s="146">
        <v>65.167373999999995</v>
      </c>
      <c r="D6137">
        <f t="shared" si="193"/>
        <v>-0.45153759387884229</v>
      </c>
      <c r="E6137">
        <v>-2.6063032566180894E-2</v>
      </c>
      <c r="G6137">
        <v>6135</v>
      </c>
      <c r="H6137">
        <f t="shared" ca="1" si="194"/>
        <v>3.7686174249160445E-2</v>
      </c>
    </row>
    <row r="6138" spans="2:8" x14ac:dyDescent="0.2">
      <c r="B6138" s="176">
        <v>39225</v>
      </c>
      <c r="C6138" s="146">
        <v>118.81830600000001</v>
      </c>
      <c r="D6138">
        <f t="shared" si="193"/>
        <v>-0.53538776100224661</v>
      </c>
      <c r="E6138">
        <v>-2.6067883593698351E-2</v>
      </c>
      <c r="G6138">
        <v>6136</v>
      </c>
      <c r="H6138">
        <f t="shared" ca="1" si="194"/>
        <v>-9.5383908826982573E-3</v>
      </c>
    </row>
    <row r="6139" spans="2:8" x14ac:dyDescent="0.2">
      <c r="B6139" s="176">
        <v>40974</v>
      </c>
      <c r="C6139" s="146">
        <v>255.73649599999999</v>
      </c>
      <c r="D6139">
        <f t="shared" si="193"/>
        <v>9.0926001449938259</v>
      </c>
      <c r="E6139">
        <v>-2.6080607866251566E-2</v>
      </c>
      <c r="G6139">
        <v>6137</v>
      </c>
      <c r="H6139">
        <f t="shared" ca="1" si="194"/>
        <v>-2.5047885066502362E-2</v>
      </c>
    </row>
    <row r="6140" spans="2:8" x14ac:dyDescent="0.2">
      <c r="B6140" s="176">
        <v>37599</v>
      </c>
      <c r="C6140" s="146">
        <v>25.339009999999998</v>
      </c>
      <c r="D6140">
        <f t="shared" si="193"/>
        <v>-0.85680634779317588</v>
      </c>
      <c r="E6140">
        <v>-2.6089633618208798E-2</v>
      </c>
      <c r="G6140">
        <v>6138</v>
      </c>
      <c r="H6140">
        <f t="shared" ca="1" si="194"/>
        <v>1.2587154570235662E-4</v>
      </c>
    </row>
    <row r="6141" spans="2:8" x14ac:dyDescent="0.2">
      <c r="B6141" s="176">
        <v>40856</v>
      </c>
      <c r="C6141" s="146">
        <v>176.95623800000001</v>
      </c>
      <c r="D6141">
        <f t="shared" si="193"/>
        <v>1.6107630167288021</v>
      </c>
      <c r="E6141">
        <v>-2.6093987703701842E-2</v>
      </c>
      <c r="G6141">
        <v>6139</v>
      </c>
      <c r="H6141">
        <f t="shared" ca="1" si="194"/>
        <v>-5.730146340292306E-2</v>
      </c>
    </row>
    <row r="6142" spans="2:8" x14ac:dyDescent="0.2">
      <c r="B6142" s="176">
        <v>38434</v>
      </c>
      <c r="C6142" s="146">
        <v>67.779510000000002</v>
      </c>
      <c r="D6142">
        <f t="shared" si="193"/>
        <v>-9.1436102724386958E-2</v>
      </c>
      <c r="E6142">
        <v>-2.6121960010824438E-2</v>
      </c>
      <c r="G6142">
        <v>6140</v>
      </c>
      <c r="H6142">
        <f t="shared" ca="1" si="194"/>
        <v>2.2387610831911469E-2</v>
      </c>
    </row>
    <row r="6143" spans="2:8" x14ac:dyDescent="0.2">
      <c r="B6143" s="176">
        <v>40035</v>
      </c>
      <c r="C6143" s="146">
        <v>74.600707999999997</v>
      </c>
      <c r="D6143">
        <f t="shared" si="193"/>
        <v>-0.77679580967012385</v>
      </c>
      <c r="E6143">
        <v>-2.6163450151620721E-2</v>
      </c>
      <c r="G6143">
        <v>6141</v>
      </c>
      <c r="H6143">
        <f t="shared" ca="1" si="194"/>
        <v>-3.2241503516839735E-2</v>
      </c>
    </row>
    <row r="6144" spans="2:8" x14ac:dyDescent="0.2">
      <c r="B6144" s="176">
        <v>41528</v>
      </c>
      <c r="C6144" s="146">
        <v>334.22628800000001</v>
      </c>
      <c r="D6144">
        <f t="shared" si="193"/>
        <v>6.4058860153169688</v>
      </c>
      <c r="E6144">
        <v>-2.6172759477194999E-2</v>
      </c>
      <c r="G6144">
        <v>6142</v>
      </c>
      <c r="H6144">
        <f t="shared" ca="1" si="194"/>
        <v>-4.3972172616646731E-2</v>
      </c>
    </row>
    <row r="6145" spans="2:8" x14ac:dyDescent="0.2">
      <c r="B6145" s="176">
        <v>35411</v>
      </c>
      <c r="C6145" s="146">
        <v>45.129818</v>
      </c>
      <c r="D6145">
        <f t="shared" si="193"/>
        <v>-0.7976249240641976</v>
      </c>
      <c r="E6145">
        <v>-2.6178700748406166E-2</v>
      </c>
      <c r="G6145">
        <v>6143</v>
      </c>
      <c r="H6145">
        <f t="shared" ca="1" si="194"/>
        <v>-1.0707325889555072E-2</v>
      </c>
    </row>
    <row r="6146" spans="2:8" x14ac:dyDescent="0.2">
      <c r="B6146" s="176">
        <v>41157</v>
      </c>
      <c r="C6146" s="146">
        <v>223.00086999999999</v>
      </c>
      <c r="D6146">
        <f t="shared" si="193"/>
        <v>0.81876577095194292</v>
      </c>
      <c r="E6146">
        <v>-2.6186885344005623E-2</v>
      </c>
      <c r="G6146">
        <v>6144</v>
      </c>
      <c r="H6146">
        <f t="shared" ca="1" si="194"/>
        <v>1.8532873506520858E-2</v>
      </c>
    </row>
    <row r="6147" spans="2:8" x14ac:dyDescent="0.2">
      <c r="B6147" s="176">
        <v>39189</v>
      </c>
      <c r="C6147" s="146">
        <v>122.611099</v>
      </c>
      <c r="D6147">
        <f t="shared" ref="D6147:D6210" si="195">(C6147-C6148)/C6148</f>
        <v>-0.25919381566692368</v>
      </c>
      <c r="E6147">
        <v>-2.6191233995182216E-2</v>
      </c>
      <c r="G6147">
        <v>6145</v>
      </c>
      <c r="H6147">
        <f t="shared" ca="1" si="194"/>
        <v>-9.1435158768943172E-3</v>
      </c>
    </row>
    <row r="6148" spans="2:8" x14ac:dyDescent="0.2">
      <c r="B6148" s="176">
        <v>40877</v>
      </c>
      <c r="C6148" s="146">
        <v>165.51036099999999</v>
      </c>
      <c r="D6148">
        <f t="shared" si="195"/>
        <v>5.5226061346807436</v>
      </c>
      <c r="E6148">
        <v>-2.6204674445064663E-2</v>
      </c>
      <c r="G6148">
        <v>6146</v>
      </c>
      <c r="H6148">
        <f t="shared" ref="H6148:H6211" ca="1" si="196">_xlfn.NORM.INV(RAND(),N$5,N$6)</f>
        <v>-2.4904138383006359E-2</v>
      </c>
    </row>
    <row r="6149" spans="2:8" x14ac:dyDescent="0.2">
      <c r="B6149" s="176">
        <v>39877</v>
      </c>
      <c r="C6149" s="146">
        <v>25.374881999999999</v>
      </c>
      <c r="D6149">
        <f t="shared" si="195"/>
        <v>-0.60719518363172631</v>
      </c>
      <c r="E6149">
        <v>-2.6205385848002579E-2</v>
      </c>
      <c r="G6149">
        <v>6147</v>
      </c>
      <c r="H6149">
        <f t="shared" ca="1" si="196"/>
        <v>-1.1252932817458424E-2</v>
      </c>
    </row>
    <row r="6150" spans="2:8" x14ac:dyDescent="0.2">
      <c r="B6150" s="176">
        <v>35195</v>
      </c>
      <c r="C6150" s="146">
        <v>64.599213000000006</v>
      </c>
      <c r="D6150">
        <f t="shared" si="195"/>
        <v>-0.38422479081141614</v>
      </c>
      <c r="E6150">
        <v>-2.6221520872087855E-2</v>
      </c>
      <c r="G6150">
        <v>6148</v>
      </c>
      <c r="H6150">
        <f t="shared" ca="1" si="196"/>
        <v>9.1328364173314421E-3</v>
      </c>
    </row>
    <row r="6151" spans="2:8" x14ac:dyDescent="0.2">
      <c r="B6151" s="176">
        <v>39542</v>
      </c>
      <c r="C6151" s="146">
        <v>104.907135</v>
      </c>
      <c r="D6151">
        <f t="shared" si="195"/>
        <v>2.8176933706827285E-2</v>
      </c>
      <c r="E6151">
        <v>-2.6223728660260282E-2</v>
      </c>
      <c r="G6151">
        <v>6149</v>
      </c>
      <c r="H6151">
        <f t="shared" ca="1" si="196"/>
        <v>-1.0400915361149834E-2</v>
      </c>
    </row>
    <row r="6152" spans="2:8" x14ac:dyDescent="0.2">
      <c r="B6152" s="176">
        <v>40120</v>
      </c>
      <c r="C6152" s="146">
        <v>102.03218099999999</v>
      </c>
      <c r="D6152">
        <f t="shared" si="195"/>
        <v>0.96552703402993711</v>
      </c>
      <c r="E6152">
        <v>-2.6267111906525191E-2</v>
      </c>
      <c r="G6152">
        <v>6150</v>
      </c>
      <c r="H6152">
        <f t="shared" ca="1" si="196"/>
        <v>1.9433850106559945E-4</v>
      </c>
    </row>
    <row r="6153" spans="2:8" x14ac:dyDescent="0.2">
      <c r="B6153" s="176">
        <v>35087</v>
      </c>
      <c r="C6153" s="146">
        <v>51.910851000000001</v>
      </c>
      <c r="D6153">
        <f t="shared" si="195"/>
        <v>-0.56498987467891404</v>
      </c>
      <c r="E6153">
        <v>-2.6312082513061677E-2</v>
      </c>
      <c r="G6153">
        <v>6151</v>
      </c>
      <c r="H6153">
        <f t="shared" ca="1" si="196"/>
        <v>-4.7684935852512801E-3</v>
      </c>
    </row>
    <row r="6154" spans="2:8" x14ac:dyDescent="0.2">
      <c r="B6154" s="176">
        <v>39477</v>
      </c>
      <c r="C6154" s="146">
        <v>119.33251199999999</v>
      </c>
      <c r="D6154">
        <f t="shared" si="195"/>
        <v>0.55152078210083277</v>
      </c>
      <c r="E6154">
        <v>-2.6334165001985869E-2</v>
      </c>
      <c r="G6154">
        <v>6152</v>
      </c>
      <c r="H6154">
        <f t="shared" ca="1" si="196"/>
        <v>-5.5201835247200785E-2</v>
      </c>
    </row>
    <row r="6155" spans="2:8" x14ac:dyDescent="0.2">
      <c r="B6155" s="176">
        <v>39672</v>
      </c>
      <c r="C6155" s="146">
        <v>76.913253999999995</v>
      </c>
      <c r="D6155">
        <f t="shared" si="195"/>
        <v>-0.69927982892479179</v>
      </c>
      <c r="E6155">
        <v>-2.6342381716681098E-2</v>
      </c>
      <c r="G6155">
        <v>6153</v>
      </c>
      <c r="H6155">
        <f t="shared" ca="1" si="196"/>
        <v>-2.3546483330247076E-2</v>
      </c>
    </row>
    <row r="6156" spans="2:8" x14ac:dyDescent="0.2">
      <c r="B6156" s="176">
        <v>41198</v>
      </c>
      <c r="C6156" s="146">
        <v>255.76353499999999</v>
      </c>
      <c r="D6156">
        <f t="shared" si="195"/>
        <v>11.070597246086184</v>
      </c>
      <c r="E6156">
        <v>-2.6354902018894365E-2</v>
      </c>
      <c r="G6156">
        <v>6154</v>
      </c>
      <c r="H6156">
        <f t="shared" ca="1" si="196"/>
        <v>1.9704824721824315E-2</v>
      </c>
    </row>
    <row r="6157" spans="2:8" x14ac:dyDescent="0.2">
      <c r="B6157" s="176">
        <v>36118</v>
      </c>
      <c r="C6157" s="146">
        <v>21.188970999999999</v>
      </c>
      <c r="D6157">
        <f t="shared" si="195"/>
        <v>-0.74319977493560696</v>
      </c>
      <c r="E6157">
        <v>-2.6369572585352937E-2</v>
      </c>
      <c r="G6157">
        <v>6155</v>
      </c>
      <c r="H6157">
        <f t="shared" ca="1" si="196"/>
        <v>8.186021433365517E-3</v>
      </c>
    </row>
    <row r="6158" spans="2:8" x14ac:dyDescent="0.2">
      <c r="B6158" s="176">
        <v>38055</v>
      </c>
      <c r="C6158" s="146">
        <v>82.511497000000006</v>
      </c>
      <c r="D6158">
        <f t="shared" si="195"/>
        <v>-0.2128515306368538</v>
      </c>
      <c r="E6158">
        <v>-2.6377171643369036E-2</v>
      </c>
      <c r="G6158">
        <v>6156</v>
      </c>
      <c r="H6158">
        <f t="shared" ca="1" si="196"/>
        <v>3.0315248558363796E-2</v>
      </c>
    </row>
    <row r="6159" spans="2:8" x14ac:dyDescent="0.2">
      <c r="B6159" s="176">
        <v>44026</v>
      </c>
      <c r="C6159" s="146">
        <v>104.823296</v>
      </c>
      <c r="D6159">
        <f t="shared" si="195"/>
        <v>-0.20964315417171028</v>
      </c>
      <c r="E6159">
        <v>-2.6388916288835374E-2</v>
      </c>
      <c r="G6159">
        <v>6157</v>
      </c>
      <c r="H6159">
        <f t="shared" ca="1" si="196"/>
        <v>3.3292542393704071E-2</v>
      </c>
    </row>
    <row r="6160" spans="2:8" x14ac:dyDescent="0.2">
      <c r="B6160" s="176">
        <v>39379</v>
      </c>
      <c r="C6160" s="146">
        <v>132.62780799999999</v>
      </c>
      <c r="D6160">
        <f t="shared" si="195"/>
        <v>-0.5961309122160332</v>
      </c>
      <c r="E6160">
        <v>-2.6395283661298858E-2</v>
      </c>
      <c r="G6160">
        <v>6158</v>
      </c>
      <c r="H6160">
        <f t="shared" ca="1" si="196"/>
        <v>-3.1651475985063106E-3</v>
      </c>
    </row>
    <row r="6161" spans="2:8" x14ac:dyDescent="0.2">
      <c r="B6161" s="176">
        <v>42402</v>
      </c>
      <c r="C6161" s="146">
        <v>328.39306599999998</v>
      </c>
      <c r="D6161">
        <f t="shared" si="195"/>
        <v>0.10513073937361785</v>
      </c>
      <c r="E6161">
        <v>-2.6440264700472456E-2</v>
      </c>
      <c r="G6161">
        <v>6159</v>
      </c>
      <c r="H6161">
        <f t="shared" ca="1" si="196"/>
        <v>-3.0016408556194512E-2</v>
      </c>
    </row>
    <row r="6162" spans="2:8" x14ac:dyDescent="0.2">
      <c r="B6162" s="176">
        <v>42425</v>
      </c>
      <c r="C6162" s="146">
        <v>297.15313700000002</v>
      </c>
      <c r="D6162">
        <f t="shared" si="195"/>
        <v>1.7962527146255156</v>
      </c>
      <c r="E6162">
        <v>-2.6444562950956711E-2</v>
      </c>
      <c r="G6162">
        <v>6160</v>
      </c>
      <c r="H6162">
        <f t="shared" ca="1" si="196"/>
        <v>-1.6091496330805449E-2</v>
      </c>
    </row>
    <row r="6163" spans="2:8" x14ac:dyDescent="0.2">
      <c r="B6163" s="176">
        <v>39594</v>
      </c>
      <c r="C6163" s="146">
        <v>106.26834100000001</v>
      </c>
      <c r="D6163">
        <f t="shared" si="195"/>
        <v>-0.44785180499735422</v>
      </c>
      <c r="E6163">
        <v>-2.650768346324853E-2</v>
      </c>
      <c r="G6163">
        <v>6161</v>
      </c>
      <c r="H6163">
        <f t="shared" ca="1" si="196"/>
        <v>-5.1184650740320999E-3</v>
      </c>
    </row>
    <row r="6164" spans="2:8" x14ac:dyDescent="0.2">
      <c r="B6164" s="176">
        <v>40736</v>
      </c>
      <c r="C6164" s="146">
        <v>192.46343999999999</v>
      </c>
      <c r="D6164">
        <f t="shared" si="195"/>
        <v>-0.25516178344983353</v>
      </c>
      <c r="E6164">
        <v>-2.6547043309111985E-2</v>
      </c>
      <c r="G6164">
        <v>6162</v>
      </c>
      <c r="H6164">
        <f t="shared" ca="1" si="196"/>
        <v>2.0686290696942552E-2</v>
      </c>
    </row>
    <row r="6165" spans="2:8" x14ac:dyDescent="0.2">
      <c r="B6165" s="176">
        <v>41229</v>
      </c>
      <c r="C6165" s="146">
        <v>258.39630099999999</v>
      </c>
      <c r="D6165">
        <f t="shared" si="195"/>
        <v>0.70920969232607689</v>
      </c>
      <c r="E6165">
        <v>-2.6629837589469674E-2</v>
      </c>
      <c r="G6165">
        <v>6163</v>
      </c>
      <c r="H6165">
        <f t="shared" ca="1" si="196"/>
        <v>2.6926345696404366E-2</v>
      </c>
    </row>
    <row r="6166" spans="2:8" x14ac:dyDescent="0.2">
      <c r="B6166" s="176">
        <v>43656</v>
      </c>
      <c r="C6166" s="146">
        <v>151.17881800000001</v>
      </c>
      <c r="D6166">
        <f t="shared" si="195"/>
        <v>-0.13540478956549984</v>
      </c>
      <c r="E6166">
        <v>-2.6636771386487401E-2</v>
      </c>
      <c r="G6166">
        <v>6164</v>
      </c>
      <c r="H6166">
        <f t="shared" ca="1" si="196"/>
        <v>2.5113347809841299E-2</v>
      </c>
    </row>
    <row r="6167" spans="2:8" x14ac:dyDescent="0.2">
      <c r="B6167" s="176">
        <v>43546</v>
      </c>
      <c r="C6167" s="146">
        <v>174.85502600000001</v>
      </c>
      <c r="D6167">
        <f t="shared" si="195"/>
        <v>2.6057912024949344E-2</v>
      </c>
      <c r="E6167">
        <v>-2.6637036163850814E-2</v>
      </c>
      <c r="G6167">
        <v>6165</v>
      </c>
      <c r="H6167">
        <f t="shared" ca="1" si="196"/>
        <v>-2.5559970493929243E-2</v>
      </c>
    </row>
    <row r="6168" spans="2:8" x14ac:dyDescent="0.2">
      <c r="B6168" s="176">
        <v>40760</v>
      </c>
      <c r="C6168" s="146">
        <v>170.41438299999999</v>
      </c>
      <c r="D6168">
        <f t="shared" si="195"/>
        <v>4.4505316762386204</v>
      </c>
      <c r="E6168">
        <v>-2.6642559978118312E-2</v>
      </c>
      <c r="G6168">
        <v>6166</v>
      </c>
      <c r="H6168">
        <f t="shared" ca="1" si="196"/>
        <v>3.3392358972817809E-2</v>
      </c>
    </row>
    <row r="6169" spans="2:8" x14ac:dyDescent="0.2">
      <c r="B6169" s="176">
        <v>39891</v>
      </c>
      <c r="C6169" s="146">
        <v>31.265644000000002</v>
      </c>
      <c r="D6169">
        <f t="shared" si="195"/>
        <v>-0.90865562865496496</v>
      </c>
      <c r="E6169">
        <v>-2.6643819651788681E-2</v>
      </c>
      <c r="G6169">
        <v>6167</v>
      </c>
      <c r="H6169">
        <f t="shared" ca="1" si="196"/>
        <v>2.5570276047285661E-2</v>
      </c>
    </row>
    <row r="6170" spans="2:8" x14ac:dyDescent="0.2">
      <c r="B6170" s="176">
        <v>44356</v>
      </c>
      <c r="C6170" s="146">
        <v>342.28320300000001</v>
      </c>
      <c r="D6170">
        <f t="shared" si="195"/>
        <v>0.16845324755343663</v>
      </c>
      <c r="E6170">
        <v>-2.6647753795441063E-2</v>
      </c>
      <c r="G6170">
        <v>6168</v>
      </c>
      <c r="H6170">
        <f t="shared" ca="1" si="196"/>
        <v>1.3430068084600434E-2</v>
      </c>
    </row>
    <row r="6171" spans="2:8" x14ac:dyDescent="0.2">
      <c r="B6171" s="176">
        <v>44316</v>
      </c>
      <c r="C6171" s="146">
        <v>292.93701199999998</v>
      </c>
      <c r="D6171">
        <f t="shared" si="195"/>
        <v>0.64299695662753387</v>
      </c>
      <c r="E6171">
        <v>-2.6664375125794594E-2</v>
      </c>
      <c r="G6171">
        <v>6169</v>
      </c>
      <c r="H6171">
        <f t="shared" ca="1" si="196"/>
        <v>-3.1741749571758571E-2</v>
      </c>
    </row>
    <row r="6172" spans="2:8" x14ac:dyDescent="0.2">
      <c r="B6172" s="176">
        <v>43867</v>
      </c>
      <c r="C6172" s="146">
        <v>178.29431199999999</v>
      </c>
      <c r="D6172">
        <f t="shared" si="195"/>
        <v>0.21008114589313653</v>
      </c>
      <c r="E6172">
        <v>-2.6666689667836144E-2</v>
      </c>
      <c r="G6172">
        <v>6170</v>
      </c>
      <c r="H6172">
        <f t="shared" ca="1" si="196"/>
        <v>-3.0753157685395318E-3</v>
      </c>
    </row>
    <row r="6173" spans="2:8" x14ac:dyDescent="0.2">
      <c r="B6173" s="176">
        <v>44078</v>
      </c>
      <c r="C6173" s="146">
        <v>147.34079</v>
      </c>
      <c r="D6173">
        <f t="shared" si="195"/>
        <v>1.5142527452757379</v>
      </c>
      <c r="E6173">
        <v>-2.6671039114719661E-2</v>
      </c>
      <c r="G6173">
        <v>6171</v>
      </c>
      <c r="H6173">
        <f t="shared" ca="1" si="196"/>
        <v>1.2968970133301254E-2</v>
      </c>
    </row>
    <row r="6174" spans="2:8" x14ac:dyDescent="0.2">
      <c r="B6174" s="176">
        <v>35111</v>
      </c>
      <c r="C6174" s="146">
        <v>58.602218999999998</v>
      </c>
      <c r="D6174">
        <f t="shared" si="195"/>
        <v>-0.44682928558753465</v>
      </c>
      <c r="E6174">
        <v>-2.6677784929413667E-2</v>
      </c>
      <c r="G6174">
        <v>6172</v>
      </c>
      <c r="H6174">
        <f t="shared" ca="1" si="196"/>
        <v>6.0438464332073151E-2</v>
      </c>
    </row>
    <row r="6175" spans="2:8" x14ac:dyDescent="0.2">
      <c r="B6175" s="176">
        <v>38714</v>
      </c>
      <c r="C6175" s="146">
        <v>105.938759</v>
      </c>
      <c r="D6175">
        <f t="shared" si="195"/>
        <v>-0.68670715598751897</v>
      </c>
      <c r="E6175">
        <v>-2.6684705948762551E-2</v>
      </c>
      <c r="G6175">
        <v>6173</v>
      </c>
      <c r="H6175">
        <f t="shared" ca="1" si="196"/>
        <v>1.7481495123221901E-2</v>
      </c>
    </row>
    <row r="6176" spans="2:8" x14ac:dyDescent="0.2">
      <c r="B6176" s="176">
        <v>44259</v>
      </c>
      <c r="C6176" s="146">
        <v>338.146118</v>
      </c>
      <c r="D6176">
        <f t="shared" si="195"/>
        <v>16.231890967837479</v>
      </c>
      <c r="E6176">
        <v>-2.6685747970697858E-2</v>
      </c>
      <c r="G6176">
        <v>6174</v>
      </c>
      <c r="H6176">
        <f t="shared" ca="1" si="196"/>
        <v>-1.5486530285629227E-2</v>
      </c>
    </row>
    <row r="6177" spans="2:8" x14ac:dyDescent="0.2">
      <c r="B6177" s="176">
        <v>37274</v>
      </c>
      <c r="C6177" s="146">
        <v>19.623273999999999</v>
      </c>
      <c r="D6177">
        <f t="shared" si="195"/>
        <v>-0.94285430793189751</v>
      </c>
      <c r="E6177">
        <v>-2.6778806818613034E-2</v>
      </c>
      <c r="G6177">
        <v>6175</v>
      </c>
      <c r="H6177">
        <f t="shared" ca="1" si="196"/>
        <v>6.6096314006823757E-3</v>
      </c>
    </row>
    <row r="6178" spans="2:8" x14ac:dyDescent="0.2">
      <c r="B6178" s="176">
        <v>42258</v>
      </c>
      <c r="C6178" s="146">
        <v>343.39025900000001</v>
      </c>
      <c r="D6178">
        <f t="shared" si="195"/>
        <v>-0.31361860042898537</v>
      </c>
      <c r="E6178">
        <v>-2.6828563985894231E-2</v>
      </c>
      <c r="G6178">
        <v>6176</v>
      </c>
      <c r="H6178">
        <f t="shared" ca="1" si="196"/>
        <v>4.2243214440236491E-3</v>
      </c>
    </row>
    <row r="6179" spans="2:8" x14ac:dyDescent="0.2">
      <c r="B6179" s="176">
        <v>44582</v>
      </c>
      <c r="C6179" s="146">
        <v>500.29074100000003</v>
      </c>
      <c r="D6179">
        <f t="shared" si="195"/>
        <v>7.4165208159281473E-2</v>
      </c>
      <c r="E6179">
        <v>-2.6856715257500285E-2</v>
      </c>
      <c r="G6179">
        <v>6177</v>
      </c>
      <c r="H6179">
        <f t="shared" ca="1" si="196"/>
        <v>4.7639016384713765E-3</v>
      </c>
    </row>
    <row r="6180" spans="2:8" x14ac:dyDescent="0.2">
      <c r="B6180" s="176">
        <v>44536</v>
      </c>
      <c r="C6180" s="146">
        <v>465.74841300000003</v>
      </c>
      <c r="D6180">
        <f t="shared" si="195"/>
        <v>1.6636261116108839</v>
      </c>
      <c r="E6180">
        <v>-2.6869410759971735E-2</v>
      </c>
      <c r="G6180">
        <v>6178</v>
      </c>
      <c r="H6180">
        <f t="shared" ca="1" si="196"/>
        <v>4.1902718828524688E-3</v>
      </c>
    </row>
    <row r="6181" spans="2:8" x14ac:dyDescent="0.2">
      <c r="B6181" s="176">
        <v>43489</v>
      </c>
      <c r="C6181" s="146">
        <v>174.85502600000001</v>
      </c>
      <c r="D6181">
        <f t="shared" si="195"/>
        <v>-0.23649521668723625</v>
      </c>
      <c r="E6181">
        <v>-2.6907074166643511E-2</v>
      </c>
      <c r="G6181">
        <v>6179</v>
      </c>
      <c r="H6181">
        <f t="shared" ca="1" si="196"/>
        <v>2.4159448340153308E-2</v>
      </c>
    </row>
    <row r="6182" spans="2:8" x14ac:dyDescent="0.2">
      <c r="B6182" s="176">
        <v>40644</v>
      </c>
      <c r="C6182" s="146">
        <v>229.01628099999999</v>
      </c>
      <c r="D6182">
        <f t="shared" si="195"/>
        <v>2.8053784186443504</v>
      </c>
      <c r="E6182">
        <v>-2.6928973405803028E-2</v>
      </c>
      <c r="G6182">
        <v>6180</v>
      </c>
      <c r="H6182">
        <f t="shared" ca="1" si="196"/>
        <v>1.7367973107273362E-3</v>
      </c>
    </row>
    <row r="6183" spans="2:8" x14ac:dyDescent="0.2">
      <c r="B6183" s="176">
        <v>39724</v>
      </c>
      <c r="C6183" s="146">
        <v>60.182262000000001</v>
      </c>
      <c r="D6183">
        <f t="shared" si="195"/>
        <v>0.69120276022692417</v>
      </c>
      <c r="E6183">
        <v>-2.6939488695484518E-2</v>
      </c>
      <c r="G6183">
        <v>6181</v>
      </c>
      <c r="H6183">
        <f t="shared" ca="1" si="196"/>
        <v>-2.1182219274367805E-2</v>
      </c>
    </row>
    <row r="6184" spans="2:8" x14ac:dyDescent="0.2">
      <c r="B6184" s="176">
        <v>35817</v>
      </c>
      <c r="C6184" s="146">
        <v>35.585479999999997</v>
      </c>
      <c r="D6184">
        <f t="shared" si="195"/>
        <v>-0.87502799847809087</v>
      </c>
      <c r="E6184">
        <v>-2.6962708824904077E-2</v>
      </c>
      <c r="G6184">
        <v>6182</v>
      </c>
      <c r="H6184">
        <f t="shared" ca="1" si="196"/>
        <v>3.498587863256096E-3</v>
      </c>
    </row>
    <row r="6185" spans="2:8" x14ac:dyDescent="0.2">
      <c r="B6185" s="176">
        <v>41513</v>
      </c>
      <c r="C6185" s="146">
        <v>284.74761999999998</v>
      </c>
      <c r="D6185">
        <f t="shared" si="195"/>
        <v>4.8344062617809627</v>
      </c>
      <c r="E6185">
        <v>-2.7004438694210067E-2</v>
      </c>
      <c r="G6185">
        <v>6183</v>
      </c>
      <c r="H6185">
        <f t="shared" ca="1" si="196"/>
        <v>2.1034847377981621E-2</v>
      </c>
    </row>
    <row r="6186" spans="2:8" x14ac:dyDescent="0.2">
      <c r="B6186" s="176">
        <v>35437</v>
      </c>
      <c r="C6186" s="146">
        <v>48.804901000000001</v>
      </c>
      <c r="D6186">
        <f t="shared" si="195"/>
        <v>0.24292200260875363</v>
      </c>
      <c r="E6186">
        <v>-2.7015821267198592E-2</v>
      </c>
      <c r="G6186">
        <v>6184</v>
      </c>
      <c r="H6186">
        <f t="shared" ca="1" si="196"/>
        <v>-5.2059927667523299E-2</v>
      </c>
    </row>
    <row r="6187" spans="2:8" x14ac:dyDescent="0.2">
      <c r="B6187" s="176">
        <v>36437</v>
      </c>
      <c r="C6187" s="146">
        <v>39.266261999999998</v>
      </c>
      <c r="D6187">
        <f t="shared" si="195"/>
        <v>-0.76988110868955029</v>
      </c>
      <c r="E6187">
        <v>-2.7021952023378686E-2</v>
      </c>
      <c r="G6187">
        <v>6185</v>
      </c>
      <c r="H6187">
        <f t="shared" ca="1" si="196"/>
        <v>-7.3892963144184837E-2</v>
      </c>
    </row>
    <row r="6188" spans="2:8" x14ac:dyDescent="0.2">
      <c r="B6188" s="176">
        <v>40837</v>
      </c>
      <c r="C6188" s="146">
        <v>170.63467399999999</v>
      </c>
      <c r="D6188">
        <f t="shared" si="195"/>
        <v>-0.66490505844803582</v>
      </c>
      <c r="E6188">
        <v>-2.7034394369934267E-2</v>
      </c>
      <c r="G6188">
        <v>6186</v>
      </c>
      <c r="H6188">
        <f t="shared" ca="1" si="196"/>
        <v>3.1726724938623094E-2</v>
      </c>
    </row>
    <row r="6189" spans="2:8" x14ac:dyDescent="0.2">
      <c r="B6189" s="176">
        <v>44579</v>
      </c>
      <c r="C6189" s="146">
        <v>509.21292099999999</v>
      </c>
      <c r="D6189">
        <f t="shared" si="195"/>
        <v>1.7055084134979257</v>
      </c>
      <c r="E6189">
        <v>-2.7047682348147452E-2</v>
      </c>
      <c r="G6189">
        <v>6187</v>
      </c>
      <c r="H6189">
        <f t="shared" ca="1" si="196"/>
        <v>-4.6772005811062757E-2</v>
      </c>
    </row>
    <row r="6190" spans="2:8" x14ac:dyDescent="0.2">
      <c r="B6190" s="176">
        <v>43530</v>
      </c>
      <c r="C6190" s="146">
        <v>188.21339399999999</v>
      </c>
      <c r="D6190">
        <f t="shared" si="195"/>
        <v>0.11782126079435892</v>
      </c>
      <c r="E6190">
        <v>-2.7054887149681128E-2</v>
      </c>
      <c r="G6190">
        <v>6188</v>
      </c>
      <c r="H6190">
        <f t="shared" ca="1" si="196"/>
        <v>2.8986929962489832E-2</v>
      </c>
    </row>
    <row r="6191" spans="2:8" x14ac:dyDescent="0.2">
      <c r="B6191" s="176">
        <v>43871</v>
      </c>
      <c r="C6191" s="146">
        <v>168.375214</v>
      </c>
      <c r="D6191">
        <f t="shared" si="195"/>
        <v>0.17453403617081698</v>
      </c>
      <c r="E6191">
        <v>-2.7073801762518751E-2</v>
      </c>
      <c r="G6191">
        <v>6189</v>
      </c>
      <c r="H6191">
        <f t="shared" ca="1" si="196"/>
        <v>2.0207914023517407E-2</v>
      </c>
    </row>
    <row r="6192" spans="2:8" x14ac:dyDescent="0.2">
      <c r="B6192" s="176">
        <v>40246</v>
      </c>
      <c r="C6192" s="146">
        <v>143.354904</v>
      </c>
      <c r="D6192">
        <f t="shared" si="195"/>
        <v>-0.1488841498896552</v>
      </c>
      <c r="E6192">
        <v>-2.7079559026594351E-2</v>
      </c>
      <c r="G6192">
        <v>6190</v>
      </c>
      <c r="H6192">
        <f t="shared" ca="1" si="196"/>
        <v>-3.2524368871814048E-4</v>
      </c>
    </row>
    <row r="6193" spans="2:8" x14ac:dyDescent="0.2">
      <c r="B6193" s="176">
        <v>40829</v>
      </c>
      <c r="C6193" s="146">
        <v>168.43171699999999</v>
      </c>
      <c r="D6193">
        <f t="shared" si="195"/>
        <v>11.191970363166162</v>
      </c>
      <c r="E6193">
        <v>-2.710913159068298E-2</v>
      </c>
      <c r="G6193">
        <v>6191</v>
      </c>
      <c r="H6193">
        <f t="shared" ca="1" si="196"/>
        <v>-1.6567381951615827E-2</v>
      </c>
    </row>
    <row r="6194" spans="2:8" x14ac:dyDescent="0.2">
      <c r="B6194" s="176">
        <v>36788</v>
      </c>
      <c r="C6194" s="146">
        <v>13.814971</v>
      </c>
      <c r="D6194">
        <f t="shared" si="195"/>
        <v>-0.84614854942779172</v>
      </c>
      <c r="E6194">
        <v>-2.715904423228041E-2</v>
      </c>
      <c r="G6194">
        <v>6192</v>
      </c>
      <c r="H6194">
        <f t="shared" ca="1" si="196"/>
        <v>-3.3385831144024138E-2</v>
      </c>
    </row>
    <row r="6195" spans="2:8" x14ac:dyDescent="0.2">
      <c r="B6195" s="176">
        <v>40052</v>
      </c>
      <c r="C6195" s="146">
        <v>89.794219999999996</v>
      </c>
      <c r="D6195">
        <f t="shared" si="195"/>
        <v>-0.46398488244560165</v>
      </c>
      <c r="E6195">
        <v>-2.7216507443464402E-2</v>
      </c>
      <c r="G6195">
        <v>6193</v>
      </c>
      <c r="H6195">
        <f t="shared" ca="1" si="196"/>
        <v>-3.137116182688051E-2</v>
      </c>
    </row>
    <row r="6196" spans="2:8" x14ac:dyDescent="0.2">
      <c r="B6196" s="176">
        <v>40897</v>
      </c>
      <c r="C6196" s="146">
        <v>167.521805</v>
      </c>
      <c r="D6196">
        <f t="shared" si="195"/>
        <v>0.30591955371210228</v>
      </c>
      <c r="E6196">
        <v>-2.7252449564697884E-2</v>
      </c>
      <c r="G6196">
        <v>6194</v>
      </c>
      <c r="H6196">
        <f t="shared" ca="1" si="196"/>
        <v>-1.1606713292597113E-2</v>
      </c>
    </row>
    <row r="6197" spans="2:8" x14ac:dyDescent="0.2">
      <c r="B6197" s="176">
        <v>39457</v>
      </c>
      <c r="C6197" s="146">
        <v>128.278809</v>
      </c>
      <c r="D6197">
        <f t="shared" si="195"/>
        <v>11.962057639656908</v>
      </c>
      <c r="E6197">
        <v>-2.726564526134026E-2</v>
      </c>
      <c r="G6197">
        <v>6195</v>
      </c>
      <c r="H6197">
        <f t="shared" ca="1" si="196"/>
        <v>-1.6042412564144664E-2</v>
      </c>
    </row>
    <row r="6198" spans="2:8" x14ac:dyDescent="0.2">
      <c r="B6198" s="176">
        <v>36991</v>
      </c>
      <c r="C6198" s="146">
        <v>9.8964850000000002</v>
      </c>
      <c r="D6198">
        <f t="shared" si="195"/>
        <v>-0.5643463199545139</v>
      </c>
      <c r="E6198">
        <v>-2.729351788164823E-2</v>
      </c>
      <c r="G6198">
        <v>6196</v>
      </c>
      <c r="H6198">
        <f t="shared" ca="1" si="196"/>
        <v>-2.5893632388632123E-2</v>
      </c>
    </row>
    <row r="6199" spans="2:8" x14ac:dyDescent="0.2">
      <c r="B6199" s="176">
        <v>37426</v>
      </c>
      <c r="C6199" s="146">
        <v>22.716404000000001</v>
      </c>
      <c r="D6199">
        <f t="shared" si="195"/>
        <v>-0.66373600447763759</v>
      </c>
      <c r="E6199">
        <v>-2.741088932778395E-2</v>
      </c>
      <c r="G6199">
        <v>6197</v>
      </c>
      <c r="H6199">
        <f t="shared" ca="1" si="196"/>
        <v>2.726374443473471E-2</v>
      </c>
    </row>
    <row r="6200" spans="2:8" x14ac:dyDescent="0.2">
      <c r="B6200" s="176">
        <v>38210</v>
      </c>
      <c r="C6200" s="146">
        <v>67.555267000000001</v>
      </c>
      <c r="D6200">
        <f t="shared" si="195"/>
        <v>-0.26307814320991829</v>
      </c>
      <c r="E6200">
        <v>-2.744165705953281E-2</v>
      </c>
      <c r="G6200">
        <v>6198</v>
      </c>
      <c r="H6200">
        <f t="shared" ca="1" si="196"/>
        <v>-1.8258111021830493E-2</v>
      </c>
    </row>
    <row r="6201" spans="2:8" x14ac:dyDescent="0.2">
      <c r="B6201" s="176">
        <v>38631</v>
      </c>
      <c r="C6201" s="146">
        <v>91.672225999999995</v>
      </c>
      <c r="D6201">
        <f t="shared" si="195"/>
        <v>-0.32873463899025335</v>
      </c>
      <c r="E6201">
        <v>-2.7485796327796169E-2</v>
      </c>
      <c r="G6201">
        <v>6199</v>
      </c>
      <c r="H6201">
        <f t="shared" ca="1" si="196"/>
        <v>-2.5108477735363871E-2</v>
      </c>
    </row>
    <row r="6202" spans="2:8" x14ac:dyDescent="0.2">
      <c r="B6202" s="176">
        <v>40260</v>
      </c>
      <c r="C6202" s="146">
        <v>136.56629899999999</v>
      </c>
      <c r="D6202">
        <f t="shared" si="195"/>
        <v>-0.66231498723469329</v>
      </c>
      <c r="E6202">
        <v>-2.7492804946557658E-2</v>
      </c>
      <c r="G6202">
        <v>6200</v>
      </c>
      <c r="H6202">
        <f t="shared" ca="1" si="196"/>
        <v>3.0115355252532991E-2</v>
      </c>
    </row>
    <row r="6203" spans="2:8" x14ac:dyDescent="0.2">
      <c r="B6203" s="176">
        <v>41744</v>
      </c>
      <c r="C6203" s="146">
        <v>404.41918900000002</v>
      </c>
      <c r="D6203">
        <f t="shared" si="195"/>
        <v>7.8341478792836456</v>
      </c>
      <c r="E6203">
        <v>-2.7502396549392003E-2</v>
      </c>
      <c r="G6203">
        <v>6201</v>
      </c>
      <c r="H6203">
        <f t="shared" ca="1" si="196"/>
        <v>4.1919930692809047E-2</v>
      </c>
    </row>
    <row r="6204" spans="2:8" x14ac:dyDescent="0.2">
      <c r="B6204" s="176">
        <v>36404</v>
      </c>
      <c r="C6204" s="146">
        <v>45.779083</v>
      </c>
      <c r="D6204">
        <f t="shared" si="195"/>
        <v>-0.6337977571527178</v>
      </c>
      <c r="E6204">
        <v>-2.7509560996106752E-2</v>
      </c>
      <c r="G6204">
        <v>6202</v>
      </c>
      <c r="H6204">
        <f t="shared" ca="1" si="196"/>
        <v>-1.6088150317407218E-2</v>
      </c>
    </row>
    <row r="6205" spans="2:8" x14ac:dyDescent="0.2">
      <c r="B6205" s="176">
        <v>43892</v>
      </c>
      <c r="C6205" s="146">
        <v>125.010384</v>
      </c>
      <c r="D6205">
        <f t="shared" si="195"/>
        <v>2.5164869736372304</v>
      </c>
      <c r="E6205">
        <v>-2.7529995932223671E-2</v>
      </c>
      <c r="G6205">
        <v>6203</v>
      </c>
      <c r="H6205">
        <f t="shared" ca="1" si="196"/>
        <v>-2.5344200476335274E-2</v>
      </c>
    </row>
    <row r="6206" spans="2:8" x14ac:dyDescent="0.2">
      <c r="B6206" s="176">
        <v>37833</v>
      </c>
      <c r="C6206" s="146">
        <v>35.549793000000001</v>
      </c>
      <c r="D6206">
        <f t="shared" si="195"/>
        <v>-0.70697953346039977</v>
      </c>
      <c r="E6206">
        <v>-2.7550542568408963E-2</v>
      </c>
      <c r="G6206">
        <v>6204</v>
      </c>
      <c r="H6206">
        <f t="shared" ca="1" si="196"/>
        <v>-5.0390535717681859E-2</v>
      </c>
    </row>
    <row r="6207" spans="2:8" x14ac:dyDescent="0.2">
      <c r="B6207" s="176">
        <v>44063</v>
      </c>
      <c r="C6207" s="146">
        <v>121.321877</v>
      </c>
      <c r="D6207">
        <f t="shared" si="195"/>
        <v>-0.16093961137484647</v>
      </c>
      <c r="E6207">
        <v>-2.7566952286000656E-2</v>
      </c>
      <c r="G6207">
        <v>6205</v>
      </c>
      <c r="H6207">
        <f t="shared" ca="1" si="196"/>
        <v>-1.6157698685008832E-2</v>
      </c>
    </row>
    <row r="6208" spans="2:8" x14ac:dyDescent="0.2">
      <c r="B6208" s="176">
        <v>40199</v>
      </c>
      <c r="C6208" s="146">
        <v>144.592545</v>
      </c>
      <c r="D6208">
        <f t="shared" si="195"/>
        <v>10.564013031379199</v>
      </c>
      <c r="E6208">
        <v>-2.75793979316637E-2</v>
      </c>
      <c r="G6208">
        <v>6206</v>
      </c>
      <c r="H6208">
        <f t="shared" ca="1" si="196"/>
        <v>1.1565123660022172E-2</v>
      </c>
    </row>
    <row r="6209" spans="2:8" x14ac:dyDescent="0.2">
      <c r="B6209" s="176">
        <v>36852</v>
      </c>
      <c r="C6209" s="146">
        <v>12.503665</v>
      </c>
      <c r="D6209">
        <f t="shared" si="195"/>
        <v>-0.69601207679323829</v>
      </c>
      <c r="E6209">
        <v>-2.7594457450984881E-2</v>
      </c>
      <c r="G6209">
        <v>6207</v>
      </c>
      <c r="H6209">
        <f t="shared" ca="1" si="196"/>
        <v>1.1234599349774505E-3</v>
      </c>
    </row>
    <row r="6210" spans="2:8" x14ac:dyDescent="0.2">
      <c r="B6210" s="176">
        <v>35884</v>
      </c>
      <c r="C6210" s="146">
        <v>41.132111000000002</v>
      </c>
      <c r="D6210">
        <f t="shared" si="195"/>
        <v>0.38768984911933113</v>
      </c>
      <c r="E6210">
        <v>-2.7596749630574291E-2</v>
      </c>
      <c r="G6210">
        <v>6208</v>
      </c>
      <c r="H6210">
        <f t="shared" ca="1" si="196"/>
        <v>-4.9261637334480383E-3</v>
      </c>
    </row>
    <row r="6211" spans="2:8" x14ac:dyDescent="0.2">
      <c r="B6211" s="176">
        <v>36320</v>
      </c>
      <c r="C6211" s="146">
        <v>29.640709000000001</v>
      </c>
      <c r="D6211">
        <f t="shared" ref="D6211:D6274" si="197">(C6211-C6212)/C6212</f>
        <v>-0.92377928671636866</v>
      </c>
      <c r="E6211">
        <v>-2.7628341541377482E-2</v>
      </c>
      <c r="G6211">
        <v>6209</v>
      </c>
      <c r="H6211">
        <f t="shared" ca="1" si="196"/>
        <v>2.7599392742413992E-2</v>
      </c>
    </row>
    <row r="6212" spans="2:8" x14ac:dyDescent="0.2">
      <c r="B6212" s="176">
        <v>42209</v>
      </c>
      <c r="C6212" s="146">
        <v>388.879974</v>
      </c>
      <c r="D6212">
        <f t="shared" si="197"/>
        <v>5.7646469105611269</v>
      </c>
      <c r="E6212">
        <v>-2.7656668667211701E-2</v>
      </c>
      <c r="G6212">
        <v>6210</v>
      </c>
      <c r="H6212">
        <f t="shared" ref="H6212:H6275" ca="1" si="198">_xlfn.NORM.INV(RAND(),N$5,N$6)</f>
        <v>-6.3398206690441095E-3</v>
      </c>
    </row>
    <row r="6213" spans="2:8" x14ac:dyDescent="0.2">
      <c r="B6213" s="176">
        <v>37939</v>
      </c>
      <c r="C6213" s="146">
        <v>57.487105999999997</v>
      </c>
      <c r="D6213">
        <f t="shared" si="197"/>
        <v>-0.64756884286747252</v>
      </c>
      <c r="E6213">
        <v>-2.7681832143287236E-2</v>
      </c>
      <c r="G6213">
        <v>6211</v>
      </c>
      <c r="H6213">
        <f t="shared" ca="1" si="198"/>
        <v>5.5289849129880345E-2</v>
      </c>
    </row>
    <row r="6214" spans="2:8" x14ac:dyDescent="0.2">
      <c r="B6214" s="176">
        <v>40865</v>
      </c>
      <c r="C6214" s="146">
        <v>163.11584500000001</v>
      </c>
      <c r="D6214">
        <f t="shared" si="197"/>
        <v>1.3153127194609081E-2</v>
      </c>
      <c r="E6214">
        <v>-2.7690456251423551E-2</v>
      </c>
      <c r="G6214">
        <v>6212</v>
      </c>
      <c r="H6214">
        <f t="shared" ca="1" si="198"/>
        <v>2.9834387518731728E-2</v>
      </c>
    </row>
    <row r="6215" spans="2:8" x14ac:dyDescent="0.2">
      <c r="B6215" s="176">
        <v>43805</v>
      </c>
      <c r="C6215" s="146">
        <v>160.99821499999999</v>
      </c>
      <c r="D6215">
        <f t="shared" si="197"/>
        <v>-0.10650066818951727</v>
      </c>
      <c r="E6215">
        <v>-2.7694256023224569E-2</v>
      </c>
      <c r="G6215">
        <v>6213</v>
      </c>
      <c r="H6215">
        <f t="shared" ca="1" si="198"/>
        <v>-7.1718191311433742E-3</v>
      </c>
    </row>
    <row r="6216" spans="2:8" x14ac:dyDescent="0.2">
      <c r="B6216" s="176">
        <v>43598</v>
      </c>
      <c r="C6216" s="146">
        <v>180.1884</v>
      </c>
      <c r="D6216">
        <f t="shared" si="197"/>
        <v>-0.4002986006311694</v>
      </c>
      <c r="E6216">
        <v>-2.7703088870480525E-2</v>
      </c>
      <c r="G6216">
        <v>6214</v>
      </c>
      <c r="H6216">
        <f t="shared" ca="1" si="198"/>
        <v>-2.0135355666981367E-2</v>
      </c>
    </row>
    <row r="6217" spans="2:8" x14ac:dyDescent="0.2">
      <c r="B6217" s="176">
        <v>44305</v>
      </c>
      <c r="C6217" s="146">
        <v>300.46353099999999</v>
      </c>
      <c r="D6217">
        <f t="shared" si="197"/>
        <v>20.79781081338918</v>
      </c>
      <c r="E6217">
        <v>-2.7742013342843118E-2</v>
      </c>
      <c r="G6217">
        <v>6215</v>
      </c>
      <c r="H6217">
        <f t="shared" ca="1" si="198"/>
        <v>-3.7559112720716784E-2</v>
      </c>
    </row>
    <row r="6218" spans="2:8" x14ac:dyDescent="0.2">
      <c r="B6218" s="176">
        <v>36906</v>
      </c>
      <c r="C6218" s="146">
        <v>13.784115</v>
      </c>
      <c r="D6218">
        <f t="shared" si="197"/>
        <v>-0.94836789869656479</v>
      </c>
      <c r="E6218">
        <v>-2.774747742991451E-2</v>
      </c>
      <c r="G6218">
        <v>6216</v>
      </c>
      <c r="H6218">
        <f t="shared" ca="1" si="198"/>
        <v>2.8225191127910641E-2</v>
      </c>
    </row>
    <row r="6219" spans="2:8" x14ac:dyDescent="0.2">
      <c r="B6219" s="176">
        <v>43292</v>
      </c>
      <c r="C6219" s="146">
        <v>266.96792599999998</v>
      </c>
      <c r="D6219">
        <f t="shared" si="197"/>
        <v>20.03966776974006</v>
      </c>
      <c r="E6219">
        <v>-2.7772806704491861E-2</v>
      </c>
      <c r="G6219">
        <v>6217</v>
      </c>
      <c r="H6219">
        <f t="shared" ca="1" si="198"/>
        <v>3.3321077354080582E-2</v>
      </c>
    </row>
    <row r="6220" spans="2:8" x14ac:dyDescent="0.2">
      <c r="B6220" s="176">
        <v>37042</v>
      </c>
      <c r="C6220" s="146">
        <v>12.688789999999999</v>
      </c>
      <c r="D6220">
        <f t="shared" si="197"/>
        <v>-0.97133710344721036</v>
      </c>
      <c r="E6220">
        <v>-2.7777788419522508E-2</v>
      </c>
      <c r="G6220">
        <v>6218</v>
      </c>
      <c r="H6220">
        <f t="shared" ca="1" si="198"/>
        <v>1.2828594876220624E-2</v>
      </c>
    </row>
    <row r="6221" spans="2:8" x14ac:dyDescent="0.2">
      <c r="B6221" s="176">
        <v>42534</v>
      </c>
      <c r="C6221" s="146">
        <v>442.69042999999999</v>
      </c>
      <c r="D6221">
        <f t="shared" si="197"/>
        <v>4.6237769894410956</v>
      </c>
      <c r="E6221">
        <v>-2.7792996978542907E-2</v>
      </c>
      <c r="G6221">
        <v>6219</v>
      </c>
      <c r="H6221">
        <f t="shared" ca="1" si="198"/>
        <v>-3.1418630936501234E-2</v>
      </c>
    </row>
    <row r="6222" spans="2:8" x14ac:dyDescent="0.2">
      <c r="B6222" s="176">
        <v>38586</v>
      </c>
      <c r="C6222" s="146">
        <v>78.717635999999999</v>
      </c>
      <c r="D6222">
        <f t="shared" si="197"/>
        <v>1.4394381227637618</v>
      </c>
      <c r="E6222">
        <v>-2.782020728725727E-2</v>
      </c>
      <c r="G6222">
        <v>6220</v>
      </c>
      <c r="H6222">
        <f t="shared" ca="1" si="198"/>
        <v>-1.5114527750268104E-2</v>
      </c>
    </row>
    <row r="6223" spans="2:8" x14ac:dyDescent="0.2">
      <c r="B6223" s="176">
        <v>36518</v>
      </c>
      <c r="C6223" s="146">
        <v>32.268757000000001</v>
      </c>
      <c r="D6223">
        <f t="shared" si="197"/>
        <v>-0.9252224002071292</v>
      </c>
      <c r="E6223">
        <v>-2.7834703841948135E-2</v>
      </c>
      <c r="G6223">
        <v>6221</v>
      </c>
      <c r="H6223">
        <f t="shared" ca="1" si="198"/>
        <v>1.7068074484412046E-3</v>
      </c>
    </row>
    <row r="6224" spans="2:8" x14ac:dyDescent="0.2">
      <c r="B6224" s="176">
        <v>42174</v>
      </c>
      <c r="C6224" s="146">
        <v>431.52972399999999</v>
      </c>
      <c r="D6224">
        <f t="shared" si="197"/>
        <v>0.15629460303509779</v>
      </c>
      <c r="E6224">
        <v>-2.7837035708701885E-2</v>
      </c>
      <c r="G6224">
        <v>6222</v>
      </c>
      <c r="H6224">
        <f t="shared" ca="1" si="198"/>
        <v>-2.1202714227255377E-3</v>
      </c>
    </row>
    <row r="6225" spans="2:8" x14ac:dyDescent="0.2">
      <c r="B6225" s="176">
        <v>41585</v>
      </c>
      <c r="C6225" s="146">
        <v>373.20049999999998</v>
      </c>
      <c r="D6225">
        <f t="shared" si="197"/>
        <v>8.6589139751150253</v>
      </c>
      <c r="E6225">
        <v>-2.7873691839681428E-2</v>
      </c>
      <c r="G6225">
        <v>6223</v>
      </c>
      <c r="H6225">
        <f t="shared" ca="1" si="198"/>
        <v>4.4623167452072503E-2</v>
      </c>
    </row>
    <row r="6226" spans="2:8" x14ac:dyDescent="0.2">
      <c r="B6226" s="176">
        <v>35926</v>
      </c>
      <c r="C6226" s="146">
        <v>38.637936000000003</v>
      </c>
      <c r="D6226">
        <f t="shared" si="197"/>
        <v>-0.78176600866149426</v>
      </c>
      <c r="E6226">
        <v>-2.7909470290292414E-2</v>
      </c>
      <c r="G6226">
        <v>6224</v>
      </c>
      <c r="H6226">
        <f t="shared" ca="1" si="198"/>
        <v>-2.8637306713364438E-2</v>
      </c>
    </row>
    <row r="6227" spans="2:8" x14ac:dyDescent="0.2">
      <c r="B6227" s="176">
        <v>44175</v>
      </c>
      <c r="C6227" s="146">
        <v>177.048203</v>
      </c>
      <c r="D6227">
        <f t="shared" si="197"/>
        <v>0.62191788730395214</v>
      </c>
      <c r="E6227">
        <v>-2.7914515499633488E-2</v>
      </c>
      <c r="G6227">
        <v>6225</v>
      </c>
      <c r="H6227">
        <f t="shared" ca="1" si="198"/>
        <v>-1.579505072452184E-2</v>
      </c>
    </row>
    <row r="6228" spans="2:8" x14ac:dyDescent="0.2">
      <c r="B6228" s="176">
        <v>43712</v>
      </c>
      <c r="C6228" s="146">
        <v>109.15978200000001</v>
      </c>
      <c r="D6228">
        <f t="shared" si="197"/>
        <v>-0.11385473756032331</v>
      </c>
      <c r="E6228">
        <v>-2.7962717184448573E-2</v>
      </c>
      <c r="G6228">
        <v>6226</v>
      </c>
      <c r="H6228">
        <f t="shared" ca="1" si="198"/>
        <v>3.06908679057275E-3</v>
      </c>
    </row>
    <row r="6229" spans="2:8" x14ac:dyDescent="0.2">
      <c r="B6229" s="176">
        <v>39392</v>
      </c>
      <c r="C6229" s="146">
        <v>123.18497499999999</v>
      </c>
      <c r="D6229">
        <f t="shared" si="197"/>
        <v>4.4747843651842132</v>
      </c>
      <c r="E6229">
        <v>-2.7967285026421082E-2</v>
      </c>
      <c r="G6229">
        <v>6227</v>
      </c>
      <c r="H6229">
        <f t="shared" ca="1" si="198"/>
        <v>1.6412187085178866E-3</v>
      </c>
    </row>
    <row r="6230" spans="2:8" x14ac:dyDescent="0.2">
      <c r="B6230" s="176">
        <v>37433</v>
      </c>
      <c r="C6230" s="146">
        <v>22.500425</v>
      </c>
      <c r="D6230">
        <f t="shared" si="197"/>
        <v>-0.83939531981105531</v>
      </c>
      <c r="E6230">
        <v>-2.7990661801873415E-2</v>
      </c>
      <c r="G6230">
        <v>6228</v>
      </c>
      <c r="H6230">
        <f t="shared" ca="1" si="198"/>
        <v>3.5314678598488483E-2</v>
      </c>
    </row>
    <row r="6231" spans="2:8" x14ac:dyDescent="0.2">
      <c r="B6231" s="176">
        <v>39135</v>
      </c>
      <c r="C6231" s="146">
        <v>140.09818999999999</v>
      </c>
      <c r="D6231">
        <f t="shared" si="197"/>
        <v>5.6286896042162224</v>
      </c>
      <c r="E6231">
        <v>-2.8002479465194477E-2</v>
      </c>
      <c r="G6231">
        <v>6229</v>
      </c>
      <c r="H6231">
        <f t="shared" ca="1" si="198"/>
        <v>3.9259272579284877E-3</v>
      </c>
    </row>
    <row r="6232" spans="2:8" x14ac:dyDescent="0.2">
      <c r="B6232" s="176">
        <v>37414</v>
      </c>
      <c r="C6232" s="146">
        <v>21.135126</v>
      </c>
      <c r="D6232">
        <f t="shared" si="197"/>
        <v>1.3313376908185711E-2</v>
      </c>
      <c r="E6232">
        <v>-2.8024147902800393E-2</v>
      </c>
      <c r="G6232">
        <v>6230</v>
      </c>
      <c r="H6232">
        <f t="shared" ca="1" si="198"/>
        <v>-4.0178168409684543E-2</v>
      </c>
    </row>
    <row r="6233" spans="2:8" x14ac:dyDescent="0.2">
      <c r="B6233" s="176">
        <v>37295</v>
      </c>
      <c r="C6233" s="146">
        <v>20.857443</v>
      </c>
      <c r="D6233">
        <f t="shared" si="197"/>
        <v>-0.93465212529743469</v>
      </c>
      <c r="E6233">
        <v>-2.803715627336574E-2</v>
      </c>
      <c r="G6233">
        <v>6231</v>
      </c>
      <c r="H6233">
        <f t="shared" ca="1" si="198"/>
        <v>3.2043895742269082E-2</v>
      </c>
    </row>
    <row r="6234" spans="2:8" x14ac:dyDescent="0.2">
      <c r="B6234" s="176">
        <v>42403</v>
      </c>
      <c r="C6234" s="146">
        <v>319.17553700000002</v>
      </c>
      <c r="D6234">
        <f t="shared" si="197"/>
        <v>7.0728324699436573</v>
      </c>
      <c r="E6234">
        <v>-2.8068585954856784E-2</v>
      </c>
      <c r="G6234">
        <v>6232</v>
      </c>
      <c r="H6234">
        <f t="shared" ca="1" si="198"/>
        <v>1.9458416072227322E-3</v>
      </c>
    </row>
    <row r="6235" spans="2:8" x14ac:dyDescent="0.2">
      <c r="B6235" s="176">
        <v>35773</v>
      </c>
      <c r="C6235" s="146">
        <v>39.536994999999997</v>
      </c>
      <c r="D6235">
        <f t="shared" si="197"/>
        <v>-0.67854600200635384</v>
      </c>
      <c r="E6235">
        <v>-2.8159080081919082E-2</v>
      </c>
      <c r="G6235">
        <v>6233</v>
      </c>
      <c r="H6235">
        <f t="shared" ca="1" si="198"/>
        <v>-1.8086540461763754E-2</v>
      </c>
    </row>
    <row r="6236" spans="2:8" x14ac:dyDescent="0.2">
      <c r="B6236" s="176">
        <v>38875</v>
      </c>
      <c r="C6236" s="146">
        <v>122.994255</v>
      </c>
      <c r="D6236">
        <f t="shared" si="197"/>
        <v>-0.42774772899453417</v>
      </c>
      <c r="E6236">
        <v>-2.8165306183354822E-2</v>
      </c>
      <c r="G6236">
        <v>6234</v>
      </c>
      <c r="H6236">
        <f t="shared" ca="1" si="198"/>
        <v>4.7407552929409166E-2</v>
      </c>
    </row>
    <row r="6237" spans="2:8" x14ac:dyDescent="0.2">
      <c r="B6237" s="176">
        <v>43581</v>
      </c>
      <c r="C6237" s="146">
        <v>214.93012999999999</v>
      </c>
      <c r="D6237">
        <f t="shared" si="197"/>
        <v>-1.2477325139064226E-2</v>
      </c>
      <c r="E6237">
        <v>-2.8172231361101432E-2</v>
      </c>
      <c r="G6237">
        <v>6235</v>
      </c>
      <c r="H6237">
        <f t="shared" ca="1" si="198"/>
        <v>-6.4880674925865949E-3</v>
      </c>
    </row>
    <row r="6238" spans="2:8" x14ac:dyDescent="0.2">
      <c r="B6238" s="176">
        <v>40480</v>
      </c>
      <c r="C6238" s="146">
        <v>217.64576700000001</v>
      </c>
      <c r="D6238">
        <f t="shared" si="197"/>
        <v>0.7508805113233652</v>
      </c>
      <c r="E6238">
        <v>-2.8173739873928232E-2</v>
      </c>
      <c r="G6238">
        <v>6236</v>
      </c>
      <c r="H6238">
        <f t="shared" ca="1" si="198"/>
        <v>3.3701404986575451E-2</v>
      </c>
    </row>
    <row r="6239" spans="2:8" x14ac:dyDescent="0.2">
      <c r="B6239" s="176">
        <v>39288</v>
      </c>
      <c r="C6239" s="146">
        <v>124.306465</v>
      </c>
      <c r="D6239">
        <f t="shared" si="197"/>
        <v>-0.64791310725354667</v>
      </c>
      <c r="E6239">
        <v>-2.8242646808033345E-2</v>
      </c>
      <c r="G6239">
        <v>6237</v>
      </c>
      <c r="H6239">
        <f t="shared" ca="1" si="198"/>
        <v>2.2694231364165186E-2</v>
      </c>
    </row>
    <row r="6240" spans="2:8" x14ac:dyDescent="0.2">
      <c r="B6240" s="176">
        <v>42383</v>
      </c>
      <c r="C6240" s="146">
        <v>353.05621300000001</v>
      </c>
      <c r="D6240">
        <f t="shared" si="197"/>
        <v>1.1011958775196895</v>
      </c>
      <c r="E6240">
        <v>-2.8250093379105053E-2</v>
      </c>
      <c r="G6240">
        <v>6238</v>
      </c>
      <c r="H6240">
        <f t="shared" ca="1" si="198"/>
        <v>6.1478490892751786E-2</v>
      </c>
    </row>
    <row r="6241" spans="2:8" x14ac:dyDescent="0.2">
      <c r="B6241" s="176">
        <v>43467</v>
      </c>
      <c r="C6241" s="146">
        <v>168.026321</v>
      </c>
      <c r="D6241">
        <f t="shared" si="197"/>
        <v>12.47974219859786</v>
      </c>
      <c r="E6241">
        <v>-2.8250160731451611E-2</v>
      </c>
      <c r="G6241">
        <v>6239</v>
      </c>
      <c r="H6241">
        <f t="shared" ca="1" si="198"/>
        <v>-2.0409954514892078E-2</v>
      </c>
    </row>
    <row r="6242" spans="2:8" x14ac:dyDescent="0.2">
      <c r="B6242" s="176">
        <v>37200</v>
      </c>
      <c r="C6242" s="146">
        <v>12.465099</v>
      </c>
      <c r="D6242">
        <f t="shared" si="197"/>
        <v>-0.74743581511621815</v>
      </c>
      <c r="E6242">
        <v>-2.8262031797913739E-2</v>
      </c>
      <c r="G6242">
        <v>6240</v>
      </c>
      <c r="H6242">
        <f t="shared" ca="1" si="198"/>
        <v>4.7630738207690643E-3</v>
      </c>
    </row>
    <row r="6243" spans="2:8" x14ac:dyDescent="0.2">
      <c r="B6243" s="176">
        <v>35670</v>
      </c>
      <c r="C6243" s="146">
        <v>49.354182999999999</v>
      </c>
      <c r="D6243">
        <f t="shared" si="197"/>
        <v>0.25382219498399822</v>
      </c>
      <c r="E6243">
        <v>-2.8265603870321371E-2</v>
      </c>
      <c r="G6243">
        <v>6241</v>
      </c>
      <c r="H6243">
        <f t="shared" ca="1" si="198"/>
        <v>-7.4252224221606688E-3</v>
      </c>
    </row>
    <row r="6244" spans="2:8" x14ac:dyDescent="0.2">
      <c r="B6244" s="176">
        <v>35936</v>
      </c>
      <c r="C6244" s="146">
        <v>39.362983999999997</v>
      </c>
      <c r="D6244">
        <f t="shared" si="197"/>
        <v>-0.73617086510146712</v>
      </c>
      <c r="E6244">
        <v>-2.8279945939332793E-2</v>
      </c>
      <c r="G6244">
        <v>6242</v>
      </c>
      <c r="H6244">
        <f t="shared" ca="1" si="198"/>
        <v>4.8273871596936434E-2</v>
      </c>
    </row>
    <row r="6245" spans="2:8" x14ac:dyDescent="0.2">
      <c r="B6245" s="176">
        <v>40772</v>
      </c>
      <c r="C6245" s="146">
        <v>149.19877600000001</v>
      </c>
      <c r="D6245">
        <f t="shared" si="197"/>
        <v>0.21854448812156441</v>
      </c>
      <c r="E6245">
        <v>-2.8320242641627545E-2</v>
      </c>
      <c r="G6245">
        <v>6243</v>
      </c>
      <c r="H6245">
        <f t="shared" ca="1" si="198"/>
        <v>9.514047263644361E-3</v>
      </c>
    </row>
    <row r="6246" spans="2:8" x14ac:dyDescent="0.2">
      <c r="B6246" s="176">
        <v>39485</v>
      </c>
      <c r="C6246" s="146">
        <v>122.440155</v>
      </c>
      <c r="D6246">
        <f t="shared" si="197"/>
        <v>6.7167633172611758</v>
      </c>
      <c r="E6246">
        <v>-2.8330695277789145E-2</v>
      </c>
      <c r="G6246">
        <v>6244</v>
      </c>
      <c r="H6246">
        <f t="shared" ca="1" si="198"/>
        <v>3.0035336783770322E-2</v>
      </c>
    </row>
    <row r="6247" spans="2:8" x14ac:dyDescent="0.2">
      <c r="B6247" s="176">
        <v>36944</v>
      </c>
      <c r="C6247" s="146">
        <v>15.866776</v>
      </c>
      <c r="D6247">
        <f t="shared" si="197"/>
        <v>-0.71633618600027527</v>
      </c>
      <c r="E6247">
        <v>-2.8341570531321546E-2</v>
      </c>
      <c r="G6247">
        <v>6245</v>
      </c>
      <c r="H6247">
        <f t="shared" ca="1" si="198"/>
        <v>5.0572527208796805E-3</v>
      </c>
    </row>
    <row r="6248" spans="2:8" x14ac:dyDescent="0.2">
      <c r="B6248" s="176">
        <v>35552</v>
      </c>
      <c r="C6248" s="146">
        <v>55.935142999999997</v>
      </c>
      <c r="D6248">
        <f t="shared" si="197"/>
        <v>-0.80067878295442385</v>
      </c>
      <c r="E6248">
        <v>-2.83461460104605E-2</v>
      </c>
      <c r="G6248">
        <v>6246</v>
      </c>
      <c r="H6248">
        <f t="shared" ca="1" si="198"/>
        <v>-7.4825021521091079E-2</v>
      </c>
    </row>
    <row r="6249" spans="2:8" x14ac:dyDescent="0.2">
      <c r="B6249" s="176">
        <v>41463</v>
      </c>
      <c r="C6249" s="146">
        <v>280.62814300000002</v>
      </c>
      <c r="D6249">
        <f t="shared" si="197"/>
        <v>1.696205445469833</v>
      </c>
      <c r="E6249">
        <v>-2.8359211789168157E-2</v>
      </c>
      <c r="G6249">
        <v>6247</v>
      </c>
      <c r="H6249">
        <f t="shared" ca="1" si="198"/>
        <v>-1.5975267599273289E-2</v>
      </c>
    </row>
    <row r="6250" spans="2:8" x14ac:dyDescent="0.2">
      <c r="B6250" s="176">
        <v>40091</v>
      </c>
      <c r="C6250" s="146">
        <v>104.082626</v>
      </c>
      <c r="D6250">
        <f t="shared" si="197"/>
        <v>3.9751124462720058</v>
      </c>
      <c r="E6250">
        <v>-2.8366936818278822E-2</v>
      </c>
      <c r="G6250">
        <v>6248</v>
      </c>
      <c r="H6250">
        <f t="shared" ca="1" si="198"/>
        <v>1.7987123825898049E-2</v>
      </c>
    </row>
    <row r="6251" spans="2:8" x14ac:dyDescent="0.2">
      <c r="B6251" s="176">
        <v>36028</v>
      </c>
      <c r="C6251" s="146">
        <v>20.920658</v>
      </c>
      <c r="D6251">
        <f t="shared" si="197"/>
        <v>-0.73821058043971477</v>
      </c>
      <c r="E6251">
        <v>-2.8383363901295238E-2</v>
      </c>
      <c r="G6251">
        <v>6249</v>
      </c>
      <c r="H6251">
        <f t="shared" ca="1" si="198"/>
        <v>7.2565617024276819E-3</v>
      </c>
    </row>
    <row r="6252" spans="2:8" x14ac:dyDescent="0.2">
      <c r="B6252" s="176">
        <v>38652</v>
      </c>
      <c r="C6252" s="146">
        <v>79.914069999999995</v>
      </c>
      <c r="D6252">
        <f t="shared" si="197"/>
        <v>-0.63605776590789109</v>
      </c>
      <c r="E6252">
        <v>-2.8390902627513842E-2</v>
      </c>
      <c r="G6252">
        <v>6250</v>
      </c>
      <c r="H6252">
        <f t="shared" ca="1" si="198"/>
        <v>-5.000276379772059E-3</v>
      </c>
    </row>
    <row r="6253" spans="2:8" x14ac:dyDescent="0.2">
      <c r="B6253" s="176">
        <v>41106</v>
      </c>
      <c r="C6253" s="146">
        <v>219.57899499999999</v>
      </c>
      <c r="D6253">
        <f t="shared" si="197"/>
        <v>-0.59227944450291503</v>
      </c>
      <c r="E6253">
        <v>-2.8395912097135996E-2</v>
      </c>
      <c r="G6253">
        <v>6251</v>
      </c>
      <c r="H6253">
        <f t="shared" ca="1" si="198"/>
        <v>-1.1957211281345987E-2</v>
      </c>
    </row>
    <row r="6254" spans="2:8" x14ac:dyDescent="0.2">
      <c r="B6254" s="176">
        <v>42109</v>
      </c>
      <c r="C6254" s="146">
        <v>538.55267300000003</v>
      </c>
      <c r="D6254">
        <f t="shared" si="197"/>
        <v>1.0513809625836179</v>
      </c>
      <c r="E6254">
        <v>-2.8404557763259657E-2</v>
      </c>
      <c r="G6254">
        <v>6252</v>
      </c>
      <c r="H6254">
        <f t="shared" ca="1" si="198"/>
        <v>-4.4627779249052668E-4</v>
      </c>
    </row>
    <row r="6255" spans="2:8" x14ac:dyDescent="0.2">
      <c r="B6255" s="176">
        <v>43279</v>
      </c>
      <c r="C6255" s="146">
        <v>262.531769</v>
      </c>
      <c r="D6255">
        <f t="shared" si="197"/>
        <v>-0.44087047946386781</v>
      </c>
      <c r="E6255">
        <v>-2.8407970790631308E-2</v>
      </c>
      <c r="G6255">
        <v>6253</v>
      </c>
      <c r="H6255">
        <f t="shared" ca="1" si="198"/>
        <v>2.2380433671067256E-2</v>
      </c>
    </row>
    <row r="6256" spans="2:8" x14ac:dyDescent="0.2">
      <c r="B6256" s="176">
        <v>44792</v>
      </c>
      <c r="C6256" s="146">
        <v>469.53659099999999</v>
      </c>
      <c r="D6256">
        <f t="shared" si="197"/>
        <v>1.5370320457181743</v>
      </c>
      <c r="E6256">
        <v>-2.8465320304267759E-2</v>
      </c>
      <c r="G6256">
        <v>6254</v>
      </c>
      <c r="H6256">
        <f t="shared" ca="1" si="198"/>
        <v>-3.6255316640635658E-2</v>
      </c>
    </row>
    <row r="6257" spans="2:8" x14ac:dyDescent="0.2">
      <c r="B6257" s="176">
        <v>43836</v>
      </c>
      <c r="C6257" s="146">
        <v>185.07318100000001</v>
      </c>
      <c r="D6257">
        <f t="shared" si="197"/>
        <v>2.2347686647942724</v>
      </c>
      <c r="E6257">
        <v>-2.8519142174522616E-2</v>
      </c>
      <c r="G6257">
        <v>6255</v>
      </c>
      <c r="H6257">
        <f t="shared" ca="1" si="198"/>
        <v>-9.6250804670804119E-3</v>
      </c>
    </row>
    <row r="6258" spans="2:8" x14ac:dyDescent="0.2">
      <c r="B6258" s="176">
        <v>35632</v>
      </c>
      <c r="C6258" s="146">
        <v>57.213729999999998</v>
      </c>
      <c r="D6258">
        <f t="shared" si="197"/>
        <v>-0.80604241117249531</v>
      </c>
      <c r="E6258">
        <v>-2.8560760827929469E-2</v>
      </c>
      <c r="G6258">
        <v>6256</v>
      </c>
      <c r="H6258">
        <f t="shared" ca="1" si="198"/>
        <v>-5.8068374730095513E-3</v>
      </c>
    </row>
    <row r="6259" spans="2:8" x14ac:dyDescent="0.2">
      <c r="B6259" s="176">
        <v>43241</v>
      </c>
      <c r="C6259" s="146">
        <v>294.98062099999999</v>
      </c>
      <c r="D6259">
        <f t="shared" si="197"/>
        <v>15.386777179685925</v>
      </c>
      <c r="E6259">
        <v>-2.8562161904044425E-2</v>
      </c>
      <c r="G6259">
        <v>6257</v>
      </c>
      <c r="H6259">
        <f t="shared" ca="1" si="198"/>
        <v>4.9900291999763174E-2</v>
      </c>
    </row>
    <row r="6260" spans="2:8" x14ac:dyDescent="0.2">
      <c r="B6260" s="176">
        <v>36679</v>
      </c>
      <c r="C6260" s="146">
        <v>18.001137</v>
      </c>
      <c r="D6260">
        <f t="shared" si="197"/>
        <v>-0.94565416617241504</v>
      </c>
      <c r="E6260">
        <v>-2.8606435075885332E-2</v>
      </c>
      <c r="G6260">
        <v>6258</v>
      </c>
      <c r="H6260">
        <f t="shared" ca="1" si="198"/>
        <v>-1.2958003857979709E-2</v>
      </c>
    </row>
    <row r="6261" spans="2:8" x14ac:dyDescent="0.2">
      <c r="B6261" s="176">
        <v>42237</v>
      </c>
      <c r="C6261" s="146">
        <v>331.23306300000002</v>
      </c>
      <c r="D6261">
        <f t="shared" si="197"/>
        <v>0.54441069890584437</v>
      </c>
      <c r="E6261">
        <v>-2.8638306667033275E-2</v>
      </c>
      <c r="G6261">
        <v>6259</v>
      </c>
      <c r="H6261">
        <f t="shared" ca="1" si="198"/>
        <v>1.199144326142154E-2</v>
      </c>
    </row>
    <row r="6262" spans="2:8" x14ac:dyDescent="0.2">
      <c r="B6262" s="176">
        <v>40617</v>
      </c>
      <c r="C6262" s="146">
        <v>214.472137</v>
      </c>
      <c r="D6262">
        <f t="shared" si="197"/>
        <v>8.0216071374263489</v>
      </c>
      <c r="E6262">
        <v>-2.8661364539965848E-2</v>
      </c>
      <c r="G6262">
        <v>6260</v>
      </c>
      <c r="H6262">
        <f t="shared" ca="1" si="198"/>
        <v>1.3745390378415232E-3</v>
      </c>
    </row>
    <row r="6263" spans="2:8" x14ac:dyDescent="0.2">
      <c r="B6263" s="176">
        <v>37648</v>
      </c>
      <c r="C6263" s="146">
        <v>23.773163</v>
      </c>
      <c r="D6263">
        <f t="shared" si="197"/>
        <v>-0.81215236959354575</v>
      </c>
      <c r="E6263">
        <v>-2.8679478928295126E-2</v>
      </c>
      <c r="G6263">
        <v>6261</v>
      </c>
      <c r="H6263">
        <f t="shared" ca="1" si="198"/>
        <v>-3.5375099122989528E-2</v>
      </c>
    </row>
    <row r="6264" spans="2:8" x14ac:dyDescent="0.2">
      <c r="B6264" s="176">
        <v>44119</v>
      </c>
      <c r="C6264" s="146">
        <v>126.555565</v>
      </c>
      <c r="D6264">
        <f t="shared" si="197"/>
        <v>2.1909918944301396</v>
      </c>
      <c r="E6264">
        <v>-2.8691669906457235E-2</v>
      </c>
      <c r="G6264">
        <v>6262</v>
      </c>
      <c r="H6264">
        <f t="shared" ca="1" si="198"/>
        <v>1.888960042839272E-2</v>
      </c>
    </row>
    <row r="6265" spans="2:8" x14ac:dyDescent="0.2">
      <c r="B6265" s="176">
        <v>35788</v>
      </c>
      <c r="C6265" s="146">
        <v>39.660259000000003</v>
      </c>
      <c r="D6265">
        <f t="shared" si="197"/>
        <v>-0.41431000838420229</v>
      </c>
      <c r="E6265">
        <v>-2.8764258993232712E-2</v>
      </c>
      <c r="G6265">
        <v>6263</v>
      </c>
      <c r="H6265">
        <f t="shared" ca="1" si="198"/>
        <v>-3.1396754629318797E-2</v>
      </c>
    </row>
    <row r="6266" spans="2:8" x14ac:dyDescent="0.2">
      <c r="B6266" s="176">
        <v>38513</v>
      </c>
      <c r="C6266" s="146">
        <v>67.715446</v>
      </c>
      <c r="D6266">
        <f t="shared" si="197"/>
        <v>1.4112591440031226</v>
      </c>
      <c r="E6266">
        <v>-2.8830681261862091E-2</v>
      </c>
      <c r="G6266">
        <v>6264</v>
      </c>
      <c r="H6266">
        <f t="shared" ca="1" si="198"/>
        <v>9.2629286736130615E-4</v>
      </c>
    </row>
    <row r="6267" spans="2:8" x14ac:dyDescent="0.2">
      <c r="B6267" s="176">
        <v>36196</v>
      </c>
      <c r="C6267" s="146">
        <v>28.083023000000001</v>
      </c>
      <c r="D6267">
        <f t="shared" si="197"/>
        <v>8.2264772932882049E-2</v>
      </c>
      <c r="E6267">
        <v>-2.8866062090206437E-2</v>
      </c>
      <c r="G6267">
        <v>6265</v>
      </c>
      <c r="H6267">
        <f t="shared" ca="1" si="198"/>
        <v>1.2229948611122803E-2</v>
      </c>
    </row>
    <row r="6268" spans="2:8" x14ac:dyDescent="0.2">
      <c r="B6268" s="176">
        <v>37768</v>
      </c>
      <c r="C6268" s="146">
        <v>25.948384999999998</v>
      </c>
      <c r="D6268">
        <f t="shared" si="197"/>
        <v>-0.90232506963912551</v>
      </c>
      <c r="E6268">
        <v>-2.8868284561772324E-2</v>
      </c>
      <c r="G6268">
        <v>6266</v>
      </c>
      <c r="H6268">
        <f t="shared" ca="1" si="198"/>
        <v>6.9823206800615888E-3</v>
      </c>
    </row>
    <row r="6269" spans="2:8" x14ac:dyDescent="0.2">
      <c r="B6269" s="176">
        <v>41190</v>
      </c>
      <c r="C6269" s="146">
        <v>265.66064499999999</v>
      </c>
      <c r="D6269">
        <f t="shared" si="197"/>
        <v>23.975182817311484</v>
      </c>
      <c r="E6269">
        <v>-2.887179160038441E-2</v>
      </c>
      <c r="G6269">
        <v>6267</v>
      </c>
      <c r="H6269">
        <f t="shared" ca="1" si="198"/>
        <v>4.4676553456749903E-2</v>
      </c>
    </row>
    <row r="6270" spans="2:8" x14ac:dyDescent="0.2">
      <c r="B6270" s="176">
        <v>37155</v>
      </c>
      <c r="C6270" s="146">
        <v>10.636984999999999</v>
      </c>
      <c r="D6270">
        <f t="shared" si="197"/>
        <v>-0.72502268171846251</v>
      </c>
      <c r="E6270">
        <v>-2.8873191859212433E-2</v>
      </c>
      <c r="G6270">
        <v>6268</v>
      </c>
      <c r="H6270">
        <f t="shared" ca="1" si="198"/>
        <v>3.3074139702499547E-2</v>
      </c>
    </row>
    <row r="6271" spans="2:8" x14ac:dyDescent="0.2">
      <c r="B6271" s="176">
        <v>36439</v>
      </c>
      <c r="C6271" s="146">
        <v>38.683135999999998</v>
      </c>
      <c r="D6271">
        <f t="shared" si="197"/>
        <v>-0.32935451582957376</v>
      </c>
      <c r="E6271">
        <v>-2.889708245639706E-2</v>
      </c>
      <c r="G6271">
        <v>6269</v>
      </c>
      <c r="H6271">
        <f t="shared" ca="1" si="198"/>
        <v>8.4211672768971221E-2</v>
      </c>
    </row>
    <row r="6272" spans="2:8" x14ac:dyDescent="0.2">
      <c r="B6272" s="176">
        <v>35383</v>
      </c>
      <c r="C6272" s="146">
        <v>57.680453999999997</v>
      </c>
      <c r="D6272">
        <f t="shared" si="197"/>
        <v>3.7417940808275514</v>
      </c>
      <c r="E6272">
        <v>-2.8906080064110554E-2</v>
      </c>
      <c r="G6272">
        <v>6270</v>
      </c>
      <c r="H6272">
        <f t="shared" ca="1" si="198"/>
        <v>-1.9373657644521116E-3</v>
      </c>
    </row>
    <row r="6273" spans="2:8" x14ac:dyDescent="0.2">
      <c r="B6273" s="176">
        <v>37036</v>
      </c>
      <c r="C6273" s="146">
        <v>12.164268</v>
      </c>
      <c r="D6273">
        <f t="shared" si="197"/>
        <v>-0.79796409630030818</v>
      </c>
      <c r="E6273">
        <v>-2.8940821617389433E-2</v>
      </c>
      <c r="G6273">
        <v>6271</v>
      </c>
      <c r="H6273">
        <f t="shared" ca="1" si="198"/>
        <v>1.2344111570055387E-3</v>
      </c>
    </row>
    <row r="6274" spans="2:8" x14ac:dyDescent="0.2">
      <c r="B6274" s="176">
        <v>35107</v>
      </c>
      <c r="C6274" s="146">
        <v>60.208447</v>
      </c>
      <c r="D6274">
        <f t="shared" si="197"/>
        <v>-0.571088766498691</v>
      </c>
      <c r="E6274">
        <v>-2.895935303832764E-2</v>
      </c>
      <c r="G6274">
        <v>6272</v>
      </c>
      <c r="H6274">
        <f t="shared" ca="1" si="198"/>
        <v>-8.7117849401361566E-3</v>
      </c>
    </row>
    <row r="6275" spans="2:8" x14ac:dyDescent="0.2">
      <c r="B6275" s="176">
        <v>39071</v>
      </c>
      <c r="C6275" s="146">
        <v>140.37507600000001</v>
      </c>
      <c r="D6275">
        <f t="shared" ref="D6275:D6338" si="199">(C6275-C6276)/C6276</f>
        <v>4.2891322003512773</v>
      </c>
      <c r="E6275">
        <v>-2.896454521296336E-2</v>
      </c>
      <c r="G6275">
        <v>6273</v>
      </c>
      <c r="H6275">
        <f t="shared" ca="1" si="198"/>
        <v>1.4607837965515138E-3</v>
      </c>
    </row>
    <row r="6276" spans="2:8" x14ac:dyDescent="0.2">
      <c r="B6276" s="176">
        <v>39833</v>
      </c>
      <c r="C6276" s="146">
        <v>26.540285000000001</v>
      </c>
      <c r="D6276">
        <f t="shared" si="199"/>
        <v>-0.86206182387111852</v>
      </c>
      <c r="E6276">
        <v>-2.8980700082762573E-2</v>
      </c>
      <c r="G6276">
        <v>6274</v>
      </c>
      <c r="H6276">
        <f t="shared" ref="H6276:H6339" ca="1" si="200">_xlfn.NORM.INV(RAND(),N$5,N$6)</f>
        <v>4.1908812119081087E-3</v>
      </c>
    </row>
    <row r="6277" spans="2:8" x14ac:dyDescent="0.2">
      <c r="B6277" s="176">
        <v>40436</v>
      </c>
      <c r="C6277" s="146">
        <v>192.407104</v>
      </c>
      <c r="D6277">
        <f t="shared" si="199"/>
        <v>0.3226717552177491</v>
      </c>
      <c r="E6277">
        <v>-2.8999288692540905E-2</v>
      </c>
      <c r="G6277">
        <v>6275</v>
      </c>
      <c r="H6277">
        <f t="shared" ca="1" si="200"/>
        <v>-2.2842131822787808E-3</v>
      </c>
    </row>
    <row r="6278" spans="2:8" x14ac:dyDescent="0.2">
      <c r="B6278" s="176">
        <v>39059</v>
      </c>
      <c r="C6278" s="146">
        <v>145.46852100000001</v>
      </c>
      <c r="D6278">
        <f t="shared" si="199"/>
        <v>-0.17720950552311152</v>
      </c>
      <c r="E6278">
        <v>-2.9013118668759146E-2</v>
      </c>
      <c r="G6278">
        <v>6276</v>
      </c>
      <c r="H6278">
        <f t="shared" ca="1" si="200"/>
        <v>2.2906884285943244E-2</v>
      </c>
    </row>
    <row r="6279" spans="2:8" x14ac:dyDescent="0.2">
      <c r="B6279" s="176">
        <v>43523</v>
      </c>
      <c r="C6279" s="146">
        <v>176.798981</v>
      </c>
      <c r="D6279">
        <f t="shared" si="199"/>
        <v>1.1386103662791747</v>
      </c>
      <c r="E6279">
        <v>-2.90171921185794E-2</v>
      </c>
      <c r="G6279">
        <v>6277</v>
      </c>
      <c r="H6279">
        <f t="shared" ca="1" si="200"/>
        <v>1.145550276709972E-2</v>
      </c>
    </row>
    <row r="6280" spans="2:8" x14ac:dyDescent="0.2">
      <c r="B6280" s="176">
        <v>38050</v>
      </c>
      <c r="C6280" s="146">
        <v>82.670029</v>
      </c>
      <c r="D6280">
        <f t="shared" si="199"/>
        <v>2.2875320143549018</v>
      </c>
      <c r="E6280">
        <v>-2.9047763621895987E-2</v>
      </c>
      <c r="G6280">
        <v>6278</v>
      </c>
      <c r="H6280">
        <f t="shared" ca="1" si="200"/>
        <v>-8.8861003980023195E-3</v>
      </c>
    </row>
    <row r="6281" spans="2:8" x14ac:dyDescent="0.2">
      <c r="B6281" s="176">
        <v>36159</v>
      </c>
      <c r="C6281" s="146">
        <v>25.146532000000001</v>
      </c>
      <c r="D6281">
        <f t="shared" si="199"/>
        <v>0.12466670724671941</v>
      </c>
      <c r="E6281">
        <v>-2.9064662245901277E-2</v>
      </c>
      <c r="G6281">
        <v>6279</v>
      </c>
      <c r="H6281">
        <f t="shared" ca="1" si="200"/>
        <v>2.6601430869920496E-2</v>
      </c>
    </row>
    <row r="6282" spans="2:8" x14ac:dyDescent="0.2">
      <c r="B6282" s="176">
        <v>36258</v>
      </c>
      <c r="C6282" s="146">
        <v>22.359096999999998</v>
      </c>
      <c r="D6282">
        <f t="shared" si="199"/>
        <v>-0.90499806661558169</v>
      </c>
      <c r="E6282">
        <v>-2.9126175229220931E-2</v>
      </c>
      <c r="G6282">
        <v>6280</v>
      </c>
      <c r="H6282">
        <f t="shared" ca="1" si="200"/>
        <v>-1.0840666882179198E-2</v>
      </c>
    </row>
    <row r="6283" spans="2:8" x14ac:dyDescent="0.2">
      <c r="B6283" s="176">
        <v>40641</v>
      </c>
      <c r="C6283" s="146">
        <v>235.35412600000001</v>
      </c>
      <c r="D6283">
        <f t="shared" si="199"/>
        <v>2.1375711580264833</v>
      </c>
      <c r="E6283">
        <v>-2.9127007464902707E-2</v>
      </c>
      <c r="G6283">
        <v>6281</v>
      </c>
      <c r="H6283">
        <f t="shared" ca="1" si="200"/>
        <v>-4.4731971637415498E-3</v>
      </c>
    </row>
    <row r="6284" spans="2:8" x14ac:dyDescent="0.2">
      <c r="B6284" s="176">
        <v>38420</v>
      </c>
      <c r="C6284" s="146">
        <v>75.011566000000002</v>
      </c>
      <c r="D6284">
        <f t="shared" si="199"/>
        <v>-0.56928816194307585</v>
      </c>
      <c r="E6284">
        <v>-2.9128375192049204E-2</v>
      </c>
      <c r="G6284">
        <v>6282</v>
      </c>
      <c r="H6284">
        <f t="shared" ca="1" si="200"/>
        <v>-4.4250931905765387E-3</v>
      </c>
    </row>
    <row r="6285" spans="2:8" x14ac:dyDescent="0.2">
      <c r="B6285" s="176">
        <v>43392</v>
      </c>
      <c r="C6285" s="146">
        <v>174.157196</v>
      </c>
      <c r="D6285">
        <f t="shared" si="199"/>
        <v>2.6413880862008385</v>
      </c>
      <c r="E6285">
        <v>-2.9174771221931215E-2</v>
      </c>
      <c r="G6285">
        <v>6283</v>
      </c>
      <c r="H6285">
        <f t="shared" ca="1" si="200"/>
        <v>-2.2895514917776645E-3</v>
      </c>
    </row>
    <row r="6286" spans="2:8" x14ac:dyDescent="0.2">
      <c r="B6286" s="176">
        <v>40007</v>
      </c>
      <c r="C6286" s="146">
        <v>47.827145000000002</v>
      </c>
      <c r="D6286">
        <f t="shared" si="199"/>
        <v>0.54443777074886945</v>
      </c>
      <c r="E6286">
        <v>-2.9199654298937412E-2</v>
      </c>
      <c r="G6286">
        <v>6284</v>
      </c>
      <c r="H6286">
        <f t="shared" ca="1" si="200"/>
        <v>-1.3148849756541427E-2</v>
      </c>
    </row>
    <row r="6287" spans="2:8" x14ac:dyDescent="0.2">
      <c r="B6287" s="176">
        <v>36173</v>
      </c>
      <c r="C6287" s="146">
        <v>30.96735</v>
      </c>
      <c r="D6287">
        <f t="shared" si="199"/>
        <v>-0.93245517090632379</v>
      </c>
      <c r="E6287">
        <v>-2.9205727342467357E-2</v>
      </c>
      <c r="G6287">
        <v>6285</v>
      </c>
      <c r="H6287">
        <f t="shared" ca="1" si="200"/>
        <v>4.4541589710582127E-3</v>
      </c>
    </row>
    <row r="6288" spans="2:8" x14ac:dyDescent="0.2">
      <c r="B6288" s="176">
        <v>42816</v>
      </c>
      <c r="C6288" s="146">
        <v>458.471069</v>
      </c>
      <c r="D6288">
        <f t="shared" si="199"/>
        <v>9.0765363758994049</v>
      </c>
      <c r="E6288">
        <v>-2.9234848235990239E-2</v>
      </c>
      <c r="G6288">
        <v>6286</v>
      </c>
      <c r="H6288">
        <f t="shared" ca="1" si="200"/>
        <v>-4.7409928771639763E-2</v>
      </c>
    </row>
    <row r="6289" spans="2:8" x14ac:dyDescent="0.2">
      <c r="B6289" s="176">
        <v>36397</v>
      </c>
      <c r="C6289" s="146">
        <v>45.498874999999998</v>
      </c>
      <c r="D6289">
        <f t="shared" si="199"/>
        <v>0.10674942405646737</v>
      </c>
      <c r="E6289">
        <v>-2.924531600883826E-2</v>
      </c>
      <c r="G6289">
        <v>6287</v>
      </c>
      <c r="H6289">
        <f t="shared" ca="1" si="200"/>
        <v>3.4417667593426553E-3</v>
      </c>
    </row>
    <row r="6290" spans="2:8" x14ac:dyDescent="0.2">
      <c r="B6290" s="176">
        <v>35901</v>
      </c>
      <c r="C6290" s="146">
        <v>41.110366999999997</v>
      </c>
      <c r="D6290">
        <f t="shared" si="199"/>
        <v>0.89128101930809989</v>
      </c>
      <c r="E6290">
        <v>-2.9275477377444615E-2</v>
      </c>
      <c r="G6290">
        <v>6288</v>
      </c>
      <c r="H6290">
        <f t="shared" ca="1" si="200"/>
        <v>-1.0464737014361299E-2</v>
      </c>
    </row>
    <row r="6291" spans="2:8" x14ac:dyDescent="0.2">
      <c r="B6291" s="176">
        <v>37300</v>
      </c>
      <c r="C6291" s="146">
        <v>21.736784</v>
      </c>
      <c r="D6291">
        <f t="shared" si="199"/>
        <v>-0.34313004108583067</v>
      </c>
      <c r="E6291">
        <v>-2.928028257392758E-2</v>
      </c>
      <c r="G6291">
        <v>6289</v>
      </c>
      <c r="H6291">
        <f t="shared" ca="1" si="200"/>
        <v>-2.1881153539904333E-2</v>
      </c>
    </row>
    <row r="6292" spans="2:8" x14ac:dyDescent="0.2">
      <c r="B6292" s="176">
        <v>36182</v>
      </c>
      <c r="C6292" s="146">
        <v>33.091456999999998</v>
      </c>
      <c r="D6292">
        <f t="shared" si="199"/>
        <v>-0.69856121742602739</v>
      </c>
      <c r="E6292">
        <v>-2.9296045627706664E-2</v>
      </c>
      <c r="G6292">
        <v>6290</v>
      </c>
      <c r="H6292">
        <f t="shared" ca="1" si="200"/>
        <v>1.8074856079484423E-2</v>
      </c>
    </row>
    <row r="6293" spans="2:8" x14ac:dyDescent="0.2">
      <c r="B6293" s="176">
        <v>39311</v>
      </c>
      <c r="C6293" s="146">
        <v>109.77836600000001</v>
      </c>
      <c r="D6293">
        <f t="shared" si="199"/>
        <v>-0.38923732125738847</v>
      </c>
      <c r="E6293">
        <v>-2.9296107973872887E-2</v>
      </c>
      <c r="G6293">
        <v>6291</v>
      </c>
      <c r="H6293">
        <f t="shared" ca="1" si="200"/>
        <v>2.2129081765626005E-2</v>
      </c>
    </row>
    <row r="6294" spans="2:8" x14ac:dyDescent="0.2">
      <c r="B6294" s="176">
        <v>43476</v>
      </c>
      <c r="C6294" s="146">
        <v>179.73980700000001</v>
      </c>
      <c r="D6294">
        <f t="shared" si="199"/>
        <v>3.8594475647993134E-2</v>
      </c>
      <c r="E6294">
        <v>-2.9340475675628998E-2</v>
      </c>
      <c r="G6294">
        <v>6292</v>
      </c>
      <c r="H6294">
        <f t="shared" ca="1" si="200"/>
        <v>-3.6115694413210719E-2</v>
      </c>
    </row>
    <row r="6295" spans="2:8" x14ac:dyDescent="0.2">
      <c r="B6295" s="176">
        <v>43868</v>
      </c>
      <c r="C6295" s="146">
        <v>173.06062299999999</v>
      </c>
      <c r="D6295">
        <f t="shared" si="199"/>
        <v>-0.12080062007261359</v>
      </c>
      <c r="E6295">
        <v>-2.9354211815798132E-2</v>
      </c>
      <c r="G6295">
        <v>6293</v>
      </c>
      <c r="H6295">
        <f t="shared" ca="1" si="200"/>
        <v>2.3805467358181204E-2</v>
      </c>
    </row>
    <row r="6296" spans="2:8" x14ac:dyDescent="0.2">
      <c r="B6296" s="176">
        <v>40696</v>
      </c>
      <c r="C6296" s="146">
        <v>196.83888200000001</v>
      </c>
      <c r="D6296">
        <f t="shared" si="199"/>
        <v>-0.59973166007744927</v>
      </c>
      <c r="E6296">
        <v>-2.9354648886799169E-2</v>
      </c>
      <c r="G6296">
        <v>6294</v>
      </c>
      <c r="H6296">
        <f t="shared" ca="1" si="200"/>
        <v>3.0195849710684532E-2</v>
      </c>
    </row>
    <row r="6297" spans="2:8" x14ac:dyDescent="0.2">
      <c r="B6297" s="176">
        <v>42584</v>
      </c>
      <c r="C6297" s="146">
        <v>491.76730300000003</v>
      </c>
      <c r="D6297">
        <f t="shared" si="199"/>
        <v>1.8056084578687746</v>
      </c>
      <c r="E6297">
        <v>-2.9414687011371569E-2</v>
      </c>
      <c r="G6297">
        <v>6295</v>
      </c>
      <c r="H6297">
        <f t="shared" ca="1" si="200"/>
        <v>6.7638213624804109E-3</v>
      </c>
    </row>
    <row r="6298" spans="2:8" x14ac:dyDescent="0.2">
      <c r="B6298" s="176">
        <v>40886</v>
      </c>
      <c r="C6298" s="146">
        <v>175.28009</v>
      </c>
      <c r="D6298">
        <f t="shared" si="199"/>
        <v>2.6523465845919851</v>
      </c>
      <c r="E6298">
        <v>-2.9435084719813751E-2</v>
      </c>
      <c r="G6298">
        <v>6296</v>
      </c>
      <c r="H6298">
        <f t="shared" ca="1" si="200"/>
        <v>3.2139426571989982E-2</v>
      </c>
    </row>
    <row r="6299" spans="2:8" x14ac:dyDescent="0.2">
      <c r="B6299" s="176">
        <v>35704</v>
      </c>
      <c r="C6299" s="146">
        <v>47.991089000000002</v>
      </c>
      <c r="D6299">
        <f t="shared" si="199"/>
        <v>1.4240316792539001E-2</v>
      </c>
      <c r="E6299">
        <v>-2.9471838587376606E-2</v>
      </c>
      <c r="G6299">
        <v>6297</v>
      </c>
      <c r="H6299">
        <f t="shared" ca="1" si="200"/>
        <v>4.4589389305651683E-3</v>
      </c>
    </row>
    <row r="6300" spans="2:8" x14ac:dyDescent="0.2">
      <c r="B6300" s="176">
        <v>39947</v>
      </c>
      <c r="C6300" s="146">
        <v>47.317276</v>
      </c>
      <c r="D6300">
        <f t="shared" si="199"/>
        <v>0.97043117031776815</v>
      </c>
      <c r="E6300">
        <v>-2.9505092325283536E-2</v>
      </c>
      <c r="G6300">
        <v>6298</v>
      </c>
      <c r="H6300">
        <f t="shared" ca="1" si="200"/>
        <v>1.1248036865294939E-2</v>
      </c>
    </row>
    <row r="6301" spans="2:8" x14ac:dyDescent="0.2">
      <c r="B6301" s="176">
        <v>36249</v>
      </c>
      <c r="C6301" s="146">
        <v>24.013666000000001</v>
      </c>
      <c r="D6301">
        <f t="shared" si="199"/>
        <v>-0.84176533095283512</v>
      </c>
      <c r="E6301">
        <v>-2.9518109878797636E-2</v>
      </c>
      <c r="G6301">
        <v>6299</v>
      </c>
      <c r="H6301">
        <f t="shared" ca="1" si="200"/>
        <v>-3.7475908752399097E-2</v>
      </c>
    </row>
    <row r="6302" spans="2:8" x14ac:dyDescent="0.2">
      <c r="B6302" s="176">
        <v>40296</v>
      </c>
      <c r="C6302" s="146">
        <v>151.759827</v>
      </c>
      <c r="D6302">
        <f t="shared" si="199"/>
        <v>-0.1464535037974567</v>
      </c>
      <c r="E6302">
        <v>-2.9531680077872824E-2</v>
      </c>
      <c r="G6302">
        <v>6300</v>
      </c>
      <c r="H6302">
        <f t="shared" ca="1" si="200"/>
        <v>3.6631786489342927E-2</v>
      </c>
    </row>
    <row r="6303" spans="2:8" x14ac:dyDescent="0.2">
      <c r="B6303" s="176">
        <v>40758</v>
      </c>
      <c r="C6303" s="146">
        <v>177.79913300000001</v>
      </c>
      <c r="D6303">
        <f t="shared" si="199"/>
        <v>3.1725901777874723</v>
      </c>
      <c r="E6303">
        <v>-2.9537846257249405E-2</v>
      </c>
      <c r="G6303">
        <v>6301</v>
      </c>
      <c r="H6303">
        <f t="shared" ca="1" si="200"/>
        <v>1.2329938997193299E-2</v>
      </c>
    </row>
    <row r="6304" spans="2:8" x14ac:dyDescent="0.2">
      <c r="B6304" s="176">
        <v>35766</v>
      </c>
      <c r="C6304" s="146">
        <v>42.611213999999997</v>
      </c>
      <c r="D6304">
        <f t="shared" si="199"/>
        <v>-0.40115414447637782</v>
      </c>
      <c r="E6304">
        <v>-2.9557457557614446E-2</v>
      </c>
      <c r="G6304">
        <v>6302</v>
      </c>
      <c r="H6304">
        <f t="shared" ca="1" si="200"/>
        <v>-1.2933440159455252E-2</v>
      </c>
    </row>
    <row r="6305" spans="2:8" x14ac:dyDescent="0.2">
      <c r="B6305" s="176">
        <v>39660</v>
      </c>
      <c r="C6305" s="146">
        <v>71.155563000000001</v>
      </c>
      <c r="D6305">
        <f t="shared" si="199"/>
        <v>-0.17594209814634351</v>
      </c>
      <c r="E6305">
        <v>-2.9581406013108137E-2</v>
      </c>
      <c r="G6305">
        <v>6303</v>
      </c>
      <c r="H6305">
        <f t="shared" ca="1" si="200"/>
        <v>-6.7482391008347456E-3</v>
      </c>
    </row>
    <row r="6306" spans="2:8" x14ac:dyDescent="0.2">
      <c r="B6306" s="176">
        <v>39619</v>
      </c>
      <c r="C6306" s="146">
        <v>86.347770999999995</v>
      </c>
      <c r="D6306">
        <f t="shared" si="199"/>
        <v>1.2681489036822187</v>
      </c>
      <c r="E6306">
        <v>-2.9627381455333161E-2</v>
      </c>
      <c r="G6306">
        <v>6304</v>
      </c>
      <c r="H6306">
        <f t="shared" ca="1" si="200"/>
        <v>2.7789181919028613E-2</v>
      </c>
    </row>
    <row r="6307" spans="2:8" x14ac:dyDescent="0.2">
      <c r="B6307" s="176">
        <v>36369</v>
      </c>
      <c r="C6307" s="146">
        <v>38.069710000000001</v>
      </c>
      <c r="D6307">
        <f t="shared" si="199"/>
        <v>-0.81773201321087663</v>
      </c>
      <c r="E6307">
        <v>-2.9724156657695063E-2</v>
      </c>
      <c r="G6307">
        <v>6305</v>
      </c>
      <c r="H6307">
        <f t="shared" ca="1" si="200"/>
        <v>-1.7896877695060556E-2</v>
      </c>
    </row>
    <row r="6308" spans="2:8" x14ac:dyDescent="0.2">
      <c r="B6308" s="176">
        <v>40582</v>
      </c>
      <c r="C6308" s="146">
        <v>208.86668399999999</v>
      </c>
      <c r="D6308">
        <f t="shared" si="199"/>
        <v>-0.57941094418772354</v>
      </c>
      <c r="E6308">
        <v>-2.9746628061672584E-2</v>
      </c>
      <c r="G6308">
        <v>6306</v>
      </c>
      <c r="H6308">
        <f t="shared" ca="1" si="200"/>
        <v>6.1238879450419151E-3</v>
      </c>
    </row>
    <row r="6309" spans="2:8" x14ac:dyDescent="0.2">
      <c r="B6309" s="176">
        <v>41939</v>
      </c>
      <c r="C6309" s="146">
        <v>496.60513300000002</v>
      </c>
      <c r="D6309">
        <f t="shared" si="199"/>
        <v>2.7328804587832547</v>
      </c>
      <c r="E6309">
        <v>-2.9760150787233982E-2</v>
      </c>
      <c r="G6309">
        <v>6307</v>
      </c>
      <c r="H6309">
        <f t="shared" ca="1" si="200"/>
        <v>-8.3454196573866744E-3</v>
      </c>
    </row>
    <row r="6310" spans="2:8" x14ac:dyDescent="0.2">
      <c r="B6310" s="176">
        <v>43676</v>
      </c>
      <c r="C6310" s="146">
        <v>133.03537</v>
      </c>
      <c r="D6310">
        <f t="shared" si="199"/>
        <v>9.6004718107198528</v>
      </c>
      <c r="E6310">
        <v>-2.9807369148062257E-2</v>
      </c>
      <c r="G6310">
        <v>6308</v>
      </c>
      <c r="H6310">
        <f t="shared" ca="1" si="200"/>
        <v>2.512492477836809E-3</v>
      </c>
    </row>
    <row r="6311" spans="2:8" x14ac:dyDescent="0.2">
      <c r="B6311" s="176">
        <v>36797</v>
      </c>
      <c r="C6311" s="146">
        <v>12.549948000000001</v>
      </c>
      <c r="D6311">
        <f t="shared" si="199"/>
        <v>-0.9267864903958849</v>
      </c>
      <c r="E6311">
        <v>-2.9814953636171919E-2</v>
      </c>
      <c r="G6311">
        <v>6309</v>
      </c>
      <c r="H6311">
        <f t="shared" ca="1" si="200"/>
        <v>-6.3684207525327033E-3</v>
      </c>
    </row>
    <row r="6312" spans="2:8" x14ac:dyDescent="0.2">
      <c r="B6312" s="176">
        <v>43434</v>
      </c>
      <c r="C6312" s="146">
        <v>171.415741</v>
      </c>
      <c r="D6312">
        <f t="shared" si="199"/>
        <v>-0.54486143855413427</v>
      </c>
      <c r="E6312">
        <v>-2.9901304634631171E-2</v>
      </c>
      <c r="G6312">
        <v>6310</v>
      </c>
      <c r="H6312">
        <f t="shared" ca="1" si="200"/>
        <v>-2.7320506827828786E-3</v>
      </c>
    </row>
    <row r="6313" spans="2:8" x14ac:dyDescent="0.2">
      <c r="B6313" s="176">
        <v>42349</v>
      </c>
      <c r="C6313" s="146">
        <v>376.623199</v>
      </c>
      <c r="D6313">
        <f t="shared" si="199"/>
        <v>8.2559538770264247</v>
      </c>
      <c r="E6313">
        <v>-2.990246045988448E-2</v>
      </c>
      <c r="G6313">
        <v>6311</v>
      </c>
      <c r="H6313">
        <f t="shared" ca="1" si="200"/>
        <v>8.0348119439183942E-3</v>
      </c>
    </row>
    <row r="6314" spans="2:8" x14ac:dyDescent="0.2">
      <c r="B6314" s="176">
        <v>35769</v>
      </c>
      <c r="C6314" s="146">
        <v>40.689830999999998</v>
      </c>
      <c r="D6314">
        <f t="shared" si="199"/>
        <v>0.46367314708335911</v>
      </c>
      <c r="E6314">
        <v>-2.9904920274017584E-2</v>
      </c>
      <c r="G6314">
        <v>6312</v>
      </c>
      <c r="H6314">
        <f t="shared" ca="1" si="200"/>
        <v>-5.1589920526140469E-2</v>
      </c>
    </row>
    <row r="6315" spans="2:8" x14ac:dyDescent="0.2">
      <c r="B6315" s="176">
        <v>36216</v>
      </c>
      <c r="C6315" s="146">
        <v>27.799807000000001</v>
      </c>
      <c r="D6315">
        <f t="shared" si="199"/>
        <v>-0.80203379218325999</v>
      </c>
      <c r="E6315">
        <v>-2.9908918283705718E-2</v>
      </c>
      <c r="G6315">
        <v>6313</v>
      </c>
      <c r="H6315">
        <f t="shared" ca="1" si="200"/>
        <v>-6.8107255336486636E-2</v>
      </c>
    </row>
    <row r="6316" spans="2:8" x14ac:dyDescent="0.2">
      <c r="B6316" s="176">
        <v>40259</v>
      </c>
      <c r="C6316" s="146">
        <v>140.427032</v>
      </c>
      <c r="D6316">
        <f t="shared" si="199"/>
        <v>-0.19413788253098532</v>
      </c>
      <c r="E6316">
        <v>-2.9924065965618234E-2</v>
      </c>
      <c r="G6316">
        <v>6314</v>
      </c>
      <c r="H6316">
        <f t="shared" ca="1" si="200"/>
        <v>-6.1258715430457973E-2</v>
      </c>
    </row>
    <row r="6317" spans="2:8" x14ac:dyDescent="0.2">
      <c r="B6317" s="176">
        <v>43817</v>
      </c>
      <c r="C6317" s="146">
        <v>174.25689700000001</v>
      </c>
      <c r="D6317">
        <f t="shared" si="199"/>
        <v>5.9127946102567934</v>
      </c>
      <c r="E6317">
        <v>-2.9966632284218277E-2</v>
      </c>
      <c r="G6317">
        <v>6315</v>
      </c>
      <c r="H6317">
        <f t="shared" ca="1" si="200"/>
        <v>8.8250554160062104E-3</v>
      </c>
    </row>
    <row r="6318" spans="2:8" x14ac:dyDescent="0.2">
      <c r="B6318" s="176">
        <v>37593</v>
      </c>
      <c r="C6318" s="146">
        <v>25.207879999999999</v>
      </c>
      <c r="D6318">
        <f t="shared" si="199"/>
        <v>-0.89889466126415807</v>
      </c>
      <c r="E6318">
        <v>-2.9979427369594813E-2</v>
      </c>
      <c r="G6318">
        <v>6316</v>
      </c>
      <c r="H6318">
        <f t="shared" ca="1" si="200"/>
        <v>5.0936768280819895E-2</v>
      </c>
    </row>
    <row r="6319" spans="2:8" x14ac:dyDescent="0.2">
      <c r="B6319" s="176">
        <v>43322</v>
      </c>
      <c r="C6319" s="146">
        <v>249.322937</v>
      </c>
      <c r="D6319">
        <f t="shared" si="199"/>
        <v>2.9965209101964341</v>
      </c>
      <c r="E6319">
        <v>-3.0056239230379145E-2</v>
      </c>
      <c r="G6319">
        <v>6317</v>
      </c>
      <c r="H6319">
        <f t="shared" ca="1" si="200"/>
        <v>2.0862071832678197E-2</v>
      </c>
    </row>
    <row r="6320" spans="2:8" x14ac:dyDescent="0.2">
      <c r="B6320" s="176">
        <v>38149</v>
      </c>
      <c r="C6320" s="146">
        <v>62.384995000000004</v>
      </c>
      <c r="D6320">
        <f t="shared" si="199"/>
        <v>0.40725665821259932</v>
      </c>
      <c r="E6320">
        <v>-3.0071607260640208E-2</v>
      </c>
      <c r="G6320">
        <v>6318</v>
      </c>
      <c r="H6320">
        <f t="shared" ca="1" si="200"/>
        <v>4.7804788746798332E-2</v>
      </c>
    </row>
    <row r="6321" spans="2:8" x14ac:dyDescent="0.2">
      <c r="B6321" s="176">
        <v>39738</v>
      </c>
      <c r="C6321" s="146">
        <v>44.330928999999998</v>
      </c>
      <c r="D6321">
        <f t="shared" si="199"/>
        <v>-0.83809098287462525</v>
      </c>
      <c r="E6321">
        <v>-3.0079486306904119E-2</v>
      </c>
      <c r="G6321">
        <v>6319</v>
      </c>
      <c r="H6321">
        <f t="shared" ca="1" si="200"/>
        <v>8.1256749610271028E-4</v>
      </c>
    </row>
    <row r="6322" spans="2:8" x14ac:dyDescent="0.2">
      <c r="B6322" s="176">
        <v>41493</v>
      </c>
      <c r="C6322" s="146">
        <v>273.80148300000002</v>
      </c>
      <c r="D6322">
        <f t="shared" si="199"/>
        <v>3.1788362989886543</v>
      </c>
      <c r="E6322">
        <v>-3.0081762637247871E-2</v>
      </c>
      <c r="G6322">
        <v>6320</v>
      </c>
      <c r="H6322">
        <f t="shared" ca="1" si="200"/>
        <v>-3.6882786398631143E-2</v>
      </c>
    </row>
    <row r="6323" spans="2:8" x14ac:dyDescent="0.2">
      <c r="B6323" s="176">
        <v>38211</v>
      </c>
      <c r="C6323" s="146">
        <v>65.520988000000003</v>
      </c>
      <c r="D6323">
        <f t="shared" si="199"/>
        <v>-0.7706247318613092</v>
      </c>
      <c r="E6323">
        <v>-3.0112811189096447E-2</v>
      </c>
      <c r="G6323">
        <v>6321</v>
      </c>
      <c r="H6323">
        <f t="shared" ca="1" si="200"/>
        <v>-5.8347334681543555E-3</v>
      </c>
    </row>
    <row r="6324" spans="2:8" x14ac:dyDescent="0.2">
      <c r="B6324" s="176">
        <v>41415</v>
      </c>
      <c r="C6324" s="146">
        <v>285.64974999999998</v>
      </c>
      <c r="D6324">
        <f t="shared" si="199"/>
        <v>2.1301942339583619E-2</v>
      </c>
      <c r="E6324">
        <v>-3.0127561170857301E-2</v>
      </c>
      <c r="G6324">
        <v>6322</v>
      </c>
      <c r="H6324">
        <f t="shared" ca="1" si="200"/>
        <v>-2.621100438115043E-2</v>
      </c>
    </row>
    <row r="6325" spans="2:8" x14ac:dyDescent="0.2">
      <c r="B6325" s="176">
        <v>41485</v>
      </c>
      <c r="C6325" s="146">
        <v>279.69177200000001</v>
      </c>
      <c r="D6325">
        <f t="shared" si="199"/>
        <v>-0.14920546228473514</v>
      </c>
      <c r="E6325">
        <v>-3.0127723314242846E-2</v>
      </c>
      <c r="G6325">
        <v>6323</v>
      </c>
      <c r="H6325">
        <f t="shared" ca="1" si="200"/>
        <v>-2.8879646311358635E-2</v>
      </c>
    </row>
    <row r="6326" spans="2:8" x14ac:dyDescent="0.2">
      <c r="B6326" s="176">
        <v>42248</v>
      </c>
      <c r="C6326" s="146">
        <v>328.74185199999999</v>
      </c>
      <c r="D6326">
        <f t="shared" si="199"/>
        <v>1.1994279405391075</v>
      </c>
      <c r="E6326">
        <v>-3.0133775053762767E-2</v>
      </c>
      <c r="G6326">
        <v>6324</v>
      </c>
      <c r="H6326">
        <f t="shared" ca="1" si="200"/>
        <v>5.3024534019035896E-2</v>
      </c>
    </row>
    <row r="6327" spans="2:8" x14ac:dyDescent="0.2">
      <c r="B6327" s="176">
        <v>40816</v>
      </c>
      <c r="C6327" s="146">
        <v>149.46698000000001</v>
      </c>
      <c r="D6327">
        <f t="shared" si="199"/>
        <v>6.0054940831508539</v>
      </c>
      <c r="E6327">
        <v>-3.0142850444590551E-2</v>
      </c>
      <c r="G6327">
        <v>6325</v>
      </c>
      <c r="H6327">
        <f t="shared" ca="1" si="200"/>
        <v>-3.6556622616427448E-2</v>
      </c>
    </row>
    <row r="6328" spans="2:8" x14ac:dyDescent="0.2">
      <c r="B6328" s="176">
        <v>37505</v>
      </c>
      <c r="C6328" s="146">
        <v>21.33568</v>
      </c>
      <c r="D6328">
        <f t="shared" si="199"/>
        <v>2.3483975203071328E-2</v>
      </c>
      <c r="E6328">
        <v>-3.0154307600429579E-2</v>
      </c>
      <c r="G6328">
        <v>6326</v>
      </c>
      <c r="H6328">
        <f t="shared" ca="1" si="200"/>
        <v>4.5712986580883387E-3</v>
      </c>
    </row>
    <row r="6329" spans="2:8" x14ac:dyDescent="0.2">
      <c r="B6329" s="176">
        <v>36272</v>
      </c>
      <c r="C6329" s="146">
        <v>20.846129999999999</v>
      </c>
      <c r="D6329">
        <f t="shared" si="199"/>
        <v>-0.66711342961699815</v>
      </c>
      <c r="E6329">
        <v>-3.0166491079480863E-2</v>
      </c>
      <c r="G6329">
        <v>6327</v>
      </c>
      <c r="H6329">
        <f t="shared" ca="1" si="200"/>
        <v>4.8758142718957606E-2</v>
      </c>
    </row>
    <row r="6330" spans="2:8" x14ac:dyDescent="0.2">
      <c r="B6330" s="176">
        <v>39721</v>
      </c>
      <c r="C6330" s="146">
        <v>62.622321999999997</v>
      </c>
      <c r="D6330">
        <f t="shared" si="199"/>
        <v>-0.83964902290661925</v>
      </c>
      <c r="E6330">
        <v>-3.0174816664615318E-2</v>
      </c>
      <c r="G6330">
        <v>6328</v>
      </c>
      <c r="H6330">
        <f t="shared" ca="1" si="200"/>
        <v>1.6652980745669992E-2</v>
      </c>
    </row>
    <row r="6331" spans="2:8" x14ac:dyDescent="0.2">
      <c r="B6331" s="176">
        <v>44691</v>
      </c>
      <c r="C6331" s="146">
        <v>390.53283699999997</v>
      </c>
      <c r="D6331">
        <f t="shared" si="199"/>
        <v>-0.18112456238274025</v>
      </c>
      <c r="E6331">
        <v>-3.0201792003617653E-2</v>
      </c>
      <c r="G6331">
        <v>6329</v>
      </c>
      <c r="H6331">
        <f t="shared" ca="1" si="200"/>
        <v>-7.6281005715497464E-3</v>
      </c>
    </row>
    <row r="6332" spans="2:8" x14ac:dyDescent="0.2">
      <c r="B6332" s="176">
        <v>42585</v>
      </c>
      <c r="C6332" s="146">
        <v>476.91360500000002</v>
      </c>
      <c r="D6332">
        <f t="shared" si="199"/>
        <v>9.1738871816689702E-2</v>
      </c>
      <c r="E6332">
        <v>-3.0204728759691466E-2</v>
      </c>
      <c r="G6332">
        <v>6330</v>
      </c>
      <c r="H6332">
        <f t="shared" ca="1" si="200"/>
        <v>1.2828542198512299E-2</v>
      </c>
    </row>
    <row r="6333" spans="2:8" x14ac:dyDescent="0.2">
      <c r="B6333" s="176">
        <v>43047</v>
      </c>
      <c r="C6333" s="146">
        <v>436.83853099999999</v>
      </c>
      <c r="D6333">
        <f t="shared" si="199"/>
        <v>21.053201735930646</v>
      </c>
      <c r="E6333">
        <v>-3.0209107857178362E-2</v>
      </c>
      <c r="G6333">
        <v>6331</v>
      </c>
      <c r="H6333">
        <f t="shared" ca="1" si="200"/>
        <v>4.3807869766997395E-3</v>
      </c>
    </row>
    <row r="6334" spans="2:8" x14ac:dyDescent="0.2">
      <c r="B6334" s="176">
        <v>37522</v>
      </c>
      <c r="C6334" s="146">
        <v>19.808395000000001</v>
      </c>
      <c r="D6334">
        <f t="shared" si="199"/>
        <v>-0.93041452440528216</v>
      </c>
      <c r="E6334">
        <v>-3.02115299126385E-2</v>
      </c>
      <c r="G6334">
        <v>6332</v>
      </c>
      <c r="H6334">
        <f t="shared" ca="1" si="200"/>
        <v>-9.2181288696070347E-3</v>
      </c>
    </row>
    <row r="6335" spans="2:8" x14ac:dyDescent="0.2">
      <c r="B6335" s="176">
        <v>44280</v>
      </c>
      <c r="C6335" s="146">
        <v>284.662781</v>
      </c>
      <c r="D6335">
        <f t="shared" si="199"/>
        <v>10.673051981602798</v>
      </c>
      <c r="E6335">
        <v>-3.0225936548465688E-2</v>
      </c>
      <c r="G6335">
        <v>6333</v>
      </c>
      <c r="H6335">
        <f t="shared" ca="1" si="200"/>
        <v>-2.1607671723574792E-2</v>
      </c>
    </row>
    <row r="6336" spans="2:8" x14ac:dyDescent="0.2">
      <c r="B6336" s="176">
        <v>36160</v>
      </c>
      <c r="C6336" s="146">
        <v>24.386320000000001</v>
      </c>
      <c r="D6336">
        <f t="shared" si="199"/>
        <v>-3.6271972130364392E-3</v>
      </c>
      <c r="E6336">
        <v>-3.023128596818039E-2</v>
      </c>
      <c r="G6336">
        <v>6334</v>
      </c>
      <c r="H6336">
        <f t="shared" ca="1" si="200"/>
        <v>3.2153312567342336E-2</v>
      </c>
    </row>
    <row r="6337" spans="2:8" x14ac:dyDescent="0.2">
      <c r="B6337" s="176">
        <v>37645</v>
      </c>
      <c r="C6337" s="146">
        <v>24.475096000000001</v>
      </c>
      <c r="D6337">
        <f t="shared" si="199"/>
        <v>-0.51457574086161428</v>
      </c>
      <c r="E6337">
        <v>-3.0256704208296945E-2</v>
      </c>
      <c r="G6337">
        <v>6335</v>
      </c>
      <c r="H6337">
        <f t="shared" ca="1" si="200"/>
        <v>1.2494832718146082E-2</v>
      </c>
    </row>
    <row r="6338" spans="2:8" x14ac:dyDescent="0.2">
      <c r="B6338" s="176">
        <v>35664</v>
      </c>
      <c r="C6338" s="146">
        <v>50.420009999999998</v>
      </c>
      <c r="D6338">
        <f t="shared" si="199"/>
        <v>-0.68428742599783587</v>
      </c>
      <c r="E6338">
        <v>-3.0260706721699917E-2</v>
      </c>
      <c r="G6338">
        <v>6336</v>
      </c>
      <c r="H6338">
        <f t="shared" ca="1" si="200"/>
        <v>9.3243809221725347E-3</v>
      </c>
    </row>
    <row r="6339" spans="2:8" x14ac:dyDescent="0.2">
      <c r="B6339" s="176">
        <v>43651</v>
      </c>
      <c r="C6339" s="146">
        <v>159.70225500000001</v>
      </c>
      <c r="D6339">
        <f t="shared" ref="D6339:D6402" si="201">(C6339-C6340)/C6340</f>
        <v>-0.39840698460045704</v>
      </c>
      <c r="E6339">
        <v>-3.0266356263985841E-2</v>
      </c>
      <c r="G6339">
        <v>6337</v>
      </c>
      <c r="H6339">
        <f t="shared" ca="1" si="200"/>
        <v>1.3995195580295971E-2</v>
      </c>
    </row>
    <row r="6340" spans="2:8" x14ac:dyDescent="0.2">
      <c r="B6340" s="176">
        <v>41228</v>
      </c>
      <c r="C6340" s="146">
        <v>265.46560699999998</v>
      </c>
      <c r="D6340">
        <f t="shared" si="201"/>
        <v>-0.50380860440809261</v>
      </c>
      <c r="E6340">
        <v>-3.0276027161692198E-2</v>
      </c>
      <c r="G6340">
        <v>6338</v>
      </c>
      <c r="H6340">
        <f t="shared" ref="H6340:H6403" ca="1" si="202">_xlfn.NORM.INV(RAND(),N$5,N$6)</f>
        <v>-2.3977446131526244E-2</v>
      </c>
    </row>
    <row r="6341" spans="2:8" x14ac:dyDescent="0.2">
      <c r="B6341" s="176">
        <v>42044</v>
      </c>
      <c r="C6341" s="146">
        <v>535.00647000000004</v>
      </c>
      <c r="D6341">
        <f t="shared" si="201"/>
        <v>1.8915619653748994</v>
      </c>
      <c r="E6341">
        <v>-3.0289586121417064E-2</v>
      </c>
      <c r="G6341">
        <v>6339</v>
      </c>
      <c r="H6341">
        <f t="shared" ca="1" si="202"/>
        <v>1.0799135060623938E-2</v>
      </c>
    </row>
    <row r="6342" spans="2:8" x14ac:dyDescent="0.2">
      <c r="B6342" s="176">
        <v>43852</v>
      </c>
      <c r="C6342" s="146">
        <v>185.023346</v>
      </c>
      <c r="D6342">
        <f t="shared" si="201"/>
        <v>0.51282524653793771</v>
      </c>
      <c r="E6342">
        <v>-3.0302966458800904E-2</v>
      </c>
      <c r="G6342">
        <v>6340</v>
      </c>
      <c r="H6342">
        <f t="shared" ca="1" si="202"/>
        <v>-5.4408693033196634E-2</v>
      </c>
    </row>
    <row r="6343" spans="2:8" x14ac:dyDescent="0.2">
      <c r="B6343" s="176">
        <v>39465</v>
      </c>
      <c r="C6343" s="146">
        <v>122.303185</v>
      </c>
      <c r="D6343">
        <f t="shared" si="201"/>
        <v>-0.73151469342631381</v>
      </c>
      <c r="E6343">
        <v>-3.0339990495676532E-2</v>
      </c>
      <c r="G6343">
        <v>6341</v>
      </c>
      <c r="H6343">
        <f t="shared" ca="1" si="202"/>
        <v>-3.916815504811872E-2</v>
      </c>
    </row>
    <row r="6344" spans="2:8" x14ac:dyDescent="0.2">
      <c r="B6344" s="176">
        <v>42695</v>
      </c>
      <c r="C6344" s="146">
        <v>455.53027300000002</v>
      </c>
      <c r="D6344">
        <f t="shared" si="201"/>
        <v>10.554263573461476</v>
      </c>
      <c r="E6344">
        <v>-3.0344795756588806E-2</v>
      </c>
      <c r="G6344">
        <v>6342</v>
      </c>
      <c r="H6344">
        <f t="shared" ca="1" si="202"/>
        <v>7.2009333688231675E-2</v>
      </c>
    </row>
    <row r="6345" spans="2:8" x14ac:dyDescent="0.2">
      <c r="B6345" s="176">
        <v>36367</v>
      </c>
      <c r="C6345" s="146">
        <v>39.425297</v>
      </c>
      <c r="D6345">
        <f t="shared" si="201"/>
        <v>-0.73881515894930516</v>
      </c>
      <c r="E6345">
        <v>-3.0359253801584069E-2</v>
      </c>
      <c r="G6345">
        <v>6343</v>
      </c>
      <c r="H6345">
        <f t="shared" ca="1" si="202"/>
        <v>8.2749337506408092E-4</v>
      </c>
    </row>
    <row r="6346" spans="2:8" x14ac:dyDescent="0.2">
      <c r="B6346" s="176">
        <v>39111</v>
      </c>
      <c r="C6346" s="146">
        <v>150.94787600000001</v>
      </c>
      <c r="D6346">
        <f t="shared" si="201"/>
        <v>-0.34115333998622865</v>
      </c>
      <c r="E6346">
        <v>-3.0399569127785905E-2</v>
      </c>
      <c r="G6346">
        <v>6344</v>
      </c>
      <c r="H6346">
        <f t="shared" ca="1" si="202"/>
        <v>7.7958066705742417E-3</v>
      </c>
    </row>
    <row r="6347" spans="2:8" x14ac:dyDescent="0.2">
      <c r="B6347" s="176">
        <v>41087</v>
      </c>
      <c r="C6347" s="146">
        <v>229.10926799999999</v>
      </c>
      <c r="D6347">
        <f t="shared" si="201"/>
        <v>3.5518978510407875</v>
      </c>
      <c r="E6347">
        <v>-3.0401231502287306E-2</v>
      </c>
      <c r="G6347">
        <v>6345</v>
      </c>
      <c r="H6347">
        <f t="shared" ca="1" si="202"/>
        <v>-3.6360042837952362E-2</v>
      </c>
    </row>
    <row r="6348" spans="2:8" x14ac:dyDescent="0.2">
      <c r="B6348" s="176">
        <v>35088</v>
      </c>
      <c r="C6348" s="146">
        <v>50.332690999999997</v>
      </c>
      <c r="D6348">
        <f t="shared" si="201"/>
        <v>-0.39460573596334392</v>
      </c>
      <c r="E6348">
        <v>-3.0401350962248799E-2</v>
      </c>
      <c r="G6348">
        <v>6346</v>
      </c>
      <c r="H6348">
        <f t="shared" ca="1" si="202"/>
        <v>-1.8323275234537219E-2</v>
      </c>
    </row>
    <row r="6349" spans="2:8" x14ac:dyDescent="0.2">
      <c r="B6349" s="176">
        <v>38644</v>
      </c>
      <c r="C6349" s="146">
        <v>83.140349999999998</v>
      </c>
      <c r="D6349">
        <f t="shared" si="201"/>
        <v>-0.8097205611271715</v>
      </c>
      <c r="E6349">
        <v>-3.0407874109173595E-2</v>
      </c>
      <c r="G6349">
        <v>6347</v>
      </c>
      <c r="H6349">
        <f t="shared" ca="1" si="202"/>
        <v>-2.1565178716602688E-2</v>
      </c>
    </row>
    <row r="6350" spans="2:8" x14ac:dyDescent="0.2">
      <c r="B6350" s="176">
        <v>44663</v>
      </c>
      <c r="C6350" s="146">
        <v>436.93817100000001</v>
      </c>
      <c r="D6350">
        <f t="shared" si="201"/>
        <v>3.1683307783033268</v>
      </c>
      <c r="E6350">
        <v>-3.0417049986280049E-2</v>
      </c>
      <c r="G6350">
        <v>6348</v>
      </c>
      <c r="H6350">
        <f t="shared" ca="1" si="202"/>
        <v>-7.8264405312725854E-3</v>
      </c>
    </row>
    <row r="6351" spans="2:8" x14ac:dyDescent="0.2">
      <c r="B6351" s="176">
        <v>44034</v>
      </c>
      <c r="C6351" s="146">
        <v>104.823296</v>
      </c>
      <c r="D6351">
        <f t="shared" si="201"/>
        <v>-0.60662175941033281</v>
      </c>
      <c r="E6351">
        <v>-3.0428788681328887E-2</v>
      </c>
      <c r="G6351">
        <v>6349</v>
      </c>
      <c r="H6351">
        <f t="shared" ca="1" si="202"/>
        <v>-6.9973208351948989E-3</v>
      </c>
    </row>
    <row r="6352" spans="2:8" x14ac:dyDescent="0.2">
      <c r="B6352" s="176">
        <v>43354</v>
      </c>
      <c r="C6352" s="146">
        <v>266.46948200000003</v>
      </c>
      <c r="D6352">
        <f t="shared" si="201"/>
        <v>-0.47929462451641958</v>
      </c>
      <c r="E6352">
        <v>-3.0468010414104258E-2</v>
      </c>
      <c r="G6352">
        <v>6350</v>
      </c>
      <c r="H6352">
        <f t="shared" ca="1" si="202"/>
        <v>-4.3170650471303855E-2</v>
      </c>
    </row>
    <row r="6353" spans="2:8" x14ac:dyDescent="0.2">
      <c r="B6353" s="176">
        <v>42136</v>
      </c>
      <c r="C6353" s="146">
        <v>511.74713100000002</v>
      </c>
      <c r="D6353">
        <f t="shared" si="201"/>
        <v>0.36728264544617156</v>
      </c>
      <c r="E6353">
        <v>-3.0488991281445051E-2</v>
      </c>
      <c r="G6353">
        <v>6351</v>
      </c>
      <c r="H6353">
        <f t="shared" ca="1" si="202"/>
        <v>-1.8650431495783482E-2</v>
      </c>
    </row>
    <row r="6354" spans="2:8" x14ac:dyDescent="0.2">
      <c r="B6354" s="176">
        <v>41716</v>
      </c>
      <c r="C6354" s="146">
        <v>374.28042599999998</v>
      </c>
      <c r="D6354">
        <f t="shared" si="201"/>
        <v>13.242357013793471</v>
      </c>
      <c r="E6354">
        <v>-3.0514965215373481E-2</v>
      </c>
      <c r="G6354">
        <v>6352</v>
      </c>
      <c r="H6354">
        <f t="shared" ca="1" si="202"/>
        <v>-7.248141943077502E-3</v>
      </c>
    </row>
    <row r="6355" spans="2:8" x14ac:dyDescent="0.2">
      <c r="B6355" s="176">
        <v>36220</v>
      </c>
      <c r="C6355" s="146">
        <v>26.279388000000001</v>
      </c>
      <c r="D6355">
        <f t="shared" si="201"/>
        <v>0.758860028693913</v>
      </c>
      <c r="E6355">
        <v>-3.051971403649785E-2</v>
      </c>
      <c r="G6355">
        <v>6353</v>
      </c>
      <c r="H6355">
        <f t="shared" ca="1" si="202"/>
        <v>7.9845782605940229E-3</v>
      </c>
    </row>
    <row r="6356" spans="2:8" x14ac:dyDescent="0.2">
      <c r="B6356" s="176">
        <v>36780</v>
      </c>
      <c r="C6356" s="146">
        <v>14.941148</v>
      </c>
      <c r="D6356">
        <f t="shared" si="201"/>
        <v>-0.3619627490033035</v>
      </c>
      <c r="E6356">
        <v>-3.0530366854420423E-2</v>
      </c>
      <c r="G6356">
        <v>6354</v>
      </c>
      <c r="H6356">
        <f t="shared" ca="1" si="202"/>
        <v>-7.1813771540619022E-4</v>
      </c>
    </row>
    <row r="6357" spans="2:8" x14ac:dyDescent="0.2">
      <c r="B6357" s="176">
        <v>39784</v>
      </c>
      <c r="C6357" s="146">
        <v>23.417359999999999</v>
      </c>
      <c r="D6357">
        <f t="shared" si="201"/>
        <v>0.54261885976547297</v>
      </c>
      <c r="E6357">
        <v>-3.0531596020111268E-2</v>
      </c>
      <c r="G6357">
        <v>6355</v>
      </c>
      <c r="H6357">
        <f t="shared" ca="1" si="202"/>
        <v>-1.1803861331217285E-2</v>
      </c>
    </row>
    <row r="6358" spans="2:8" x14ac:dyDescent="0.2">
      <c r="B6358" s="176">
        <v>37245</v>
      </c>
      <c r="C6358" s="146">
        <v>15.180263</v>
      </c>
      <c r="D6358">
        <f t="shared" si="201"/>
        <v>-0.97205180068859054</v>
      </c>
      <c r="E6358">
        <v>-3.0542058099284765E-2</v>
      </c>
      <c r="G6358">
        <v>6356</v>
      </c>
      <c r="H6358">
        <f t="shared" ca="1" si="202"/>
        <v>4.0652288239090673E-2</v>
      </c>
    </row>
    <row r="6359" spans="2:8" x14ac:dyDescent="0.2">
      <c r="B6359" s="176">
        <v>42656</v>
      </c>
      <c r="C6359" s="146">
        <v>543.157104</v>
      </c>
      <c r="D6359">
        <f t="shared" si="201"/>
        <v>26.452618078198327</v>
      </c>
      <c r="E6359">
        <v>-3.0602344163306847E-2</v>
      </c>
      <c r="G6359">
        <v>6357</v>
      </c>
      <c r="H6359">
        <f t="shared" ca="1" si="202"/>
        <v>-5.6604260265866934E-3</v>
      </c>
    </row>
    <row r="6360" spans="2:8" x14ac:dyDescent="0.2">
      <c r="B6360" s="176">
        <v>37363</v>
      </c>
      <c r="C6360" s="146">
        <v>19.785257000000001</v>
      </c>
      <c r="D6360">
        <f t="shared" si="201"/>
        <v>-0.93854490971878402</v>
      </c>
      <c r="E6360">
        <v>-3.0612169404949603E-2</v>
      </c>
      <c r="G6360">
        <v>6358</v>
      </c>
      <c r="H6360">
        <f t="shared" ca="1" si="202"/>
        <v>9.2979807329113956E-3</v>
      </c>
    </row>
    <row r="6361" spans="2:8" x14ac:dyDescent="0.2">
      <c r="B6361" s="176">
        <v>44253</v>
      </c>
      <c r="C6361" s="146">
        <v>321.946594</v>
      </c>
      <c r="D6361">
        <f t="shared" si="201"/>
        <v>0.74473250228307941</v>
      </c>
      <c r="E6361">
        <v>-3.0616828786112292E-2</v>
      </c>
      <c r="G6361">
        <v>6359</v>
      </c>
      <c r="H6361">
        <f t="shared" ca="1" si="202"/>
        <v>-1.5779126961031136E-3</v>
      </c>
    </row>
    <row r="6362" spans="2:8" x14ac:dyDescent="0.2">
      <c r="B6362" s="176">
        <v>43593</v>
      </c>
      <c r="C6362" s="146">
        <v>184.524902</v>
      </c>
      <c r="D6362">
        <f t="shared" si="201"/>
        <v>6.5369765224435161</v>
      </c>
      <c r="E6362">
        <v>-3.0636260175107025E-2</v>
      </c>
      <c r="G6362">
        <v>6360</v>
      </c>
      <c r="H6362">
        <f t="shared" ca="1" si="202"/>
        <v>3.9870128258121335E-2</v>
      </c>
    </row>
    <row r="6363" spans="2:8" x14ac:dyDescent="0.2">
      <c r="B6363" s="176">
        <v>39771</v>
      </c>
      <c r="C6363" s="146">
        <v>24.482616</v>
      </c>
      <c r="D6363">
        <f t="shared" si="201"/>
        <v>-0.89175120021849419</v>
      </c>
      <c r="E6363">
        <v>-3.0641635978547584E-2</v>
      </c>
      <c r="G6363">
        <v>6361</v>
      </c>
      <c r="H6363">
        <f t="shared" ca="1" si="202"/>
        <v>-1.722303380771913E-3</v>
      </c>
    </row>
    <row r="6364" spans="2:8" x14ac:dyDescent="0.2">
      <c r="B6364" s="176">
        <v>41131</v>
      </c>
      <c r="C6364" s="146">
        <v>226.169861</v>
      </c>
      <c r="D6364">
        <f t="shared" si="201"/>
        <v>0.24009159653225284</v>
      </c>
      <c r="E6364">
        <v>-3.0714709892802901E-2</v>
      </c>
      <c r="G6364">
        <v>6362</v>
      </c>
      <c r="H6364">
        <f t="shared" ca="1" si="202"/>
        <v>-4.3553726440287328E-2</v>
      </c>
    </row>
    <row r="6365" spans="2:8" x14ac:dyDescent="0.2">
      <c r="B6365" s="176">
        <v>43384</v>
      </c>
      <c r="C6365" s="146">
        <v>182.38157699999999</v>
      </c>
      <c r="D6365">
        <f t="shared" si="201"/>
        <v>0.43360025909282657</v>
      </c>
      <c r="E6365">
        <v>-3.0728489781594742E-2</v>
      </c>
      <c r="G6365">
        <v>6363</v>
      </c>
      <c r="H6365">
        <f t="shared" ca="1" si="202"/>
        <v>3.4416041098369946E-2</v>
      </c>
    </row>
    <row r="6366" spans="2:8" x14ac:dyDescent="0.2">
      <c r="B6366" s="176">
        <v>40162</v>
      </c>
      <c r="C6366" s="146">
        <v>127.219269</v>
      </c>
      <c r="D6366">
        <f t="shared" si="201"/>
        <v>4.2878988594790375</v>
      </c>
      <c r="E6366">
        <v>-3.0750895888220116E-2</v>
      </c>
      <c r="G6366">
        <v>6364</v>
      </c>
      <c r="H6366">
        <f t="shared" ca="1" si="202"/>
        <v>-7.9106964429913454E-2</v>
      </c>
    </row>
    <row r="6367" spans="2:8" x14ac:dyDescent="0.2">
      <c r="B6367" s="176">
        <v>37726</v>
      </c>
      <c r="C6367" s="146">
        <v>24.058567</v>
      </c>
      <c r="D6367">
        <f t="shared" si="201"/>
        <v>-0.94286564634765957</v>
      </c>
      <c r="E6367">
        <v>-3.0764231522882889E-2</v>
      </c>
      <c r="G6367">
        <v>6365</v>
      </c>
      <c r="H6367">
        <f t="shared" ca="1" si="202"/>
        <v>-1.3342371725377744E-2</v>
      </c>
    </row>
    <row r="6368" spans="2:8" x14ac:dyDescent="0.2">
      <c r="B6368" s="176">
        <v>44998</v>
      </c>
      <c r="C6368" s="146">
        <v>421.08758499999999</v>
      </c>
      <c r="D6368">
        <f t="shared" si="201"/>
        <v>1.4789044223952086</v>
      </c>
      <c r="E6368">
        <v>-3.0859293492994447E-2</v>
      </c>
      <c r="G6368">
        <v>6366</v>
      </c>
      <c r="H6368">
        <f t="shared" ca="1" si="202"/>
        <v>2.4566285554938557E-2</v>
      </c>
    </row>
    <row r="6369" spans="2:8" x14ac:dyDescent="0.2">
      <c r="B6369" s="176">
        <v>40889</v>
      </c>
      <c r="C6369" s="146">
        <v>169.86842300000001</v>
      </c>
      <c r="D6369">
        <f t="shared" si="201"/>
        <v>-0.48860177855217007</v>
      </c>
      <c r="E6369">
        <v>-3.0874396515884913E-2</v>
      </c>
      <c r="G6369">
        <v>6367</v>
      </c>
      <c r="H6369">
        <f t="shared" ca="1" si="202"/>
        <v>-1.6982935923929539E-3</v>
      </c>
    </row>
    <row r="6370" spans="2:8" x14ac:dyDescent="0.2">
      <c r="B6370" s="176">
        <v>41537</v>
      </c>
      <c r="C6370" s="146">
        <v>332.16467299999999</v>
      </c>
      <c r="D6370">
        <f t="shared" si="201"/>
        <v>3.2161558391940472</v>
      </c>
      <c r="E6370">
        <v>-3.0932270359721296E-2</v>
      </c>
      <c r="G6370">
        <v>6368</v>
      </c>
      <c r="H6370">
        <f t="shared" ca="1" si="202"/>
        <v>5.4754703467720503E-2</v>
      </c>
    </row>
    <row r="6371" spans="2:8" x14ac:dyDescent="0.2">
      <c r="B6371" s="176">
        <v>38399</v>
      </c>
      <c r="C6371" s="146">
        <v>78.783775000000006</v>
      </c>
      <c r="D6371">
        <f t="shared" si="201"/>
        <v>-6.5019863162873601E-2</v>
      </c>
      <c r="E6371">
        <v>-3.0932998783841051E-2</v>
      </c>
      <c r="G6371">
        <v>6369</v>
      </c>
      <c r="H6371">
        <f t="shared" ca="1" si="202"/>
        <v>-4.2590698667415994E-2</v>
      </c>
    </row>
    <row r="6372" spans="2:8" x14ac:dyDescent="0.2">
      <c r="B6372" s="176">
        <v>38567</v>
      </c>
      <c r="C6372" s="146">
        <v>84.262512000000001</v>
      </c>
      <c r="D6372">
        <f t="shared" si="201"/>
        <v>-0.63777531463355075</v>
      </c>
      <c r="E6372">
        <v>-3.0935858158172184E-2</v>
      </c>
      <c r="G6372">
        <v>6370</v>
      </c>
      <c r="H6372">
        <f t="shared" ca="1" si="202"/>
        <v>-1.037007669357543E-2</v>
      </c>
    </row>
    <row r="6373" spans="2:8" x14ac:dyDescent="0.2">
      <c r="B6373" s="176">
        <v>43369</v>
      </c>
      <c r="C6373" s="146">
        <v>232.62498500000001</v>
      </c>
      <c r="D6373">
        <f t="shared" si="201"/>
        <v>1.8832360409721596</v>
      </c>
      <c r="E6373">
        <v>-3.0938522219330362E-2</v>
      </c>
      <c r="G6373">
        <v>6371</v>
      </c>
      <c r="H6373">
        <f t="shared" ca="1" si="202"/>
        <v>-4.3036732722001231E-2</v>
      </c>
    </row>
    <row r="6374" spans="2:8" x14ac:dyDescent="0.2">
      <c r="B6374" s="176">
        <v>38357</v>
      </c>
      <c r="C6374" s="146">
        <v>80.681908000000007</v>
      </c>
      <c r="D6374">
        <f t="shared" si="201"/>
        <v>2.3401955036268918</v>
      </c>
      <c r="E6374">
        <v>-3.0973256130903903E-2</v>
      </c>
      <c r="G6374">
        <v>6372</v>
      </c>
      <c r="H6374">
        <f t="shared" ca="1" si="202"/>
        <v>-1.0058686927228616E-2</v>
      </c>
    </row>
    <row r="6375" spans="2:8" x14ac:dyDescent="0.2">
      <c r="B6375" s="176">
        <v>39783</v>
      </c>
      <c r="C6375" s="146">
        <v>24.154845999999999</v>
      </c>
      <c r="D6375">
        <f t="shared" si="201"/>
        <v>-0.85346157275664436</v>
      </c>
      <c r="E6375">
        <v>-3.1044520609078433E-2</v>
      </c>
      <c r="G6375">
        <v>6373</v>
      </c>
      <c r="H6375">
        <f t="shared" ca="1" si="202"/>
        <v>2.1341929391825255E-2</v>
      </c>
    </row>
    <row r="6376" spans="2:8" x14ac:dyDescent="0.2">
      <c r="B6376" s="176">
        <v>43398</v>
      </c>
      <c r="C6376" s="146">
        <v>164.83625799999999</v>
      </c>
      <c r="D6376">
        <f t="shared" si="201"/>
        <v>-5.2163887551240226E-2</v>
      </c>
      <c r="E6376">
        <v>-3.1057664011453216E-2</v>
      </c>
      <c r="G6376">
        <v>6374</v>
      </c>
      <c r="H6376">
        <f t="shared" ca="1" si="202"/>
        <v>-3.9321008367909097E-2</v>
      </c>
    </row>
    <row r="6377" spans="2:8" x14ac:dyDescent="0.2">
      <c r="B6377" s="176">
        <v>43432</v>
      </c>
      <c r="C6377" s="146">
        <v>173.907974</v>
      </c>
      <c r="D6377">
        <f t="shared" si="201"/>
        <v>-0.58967423848617306</v>
      </c>
      <c r="E6377">
        <v>-3.1102528302529148E-2</v>
      </c>
      <c r="G6377">
        <v>6375</v>
      </c>
      <c r="H6377">
        <f t="shared" ca="1" si="202"/>
        <v>-4.6352497564542759E-2</v>
      </c>
    </row>
    <row r="6378" spans="2:8" x14ac:dyDescent="0.2">
      <c r="B6378" s="176">
        <v>44676</v>
      </c>
      <c r="C6378" s="146">
        <v>423.82904100000002</v>
      </c>
      <c r="D6378">
        <f t="shared" si="201"/>
        <v>4.3021549743979008</v>
      </c>
      <c r="E6378">
        <v>-3.1217970367408924E-2</v>
      </c>
      <c r="G6378">
        <v>6376</v>
      </c>
      <c r="H6378">
        <f t="shared" ca="1" si="202"/>
        <v>5.6084156858024056E-3</v>
      </c>
    </row>
    <row r="6379" spans="2:8" x14ac:dyDescent="0.2">
      <c r="B6379" s="176">
        <v>38056</v>
      </c>
      <c r="C6379" s="146">
        <v>79.935242000000002</v>
      </c>
      <c r="D6379">
        <f t="shared" si="201"/>
        <v>1.0384753632630648</v>
      </c>
      <c r="E6379">
        <v>-3.1222982174229648E-2</v>
      </c>
      <c r="G6379">
        <v>6377</v>
      </c>
      <c r="H6379">
        <f t="shared" ca="1" si="202"/>
        <v>-1.6339012325075349E-2</v>
      </c>
    </row>
    <row r="6380" spans="2:8" x14ac:dyDescent="0.2">
      <c r="B6380" s="176">
        <v>36461</v>
      </c>
      <c r="C6380" s="146">
        <v>39.213248999999998</v>
      </c>
      <c r="D6380">
        <f t="shared" si="201"/>
        <v>-0.17444882603654777</v>
      </c>
      <c r="E6380">
        <v>-3.1244028383557082E-2</v>
      </c>
      <c r="G6380">
        <v>6378</v>
      </c>
      <c r="H6380">
        <f t="shared" ca="1" si="202"/>
        <v>-4.8465697851003624E-2</v>
      </c>
    </row>
    <row r="6381" spans="2:8" x14ac:dyDescent="0.2">
      <c r="B6381" s="176">
        <v>35450</v>
      </c>
      <c r="C6381" s="146">
        <v>47.499476999999999</v>
      </c>
      <c r="D6381">
        <f t="shared" si="201"/>
        <v>-0.8213335821801524</v>
      </c>
      <c r="E6381">
        <v>-3.1254540407001596E-2</v>
      </c>
      <c r="G6381">
        <v>6379</v>
      </c>
      <c r="H6381">
        <f t="shared" ca="1" si="202"/>
        <v>8.6490003430257263E-3</v>
      </c>
    </row>
    <row r="6382" spans="2:8" x14ac:dyDescent="0.2">
      <c r="B6382" s="176">
        <v>41451</v>
      </c>
      <c r="C6382" s="146">
        <v>265.85565200000002</v>
      </c>
      <c r="D6382">
        <f t="shared" si="201"/>
        <v>-0.10793033940718688</v>
      </c>
      <c r="E6382">
        <v>-3.1266697518019533E-2</v>
      </c>
      <c r="G6382">
        <v>6380</v>
      </c>
      <c r="H6382">
        <f t="shared" ca="1" si="202"/>
        <v>-1.599326173116622E-2</v>
      </c>
    </row>
    <row r="6383" spans="2:8" x14ac:dyDescent="0.2">
      <c r="B6383" s="176">
        <v>44459</v>
      </c>
      <c r="C6383" s="146">
        <v>298.02117900000002</v>
      </c>
      <c r="D6383">
        <f t="shared" si="201"/>
        <v>1.3554179195269063</v>
      </c>
      <c r="E6383">
        <v>-3.1270180369289455E-2</v>
      </c>
      <c r="G6383">
        <v>6381</v>
      </c>
      <c r="H6383">
        <f t="shared" ca="1" si="202"/>
        <v>-5.0612625424392215E-3</v>
      </c>
    </row>
    <row r="6384" spans="2:8" x14ac:dyDescent="0.2">
      <c r="B6384" s="176">
        <v>38762</v>
      </c>
      <c r="C6384" s="146">
        <v>126.525818</v>
      </c>
      <c r="D6384">
        <f t="shared" si="201"/>
        <v>1.5498558436403238</v>
      </c>
      <c r="E6384">
        <v>-3.127164311973344E-2</v>
      </c>
      <c r="G6384">
        <v>6382</v>
      </c>
      <c r="H6384">
        <f t="shared" ca="1" si="202"/>
        <v>-4.9983762896584162E-2</v>
      </c>
    </row>
    <row r="6385" spans="2:8" x14ac:dyDescent="0.2">
      <c r="B6385" s="176">
        <v>40003</v>
      </c>
      <c r="C6385" s="146">
        <v>49.620773</v>
      </c>
      <c r="D6385">
        <f t="shared" si="201"/>
        <v>-0.76982462180413391</v>
      </c>
      <c r="E6385">
        <v>-3.1283264954814829E-2</v>
      </c>
      <c r="G6385">
        <v>6383</v>
      </c>
      <c r="H6385">
        <f t="shared" ca="1" si="202"/>
        <v>-3.6636516253071183E-2</v>
      </c>
    </row>
    <row r="6386" spans="2:8" x14ac:dyDescent="0.2">
      <c r="B6386" s="176">
        <v>43378</v>
      </c>
      <c r="C6386" s="146">
        <v>215.57811000000001</v>
      </c>
      <c r="D6386">
        <f t="shared" si="201"/>
        <v>-0.31544790726926142</v>
      </c>
      <c r="E6386">
        <v>-3.1355005140585319E-2</v>
      </c>
      <c r="G6386">
        <v>6384</v>
      </c>
      <c r="H6386">
        <f t="shared" ca="1" si="202"/>
        <v>3.0903217754268693E-2</v>
      </c>
    </row>
    <row r="6387" spans="2:8" x14ac:dyDescent="0.2">
      <c r="B6387" s="176">
        <v>44232</v>
      </c>
      <c r="C6387" s="146">
        <v>314.91848800000002</v>
      </c>
      <c r="D6387">
        <f t="shared" si="201"/>
        <v>3.1841059570797055</v>
      </c>
      <c r="E6387">
        <v>-3.142721598080659E-2</v>
      </c>
      <c r="G6387">
        <v>6385</v>
      </c>
      <c r="H6387">
        <f t="shared" ca="1" si="202"/>
        <v>9.2025743175736512E-3</v>
      </c>
    </row>
    <row r="6388" spans="2:8" x14ac:dyDescent="0.2">
      <c r="B6388" s="176">
        <v>43908</v>
      </c>
      <c r="C6388" s="146">
        <v>75.265418999999994</v>
      </c>
      <c r="D6388">
        <f t="shared" si="201"/>
        <v>-0.64547546546082624</v>
      </c>
      <c r="E6388">
        <v>-3.1430344664748165E-2</v>
      </c>
      <c r="G6388">
        <v>6386</v>
      </c>
      <c r="H6388">
        <f t="shared" ca="1" si="202"/>
        <v>2.4086123522283145E-2</v>
      </c>
    </row>
    <row r="6389" spans="2:8" x14ac:dyDescent="0.2">
      <c r="B6389" s="176">
        <v>41065</v>
      </c>
      <c r="C6389" s="146">
        <v>212.29960600000001</v>
      </c>
      <c r="D6389">
        <f t="shared" si="201"/>
        <v>7.0004485233869227</v>
      </c>
      <c r="E6389">
        <v>-3.1461682100890905E-2</v>
      </c>
      <c r="G6389">
        <v>6387</v>
      </c>
      <c r="H6389">
        <f t="shared" ca="1" si="202"/>
        <v>-2.8917374454923553E-2</v>
      </c>
    </row>
    <row r="6390" spans="2:8" x14ac:dyDescent="0.2">
      <c r="B6390" s="176">
        <v>36553</v>
      </c>
      <c r="C6390" s="146">
        <v>26.535962999999999</v>
      </c>
      <c r="D6390">
        <f t="shared" si="201"/>
        <v>-0.81163944363285101</v>
      </c>
      <c r="E6390">
        <v>-3.1508959759024423E-2</v>
      </c>
      <c r="G6390">
        <v>6388</v>
      </c>
      <c r="H6390">
        <f t="shared" ca="1" si="202"/>
        <v>-1.3283101799908194E-3</v>
      </c>
    </row>
    <row r="6391" spans="2:8" x14ac:dyDescent="0.2">
      <c r="B6391" s="176">
        <v>39062</v>
      </c>
      <c r="C6391" s="146">
        <v>140.87855500000001</v>
      </c>
      <c r="D6391">
        <f t="shared" si="201"/>
        <v>3.7999438978656319</v>
      </c>
      <c r="E6391">
        <v>-3.1552984580079727E-2</v>
      </c>
      <c r="G6391">
        <v>6389</v>
      </c>
      <c r="H6391">
        <f t="shared" ca="1" si="202"/>
        <v>-1.6679746647413184E-2</v>
      </c>
    </row>
    <row r="6392" spans="2:8" x14ac:dyDescent="0.2">
      <c r="B6392" s="176">
        <v>35954</v>
      </c>
      <c r="C6392" s="146">
        <v>29.350041999999998</v>
      </c>
      <c r="D6392">
        <f t="shared" si="201"/>
        <v>-0.77880153289489318</v>
      </c>
      <c r="E6392">
        <v>-3.1579056427415507E-2</v>
      </c>
      <c r="G6392">
        <v>6390</v>
      </c>
      <c r="H6392">
        <f t="shared" ca="1" si="202"/>
        <v>3.5112255199051728E-2</v>
      </c>
    </row>
    <row r="6393" spans="2:8" x14ac:dyDescent="0.2">
      <c r="B6393" s="176">
        <v>44096</v>
      </c>
      <c r="C6393" s="146">
        <v>132.68646200000001</v>
      </c>
      <c r="D6393">
        <f t="shared" si="201"/>
        <v>0.12636988978589742</v>
      </c>
      <c r="E6393">
        <v>-3.1647782406994632E-2</v>
      </c>
      <c r="G6393">
        <v>6391</v>
      </c>
      <c r="H6393">
        <f t="shared" ca="1" si="202"/>
        <v>1.0372778878518649E-2</v>
      </c>
    </row>
    <row r="6394" spans="2:8" x14ac:dyDescent="0.2">
      <c r="B6394" s="176">
        <v>39239</v>
      </c>
      <c r="C6394" s="146">
        <v>117.800079</v>
      </c>
      <c r="D6394">
        <f t="shared" si="201"/>
        <v>-0.21872906138915182</v>
      </c>
      <c r="E6394">
        <v>-3.1667636464304677E-2</v>
      </c>
      <c r="G6394">
        <v>6392</v>
      </c>
      <c r="H6394">
        <f t="shared" ca="1" si="202"/>
        <v>-7.3439916381326112E-3</v>
      </c>
    </row>
    <row r="6395" spans="2:8" x14ac:dyDescent="0.2">
      <c r="B6395" s="176">
        <v>43670</v>
      </c>
      <c r="C6395" s="146">
        <v>150.78005999999999</v>
      </c>
      <c r="D6395">
        <f t="shared" si="201"/>
        <v>2.3574110243012063</v>
      </c>
      <c r="E6395">
        <v>-3.1690115066610715E-2</v>
      </c>
      <c r="G6395">
        <v>6393</v>
      </c>
      <c r="H6395">
        <f t="shared" ca="1" si="202"/>
        <v>-2.4548342762047062E-2</v>
      </c>
    </row>
    <row r="6396" spans="2:8" x14ac:dyDescent="0.2">
      <c r="B6396" s="176">
        <v>35758</v>
      </c>
      <c r="C6396" s="146">
        <v>44.909621999999999</v>
      </c>
      <c r="D6396">
        <f t="shared" si="201"/>
        <v>0.555015229478517</v>
      </c>
      <c r="E6396">
        <v>-3.1733681098598865E-2</v>
      </c>
      <c r="G6396">
        <v>6394</v>
      </c>
      <c r="H6396">
        <f t="shared" ca="1" si="202"/>
        <v>3.1497095651264961E-2</v>
      </c>
    </row>
    <row r="6397" spans="2:8" x14ac:dyDescent="0.2">
      <c r="B6397" s="176">
        <v>35964</v>
      </c>
      <c r="C6397" s="146">
        <v>28.880503000000001</v>
      </c>
      <c r="D6397">
        <f t="shared" si="201"/>
        <v>-0.83900796765124364</v>
      </c>
      <c r="E6397">
        <v>-3.1734061674783869E-2</v>
      </c>
      <c r="G6397">
        <v>6395</v>
      </c>
      <c r="H6397">
        <f t="shared" ca="1" si="202"/>
        <v>-1.2123253412367012E-3</v>
      </c>
    </row>
    <row r="6398" spans="2:8" x14ac:dyDescent="0.2">
      <c r="B6398" s="176">
        <v>43390</v>
      </c>
      <c r="C6398" s="146">
        <v>179.390884</v>
      </c>
      <c r="D6398">
        <f t="shared" si="201"/>
        <v>11.729386942433921</v>
      </c>
      <c r="E6398">
        <v>-3.1746113650241013E-2</v>
      </c>
      <c r="G6398">
        <v>6396</v>
      </c>
      <c r="H6398">
        <f t="shared" ca="1" si="202"/>
        <v>-2.59342115266545E-2</v>
      </c>
    </row>
    <row r="6399" spans="2:8" x14ac:dyDescent="0.2">
      <c r="B6399" s="176">
        <v>36784</v>
      </c>
      <c r="C6399" s="146">
        <v>14.092657000000001</v>
      </c>
      <c r="D6399">
        <f t="shared" si="201"/>
        <v>-0.88798272687058455</v>
      </c>
      <c r="E6399">
        <v>-3.1796499872556422E-2</v>
      </c>
      <c r="G6399">
        <v>6397</v>
      </c>
      <c r="H6399">
        <f t="shared" ca="1" si="202"/>
        <v>4.9299855924360654E-2</v>
      </c>
    </row>
    <row r="6400" spans="2:8" x14ac:dyDescent="0.2">
      <c r="B6400" s="176">
        <v>43894</v>
      </c>
      <c r="C6400" s="146">
        <v>125.807892</v>
      </c>
      <c r="D6400">
        <f t="shared" si="201"/>
        <v>0.12470364398285888</v>
      </c>
      <c r="E6400">
        <v>-3.1837429505852492E-2</v>
      </c>
      <c r="G6400">
        <v>6398</v>
      </c>
      <c r="H6400">
        <f t="shared" ca="1" si="202"/>
        <v>-2.3210795197443533E-2</v>
      </c>
    </row>
    <row r="6401" spans="2:8" x14ac:dyDescent="0.2">
      <c r="B6401" s="176">
        <v>39518</v>
      </c>
      <c r="C6401" s="146">
        <v>111.858704</v>
      </c>
      <c r="D6401">
        <f t="shared" si="201"/>
        <v>4.425209425404204</v>
      </c>
      <c r="E6401">
        <v>-3.1861348267871584E-2</v>
      </c>
      <c r="G6401">
        <v>6399</v>
      </c>
      <c r="H6401">
        <f t="shared" ca="1" si="202"/>
        <v>2.7890440046198051E-2</v>
      </c>
    </row>
    <row r="6402" spans="2:8" x14ac:dyDescent="0.2">
      <c r="B6402" s="176">
        <v>36691</v>
      </c>
      <c r="C6402" s="146">
        <v>20.618320000000001</v>
      </c>
      <c r="D6402">
        <f t="shared" si="201"/>
        <v>-0.72573358177882974</v>
      </c>
      <c r="E6402">
        <v>-3.1872535962972959E-2</v>
      </c>
      <c r="G6402">
        <v>6400</v>
      </c>
      <c r="H6402">
        <f t="shared" ca="1" si="202"/>
        <v>5.5217508868820556E-2</v>
      </c>
    </row>
    <row r="6403" spans="2:8" x14ac:dyDescent="0.2">
      <c r="B6403" s="176">
        <v>39654</v>
      </c>
      <c r="C6403" s="146">
        <v>75.176247000000004</v>
      </c>
      <c r="D6403">
        <f t="shared" ref="D6403:D6466" si="203">(C6403-C6404)/C6404</f>
        <v>-0.76636391247019442</v>
      </c>
      <c r="E6403">
        <v>-3.1906356280882092E-2</v>
      </c>
      <c r="G6403">
        <v>6401</v>
      </c>
      <c r="H6403">
        <f t="shared" ca="1" si="202"/>
        <v>2.9232219913076099E-3</v>
      </c>
    </row>
    <row r="6404" spans="2:8" x14ac:dyDescent="0.2">
      <c r="B6404" s="176">
        <v>42251</v>
      </c>
      <c r="C6404" s="146">
        <v>321.76641799999999</v>
      </c>
      <c r="D6404">
        <f t="shared" si="203"/>
        <v>9.1549609952622699</v>
      </c>
      <c r="E6404">
        <v>-3.1929240734165747E-2</v>
      </c>
      <c r="G6404">
        <v>6402</v>
      </c>
      <c r="H6404">
        <f t="shared" ref="H6404:H6467" ca="1" si="204">_xlfn.NORM.INV(RAND(),N$5,N$6)</f>
        <v>3.9485186830007873E-2</v>
      </c>
    </row>
    <row r="6405" spans="2:8" x14ac:dyDescent="0.2">
      <c r="B6405" s="176">
        <v>36508</v>
      </c>
      <c r="C6405" s="146">
        <v>31.685638000000001</v>
      </c>
      <c r="D6405">
        <f t="shared" si="203"/>
        <v>1.6027352438346076E-2</v>
      </c>
      <c r="E6405">
        <v>-3.1929609119164655E-2</v>
      </c>
      <c r="G6405">
        <v>6403</v>
      </c>
      <c r="H6405">
        <f t="shared" ca="1" si="204"/>
        <v>6.2583769887854176E-3</v>
      </c>
    </row>
    <row r="6406" spans="2:8" x14ac:dyDescent="0.2">
      <c r="B6406" s="176">
        <v>36341</v>
      </c>
      <c r="C6406" s="146">
        <v>31.185811999999999</v>
      </c>
      <c r="D6406">
        <f t="shared" si="203"/>
        <v>-0.81373617894674921</v>
      </c>
      <c r="E6406">
        <v>-3.1969954570044416E-2</v>
      </c>
      <c r="G6406">
        <v>6404</v>
      </c>
      <c r="H6406">
        <f t="shared" ca="1" si="204"/>
        <v>2.3637141975109001E-2</v>
      </c>
    </row>
    <row r="6407" spans="2:8" x14ac:dyDescent="0.2">
      <c r="B6407" s="176">
        <v>44154</v>
      </c>
      <c r="C6407" s="146">
        <v>167.42817700000001</v>
      </c>
      <c r="D6407">
        <f t="shared" si="203"/>
        <v>1.7623769794198283</v>
      </c>
      <c r="E6407">
        <v>-3.1988500201126299E-2</v>
      </c>
      <c r="G6407">
        <v>6405</v>
      </c>
      <c r="H6407">
        <f t="shared" ca="1" si="204"/>
        <v>1.0033754121465148E-3</v>
      </c>
    </row>
    <row r="6408" spans="2:8" x14ac:dyDescent="0.2">
      <c r="B6408" s="176">
        <v>39961</v>
      </c>
      <c r="C6408" s="146">
        <v>60.610183999999997</v>
      </c>
      <c r="D6408">
        <f t="shared" si="203"/>
        <v>-0.84409389132782509</v>
      </c>
      <c r="E6408">
        <v>-3.1990562503609536E-2</v>
      </c>
      <c r="G6408">
        <v>6406</v>
      </c>
      <c r="H6408">
        <f t="shared" ca="1" si="204"/>
        <v>3.9689944570246168E-2</v>
      </c>
    </row>
    <row r="6409" spans="2:8" x14ac:dyDescent="0.2">
      <c r="B6409" s="176">
        <v>41708</v>
      </c>
      <c r="C6409" s="146">
        <v>388.76080300000001</v>
      </c>
      <c r="D6409">
        <f t="shared" si="203"/>
        <v>1.6646562225646564</v>
      </c>
      <c r="E6409">
        <v>-3.2021396117417382E-2</v>
      </c>
      <c r="G6409">
        <v>6407</v>
      </c>
      <c r="H6409">
        <f t="shared" ca="1" si="204"/>
        <v>2.9504622964079845E-2</v>
      </c>
    </row>
    <row r="6410" spans="2:8" x14ac:dyDescent="0.2">
      <c r="B6410" s="176">
        <v>44148</v>
      </c>
      <c r="C6410" s="146">
        <v>145.89529400000001</v>
      </c>
      <c r="D6410">
        <f t="shared" si="203"/>
        <v>-0.72660187702954049</v>
      </c>
      <c r="E6410">
        <v>-3.2076615776469836E-2</v>
      </c>
      <c r="G6410">
        <v>6408</v>
      </c>
      <c r="H6410">
        <f t="shared" ca="1" si="204"/>
        <v>-3.834812877084863E-2</v>
      </c>
    </row>
    <row r="6411" spans="2:8" x14ac:dyDescent="0.2">
      <c r="B6411" s="176">
        <v>42639</v>
      </c>
      <c r="C6411" s="146">
        <v>533.63678000000004</v>
      </c>
      <c r="D6411">
        <f t="shared" si="203"/>
        <v>21.353526735819592</v>
      </c>
      <c r="E6411">
        <v>-3.2094809936229582E-2</v>
      </c>
      <c r="G6411">
        <v>6409</v>
      </c>
      <c r="H6411">
        <f t="shared" ca="1" si="204"/>
        <v>-3.6991921289887111E-2</v>
      </c>
    </row>
    <row r="6412" spans="2:8" x14ac:dyDescent="0.2">
      <c r="B6412" s="176">
        <v>39849</v>
      </c>
      <c r="C6412" s="146">
        <v>23.872599000000001</v>
      </c>
      <c r="D6412">
        <f t="shared" si="203"/>
        <v>-0.54743554412183248</v>
      </c>
      <c r="E6412">
        <v>-3.2115194862814306E-2</v>
      </c>
      <c r="G6412">
        <v>6410</v>
      </c>
      <c r="H6412">
        <f t="shared" ca="1" si="204"/>
        <v>2.7199233544189265E-3</v>
      </c>
    </row>
    <row r="6413" spans="2:8" x14ac:dyDescent="0.2">
      <c r="B6413" s="176">
        <v>35530</v>
      </c>
      <c r="C6413" s="146">
        <v>52.749611000000002</v>
      </c>
      <c r="D6413">
        <f t="shared" si="203"/>
        <v>-0.18913232229865204</v>
      </c>
      <c r="E6413">
        <v>-3.2152728930181007E-2</v>
      </c>
      <c r="G6413">
        <v>6411</v>
      </c>
      <c r="H6413">
        <f t="shared" ca="1" si="204"/>
        <v>2.4539567128525831E-2</v>
      </c>
    </row>
    <row r="6414" spans="2:8" x14ac:dyDescent="0.2">
      <c r="B6414" s="176">
        <v>39976</v>
      </c>
      <c r="C6414" s="146">
        <v>65.053291000000002</v>
      </c>
      <c r="D6414">
        <f t="shared" si="203"/>
        <v>0.48992266604657259</v>
      </c>
      <c r="E6414">
        <v>-3.2236195614667326E-2</v>
      </c>
      <c r="G6414">
        <v>6412</v>
      </c>
      <c r="H6414">
        <f t="shared" ca="1" si="204"/>
        <v>1.4672621059028985E-2</v>
      </c>
    </row>
    <row r="6415" spans="2:8" x14ac:dyDescent="0.2">
      <c r="B6415" s="176">
        <v>37867</v>
      </c>
      <c r="C6415" s="146">
        <v>43.662193000000002</v>
      </c>
      <c r="D6415">
        <f t="shared" si="203"/>
        <v>-0.51072229719023476</v>
      </c>
      <c r="E6415">
        <v>-3.2263546216902306E-2</v>
      </c>
      <c r="G6415">
        <v>6413</v>
      </c>
      <c r="H6415">
        <f t="shared" ca="1" si="204"/>
        <v>4.5233832329155919E-2</v>
      </c>
    </row>
    <row r="6416" spans="2:8" x14ac:dyDescent="0.2">
      <c r="B6416" s="176">
        <v>38638</v>
      </c>
      <c r="C6416" s="146">
        <v>89.238060000000004</v>
      </c>
      <c r="D6416">
        <f t="shared" si="203"/>
        <v>2.3352062819848904</v>
      </c>
      <c r="E6416">
        <v>-3.2301458052159365E-2</v>
      </c>
      <c r="G6416">
        <v>6414</v>
      </c>
      <c r="H6416">
        <f t="shared" ca="1" si="204"/>
        <v>-1.7344861693884508E-2</v>
      </c>
    </row>
    <row r="6417" spans="2:8" x14ac:dyDescent="0.2">
      <c r="B6417" s="176">
        <v>36235</v>
      </c>
      <c r="C6417" s="146">
        <v>26.756384000000001</v>
      </c>
      <c r="D6417">
        <f t="shared" si="203"/>
        <v>0.24730321633747973</v>
      </c>
      <c r="E6417">
        <v>-3.2344985110167132E-2</v>
      </c>
      <c r="G6417">
        <v>6415</v>
      </c>
      <c r="H6417">
        <f t="shared" ca="1" si="204"/>
        <v>-2.0850055661857179E-2</v>
      </c>
    </row>
    <row r="6418" spans="2:8" x14ac:dyDescent="0.2">
      <c r="B6418" s="176">
        <v>37319</v>
      </c>
      <c r="C6418" s="146">
        <v>21.451387</v>
      </c>
      <c r="D6418">
        <f t="shared" si="203"/>
        <v>-0.55186748352007831</v>
      </c>
      <c r="E6418">
        <v>-3.2358806483417359E-2</v>
      </c>
      <c r="G6418">
        <v>6416</v>
      </c>
      <c r="H6418">
        <f t="shared" ca="1" si="204"/>
        <v>2.9508058815933508E-2</v>
      </c>
    </row>
    <row r="6419" spans="2:8" x14ac:dyDescent="0.2">
      <c r="B6419" s="176">
        <v>35430</v>
      </c>
      <c r="C6419" s="146">
        <v>47.868400999999999</v>
      </c>
      <c r="D6419">
        <f t="shared" si="203"/>
        <v>-0.67611151708850969</v>
      </c>
      <c r="E6419">
        <v>-3.2410695568347588E-2</v>
      </c>
      <c r="G6419">
        <v>6417</v>
      </c>
      <c r="H6419">
        <f t="shared" ca="1" si="204"/>
        <v>-5.4171691989288043E-3</v>
      </c>
    </row>
    <row r="6420" spans="2:8" x14ac:dyDescent="0.2">
      <c r="B6420" s="176">
        <v>39001</v>
      </c>
      <c r="C6420" s="146">
        <v>147.79284699999999</v>
      </c>
      <c r="D6420">
        <f t="shared" si="203"/>
        <v>-0.64366428644428231</v>
      </c>
      <c r="E6420">
        <v>-3.2412223969543963E-2</v>
      </c>
      <c r="G6420">
        <v>6418</v>
      </c>
      <c r="H6420">
        <f t="shared" ca="1" si="204"/>
        <v>1.6955344404639479E-2</v>
      </c>
    </row>
    <row r="6421" spans="2:8" x14ac:dyDescent="0.2">
      <c r="B6421" s="176">
        <v>42956</v>
      </c>
      <c r="C6421" s="146">
        <v>414.75732399999998</v>
      </c>
      <c r="D6421">
        <f t="shared" si="203"/>
        <v>16.85191415410344</v>
      </c>
      <c r="E6421">
        <v>-3.2441837758275284E-2</v>
      </c>
      <c r="G6421">
        <v>6419</v>
      </c>
      <c r="H6421">
        <f t="shared" ca="1" si="204"/>
        <v>2.2690489959566459E-2</v>
      </c>
    </row>
    <row r="6422" spans="2:8" x14ac:dyDescent="0.2">
      <c r="B6422" s="176">
        <v>37452</v>
      </c>
      <c r="C6422" s="146">
        <v>23.233212999999999</v>
      </c>
      <c r="D6422">
        <f t="shared" si="203"/>
        <v>-0.92830141277695633</v>
      </c>
      <c r="E6422">
        <v>-3.2444524218441614E-2</v>
      </c>
      <c r="G6422">
        <v>6420</v>
      </c>
      <c r="H6422">
        <f t="shared" ca="1" si="204"/>
        <v>-4.0324293519184637E-2</v>
      </c>
    </row>
    <row r="6423" spans="2:8" x14ac:dyDescent="0.2">
      <c r="B6423" s="176">
        <v>44236</v>
      </c>
      <c r="C6423" s="146">
        <v>324.04003899999998</v>
      </c>
      <c r="D6423">
        <f t="shared" si="203"/>
        <v>-0.37306719555302947</v>
      </c>
      <c r="E6423">
        <v>-3.2445441092271987E-2</v>
      </c>
      <c r="G6423">
        <v>6421</v>
      </c>
      <c r="H6423">
        <f t="shared" ca="1" si="204"/>
        <v>-3.6368620216803158E-3</v>
      </c>
    </row>
    <row r="6424" spans="2:8" x14ac:dyDescent="0.2">
      <c r="B6424" s="176">
        <v>42089</v>
      </c>
      <c r="C6424" s="146">
        <v>516.86566200000004</v>
      </c>
      <c r="D6424">
        <f t="shared" si="203"/>
        <v>-0.26711710457284643</v>
      </c>
      <c r="E6424">
        <v>-3.2481343521305731E-2</v>
      </c>
      <c r="G6424">
        <v>6422</v>
      </c>
      <c r="H6424">
        <f t="shared" ca="1" si="204"/>
        <v>4.784672184240185E-3</v>
      </c>
    </row>
    <row r="6425" spans="2:8" x14ac:dyDescent="0.2">
      <c r="B6425" s="176">
        <v>45280</v>
      </c>
      <c r="C6425" s="146">
        <v>705.25</v>
      </c>
      <c r="D6425">
        <f t="shared" si="203"/>
        <v>3.813122902303351</v>
      </c>
      <c r="E6425">
        <v>-3.2512533932162163E-2</v>
      </c>
      <c r="G6425">
        <v>6423</v>
      </c>
      <c r="H6425">
        <f t="shared" ca="1" si="204"/>
        <v>-3.5012419702411063E-2</v>
      </c>
    </row>
    <row r="6426" spans="2:8" x14ac:dyDescent="0.2">
      <c r="B6426" s="176">
        <v>40795</v>
      </c>
      <c r="C6426" s="146">
        <v>146.526489</v>
      </c>
      <c r="D6426">
        <f t="shared" si="203"/>
        <v>1.273030623387652</v>
      </c>
      <c r="E6426">
        <v>-3.2568002317561282E-2</v>
      </c>
      <c r="G6426">
        <v>6424</v>
      </c>
      <c r="H6426">
        <f t="shared" ca="1" si="204"/>
        <v>3.8976969463317218E-2</v>
      </c>
    </row>
    <row r="6427" spans="2:8" x14ac:dyDescent="0.2">
      <c r="B6427" s="176">
        <v>35296</v>
      </c>
      <c r="C6427" s="146">
        <v>64.463050999999993</v>
      </c>
      <c r="D6427">
        <f t="shared" si="203"/>
        <v>-0.77156010176923329</v>
      </c>
      <c r="E6427">
        <v>-3.2581128475069485E-2</v>
      </c>
      <c r="G6427">
        <v>6425</v>
      </c>
      <c r="H6427">
        <f t="shared" ca="1" si="204"/>
        <v>-3.4302320843161385E-2</v>
      </c>
    </row>
    <row r="6428" spans="2:8" x14ac:dyDescent="0.2">
      <c r="B6428" s="176">
        <v>41331</v>
      </c>
      <c r="C6428" s="146">
        <v>282.18823200000003</v>
      </c>
      <c r="D6428">
        <f t="shared" si="203"/>
        <v>-0.44853355302233899</v>
      </c>
      <c r="E6428">
        <v>-3.2592402368715689E-2</v>
      </c>
      <c r="G6428">
        <v>6426</v>
      </c>
      <c r="H6428">
        <f t="shared" ca="1" si="204"/>
        <v>-4.2833221326154955E-2</v>
      </c>
    </row>
    <row r="6429" spans="2:8" x14ac:dyDescent="0.2">
      <c r="B6429" s="176">
        <v>42676</v>
      </c>
      <c r="C6429" s="146">
        <v>511.70517000000001</v>
      </c>
      <c r="D6429">
        <f t="shared" si="203"/>
        <v>-0.17818172283568404</v>
      </c>
      <c r="E6429">
        <v>-3.260459368918673E-2</v>
      </c>
      <c r="G6429">
        <v>6427</v>
      </c>
      <c r="H6429">
        <f t="shared" ca="1" si="204"/>
        <v>-4.1358396849013679E-3</v>
      </c>
    </row>
    <row r="6430" spans="2:8" x14ac:dyDescent="0.2">
      <c r="B6430" s="176">
        <v>45140</v>
      </c>
      <c r="C6430" s="146">
        <v>622.65002400000003</v>
      </c>
      <c r="D6430">
        <f t="shared" si="203"/>
        <v>1.8425697031824579</v>
      </c>
      <c r="E6430">
        <v>-3.2626426189646188E-2</v>
      </c>
      <c r="G6430">
        <v>6428</v>
      </c>
      <c r="H6430">
        <f t="shared" ca="1" si="204"/>
        <v>-1.7940540199138173E-2</v>
      </c>
    </row>
    <row r="6431" spans="2:8" x14ac:dyDescent="0.2">
      <c r="B6431" s="176">
        <v>40508</v>
      </c>
      <c r="C6431" s="146">
        <v>219.044769</v>
      </c>
      <c r="D6431">
        <f t="shared" si="203"/>
        <v>2.0564058696952112</v>
      </c>
      <c r="E6431">
        <v>-3.2633980997368646E-2</v>
      </c>
      <c r="G6431">
        <v>6429</v>
      </c>
      <c r="H6431">
        <f t="shared" ca="1" si="204"/>
        <v>2.1974995535789042E-2</v>
      </c>
    </row>
    <row r="6432" spans="2:8" x14ac:dyDescent="0.2">
      <c r="B6432" s="176">
        <v>38064</v>
      </c>
      <c r="C6432" s="146">
        <v>71.667434999999998</v>
      </c>
      <c r="D6432">
        <f t="shared" si="203"/>
        <v>-0.54238829742004335</v>
      </c>
      <c r="E6432">
        <v>-3.2634690699686823E-2</v>
      </c>
      <c r="G6432">
        <v>6430</v>
      </c>
      <c r="H6432">
        <f t="shared" ca="1" si="204"/>
        <v>5.1324497481738736E-2</v>
      </c>
    </row>
    <row r="6433" spans="2:8" x14ac:dyDescent="0.2">
      <c r="B6433" s="176">
        <v>43444</v>
      </c>
      <c r="C6433" s="146">
        <v>156.61189300000001</v>
      </c>
      <c r="D6433">
        <f t="shared" si="203"/>
        <v>11.689672743931723</v>
      </c>
      <c r="E6433">
        <v>-3.2635408281109099E-2</v>
      </c>
      <c r="G6433">
        <v>6431</v>
      </c>
      <c r="H6433">
        <f t="shared" ca="1" si="204"/>
        <v>3.3697026557555153E-2</v>
      </c>
    </row>
    <row r="6434" spans="2:8" x14ac:dyDescent="0.2">
      <c r="B6434" s="176">
        <v>37194</v>
      </c>
      <c r="C6434" s="146">
        <v>12.341680999999999</v>
      </c>
      <c r="D6434">
        <f t="shared" si="203"/>
        <v>-0.9402790814880817</v>
      </c>
      <c r="E6434">
        <v>-3.2648145943322951E-2</v>
      </c>
      <c r="G6434">
        <v>6432</v>
      </c>
      <c r="H6434">
        <f t="shared" ca="1" si="204"/>
        <v>-5.8031964836929087E-2</v>
      </c>
    </row>
    <row r="6435" spans="2:8" x14ac:dyDescent="0.2">
      <c r="B6435" s="176">
        <v>43587</v>
      </c>
      <c r="C6435" s="146">
        <v>206.655914</v>
      </c>
      <c r="D6435">
        <f t="shared" si="203"/>
        <v>-0.31943537970277808</v>
      </c>
      <c r="E6435">
        <v>-3.2664516951269998E-2</v>
      </c>
      <c r="G6435">
        <v>6433</v>
      </c>
      <c r="H6435">
        <f t="shared" ca="1" si="204"/>
        <v>4.6051874471633274E-3</v>
      </c>
    </row>
    <row r="6436" spans="2:8" x14ac:dyDescent="0.2">
      <c r="B6436" s="176">
        <v>43238</v>
      </c>
      <c r="C6436" s="146">
        <v>303.65362499999998</v>
      </c>
      <c r="D6436">
        <f t="shared" si="203"/>
        <v>3.8230221374152737</v>
      </c>
      <c r="E6436">
        <v>-3.2708724089072036E-2</v>
      </c>
      <c r="G6436">
        <v>6434</v>
      </c>
      <c r="H6436">
        <f t="shared" ca="1" si="204"/>
        <v>-3.6156708138193112E-2</v>
      </c>
    </row>
    <row r="6437" spans="2:8" x14ac:dyDescent="0.2">
      <c r="B6437" s="176">
        <v>39955</v>
      </c>
      <c r="C6437" s="146">
        <v>62.959201999999998</v>
      </c>
      <c r="D6437">
        <f t="shared" si="203"/>
        <v>-0.54228276858167579</v>
      </c>
      <c r="E6437">
        <v>-3.2731930578155606E-2</v>
      </c>
      <c r="G6437">
        <v>6435</v>
      </c>
      <c r="H6437">
        <f t="shared" ca="1" si="204"/>
        <v>1.961350868260384E-2</v>
      </c>
    </row>
    <row r="6438" spans="2:8" x14ac:dyDescent="0.2">
      <c r="B6438" s="176">
        <v>39367</v>
      </c>
      <c r="C6438" s="146">
        <v>137.55043000000001</v>
      </c>
      <c r="D6438">
        <f t="shared" si="203"/>
        <v>-0.71149161829978425</v>
      </c>
      <c r="E6438">
        <v>-3.2749270422389294E-2</v>
      </c>
      <c r="G6438">
        <v>6436</v>
      </c>
      <c r="H6438">
        <f t="shared" ca="1" si="204"/>
        <v>-2.4048273673694141E-2</v>
      </c>
    </row>
    <row r="6439" spans="2:8" x14ac:dyDescent="0.2">
      <c r="B6439" s="176">
        <v>44614</v>
      </c>
      <c r="C6439" s="146">
        <v>476.76406900000001</v>
      </c>
      <c r="D6439">
        <f t="shared" si="203"/>
        <v>3.0688166669379133</v>
      </c>
      <c r="E6439">
        <v>-3.2763719353850314E-2</v>
      </c>
      <c r="G6439">
        <v>6437</v>
      </c>
      <c r="H6439">
        <f t="shared" ca="1" si="204"/>
        <v>4.9679268640205873E-2</v>
      </c>
    </row>
    <row r="6440" spans="2:8" x14ac:dyDescent="0.2">
      <c r="B6440" s="176">
        <v>39398</v>
      </c>
      <c r="C6440" s="146">
        <v>117.175117</v>
      </c>
      <c r="D6440">
        <f t="shared" si="203"/>
        <v>-0.68846756795353048</v>
      </c>
      <c r="E6440">
        <v>-3.2789265491202681E-2</v>
      </c>
      <c r="G6440">
        <v>6438</v>
      </c>
      <c r="H6440">
        <f t="shared" ca="1" si="204"/>
        <v>-3.1633993049418373E-3</v>
      </c>
    </row>
    <row r="6441" spans="2:8" x14ac:dyDescent="0.2">
      <c r="B6441" s="176">
        <v>42212</v>
      </c>
      <c r="C6441" s="146">
        <v>376.12493899999998</v>
      </c>
      <c r="D6441">
        <f t="shared" si="203"/>
        <v>0.93884903933100938</v>
      </c>
      <c r="E6441">
        <v>-3.2799413322322481E-2</v>
      </c>
      <c r="G6441">
        <v>6439</v>
      </c>
      <c r="H6441">
        <f t="shared" ca="1" si="204"/>
        <v>-3.8742302587540793E-2</v>
      </c>
    </row>
    <row r="6442" spans="2:8" x14ac:dyDescent="0.2">
      <c r="B6442" s="176">
        <v>40739</v>
      </c>
      <c r="C6442" s="146">
        <v>193.99392700000001</v>
      </c>
      <c r="D6442">
        <f t="shared" si="203"/>
        <v>-0.31655184354708354</v>
      </c>
      <c r="E6442">
        <v>-3.2815214005780538E-2</v>
      </c>
      <c r="G6442">
        <v>6440</v>
      </c>
      <c r="H6442">
        <f t="shared" ca="1" si="204"/>
        <v>-6.2770505393253212E-2</v>
      </c>
    </row>
    <row r="6443" spans="2:8" x14ac:dyDescent="0.2">
      <c r="B6443" s="176">
        <v>41348</v>
      </c>
      <c r="C6443" s="146">
        <v>283.84585600000003</v>
      </c>
      <c r="D6443">
        <f t="shared" si="203"/>
        <v>0.34737314911316042</v>
      </c>
      <c r="E6443">
        <v>-3.2890351238023606E-2</v>
      </c>
      <c r="G6443">
        <v>6441</v>
      </c>
      <c r="H6443">
        <f t="shared" ca="1" si="204"/>
        <v>1.2816518609325702E-2</v>
      </c>
    </row>
    <row r="6444" spans="2:8" x14ac:dyDescent="0.2">
      <c r="B6444" s="176">
        <v>41113</v>
      </c>
      <c r="C6444" s="146">
        <v>210.66610700000001</v>
      </c>
      <c r="D6444">
        <f t="shared" si="203"/>
        <v>2.3195259647602811</v>
      </c>
      <c r="E6444">
        <v>-3.2900624532247548E-2</v>
      </c>
      <c r="G6444">
        <v>6442</v>
      </c>
      <c r="H6444">
        <f t="shared" ca="1" si="204"/>
        <v>-3.0867577205528809E-2</v>
      </c>
    </row>
    <row r="6445" spans="2:8" x14ac:dyDescent="0.2">
      <c r="B6445" s="176">
        <v>38258</v>
      </c>
      <c r="C6445" s="146">
        <v>63.462707999999999</v>
      </c>
      <c r="D6445">
        <f t="shared" si="203"/>
        <v>0.17326910812576016</v>
      </c>
      <c r="E6445">
        <v>-3.2951127106338678E-2</v>
      </c>
      <c r="G6445">
        <v>6443</v>
      </c>
      <c r="H6445">
        <f t="shared" ca="1" si="204"/>
        <v>2.5066782614541019E-3</v>
      </c>
    </row>
    <row r="6446" spans="2:8" x14ac:dyDescent="0.2">
      <c r="B6446" s="176">
        <v>35555</v>
      </c>
      <c r="C6446" s="146">
        <v>54.090496000000002</v>
      </c>
      <c r="D6446">
        <f t="shared" si="203"/>
        <v>-0.87454548115888364</v>
      </c>
      <c r="E6446">
        <v>-3.2978319193713246E-2</v>
      </c>
      <c r="G6446">
        <v>6444</v>
      </c>
      <c r="H6446">
        <f t="shared" ca="1" si="204"/>
        <v>4.2560737716860315E-2</v>
      </c>
    </row>
    <row r="6447" spans="2:8" x14ac:dyDescent="0.2">
      <c r="B6447" s="176">
        <v>44820</v>
      </c>
      <c r="C6447" s="146">
        <v>431.15621900000002</v>
      </c>
      <c r="D6447">
        <f t="shared" si="203"/>
        <v>8.4404959224718201</v>
      </c>
      <c r="E6447">
        <v>-3.297929933590734E-2</v>
      </c>
      <c r="G6447">
        <v>6445</v>
      </c>
      <c r="H6447">
        <f t="shared" ca="1" si="204"/>
        <v>-4.4720738153677213E-2</v>
      </c>
    </row>
    <row r="6448" spans="2:8" x14ac:dyDescent="0.2">
      <c r="B6448" s="176">
        <v>35696</v>
      </c>
      <c r="C6448" s="146">
        <v>45.670929000000001</v>
      </c>
      <c r="D6448">
        <f t="shared" si="203"/>
        <v>-0.8768624153865584</v>
      </c>
      <c r="E6448">
        <v>-3.3005720839448277E-2</v>
      </c>
      <c r="G6448">
        <v>6446</v>
      </c>
      <c r="H6448">
        <f t="shared" ca="1" si="204"/>
        <v>4.2262879884400039E-3</v>
      </c>
    </row>
    <row r="6449" spans="2:8" x14ac:dyDescent="0.2">
      <c r="B6449" s="176">
        <v>41619</v>
      </c>
      <c r="C6449" s="146">
        <v>370.89349399999998</v>
      </c>
      <c r="D6449">
        <f t="shared" si="203"/>
        <v>24.280428808307121</v>
      </c>
      <c r="E6449">
        <v>-3.3017678243427141E-2</v>
      </c>
      <c r="G6449">
        <v>6447</v>
      </c>
      <c r="H6449">
        <f t="shared" ca="1" si="204"/>
        <v>-3.3617288136457819E-2</v>
      </c>
    </row>
    <row r="6450" spans="2:8" x14ac:dyDescent="0.2">
      <c r="B6450" s="176">
        <v>36741</v>
      </c>
      <c r="C6450" s="146">
        <v>14.671170999999999</v>
      </c>
      <c r="D6450">
        <f t="shared" si="203"/>
        <v>-0.92129212732646959</v>
      </c>
      <c r="E6450">
        <v>-3.3045328627291752E-2</v>
      </c>
      <c r="G6450">
        <v>6448</v>
      </c>
      <c r="H6450">
        <f t="shared" ca="1" si="204"/>
        <v>-2.1116132968513397E-2</v>
      </c>
    </row>
    <row r="6451" spans="2:8" x14ac:dyDescent="0.2">
      <c r="B6451" s="176">
        <v>40750</v>
      </c>
      <c r="C6451" s="146">
        <v>186.40029899999999</v>
      </c>
      <c r="D6451">
        <f t="shared" si="203"/>
        <v>0.27860577620070803</v>
      </c>
      <c r="E6451">
        <v>-3.3137930511309276E-2</v>
      </c>
      <c r="G6451">
        <v>6449</v>
      </c>
      <c r="H6451">
        <f t="shared" ca="1" si="204"/>
        <v>7.3975722155351894E-3</v>
      </c>
    </row>
    <row r="6452" spans="2:8" x14ac:dyDescent="0.2">
      <c r="B6452" s="176">
        <v>40315</v>
      </c>
      <c r="C6452" s="146">
        <v>145.78402700000001</v>
      </c>
      <c r="D6452">
        <f t="shared" si="203"/>
        <v>-7.2795964521215175E-3</v>
      </c>
      <c r="E6452">
        <v>-3.3139267500332421E-2</v>
      </c>
      <c r="G6452">
        <v>6450</v>
      </c>
      <c r="H6452">
        <f t="shared" ca="1" si="204"/>
        <v>3.8313317788931919E-2</v>
      </c>
    </row>
    <row r="6453" spans="2:8" x14ac:dyDescent="0.2">
      <c r="B6453" s="176">
        <v>39125</v>
      </c>
      <c r="C6453" s="146">
        <v>146.853058</v>
      </c>
      <c r="D6453">
        <f t="shared" si="203"/>
        <v>-0.4805789782971705</v>
      </c>
      <c r="E6453">
        <v>-3.3147299868061642E-2</v>
      </c>
      <c r="G6453">
        <v>6451</v>
      </c>
      <c r="H6453">
        <f t="shared" ca="1" si="204"/>
        <v>5.1306690037652121E-3</v>
      </c>
    </row>
    <row r="6454" spans="2:8" x14ac:dyDescent="0.2">
      <c r="B6454" s="176">
        <v>41481</v>
      </c>
      <c r="C6454" s="146">
        <v>282.72451799999999</v>
      </c>
      <c r="D6454">
        <f t="shared" si="203"/>
        <v>0.78649252012994553</v>
      </c>
      <c r="E6454">
        <v>-3.31778532941625E-2</v>
      </c>
      <c r="G6454">
        <v>6452</v>
      </c>
      <c r="H6454">
        <f t="shared" ca="1" si="204"/>
        <v>-2.6852831249688187E-2</v>
      </c>
    </row>
    <row r="6455" spans="2:8" x14ac:dyDescent="0.2">
      <c r="B6455" s="176">
        <v>43633</v>
      </c>
      <c r="C6455" s="146">
        <v>158.25676000000001</v>
      </c>
      <c r="D6455">
        <f t="shared" si="203"/>
        <v>0.3644177381558405</v>
      </c>
      <c r="E6455">
        <v>-3.3191184602629355E-2</v>
      </c>
      <c r="G6455">
        <v>6453</v>
      </c>
      <c r="H6455">
        <f t="shared" ca="1" si="204"/>
        <v>3.4323529081791912E-4</v>
      </c>
    </row>
    <row r="6456" spans="2:8" x14ac:dyDescent="0.2">
      <c r="B6456" s="176">
        <v>43705</v>
      </c>
      <c r="C6456" s="146">
        <v>115.988495</v>
      </c>
      <c r="D6456">
        <f t="shared" si="203"/>
        <v>4.277985151373068</v>
      </c>
      <c r="E6456">
        <v>-3.3236395388756994E-2</v>
      </c>
      <c r="G6456">
        <v>6454</v>
      </c>
      <c r="H6456">
        <f t="shared" ca="1" si="204"/>
        <v>4.6130005142954476E-2</v>
      </c>
    </row>
    <row r="6457" spans="2:8" x14ac:dyDescent="0.2">
      <c r="B6457" s="176">
        <v>37461</v>
      </c>
      <c r="C6457" s="146">
        <v>21.975904</v>
      </c>
      <c r="D6457">
        <f t="shared" si="203"/>
        <v>0.63547623629847305</v>
      </c>
      <c r="E6457">
        <v>-3.3254246005843584E-2</v>
      </c>
      <c r="G6457">
        <v>6455</v>
      </c>
      <c r="H6457">
        <f t="shared" ca="1" si="204"/>
        <v>2.7085046936749263E-2</v>
      </c>
    </row>
    <row r="6458" spans="2:8" x14ac:dyDescent="0.2">
      <c r="B6458" s="176">
        <v>36908</v>
      </c>
      <c r="C6458" s="146">
        <v>13.437006</v>
      </c>
      <c r="D6458">
        <f t="shared" si="203"/>
        <v>-0.33307808621241175</v>
      </c>
      <c r="E6458">
        <v>-3.3296193755644431E-2</v>
      </c>
      <c r="G6458">
        <v>6456</v>
      </c>
      <c r="H6458">
        <f t="shared" ca="1" si="204"/>
        <v>-4.1899951344260895E-2</v>
      </c>
    </row>
    <row r="6459" spans="2:8" x14ac:dyDescent="0.2">
      <c r="B6459" s="176">
        <v>36698</v>
      </c>
      <c r="C6459" s="146">
        <v>20.147794999999999</v>
      </c>
      <c r="D6459">
        <f t="shared" si="203"/>
        <v>-0.63892770616832018</v>
      </c>
      <c r="E6459">
        <v>-3.3308725988887178E-2</v>
      </c>
      <c r="G6459">
        <v>6457</v>
      </c>
      <c r="H6459">
        <f t="shared" ca="1" si="204"/>
        <v>5.8369312075741324E-3</v>
      </c>
    </row>
    <row r="6460" spans="2:8" x14ac:dyDescent="0.2">
      <c r="B6460" s="176">
        <v>35636</v>
      </c>
      <c r="C6460" s="146">
        <v>55.799892</v>
      </c>
      <c r="D6460">
        <f t="shared" si="203"/>
        <v>-0.1505467581833029</v>
      </c>
      <c r="E6460">
        <v>-3.3408515126215947E-2</v>
      </c>
      <c r="G6460">
        <v>6458</v>
      </c>
      <c r="H6460">
        <f t="shared" ca="1" si="204"/>
        <v>3.5100725157638277E-2</v>
      </c>
    </row>
    <row r="6461" spans="2:8" x14ac:dyDescent="0.2">
      <c r="B6461" s="176">
        <v>38457</v>
      </c>
      <c r="C6461" s="146">
        <v>65.689186000000007</v>
      </c>
      <c r="D6461">
        <f t="shared" si="203"/>
        <v>-0.62581533848700244</v>
      </c>
      <c r="E6461">
        <v>-3.3466913421839925E-2</v>
      </c>
      <c r="G6461">
        <v>6459</v>
      </c>
      <c r="H6461">
        <f t="shared" ca="1" si="204"/>
        <v>5.765833000067209E-3</v>
      </c>
    </row>
    <row r="6462" spans="2:8" x14ac:dyDescent="0.2">
      <c r="B6462" s="176">
        <v>43858</v>
      </c>
      <c r="C6462" s="146">
        <v>175.55285599999999</v>
      </c>
      <c r="D6462">
        <f t="shared" si="203"/>
        <v>0.25819445203254865</v>
      </c>
      <c r="E6462">
        <v>-3.3479654039904543E-2</v>
      </c>
      <c r="G6462">
        <v>6460</v>
      </c>
      <c r="H6462">
        <f t="shared" ca="1" si="204"/>
        <v>2.3207338850043165E-4</v>
      </c>
    </row>
    <row r="6463" spans="2:8" x14ac:dyDescent="0.2">
      <c r="B6463" s="176">
        <v>38979</v>
      </c>
      <c r="C6463" s="146">
        <v>139.527603</v>
      </c>
      <c r="D6463">
        <f t="shared" si="203"/>
        <v>-0.35342846956785812</v>
      </c>
      <c r="E6463">
        <v>-3.3480557884633617E-2</v>
      </c>
      <c r="G6463">
        <v>6461</v>
      </c>
      <c r="H6463">
        <f t="shared" ca="1" si="204"/>
        <v>4.258782447307724E-2</v>
      </c>
    </row>
    <row r="6464" spans="2:8" x14ac:dyDescent="0.2">
      <c r="B6464" s="176">
        <v>40681</v>
      </c>
      <c r="C6464" s="146">
        <v>215.79608200000001</v>
      </c>
      <c r="D6464">
        <f t="shared" si="203"/>
        <v>2.2580959000648058</v>
      </c>
      <c r="E6464">
        <v>-3.3515435826973868E-2</v>
      </c>
      <c r="G6464">
        <v>6462</v>
      </c>
      <c r="H6464">
        <f t="shared" ca="1" si="204"/>
        <v>3.4614924560585084E-2</v>
      </c>
    </row>
    <row r="6465" spans="2:8" x14ac:dyDescent="0.2">
      <c r="B6465" s="176">
        <v>38471</v>
      </c>
      <c r="C6465" s="146">
        <v>66.233802999999995</v>
      </c>
      <c r="D6465">
        <f t="shared" si="203"/>
        <v>-0.68771872313532734</v>
      </c>
      <c r="E6465">
        <v>-3.3539675770084404E-2</v>
      </c>
      <c r="G6465">
        <v>6463</v>
      </c>
      <c r="H6465">
        <f t="shared" ca="1" si="204"/>
        <v>-2.1090868980167881E-3</v>
      </c>
    </row>
    <row r="6466" spans="2:8" x14ac:dyDescent="0.2">
      <c r="B6466" s="176">
        <v>40686</v>
      </c>
      <c r="C6466" s="146">
        <v>212.096619</v>
      </c>
      <c r="D6466">
        <f t="shared" si="203"/>
        <v>-0.37810421692173912</v>
      </c>
      <c r="E6466">
        <v>-3.3543025639345692E-2</v>
      </c>
      <c r="G6466">
        <v>6464</v>
      </c>
      <c r="H6466">
        <f t="shared" ca="1" si="204"/>
        <v>-3.0336189718932378E-3</v>
      </c>
    </row>
    <row r="6467" spans="2:8" x14ac:dyDescent="0.2">
      <c r="B6467" s="176">
        <v>42389</v>
      </c>
      <c r="C6467" s="146">
        <v>341.04849200000001</v>
      </c>
      <c r="D6467">
        <f t="shared" ref="D6467:D6530" si="205">(C6467-C6468)/C6468</f>
        <v>0.36028406542280145</v>
      </c>
      <c r="E6467">
        <v>-3.360164236932197E-2</v>
      </c>
      <c r="G6467">
        <v>6465</v>
      </c>
      <c r="H6467">
        <f t="shared" ca="1" si="204"/>
        <v>-7.175178465064702E-3</v>
      </c>
    </row>
    <row r="6468" spans="2:8" x14ac:dyDescent="0.2">
      <c r="B6468" s="176">
        <v>43361</v>
      </c>
      <c r="C6468" s="146">
        <v>250.718582</v>
      </c>
      <c r="D6468">
        <f t="shared" si="205"/>
        <v>-0.48767569449373066</v>
      </c>
      <c r="E6468">
        <v>-3.3621556922953058E-2</v>
      </c>
      <c r="G6468">
        <v>6466</v>
      </c>
      <c r="H6468">
        <f t="shared" ref="H6468:H6531" ca="1" si="206">_xlfn.NORM.INV(RAND(),N$5,N$6)</f>
        <v>3.2810462448173504E-2</v>
      </c>
    </row>
    <row r="6469" spans="2:8" x14ac:dyDescent="0.2">
      <c r="B6469" s="176">
        <v>44491</v>
      </c>
      <c r="C6469" s="146">
        <v>489.37475599999999</v>
      </c>
      <c r="D6469">
        <f t="shared" si="205"/>
        <v>7.7478569370964641</v>
      </c>
      <c r="E6469">
        <v>-3.3661427467737849E-2</v>
      </c>
      <c r="G6469">
        <v>6467</v>
      </c>
      <c r="H6469">
        <f t="shared" ca="1" si="206"/>
        <v>-3.370230633155015E-2</v>
      </c>
    </row>
    <row r="6470" spans="2:8" x14ac:dyDescent="0.2">
      <c r="B6470" s="176">
        <v>35499</v>
      </c>
      <c r="C6470" s="146">
        <v>55.942245</v>
      </c>
      <c r="D6470">
        <f t="shared" si="205"/>
        <v>-0.83697907872175925</v>
      </c>
      <c r="E6470">
        <v>-3.3701110978031017E-2</v>
      </c>
      <c r="G6470">
        <v>6468</v>
      </c>
      <c r="H6470">
        <f t="shared" ca="1" si="206"/>
        <v>-4.6176538787867455E-2</v>
      </c>
    </row>
    <row r="6471" spans="2:8" x14ac:dyDescent="0.2">
      <c r="B6471" s="176">
        <v>41670</v>
      </c>
      <c r="C6471" s="146">
        <v>343.15991200000002</v>
      </c>
      <c r="D6471">
        <f t="shared" si="205"/>
        <v>3.718703759259252</v>
      </c>
      <c r="E6471">
        <v>-3.3724994312193446E-2</v>
      </c>
      <c r="G6471">
        <v>6469</v>
      </c>
      <c r="H6471">
        <f t="shared" ca="1" si="206"/>
        <v>1.9148164405185349E-2</v>
      </c>
    </row>
    <row r="6472" spans="2:8" x14ac:dyDescent="0.2">
      <c r="B6472" s="176">
        <v>43909</v>
      </c>
      <c r="C6472" s="146">
        <v>72.723343</v>
      </c>
      <c r="D6472">
        <f t="shared" si="205"/>
        <v>-0.11891070432363547</v>
      </c>
      <c r="E6472">
        <v>-3.377482027968242E-2</v>
      </c>
      <c r="G6472">
        <v>6470</v>
      </c>
      <c r="H6472">
        <f t="shared" ca="1" si="206"/>
        <v>5.5173987655336861E-4</v>
      </c>
    </row>
    <row r="6473" spans="2:8" x14ac:dyDescent="0.2">
      <c r="B6473" s="176">
        <v>38617</v>
      </c>
      <c r="C6473" s="146">
        <v>82.537993999999998</v>
      </c>
      <c r="D6473">
        <f t="shared" si="205"/>
        <v>-0.82788641092007909</v>
      </c>
      <c r="E6473">
        <v>-3.3806440598646695E-2</v>
      </c>
      <c r="G6473">
        <v>6471</v>
      </c>
      <c r="H6473">
        <f t="shared" ca="1" si="206"/>
        <v>-1.0033112807428766E-5</v>
      </c>
    </row>
    <row r="6474" spans="2:8" x14ac:dyDescent="0.2">
      <c r="B6474" s="176">
        <v>44497</v>
      </c>
      <c r="C6474" s="146">
        <v>479.55535900000001</v>
      </c>
      <c r="D6474">
        <f t="shared" si="205"/>
        <v>0.57026274909191244</v>
      </c>
      <c r="E6474">
        <v>-3.3842179026340437E-2</v>
      </c>
      <c r="G6474">
        <v>6472</v>
      </c>
      <c r="H6474">
        <f t="shared" ca="1" si="206"/>
        <v>-1.6150386114206133E-2</v>
      </c>
    </row>
    <row r="6475" spans="2:8" x14ac:dyDescent="0.2">
      <c r="B6475" s="176">
        <v>44385</v>
      </c>
      <c r="C6475" s="146">
        <v>305.39816300000001</v>
      </c>
      <c r="D6475">
        <f t="shared" si="205"/>
        <v>1.6228595106836352</v>
      </c>
      <c r="E6475">
        <v>-3.3901021969624634E-2</v>
      </c>
      <c r="G6475">
        <v>6473</v>
      </c>
      <c r="H6475">
        <f t="shared" ca="1" si="206"/>
        <v>2.7979041864544262E-2</v>
      </c>
    </row>
    <row r="6476" spans="2:8" x14ac:dyDescent="0.2">
      <c r="B6476" s="176">
        <v>43748</v>
      </c>
      <c r="C6476" s="146">
        <v>116.43710299999999</v>
      </c>
      <c r="D6476">
        <f t="shared" si="205"/>
        <v>-8.7649672389600447E-2</v>
      </c>
      <c r="E6476">
        <v>-3.3912297614255807E-2</v>
      </c>
      <c r="G6476">
        <v>6474</v>
      </c>
      <c r="H6476">
        <f t="shared" ca="1" si="206"/>
        <v>6.5853152145278718E-2</v>
      </c>
    </row>
    <row r="6477" spans="2:8" x14ac:dyDescent="0.2">
      <c r="B6477" s="176">
        <v>38765</v>
      </c>
      <c r="C6477" s="146">
        <v>127.623238</v>
      </c>
      <c r="D6477">
        <f t="shared" si="205"/>
        <v>-0.4284146013513796</v>
      </c>
      <c r="E6477">
        <v>-3.3916241815454426E-2</v>
      </c>
      <c r="G6477">
        <v>6475</v>
      </c>
      <c r="H6477">
        <f t="shared" ca="1" si="206"/>
        <v>2.1022171307283864E-4</v>
      </c>
    </row>
    <row r="6478" spans="2:8" x14ac:dyDescent="0.2">
      <c r="B6478" s="176">
        <v>40501</v>
      </c>
      <c r="C6478" s="146">
        <v>223.27938800000001</v>
      </c>
      <c r="D6478">
        <f t="shared" si="205"/>
        <v>1.1260112447145343</v>
      </c>
      <c r="E6478">
        <v>-3.3922359483053013E-2</v>
      </c>
      <c r="G6478">
        <v>6476</v>
      </c>
      <c r="H6478">
        <f t="shared" ca="1" si="206"/>
        <v>4.5882406363933377E-3</v>
      </c>
    </row>
    <row r="6479" spans="2:8" x14ac:dyDescent="0.2">
      <c r="B6479" s="176">
        <v>44020</v>
      </c>
      <c r="C6479" s="146">
        <v>105.02267500000001</v>
      </c>
      <c r="D6479">
        <f t="shared" si="205"/>
        <v>-0.11611262498614588</v>
      </c>
      <c r="E6479">
        <v>-3.3929416754938671E-2</v>
      </c>
      <c r="G6479">
        <v>6477</v>
      </c>
      <c r="H6479">
        <f t="shared" ca="1" si="206"/>
        <v>1.494877307299128E-2</v>
      </c>
    </row>
    <row r="6480" spans="2:8" x14ac:dyDescent="0.2">
      <c r="B6480" s="176">
        <v>38876</v>
      </c>
      <c r="C6480" s="146">
        <v>118.819069</v>
      </c>
      <c r="D6480">
        <f t="shared" si="205"/>
        <v>4.6036488141908025</v>
      </c>
      <c r="E6480">
        <v>-3.3946187161343407E-2</v>
      </c>
      <c r="G6480">
        <v>6478</v>
      </c>
      <c r="H6480">
        <f t="shared" ca="1" si="206"/>
        <v>1.2399526744789396E-2</v>
      </c>
    </row>
    <row r="6481" spans="2:8" x14ac:dyDescent="0.2">
      <c r="B6481" s="176">
        <v>36067</v>
      </c>
      <c r="C6481" s="146">
        <v>21.203875</v>
      </c>
      <c r="D6481">
        <f t="shared" si="205"/>
        <v>-0.36031234825278929</v>
      </c>
      <c r="E6481">
        <v>-3.3955894204516751E-2</v>
      </c>
      <c r="G6481">
        <v>6479</v>
      </c>
      <c r="H6481">
        <f t="shared" ca="1" si="206"/>
        <v>1.1899288953805027E-2</v>
      </c>
    </row>
    <row r="6482" spans="2:8" x14ac:dyDescent="0.2">
      <c r="B6482" s="176">
        <v>36467</v>
      </c>
      <c r="C6482" s="146">
        <v>33.147232000000002</v>
      </c>
      <c r="D6482">
        <f t="shared" si="205"/>
        <v>2.1504933381223563</v>
      </c>
      <c r="E6482">
        <v>-3.3988042017306201E-2</v>
      </c>
      <c r="G6482">
        <v>6480</v>
      </c>
      <c r="H6482">
        <f t="shared" ca="1" si="206"/>
        <v>4.8204647559333237E-5</v>
      </c>
    </row>
    <row r="6483" spans="2:8" x14ac:dyDescent="0.2">
      <c r="B6483" s="176">
        <v>36973</v>
      </c>
      <c r="C6483" s="146">
        <v>10.521283</v>
      </c>
      <c r="D6483">
        <f t="shared" si="205"/>
        <v>2.172294893494002E-2</v>
      </c>
      <c r="E6483">
        <v>-3.3994384996640481E-2</v>
      </c>
      <c r="G6483">
        <v>6481</v>
      </c>
      <c r="H6483">
        <f t="shared" ca="1" si="206"/>
        <v>5.5049049694138749E-2</v>
      </c>
    </row>
    <row r="6484" spans="2:8" x14ac:dyDescent="0.2">
      <c r="B6484" s="176">
        <v>37001</v>
      </c>
      <c r="C6484" s="146">
        <v>10.297589</v>
      </c>
      <c r="D6484">
        <f t="shared" si="205"/>
        <v>-0.71982141534631294</v>
      </c>
      <c r="E6484">
        <v>-3.4008788075414013E-2</v>
      </c>
      <c r="G6484">
        <v>6482</v>
      </c>
      <c r="H6484">
        <f t="shared" ca="1" si="206"/>
        <v>-9.7443388729993984E-3</v>
      </c>
    </row>
    <row r="6485" spans="2:8" x14ac:dyDescent="0.2">
      <c r="B6485" s="176">
        <v>37838</v>
      </c>
      <c r="C6485" s="146">
        <v>36.753661999999998</v>
      </c>
      <c r="D6485">
        <f t="shared" si="205"/>
        <v>-0.91483434269955166</v>
      </c>
      <c r="E6485">
        <v>-3.4119185017624835E-2</v>
      </c>
      <c r="G6485">
        <v>6483</v>
      </c>
      <c r="H6485">
        <f t="shared" ca="1" si="206"/>
        <v>2.1054260929493567E-2</v>
      </c>
    </row>
    <row r="6486" spans="2:8" x14ac:dyDescent="0.2">
      <c r="B6486" s="176">
        <v>42706</v>
      </c>
      <c r="C6486" s="146">
        <v>431.55496199999999</v>
      </c>
      <c r="D6486">
        <f t="shared" si="205"/>
        <v>1.9741791905990691</v>
      </c>
      <c r="E6486">
        <v>-3.4136634221185159E-2</v>
      </c>
      <c r="G6486">
        <v>6484</v>
      </c>
      <c r="H6486">
        <f t="shared" ca="1" si="206"/>
        <v>4.0544726414987603E-3</v>
      </c>
    </row>
    <row r="6487" spans="2:8" x14ac:dyDescent="0.2">
      <c r="B6487" s="176">
        <v>40185</v>
      </c>
      <c r="C6487" s="146">
        <v>145.100525</v>
      </c>
      <c r="D6487">
        <f t="shared" si="205"/>
        <v>1.4546045703015404</v>
      </c>
      <c r="E6487">
        <v>-3.4181787030798889E-2</v>
      </c>
      <c r="G6487">
        <v>6485</v>
      </c>
      <c r="H6487">
        <f t="shared" ca="1" si="206"/>
        <v>-5.5277175230601563E-2</v>
      </c>
    </row>
    <row r="6488" spans="2:8" x14ac:dyDescent="0.2">
      <c r="B6488" s="176">
        <v>35367</v>
      </c>
      <c r="C6488" s="146">
        <v>59.113605</v>
      </c>
      <c r="D6488">
        <f t="shared" si="205"/>
        <v>2.6200317313694867</v>
      </c>
      <c r="E6488">
        <v>-3.4195150903155433E-2</v>
      </c>
      <c r="G6488">
        <v>6486</v>
      </c>
      <c r="H6488">
        <f t="shared" ca="1" si="206"/>
        <v>1.8279575837030378E-2</v>
      </c>
    </row>
    <row r="6489" spans="2:8" x14ac:dyDescent="0.2">
      <c r="B6489" s="176">
        <v>36943</v>
      </c>
      <c r="C6489" s="146">
        <v>16.329581999999998</v>
      </c>
      <c r="D6489">
        <f t="shared" si="205"/>
        <v>-0.25979770972919963</v>
      </c>
      <c r="E6489">
        <v>-3.4215549444875662E-2</v>
      </c>
      <c r="G6489">
        <v>6487</v>
      </c>
      <c r="H6489">
        <f t="shared" ca="1" si="206"/>
        <v>1.0789801179349577E-2</v>
      </c>
    </row>
    <row r="6490" spans="2:8" x14ac:dyDescent="0.2">
      <c r="B6490" s="176">
        <v>36256</v>
      </c>
      <c r="C6490" s="146">
        <v>22.060972</v>
      </c>
      <c r="D6490">
        <f t="shared" si="205"/>
        <v>-0.84686781712597081</v>
      </c>
      <c r="E6490">
        <v>-3.4257906741616002E-2</v>
      </c>
      <c r="G6490">
        <v>6488</v>
      </c>
      <c r="H6490">
        <f t="shared" ca="1" si="206"/>
        <v>-3.2175735309013576E-2</v>
      </c>
    </row>
    <row r="6491" spans="2:8" x14ac:dyDescent="0.2">
      <c r="B6491" s="176">
        <v>40773</v>
      </c>
      <c r="C6491" s="146">
        <v>144.064896</v>
      </c>
      <c r="D6491">
        <f t="shared" si="205"/>
        <v>-0.60381327788396422</v>
      </c>
      <c r="E6491">
        <v>-3.4409665666426142E-2</v>
      </c>
      <c r="G6491">
        <v>6489</v>
      </c>
      <c r="H6491">
        <f t="shared" ca="1" si="206"/>
        <v>1.0709978913989594E-2</v>
      </c>
    </row>
    <row r="6492" spans="2:8" x14ac:dyDescent="0.2">
      <c r="B6492" s="176">
        <v>41663</v>
      </c>
      <c r="C6492" s="146">
        <v>363.628784</v>
      </c>
      <c r="D6492">
        <f t="shared" si="205"/>
        <v>0.48251267246187557</v>
      </c>
      <c r="E6492">
        <v>-3.4410808306701429E-2</v>
      </c>
      <c r="G6492">
        <v>6490</v>
      </c>
      <c r="H6492">
        <f t="shared" ca="1" si="206"/>
        <v>-2.8969972132224762E-2</v>
      </c>
    </row>
    <row r="6493" spans="2:8" x14ac:dyDescent="0.2">
      <c r="B6493" s="176">
        <v>40536</v>
      </c>
      <c r="C6493" s="146">
        <v>245.27870200000001</v>
      </c>
      <c r="D6493">
        <f t="shared" si="205"/>
        <v>-0.39037868619787569</v>
      </c>
      <c r="E6493">
        <v>-3.4448290466259676E-2</v>
      </c>
      <c r="G6493">
        <v>6491</v>
      </c>
      <c r="H6493">
        <f t="shared" ca="1" si="206"/>
        <v>-4.7000498891795811E-3</v>
      </c>
    </row>
    <row r="6494" spans="2:8" x14ac:dyDescent="0.2">
      <c r="B6494" s="176">
        <v>43124</v>
      </c>
      <c r="C6494" s="146">
        <v>402.34600799999998</v>
      </c>
      <c r="D6494">
        <f t="shared" si="205"/>
        <v>2.5856612728583048</v>
      </c>
      <c r="E6494">
        <v>-3.4449751595785304E-2</v>
      </c>
      <c r="G6494">
        <v>6492</v>
      </c>
      <c r="H6494">
        <f t="shared" ca="1" si="206"/>
        <v>5.7293963225752403E-3</v>
      </c>
    </row>
    <row r="6495" spans="2:8" x14ac:dyDescent="0.2">
      <c r="B6495" s="176">
        <v>39534</v>
      </c>
      <c r="C6495" s="146">
        <v>112.209709</v>
      </c>
      <c r="D6495">
        <f t="shared" si="205"/>
        <v>-0.50434620289688725</v>
      </c>
      <c r="E6495">
        <v>-3.4475176740719392E-2</v>
      </c>
      <c r="G6495">
        <v>6493</v>
      </c>
      <c r="H6495">
        <f t="shared" ca="1" si="206"/>
        <v>2.9561771086959607E-2</v>
      </c>
    </row>
    <row r="6496" spans="2:8" x14ac:dyDescent="0.2">
      <c r="B6496" s="176">
        <v>40592</v>
      </c>
      <c r="C6496" s="146">
        <v>226.38726800000001</v>
      </c>
      <c r="D6496">
        <f t="shared" si="205"/>
        <v>0.75008961403398489</v>
      </c>
      <c r="E6496">
        <v>-3.4478576655401889E-2</v>
      </c>
      <c r="G6496">
        <v>6494</v>
      </c>
      <c r="H6496">
        <f t="shared" ca="1" si="206"/>
        <v>2.4412477761780998E-2</v>
      </c>
    </row>
    <row r="6497" spans="2:8" x14ac:dyDescent="0.2">
      <c r="B6497" s="176">
        <v>38905</v>
      </c>
      <c r="C6497" s="146">
        <v>129.357529</v>
      </c>
      <c r="D6497">
        <f t="shared" si="205"/>
        <v>5.5920462100259121</v>
      </c>
      <c r="E6497">
        <v>-3.4508645712561396E-2</v>
      </c>
      <c r="G6497">
        <v>6495</v>
      </c>
      <c r="H6497">
        <f t="shared" ca="1" si="206"/>
        <v>-5.3233492522427039E-2</v>
      </c>
    </row>
    <row r="6498" spans="2:8" x14ac:dyDescent="0.2">
      <c r="B6498" s="176">
        <v>36721</v>
      </c>
      <c r="C6498" s="146">
        <v>19.623273999999999</v>
      </c>
      <c r="D6498">
        <f t="shared" si="205"/>
        <v>-0.96443322007367038</v>
      </c>
      <c r="E6498">
        <v>-3.4534907228232846E-2</v>
      </c>
      <c r="G6498">
        <v>6496</v>
      </c>
      <c r="H6498">
        <f t="shared" ca="1" si="206"/>
        <v>1.581173170388929E-2</v>
      </c>
    </row>
    <row r="6499" spans="2:8" x14ac:dyDescent="0.2">
      <c r="B6499" s="176">
        <v>42625</v>
      </c>
      <c r="C6499" s="146">
        <v>551.73040800000001</v>
      </c>
      <c r="D6499">
        <f t="shared" si="205"/>
        <v>3.9659039145421247</v>
      </c>
      <c r="E6499">
        <v>-3.4539979096291452E-2</v>
      </c>
      <c r="G6499">
        <v>6497</v>
      </c>
      <c r="H6499">
        <f t="shared" ca="1" si="206"/>
        <v>-4.2599561302236598E-2</v>
      </c>
    </row>
    <row r="6500" spans="2:8" x14ac:dyDescent="0.2">
      <c r="B6500" s="176">
        <v>43991</v>
      </c>
      <c r="C6500" s="146">
        <v>111.103722</v>
      </c>
      <c r="D6500">
        <f t="shared" si="205"/>
        <v>-0.64398325973721549</v>
      </c>
      <c r="E6500">
        <v>-3.4647025818017256E-2</v>
      </c>
      <c r="G6500">
        <v>6498</v>
      </c>
      <c r="H6500">
        <f t="shared" ca="1" si="206"/>
        <v>-2.693459756410516E-2</v>
      </c>
    </row>
    <row r="6501" spans="2:8" x14ac:dyDescent="0.2">
      <c r="B6501" s="176">
        <v>41290</v>
      </c>
      <c r="C6501" s="146">
        <v>312.074432</v>
      </c>
      <c r="D6501">
        <f t="shared" si="205"/>
        <v>1.7789354042268659</v>
      </c>
      <c r="E6501">
        <v>-3.4685619137608696E-2</v>
      </c>
      <c r="G6501">
        <v>6499</v>
      </c>
      <c r="H6501">
        <f t="shared" ca="1" si="206"/>
        <v>-5.3954901558542483E-2</v>
      </c>
    </row>
    <row r="6502" spans="2:8" x14ac:dyDescent="0.2">
      <c r="B6502" s="176">
        <v>43711</v>
      </c>
      <c r="C6502" s="146">
        <v>112.299995</v>
      </c>
      <c r="D6502">
        <f t="shared" si="205"/>
        <v>-0.49988900029187244</v>
      </c>
      <c r="E6502">
        <v>-3.4704356921819127E-2</v>
      </c>
      <c r="G6502">
        <v>6500</v>
      </c>
      <c r="H6502">
        <f t="shared" ca="1" si="206"/>
        <v>-5.501992821805974E-2</v>
      </c>
    </row>
    <row r="6503" spans="2:8" x14ac:dyDescent="0.2">
      <c r="B6503" s="176">
        <v>43370</v>
      </c>
      <c r="C6503" s="146">
        <v>224.55014</v>
      </c>
      <c r="D6503">
        <f t="shared" si="205"/>
        <v>2.6970500604797829</v>
      </c>
      <c r="E6503">
        <v>-3.4711856080291675E-2</v>
      </c>
      <c r="G6503">
        <v>6501</v>
      </c>
      <c r="H6503">
        <f t="shared" ca="1" si="206"/>
        <v>-3.2198115813511813E-2</v>
      </c>
    </row>
    <row r="6504" spans="2:8" x14ac:dyDescent="0.2">
      <c r="B6504" s="176">
        <v>39986</v>
      </c>
      <c r="C6504" s="146">
        <v>60.737651999999997</v>
      </c>
      <c r="D6504">
        <f t="shared" si="205"/>
        <v>-0.10749158557148691</v>
      </c>
      <c r="E6504">
        <v>-3.472730572297722E-2</v>
      </c>
      <c r="G6504">
        <v>6502</v>
      </c>
      <c r="H6504">
        <f t="shared" ca="1" si="206"/>
        <v>-5.8300598121005824E-3</v>
      </c>
    </row>
    <row r="6505" spans="2:8" x14ac:dyDescent="0.2">
      <c r="B6505" s="176">
        <v>38132</v>
      </c>
      <c r="C6505" s="146">
        <v>68.052750000000003</v>
      </c>
      <c r="D6505">
        <f t="shared" si="205"/>
        <v>-0.66245135459642501</v>
      </c>
      <c r="E6505">
        <v>-3.4742750544344732E-2</v>
      </c>
      <c r="G6505">
        <v>6503</v>
      </c>
      <c r="H6505">
        <f t="shared" ca="1" si="206"/>
        <v>-4.2714617161472698E-3</v>
      </c>
    </row>
    <row r="6506" spans="2:8" x14ac:dyDescent="0.2">
      <c r="B6506" s="176">
        <v>40583</v>
      </c>
      <c r="C6506" s="146">
        <v>201.60871900000001</v>
      </c>
      <c r="D6506">
        <f t="shared" si="205"/>
        <v>-9.5540826438861262E-2</v>
      </c>
      <c r="E6506">
        <v>-3.4749270975164163E-2</v>
      </c>
      <c r="G6506">
        <v>6504</v>
      </c>
      <c r="H6506">
        <f t="shared" ca="1" si="206"/>
        <v>-4.0978872832034025E-2</v>
      </c>
    </row>
    <row r="6507" spans="2:8" x14ac:dyDescent="0.2">
      <c r="B6507" s="176">
        <v>43579</v>
      </c>
      <c r="C6507" s="146">
        <v>222.90527299999999</v>
      </c>
      <c r="D6507">
        <f t="shared" si="205"/>
        <v>-0.57521867083555134</v>
      </c>
      <c r="E6507">
        <v>-3.475066142481844E-2</v>
      </c>
      <c r="G6507">
        <v>6505</v>
      </c>
      <c r="H6507">
        <f t="shared" ca="1" si="206"/>
        <v>-1.1675107258394607E-2</v>
      </c>
    </row>
    <row r="6508" spans="2:8" x14ac:dyDescent="0.2">
      <c r="B6508" s="176">
        <v>42087</v>
      </c>
      <c r="C6508" s="146">
        <v>524.75299099999995</v>
      </c>
      <c r="D6508">
        <f t="shared" si="205"/>
        <v>0.15791569795535482</v>
      </c>
      <c r="E6508">
        <v>-3.4817203375289957E-2</v>
      </c>
      <c r="G6508">
        <v>6506</v>
      </c>
      <c r="H6508">
        <f t="shared" ca="1" si="206"/>
        <v>-1.6426143222091953E-2</v>
      </c>
    </row>
    <row r="6509" spans="2:8" x14ac:dyDescent="0.2">
      <c r="B6509" s="176">
        <v>44795</v>
      </c>
      <c r="C6509" s="146">
        <v>453.18756100000002</v>
      </c>
      <c r="D6509">
        <f t="shared" si="205"/>
        <v>22.467511130155831</v>
      </c>
      <c r="E6509">
        <v>-3.4819501426247672E-2</v>
      </c>
      <c r="G6509">
        <v>6507</v>
      </c>
      <c r="H6509">
        <f t="shared" ca="1" si="206"/>
        <v>-3.2561672520474233E-2</v>
      </c>
    </row>
    <row r="6510" spans="2:8" x14ac:dyDescent="0.2">
      <c r="B6510" s="176">
        <v>36593</v>
      </c>
      <c r="C6510" s="146">
        <v>19.311274999999998</v>
      </c>
      <c r="D6510">
        <f t="shared" si="205"/>
        <v>-0.57608804932595647</v>
      </c>
      <c r="E6510">
        <v>-3.4822128113180362E-2</v>
      </c>
      <c r="G6510">
        <v>6508</v>
      </c>
      <c r="H6510">
        <f t="shared" ca="1" si="206"/>
        <v>1.7401252053049047E-2</v>
      </c>
    </row>
    <row r="6511" spans="2:8" x14ac:dyDescent="0.2">
      <c r="B6511" s="176">
        <v>35753</v>
      </c>
      <c r="C6511" s="146">
        <v>45.554920000000003</v>
      </c>
      <c r="D6511">
        <f t="shared" si="205"/>
        <v>0.84104438139183602</v>
      </c>
      <c r="E6511">
        <v>-3.486940036566763E-2</v>
      </c>
      <c r="G6511">
        <v>6509</v>
      </c>
      <c r="H6511">
        <f t="shared" ca="1" si="206"/>
        <v>8.7774375076464621E-3</v>
      </c>
    </row>
    <row r="6512" spans="2:8" x14ac:dyDescent="0.2">
      <c r="B6512" s="176">
        <v>36245</v>
      </c>
      <c r="C6512" s="146">
        <v>24.744064000000002</v>
      </c>
      <c r="D6512">
        <f t="shared" si="205"/>
        <v>-0.91232361595634914</v>
      </c>
      <c r="E6512">
        <v>-3.488380528760919E-2</v>
      </c>
      <c r="G6512">
        <v>6510</v>
      </c>
      <c r="H6512">
        <f t="shared" ca="1" si="206"/>
        <v>-2.8704118510571267E-2</v>
      </c>
    </row>
    <row r="6513" spans="2:8" x14ac:dyDescent="0.2">
      <c r="B6513" s="176">
        <v>44428</v>
      </c>
      <c r="C6513" s="146">
        <v>282.22039799999999</v>
      </c>
      <c r="D6513">
        <f t="shared" si="205"/>
        <v>3.6075109375171164</v>
      </c>
      <c r="E6513">
        <v>-3.4941253029251558E-2</v>
      </c>
      <c r="G6513">
        <v>6511</v>
      </c>
      <c r="H6513">
        <f t="shared" ca="1" si="206"/>
        <v>1.4060592472592106E-2</v>
      </c>
    </row>
    <row r="6514" spans="2:8" x14ac:dyDescent="0.2">
      <c r="B6514" s="176">
        <v>38219</v>
      </c>
      <c r="C6514" s="146">
        <v>61.252246999999997</v>
      </c>
      <c r="D6514">
        <f t="shared" si="205"/>
        <v>-0.28952742571174012</v>
      </c>
      <c r="E6514">
        <v>-3.4952501789526316E-2</v>
      </c>
      <c r="G6514">
        <v>6512</v>
      </c>
      <c r="H6514">
        <f t="shared" ca="1" si="206"/>
        <v>-3.2501281352285104E-2</v>
      </c>
    </row>
    <row r="6515" spans="2:8" x14ac:dyDescent="0.2">
      <c r="B6515" s="176">
        <v>38036</v>
      </c>
      <c r="C6515" s="146">
        <v>86.213386999999997</v>
      </c>
      <c r="D6515">
        <f t="shared" si="205"/>
        <v>0.56715069622401681</v>
      </c>
      <c r="E6515">
        <v>-3.4959996348193079E-2</v>
      </c>
      <c r="G6515">
        <v>6513</v>
      </c>
      <c r="H6515">
        <f t="shared" ca="1" si="206"/>
        <v>9.2198069259578162E-3</v>
      </c>
    </row>
    <row r="6516" spans="2:8" x14ac:dyDescent="0.2">
      <c r="B6516" s="176">
        <v>35389</v>
      </c>
      <c r="C6516" s="146">
        <v>55.012824999999999</v>
      </c>
      <c r="D6516">
        <f t="shared" si="205"/>
        <v>-0.2868169985109229</v>
      </c>
      <c r="E6516">
        <v>-3.497212298493458E-2</v>
      </c>
      <c r="G6516">
        <v>6514</v>
      </c>
      <c r="H6516">
        <f t="shared" ca="1" si="206"/>
        <v>-2.8594446085452221E-3</v>
      </c>
    </row>
    <row r="6517" spans="2:8" x14ac:dyDescent="0.2">
      <c r="B6517" s="176">
        <v>38057</v>
      </c>
      <c r="C6517" s="146">
        <v>77.137039000000001</v>
      </c>
      <c r="D6517">
        <f t="shared" si="205"/>
        <v>-0.46850629024626889</v>
      </c>
      <c r="E6517">
        <v>-3.5005873879758828E-2</v>
      </c>
      <c r="G6517">
        <v>6515</v>
      </c>
      <c r="H6517">
        <f t="shared" ca="1" si="206"/>
        <v>2.3615161907465175E-2</v>
      </c>
    </row>
    <row r="6518" spans="2:8" x14ac:dyDescent="0.2">
      <c r="B6518" s="176">
        <v>38784</v>
      </c>
      <c r="C6518" s="146">
        <v>145.132553</v>
      </c>
      <c r="D6518">
        <f t="shared" si="205"/>
        <v>3.9449923913750405E-3</v>
      </c>
      <c r="E6518">
        <v>-3.5055870698458044E-2</v>
      </c>
      <c r="G6518">
        <v>6516</v>
      </c>
      <c r="H6518">
        <f t="shared" ca="1" si="206"/>
        <v>-1.9455491704279178E-2</v>
      </c>
    </row>
    <row r="6519" spans="2:8" x14ac:dyDescent="0.2">
      <c r="B6519" s="176">
        <v>39070</v>
      </c>
      <c r="C6519" s="146">
        <v>144.56225599999999</v>
      </c>
      <c r="D6519">
        <f t="shared" si="205"/>
        <v>-0.19212917643934724</v>
      </c>
      <c r="E6519">
        <v>-3.5062341001951602E-2</v>
      </c>
      <c r="G6519">
        <v>6517</v>
      </c>
      <c r="H6519">
        <f t="shared" ca="1" si="206"/>
        <v>-2.1660104873657344E-2</v>
      </c>
    </row>
    <row r="6520" spans="2:8" x14ac:dyDescent="0.2">
      <c r="B6520" s="176">
        <v>43417</v>
      </c>
      <c r="C6520" s="146">
        <v>178.94229100000001</v>
      </c>
      <c r="D6520">
        <f t="shared" si="205"/>
        <v>-0.35697655194385003</v>
      </c>
      <c r="E6520">
        <v>-3.5205584387619844E-2</v>
      </c>
      <c r="G6520">
        <v>6518</v>
      </c>
      <c r="H6520">
        <f t="shared" ca="1" si="206"/>
        <v>3.168464930220883E-2</v>
      </c>
    </row>
    <row r="6521" spans="2:8" x14ac:dyDescent="0.2">
      <c r="B6521" s="176">
        <v>44221</v>
      </c>
      <c r="C6521" s="146">
        <v>278.28268400000002</v>
      </c>
      <c r="D6521">
        <f t="shared" si="205"/>
        <v>0.80621165046034449</v>
      </c>
      <c r="E6521">
        <v>-3.5251413195882562E-2</v>
      </c>
      <c r="G6521">
        <v>6519</v>
      </c>
      <c r="H6521">
        <f t="shared" ca="1" si="206"/>
        <v>1.2174493234701671E-3</v>
      </c>
    </row>
    <row r="6522" spans="2:8" x14ac:dyDescent="0.2">
      <c r="B6522" s="176">
        <v>43654</v>
      </c>
      <c r="C6522" s="146">
        <v>154.06980899999999</v>
      </c>
      <c r="D6522">
        <f t="shared" si="205"/>
        <v>2.5815826825903896</v>
      </c>
      <c r="E6522">
        <v>-3.5268418720825298E-2</v>
      </c>
      <c r="G6522">
        <v>6520</v>
      </c>
      <c r="H6522">
        <f t="shared" ca="1" si="206"/>
        <v>1.9830130099253506E-2</v>
      </c>
    </row>
    <row r="6523" spans="2:8" x14ac:dyDescent="0.2">
      <c r="B6523" s="176">
        <v>35894</v>
      </c>
      <c r="C6523" s="146">
        <v>43.017242000000003</v>
      </c>
      <c r="D6523">
        <f t="shared" si="205"/>
        <v>-9.3957798052444627E-2</v>
      </c>
      <c r="E6523">
        <v>-3.5284673294534774E-2</v>
      </c>
      <c r="G6523">
        <v>6521</v>
      </c>
      <c r="H6523">
        <f t="shared" ca="1" si="206"/>
        <v>-1.7960172530862122E-2</v>
      </c>
    </row>
    <row r="6524" spans="2:8" x14ac:dyDescent="0.2">
      <c r="B6524" s="176">
        <v>35460</v>
      </c>
      <c r="C6524" s="146">
        <v>47.478188000000003</v>
      </c>
      <c r="D6524">
        <f t="shared" si="205"/>
        <v>-0.67092680466749777</v>
      </c>
      <c r="E6524">
        <v>-3.5317661211926206E-2</v>
      </c>
      <c r="G6524">
        <v>6522</v>
      </c>
      <c r="H6524">
        <f t="shared" ca="1" si="206"/>
        <v>4.0228661120859717E-2</v>
      </c>
    </row>
    <row r="6525" spans="2:8" x14ac:dyDescent="0.2">
      <c r="B6525" s="176">
        <v>40280</v>
      </c>
      <c r="C6525" s="146">
        <v>144.278503</v>
      </c>
      <c r="D6525">
        <f t="shared" si="205"/>
        <v>6.8788625421292533</v>
      </c>
      <c r="E6525">
        <v>-3.532388661260643E-2</v>
      </c>
      <c r="G6525">
        <v>6523</v>
      </c>
      <c r="H6525">
        <f t="shared" ca="1" si="206"/>
        <v>-4.5435786297371274E-4</v>
      </c>
    </row>
    <row r="6526" spans="2:8" x14ac:dyDescent="0.2">
      <c r="B6526" s="176">
        <v>36080</v>
      </c>
      <c r="C6526" s="146">
        <v>18.312097999999999</v>
      </c>
      <c r="D6526">
        <f t="shared" si="205"/>
        <v>-0.92416679938372026</v>
      </c>
      <c r="E6526">
        <v>-3.5335748984663726E-2</v>
      </c>
      <c r="G6526">
        <v>6524</v>
      </c>
      <c r="H6526">
        <f t="shared" ca="1" si="206"/>
        <v>3.9026762058098893E-2</v>
      </c>
    </row>
    <row r="6527" spans="2:8" x14ac:dyDescent="0.2">
      <c r="B6527" s="176">
        <v>41212</v>
      </c>
      <c r="C6527" s="146">
        <v>241.47863799999999</v>
      </c>
      <c r="D6527">
        <f t="shared" si="205"/>
        <v>17.858897352757555</v>
      </c>
      <c r="E6527">
        <v>-3.5443092712827716E-2</v>
      </c>
      <c r="G6527">
        <v>6525</v>
      </c>
      <c r="H6527">
        <f t="shared" ca="1" si="206"/>
        <v>-2.04558374173716E-2</v>
      </c>
    </row>
    <row r="6528" spans="2:8" x14ac:dyDescent="0.2">
      <c r="B6528" s="176">
        <v>36839</v>
      </c>
      <c r="C6528" s="146">
        <v>12.804494</v>
      </c>
      <c r="D6528">
        <f t="shared" si="205"/>
        <v>-0.34566642866823011</v>
      </c>
      <c r="E6528">
        <v>-3.5444539033120968E-2</v>
      </c>
      <c r="G6528">
        <v>6526</v>
      </c>
      <c r="H6528">
        <f t="shared" ca="1" si="206"/>
        <v>1.4646264641640728E-3</v>
      </c>
    </row>
    <row r="6529" spans="2:8" x14ac:dyDescent="0.2">
      <c r="B6529" s="176">
        <v>36643</v>
      </c>
      <c r="C6529" s="146">
        <v>19.568756</v>
      </c>
      <c r="D6529">
        <f t="shared" si="205"/>
        <v>-0.40231190190548177</v>
      </c>
      <c r="E6529">
        <v>-3.546110896591214E-2</v>
      </c>
      <c r="G6529">
        <v>6527</v>
      </c>
      <c r="H6529">
        <f t="shared" ca="1" si="206"/>
        <v>-8.3896996151776142E-3</v>
      </c>
    </row>
    <row r="6530" spans="2:8" x14ac:dyDescent="0.2">
      <c r="B6530" s="176">
        <v>37824</v>
      </c>
      <c r="C6530" s="146">
        <v>32.740749000000001</v>
      </c>
      <c r="D6530">
        <f t="shared" si="205"/>
        <v>-0.70007184370029518</v>
      </c>
      <c r="E6530">
        <v>-3.5466022166098017E-2</v>
      </c>
      <c r="G6530">
        <v>6528</v>
      </c>
      <c r="H6530">
        <f t="shared" ca="1" si="206"/>
        <v>-8.036359326791389E-3</v>
      </c>
    </row>
    <row r="6531" spans="2:8" x14ac:dyDescent="0.2">
      <c r="B6531" s="176">
        <v>39591</v>
      </c>
      <c r="C6531" s="146">
        <v>109.16197200000001</v>
      </c>
      <c r="D6531">
        <f t="shared" ref="D6531:D6594" si="207">(C6531-C6532)/C6532</f>
        <v>0.58419703479256757</v>
      </c>
      <c r="E6531">
        <v>-3.554945886652542E-2</v>
      </c>
      <c r="G6531">
        <v>6529</v>
      </c>
      <c r="H6531">
        <f t="shared" ca="1" si="206"/>
        <v>5.4109212182913173E-3</v>
      </c>
    </row>
    <row r="6532" spans="2:8" x14ac:dyDescent="0.2">
      <c r="B6532" s="176">
        <v>38531</v>
      </c>
      <c r="C6532" s="146">
        <v>68.906814999999995</v>
      </c>
      <c r="D6532">
        <f t="shared" si="207"/>
        <v>-0.52181548273702205</v>
      </c>
      <c r="E6532">
        <v>-3.5569777449434334E-2</v>
      </c>
      <c r="G6532">
        <v>6530</v>
      </c>
      <c r="H6532">
        <f t="shared" ref="H6532:H6595" ca="1" si="208">_xlfn.NORM.INV(RAND(),N$5,N$6)</f>
        <v>5.174299448859121E-2</v>
      </c>
    </row>
    <row r="6533" spans="2:8" x14ac:dyDescent="0.2">
      <c r="B6533" s="176">
        <v>43887</v>
      </c>
      <c r="C6533" s="146">
        <v>144.10089099999999</v>
      </c>
      <c r="D6533">
        <f t="shared" si="207"/>
        <v>-0.62820786898004533</v>
      </c>
      <c r="E6533">
        <v>-3.5690338727567487E-2</v>
      </c>
      <c r="G6533">
        <v>6531</v>
      </c>
      <c r="H6533">
        <f t="shared" ca="1" si="208"/>
        <v>1.5210367260661706E-2</v>
      </c>
    </row>
    <row r="6534" spans="2:8" x14ac:dyDescent="0.2">
      <c r="B6534" s="176">
        <v>42500</v>
      </c>
      <c r="C6534" s="146">
        <v>387.584564</v>
      </c>
      <c r="D6534">
        <f t="shared" si="207"/>
        <v>1.9685686751066682</v>
      </c>
      <c r="E6534">
        <v>-3.5701026164192191E-2</v>
      </c>
      <c r="G6534">
        <v>6532</v>
      </c>
      <c r="H6534">
        <f t="shared" ca="1" si="208"/>
        <v>-7.7512768262119379E-3</v>
      </c>
    </row>
    <row r="6535" spans="2:8" x14ac:dyDescent="0.2">
      <c r="B6535" s="176">
        <v>40150</v>
      </c>
      <c r="C6535" s="146">
        <v>130.56277499999999</v>
      </c>
      <c r="D6535">
        <f t="shared" si="207"/>
        <v>0.6189085165388335</v>
      </c>
      <c r="E6535">
        <v>-3.5743546084976922E-2</v>
      </c>
      <c r="G6535">
        <v>6533</v>
      </c>
      <c r="H6535">
        <f t="shared" ca="1" si="208"/>
        <v>2.5140401723245446E-2</v>
      </c>
    </row>
    <row r="6536" spans="2:8" x14ac:dyDescent="0.2">
      <c r="B6536" s="176">
        <v>43956</v>
      </c>
      <c r="C6536" s="146">
        <v>80.648643000000007</v>
      </c>
      <c r="D6536">
        <f t="shared" si="207"/>
        <v>0.4447560938383171</v>
      </c>
      <c r="E6536">
        <v>-3.5756830638986437E-2</v>
      </c>
      <c r="G6536">
        <v>6534</v>
      </c>
      <c r="H6536">
        <f t="shared" ca="1" si="208"/>
        <v>8.7006810859910338E-3</v>
      </c>
    </row>
    <row r="6537" spans="2:8" x14ac:dyDescent="0.2">
      <c r="B6537" s="176">
        <v>35374</v>
      </c>
      <c r="C6537" s="146">
        <v>55.821632000000001</v>
      </c>
      <c r="D6537">
        <f t="shared" si="207"/>
        <v>-0.19793663953668236</v>
      </c>
      <c r="E6537">
        <v>-3.5784477634152982E-2</v>
      </c>
      <c r="G6537">
        <v>6535</v>
      </c>
      <c r="H6537">
        <f t="shared" ca="1" si="208"/>
        <v>7.2466877533934257E-3</v>
      </c>
    </row>
    <row r="6538" spans="2:8" x14ac:dyDescent="0.2">
      <c r="B6538" s="176">
        <v>38433</v>
      </c>
      <c r="C6538" s="146">
        <v>69.597533999999996</v>
      </c>
      <c r="D6538">
        <f t="shared" si="207"/>
        <v>-0.84855867696538101</v>
      </c>
      <c r="E6538">
        <v>-3.5837352909594826E-2</v>
      </c>
      <c r="G6538">
        <v>6536</v>
      </c>
      <c r="H6538">
        <f t="shared" ca="1" si="208"/>
        <v>1.1266317826691482E-2</v>
      </c>
    </row>
    <row r="6539" spans="2:8" x14ac:dyDescent="0.2">
      <c r="B6539" s="176">
        <v>42892</v>
      </c>
      <c r="C6539" s="146">
        <v>459.567657</v>
      </c>
      <c r="D6539">
        <f t="shared" si="207"/>
        <v>0.37935303663716541</v>
      </c>
      <c r="E6539">
        <v>-3.5867398840267468E-2</v>
      </c>
      <c r="G6539">
        <v>6537</v>
      </c>
      <c r="H6539">
        <f t="shared" ca="1" si="208"/>
        <v>2.4849678827607295E-2</v>
      </c>
    </row>
    <row r="6540" spans="2:8" x14ac:dyDescent="0.2">
      <c r="B6540" s="176">
        <v>42262</v>
      </c>
      <c r="C6540" s="146">
        <v>333.17623900000001</v>
      </c>
      <c r="D6540">
        <f t="shared" si="207"/>
        <v>16.305140788035292</v>
      </c>
      <c r="E6540">
        <v>-3.5899619575665974E-2</v>
      </c>
      <c r="G6540">
        <v>6538</v>
      </c>
      <c r="H6540">
        <f t="shared" ca="1" si="208"/>
        <v>-2.5299825896087143E-2</v>
      </c>
    </row>
    <row r="6541" spans="2:8" x14ac:dyDescent="0.2">
      <c r="B6541" s="176">
        <v>37467</v>
      </c>
      <c r="C6541" s="146">
        <v>19.253021</v>
      </c>
      <c r="D6541">
        <f t="shared" si="207"/>
        <v>-0.32622669442620389</v>
      </c>
      <c r="E6541">
        <v>-3.5921294048291481E-2</v>
      </c>
      <c r="G6541">
        <v>6539</v>
      </c>
      <c r="H6541">
        <f t="shared" ca="1" si="208"/>
        <v>1.2203141279065806E-2</v>
      </c>
    </row>
    <row r="6542" spans="2:8" x14ac:dyDescent="0.2">
      <c r="B6542" s="176">
        <v>36321</v>
      </c>
      <c r="C6542" s="146">
        <v>28.574923999999999</v>
      </c>
      <c r="D6542">
        <f t="shared" si="207"/>
        <v>-0.62984728734401307</v>
      </c>
      <c r="E6542">
        <v>-3.5956798469294435E-2</v>
      </c>
      <c r="G6542">
        <v>6540</v>
      </c>
      <c r="H6542">
        <f t="shared" ca="1" si="208"/>
        <v>-9.3001797506454091E-3</v>
      </c>
    </row>
    <row r="6543" spans="2:8" x14ac:dyDescent="0.2">
      <c r="B6543" s="176">
        <v>38001</v>
      </c>
      <c r="C6543" s="146">
        <v>77.197661999999994</v>
      </c>
      <c r="D6543">
        <f t="shared" si="207"/>
        <v>-0.15834921334067814</v>
      </c>
      <c r="E6543">
        <v>-3.5963400565766857E-2</v>
      </c>
      <c r="G6543">
        <v>6541</v>
      </c>
      <c r="H6543">
        <f t="shared" ca="1" si="208"/>
        <v>-8.0482322643324455E-3</v>
      </c>
    </row>
    <row r="6544" spans="2:8" x14ac:dyDescent="0.2">
      <c r="B6544" s="176">
        <v>38686</v>
      </c>
      <c r="C6544" s="146">
        <v>91.721725000000006</v>
      </c>
      <c r="D6544">
        <f t="shared" si="207"/>
        <v>1.6858585297186472</v>
      </c>
      <c r="E6544">
        <v>-3.5989882035947184E-2</v>
      </c>
      <c r="G6544">
        <v>6542</v>
      </c>
      <c r="H6544">
        <f t="shared" ca="1" si="208"/>
        <v>3.2513458820392388E-2</v>
      </c>
    </row>
    <row r="6545" spans="2:8" x14ac:dyDescent="0.2">
      <c r="B6545" s="176">
        <v>35822</v>
      </c>
      <c r="C6545" s="146">
        <v>34.149872000000002</v>
      </c>
      <c r="D6545">
        <f t="shared" si="207"/>
        <v>-0.55116025967769788</v>
      </c>
      <c r="E6545">
        <v>-3.6021376863590741E-2</v>
      </c>
      <c r="G6545">
        <v>6543</v>
      </c>
      <c r="H6545">
        <f t="shared" ca="1" si="208"/>
        <v>1.8541764029666646E-2</v>
      </c>
    </row>
    <row r="6546" spans="2:8" x14ac:dyDescent="0.2">
      <c r="B6546" s="176">
        <v>38362</v>
      </c>
      <c r="C6546" s="146">
        <v>76.084778</v>
      </c>
      <c r="D6546">
        <f t="shared" si="207"/>
        <v>7.3875688778119972</v>
      </c>
      <c r="E6546">
        <v>-3.6022250168951657E-2</v>
      </c>
      <c r="G6546">
        <v>6544</v>
      </c>
      <c r="H6546">
        <f t="shared" ca="1" si="208"/>
        <v>2.1151396728830953E-2</v>
      </c>
    </row>
    <row r="6547" spans="2:8" x14ac:dyDescent="0.2">
      <c r="B6547" s="176">
        <v>36984</v>
      </c>
      <c r="C6547" s="146">
        <v>9.0711359999999992</v>
      </c>
      <c r="D6547">
        <f t="shared" si="207"/>
        <v>-0.86647970278306385</v>
      </c>
      <c r="E6547">
        <v>-3.6065548685239125E-2</v>
      </c>
      <c r="G6547">
        <v>6545</v>
      </c>
      <c r="H6547">
        <f t="shared" ca="1" si="208"/>
        <v>2.1507664390738009E-3</v>
      </c>
    </row>
    <row r="6548" spans="2:8" x14ac:dyDescent="0.2">
      <c r="B6548" s="176">
        <v>43920</v>
      </c>
      <c r="C6548" s="146">
        <v>67.938254999999998</v>
      </c>
      <c r="D6548">
        <f t="shared" si="207"/>
        <v>1.509779302943167</v>
      </c>
      <c r="E6548">
        <v>-3.606787828507798E-2</v>
      </c>
      <c r="G6548">
        <v>6546</v>
      </c>
      <c r="H6548">
        <f t="shared" ca="1" si="208"/>
        <v>-4.0530544367964993E-2</v>
      </c>
    </row>
    <row r="6549" spans="2:8" x14ac:dyDescent="0.2">
      <c r="B6549" s="176">
        <v>36199</v>
      </c>
      <c r="C6549" s="146">
        <v>27.069413999999998</v>
      </c>
      <c r="D6549">
        <f t="shared" si="207"/>
        <v>-0.90188650457060215</v>
      </c>
      <c r="E6549">
        <v>-3.6093300924191898E-2</v>
      </c>
      <c r="G6549">
        <v>6547</v>
      </c>
      <c r="H6549">
        <f t="shared" ca="1" si="208"/>
        <v>-1.5422513928830844E-2</v>
      </c>
    </row>
    <row r="6550" spans="2:8" x14ac:dyDescent="0.2">
      <c r="B6550" s="176">
        <v>41438</v>
      </c>
      <c r="C6550" s="146">
        <v>275.89898699999998</v>
      </c>
      <c r="D6550">
        <f t="shared" si="207"/>
        <v>5.5029354061219458</v>
      </c>
      <c r="E6550">
        <v>-3.6109672228467053E-2</v>
      </c>
      <c r="G6550">
        <v>6548</v>
      </c>
      <c r="H6550">
        <f t="shared" ca="1" si="208"/>
        <v>-1.2871814858748899E-2</v>
      </c>
    </row>
    <row r="6551" spans="2:8" x14ac:dyDescent="0.2">
      <c r="B6551" s="176">
        <v>37879</v>
      </c>
      <c r="C6551" s="146">
        <v>42.426837999999996</v>
      </c>
      <c r="D6551">
        <f t="shared" si="207"/>
        <v>-3.3756500424718811E-2</v>
      </c>
      <c r="E6551">
        <v>-3.6110167710019465E-2</v>
      </c>
      <c r="G6551">
        <v>6549</v>
      </c>
      <c r="H6551">
        <f t="shared" ca="1" si="208"/>
        <v>2.6223158743099726E-3</v>
      </c>
    </row>
    <row r="6552" spans="2:8" x14ac:dyDescent="0.2">
      <c r="B6552" s="176">
        <v>35765</v>
      </c>
      <c r="C6552" s="146">
        <v>43.909053999999998</v>
      </c>
      <c r="D6552">
        <f t="shared" si="207"/>
        <v>9.6902658371262496E-2</v>
      </c>
      <c r="E6552">
        <v>-3.612926990103385E-2</v>
      </c>
      <c r="G6552">
        <v>6550</v>
      </c>
      <c r="H6552">
        <f t="shared" ca="1" si="208"/>
        <v>-9.0307341144111822E-3</v>
      </c>
    </row>
    <row r="6553" spans="2:8" x14ac:dyDescent="0.2">
      <c r="B6553" s="176">
        <v>35880</v>
      </c>
      <c r="C6553" s="146">
        <v>40.030037</v>
      </c>
      <c r="D6553">
        <f t="shared" si="207"/>
        <v>-0.62455181793989556</v>
      </c>
      <c r="E6553">
        <v>-3.6138187076568101E-2</v>
      </c>
      <c r="G6553">
        <v>6551</v>
      </c>
      <c r="H6553">
        <f t="shared" ca="1" si="208"/>
        <v>-4.0692012548578418E-2</v>
      </c>
    </row>
    <row r="6554" spans="2:8" x14ac:dyDescent="0.2">
      <c r="B6554" s="176">
        <v>39538</v>
      </c>
      <c r="C6554" s="146">
        <v>106.619339</v>
      </c>
      <c r="D6554">
        <f t="shared" si="207"/>
        <v>0.97735330379822039</v>
      </c>
      <c r="E6554">
        <v>-3.614275535696914E-2</v>
      </c>
      <c r="G6554">
        <v>6552</v>
      </c>
      <c r="H6554">
        <f t="shared" ca="1" si="208"/>
        <v>-2.400753773561309E-2</v>
      </c>
    </row>
    <row r="6555" spans="2:8" x14ac:dyDescent="0.2">
      <c r="B6555" s="176">
        <v>35500</v>
      </c>
      <c r="C6555" s="146">
        <v>53.920226999999997</v>
      </c>
      <c r="D6555">
        <f t="shared" si="207"/>
        <v>2.8599264226099104</v>
      </c>
      <c r="E6555">
        <v>-3.6144741777881864E-2</v>
      </c>
      <c r="G6555">
        <v>6553</v>
      </c>
      <c r="H6555">
        <f t="shared" ca="1" si="208"/>
        <v>5.3325073951408744E-2</v>
      </c>
    </row>
    <row r="6556" spans="2:8" x14ac:dyDescent="0.2">
      <c r="B6556" s="176">
        <v>36923</v>
      </c>
      <c r="C6556" s="146">
        <v>13.969237</v>
      </c>
      <c r="D6556">
        <f t="shared" si="207"/>
        <v>-0.9091335879466439</v>
      </c>
      <c r="E6556">
        <v>-3.6189773490845671E-2</v>
      </c>
      <c r="G6556">
        <v>6554</v>
      </c>
      <c r="H6556">
        <f t="shared" ca="1" si="208"/>
        <v>2.207865766236021E-2</v>
      </c>
    </row>
    <row r="6557" spans="2:8" x14ac:dyDescent="0.2">
      <c r="B6557" s="176">
        <v>39106</v>
      </c>
      <c r="C6557" s="146">
        <v>153.73378</v>
      </c>
      <c r="D6557">
        <f t="shared" si="207"/>
        <v>-0.69571245299884432</v>
      </c>
      <c r="E6557">
        <v>-3.619315726380528E-2</v>
      </c>
      <c r="G6557">
        <v>6555</v>
      </c>
      <c r="H6557">
        <f t="shared" ca="1" si="208"/>
        <v>-6.8557030399393629E-4</v>
      </c>
    </row>
    <row r="6558" spans="2:8" x14ac:dyDescent="0.2">
      <c r="B6558" s="176">
        <v>42773</v>
      </c>
      <c r="C6558" s="146">
        <v>505.22534200000001</v>
      </c>
      <c r="D6558">
        <f t="shared" si="207"/>
        <v>1.34904106626869</v>
      </c>
      <c r="E6558">
        <v>-3.6227010376683889E-2</v>
      </c>
      <c r="G6558">
        <v>6556</v>
      </c>
      <c r="H6558">
        <f t="shared" ca="1" si="208"/>
        <v>2.9352054613868146E-2</v>
      </c>
    </row>
    <row r="6559" spans="2:8" x14ac:dyDescent="0.2">
      <c r="B6559" s="176">
        <v>41061</v>
      </c>
      <c r="C6559" s="146">
        <v>215.077271</v>
      </c>
      <c r="D6559">
        <f t="shared" si="207"/>
        <v>10.033551389130357</v>
      </c>
      <c r="E6559">
        <v>-3.6266105360276808E-2</v>
      </c>
      <c r="G6559">
        <v>6557</v>
      </c>
      <c r="H6559">
        <f t="shared" ca="1" si="208"/>
        <v>-1.0301853516646257E-2</v>
      </c>
    </row>
    <row r="6560" spans="2:8" x14ac:dyDescent="0.2">
      <c r="B6560" s="176">
        <v>36622</v>
      </c>
      <c r="C6560" s="146">
        <v>19.493023000000001</v>
      </c>
      <c r="D6560">
        <f t="shared" si="207"/>
        <v>-0.9106489314806504</v>
      </c>
      <c r="E6560">
        <v>-3.6316293344519322E-2</v>
      </c>
      <c r="G6560">
        <v>6558</v>
      </c>
      <c r="H6560">
        <f t="shared" ca="1" si="208"/>
        <v>-6.7671358473634759E-3</v>
      </c>
    </row>
    <row r="6561" spans="2:8" x14ac:dyDescent="0.2">
      <c r="B6561" s="176">
        <v>40595</v>
      </c>
      <c r="C6561" s="146">
        <v>218.16217</v>
      </c>
      <c r="D6561">
        <f t="shared" si="207"/>
        <v>-0.3973830181489022</v>
      </c>
      <c r="E6561">
        <v>-3.6331981355064553E-2</v>
      </c>
      <c r="G6561">
        <v>6559</v>
      </c>
      <c r="H6561">
        <f t="shared" ca="1" si="208"/>
        <v>-2.8655697609338688E-2</v>
      </c>
    </row>
    <row r="6562" spans="2:8" x14ac:dyDescent="0.2">
      <c r="B6562" s="176">
        <v>42457</v>
      </c>
      <c r="C6562" s="146">
        <v>362.02459700000003</v>
      </c>
      <c r="D6562">
        <f t="shared" si="207"/>
        <v>16.286168013384128</v>
      </c>
      <c r="E6562">
        <v>-3.6339474568601066E-2</v>
      </c>
      <c r="G6562">
        <v>6560</v>
      </c>
      <c r="H6562">
        <f t="shared" ca="1" si="208"/>
        <v>-4.0395129122839456E-2</v>
      </c>
    </row>
    <row r="6563" spans="2:8" x14ac:dyDescent="0.2">
      <c r="B6563" s="176">
        <v>36285</v>
      </c>
      <c r="C6563" s="146">
        <v>20.943021999999999</v>
      </c>
      <c r="D6563">
        <f t="shared" si="207"/>
        <v>-0.87936318042445782</v>
      </c>
      <c r="E6563">
        <v>-3.6351100780093369E-2</v>
      </c>
      <c r="G6563">
        <v>6561</v>
      </c>
      <c r="H6563">
        <f t="shared" ca="1" si="208"/>
        <v>1.7261832649211037E-2</v>
      </c>
    </row>
    <row r="6564" spans="2:8" x14ac:dyDescent="0.2">
      <c r="B6564" s="176">
        <v>40834</v>
      </c>
      <c r="C6564" s="146">
        <v>173.60389699999999</v>
      </c>
      <c r="D6564">
        <f t="shared" si="207"/>
        <v>5.3283910292113204</v>
      </c>
      <c r="E6564">
        <v>-3.6416826111310079E-2</v>
      </c>
      <c r="G6564">
        <v>6562</v>
      </c>
      <c r="H6564">
        <f t="shared" ca="1" si="208"/>
        <v>4.3587554995423898E-3</v>
      </c>
    </row>
    <row r="6565" spans="2:8" x14ac:dyDescent="0.2">
      <c r="B6565" s="176">
        <v>39828</v>
      </c>
      <c r="C6565" s="146">
        <v>27.432549000000002</v>
      </c>
      <c r="D6565">
        <f t="shared" si="207"/>
        <v>-0.91934019162619229</v>
      </c>
      <c r="E6565">
        <v>-3.6456663475525883E-2</v>
      </c>
      <c r="G6565">
        <v>6563</v>
      </c>
      <c r="H6565">
        <f t="shared" ca="1" si="208"/>
        <v>2.0849892168922458E-2</v>
      </c>
    </row>
    <row r="6566" spans="2:8" x14ac:dyDescent="0.2">
      <c r="B6566" s="176">
        <v>42384</v>
      </c>
      <c r="C6566" s="146">
        <v>340.10183699999999</v>
      </c>
      <c r="D6566">
        <f t="shared" si="207"/>
        <v>13.113787847135679</v>
      </c>
      <c r="E6566">
        <v>-3.6692106024487449E-2</v>
      </c>
      <c r="G6566">
        <v>6564</v>
      </c>
      <c r="H6566">
        <f t="shared" ca="1" si="208"/>
        <v>-5.1769775517242232E-2</v>
      </c>
    </row>
    <row r="6567" spans="2:8" x14ac:dyDescent="0.2">
      <c r="B6567" s="176">
        <v>37684</v>
      </c>
      <c r="C6567" s="146">
        <v>24.097134</v>
      </c>
      <c r="D6567">
        <f t="shared" si="207"/>
        <v>-0.84389901744510276</v>
      </c>
      <c r="E6567">
        <v>-3.6694203299526856E-2</v>
      </c>
      <c r="G6567">
        <v>6565</v>
      </c>
      <c r="H6567">
        <f t="shared" ca="1" si="208"/>
        <v>-6.3674266263946356E-3</v>
      </c>
    </row>
    <row r="6568" spans="2:8" x14ac:dyDescent="0.2">
      <c r="B6568" s="176">
        <v>43665</v>
      </c>
      <c r="C6568" s="146">
        <v>154.36888099999999</v>
      </c>
      <c r="D6568">
        <f t="shared" si="207"/>
        <v>-0.63990536718164381</v>
      </c>
      <c r="E6568">
        <v>-3.6702950702527819E-2</v>
      </c>
      <c r="G6568">
        <v>6566</v>
      </c>
      <c r="H6568">
        <f t="shared" ca="1" si="208"/>
        <v>-3.0647197798333359E-2</v>
      </c>
    </row>
    <row r="6569" spans="2:8" x14ac:dyDescent="0.2">
      <c r="B6569" s="176">
        <v>42166</v>
      </c>
      <c r="C6569" s="146">
        <v>428.68975799999998</v>
      </c>
      <c r="D6569">
        <f t="shared" si="207"/>
        <v>36.249459079227329</v>
      </c>
      <c r="E6569">
        <v>-3.6721857988125814E-2</v>
      </c>
      <c r="G6569">
        <v>6567</v>
      </c>
      <c r="H6569">
        <f t="shared" ca="1" si="208"/>
        <v>-3.5081790468167035E-2</v>
      </c>
    </row>
    <row r="6570" spans="2:8" x14ac:dyDescent="0.2">
      <c r="B6570" s="176">
        <v>37097</v>
      </c>
      <c r="C6570" s="146">
        <v>11.508616999999999</v>
      </c>
      <c r="D6570">
        <f t="shared" si="207"/>
        <v>-0.92308591760006831</v>
      </c>
      <c r="E6570">
        <v>-3.679790470417995E-2</v>
      </c>
      <c r="G6570">
        <v>6568</v>
      </c>
      <c r="H6570">
        <f t="shared" ca="1" si="208"/>
        <v>-7.1045696654142365E-3</v>
      </c>
    </row>
    <row r="6571" spans="2:8" x14ac:dyDescent="0.2">
      <c r="B6571" s="176">
        <v>38797</v>
      </c>
      <c r="C6571" s="146">
        <v>149.62951699999999</v>
      </c>
      <c r="D6571">
        <f t="shared" si="207"/>
        <v>0.40644835199119722</v>
      </c>
      <c r="E6571">
        <v>-3.6808851875599631E-2</v>
      </c>
      <c r="G6571">
        <v>6569</v>
      </c>
      <c r="H6571">
        <f t="shared" ca="1" si="208"/>
        <v>1.6330382266132287E-2</v>
      </c>
    </row>
    <row r="6572" spans="2:8" x14ac:dyDescent="0.2">
      <c r="B6572" s="176">
        <v>39520</v>
      </c>
      <c r="C6572" s="146">
        <v>106.388206</v>
      </c>
      <c r="D6572">
        <f t="shared" si="207"/>
        <v>-0.20746412872918574</v>
      </c>
      <c r="E6572">
        <v>-3.6815777866399314E-2</v>
      </c>
      <c r="G6572">
        <v>6570</v>
      </c>
      <c r="H6572">
        <f t="shared" ca="1" si="208"/>
        <v>3.3158291440345176E-2</v>
      </c>
    </row>
    <row r="6573" spans="2:8" x14ac:dyDescent="0.2">
      <c r="B6573" s="176">
        <v>40779</v>
      </c>
      <c r="C6573" s="146">
        <v>134.237717</v>
      </c>
      <c r="D6573">
        <f t="shared" si="207"/>
        <v>0.12306998241316457</v>
      </c>
      <c r="E6573">
        <v>-3.6902341427513842E-2</v>
      </c>
      <c r="G6573">
        <v>6571</v>
      </c>
      <c r="H6573">
        <f t="shared" ca="1" si="208"/>
        <v>2.0785253154277431E-2</v>
      </c>
    </row>
    <row r="6574" spans="2:8" x14ac:dyDescent="0.2">
      <c r="B6574" s="176">
        <v>43735</v>
      </c>
      <c r="C6574" s="146">
        <v>119.527473</v>
      </c>
      <c r="D6574">
        <f t="shared" si="207"/>
        <v>8.0144156019280235</v>
      </c>
      <c r="E6574">
        <v>-3.6947737715578848E-2</v>
      </c>
      <c r="G6574">
        <v>6572</v>
      </c>
      <c r="H6574">
        <f t="shared" ca="1" si="208"/>
        <v>-3.7990986729976592E-3</v>
      </c>
    </row>
    <row r="6575" spans="2:8" x14ac:dyDescent="0.2">
      <c r="B6575" s="176">
        <v>36791</v>
      </c>
      <c r="C6575" s="146">
        <v>13.259592</v>
      </c>
      <c r="D6575">
        <f t="shared" si="207"/>
        <v>-0.95734834587372908</v>
      </c>
      <c r="E6575">
        <v>-3.6974770141464552E-2</v>
      </c>
      <c r="G6575">
        <v>6573</v>
      </c>
      <c r="H6575">
        <f t="shared" ca="1" si="208"/>
        <v>-1.2223994399506846E-2</v>
      </c>
    </row>
    <row r="6576" spans="2:8" x14ac:dyDescent="0.2">
      <c r="B6576" s="176">
        <v>44246</v>
      </c>
      <c r="C6576" s="146">
        <v>310.88107300000001</v>
      </c>
      <c r="D6576">
        <f t="shared" si="207"/>
        <v>9.0051143117697166</v>
      </c>
      <c r="E6576">
        <v>-3.705425841352121E-2</v>
      </c>
      <c r="G6576">
        <v>6574</v>
      </c>
      <c r="H6576">
        <f t="shared" ca="1" si="208"/>
        <v>3.9216963056874103E-2</v>
      </c>
    </row>
    <row r="6577" spans="2:8" x14ac:dyDescent="0.2">
      <c r="B6577" s="176">
        <v>36521</v>
      </c>
      <c r="C6577" s="146">
        <v>31.072216000000001</v>
      </c>
      <c r="D6577">
        <f t="shared" si="207"/>
        <v>-0.84463036146346127</v>
      </c>
      <c r="E6577">
        <v>-3.708048004452108E-2</v>
      </c>
      <c r="G6577">
        <v>6575</v>
      </c>
      <c r="H6577">
        <f t="shared" ca="1" si="208"/>
        <v>3.5332329855916111E-2</v>
      </c>
    </row>
    <row r="6578" spans="2:8" x14ac:dyDescent="0.2">
      <c r="B6578" s="176">
        <v>41116</v>
      </c>
      <c r="C6578" s="146">
        <v>199.98898299999999</v>
      </c>
      <c r="D6578">
        <f t="shared" si="207"/>
        <v>2.3653330698805481</v>
      </c>
      <c r="E6578">
        <v>-3.708915603090706E-2</v>
      </c>
      <c r="G6578">
        <v>6576</v>
      </c>
      <c r="H6578">
        <f t="shared" ca="1" si="208"/>
        <v>3.3466174762151899E-4</v>
      </c>
    </row>
    <row r="6579" spans="2:8" x14ac:dyDescent="0.2">
      <c r="B6579" s="176">
        <v>38161</v>
      </c>
      <c r="C6579" s="146">
        <v>59.426208000000003</v>
      </c>
      <c r="D6579">
        <f t="shared" si="207"/>
        <v>0.38128236228813434</v>
      </c>
      <c r="E6579">
        <v>-3.7113797516657991E-2</v>
      </c>
      <c r="G6579">
        <v>6577</v>
      </c>
      <c r="H6579">
        <f t="shared" ca="1" si="208"/>
        <v>2.1853032730181519E-3</v>
      </c>
    </row>
    <row r="6580" spans="2:8" x14ac:dyDescent="0.2">
      <c r="B6580" s="176">
        <v>36459</v>
      </c>
      <c r="C6580" s="146">
        <v>43.022491000000002</v>
      </c>
      <c r="D6580">
        <f t="shared" si="207"/>
        <v>-0.38592667683944459</v>
      </c>
      <c r="E6580">
        <v>-3.7118714821730035E-2</v>
      </c>
      <c r="G6580">
        <v>6578</v>
      </c>
      <c r="H6580">
        <f t="shared" ca="1" si="208"/>
        <v>1.3372586558977115E-2</v>
      </c>
    </row>
    <row r="6581" spans="2:8" x14ac:dyDescent="0.2">
      <c r="B6581" s="176">
        <v>35278</v>
      </c>
      <c r="C6581" s="146">
        <v>70.060837000000006</v>
      </c>
      <c r="D6581">
        <f t="shared" si="207"/>
        <v>1.9747830071181216</v>
      </c>
      <c r="E6581">
        <v>-3.7148923452315949E-2</v>
      </c>
      <c r="G6581">
        <v>6579</v>
      </c>
      <c r="H6581">
        <f t="shared" ca="1" si="208"/>
        <v>-1.7160417157612448E-2</v>
      </c>
    </row>
    <row r="6582" spans="2:8" x14ac:dyDescent="0.2">
      <c r="B6582" s="176">
        <v>35978</v>
      </c>
      <c r="C6582" s="146">
        <v>23.551579</v>
      </c>
      <c r="D6582">
        <f t="shared" si="207"/>
        <v>-0.89596774055332473</v>
      </c>
      <c r="E6582">
        <v>-3.7172580906012553E-2</v>
      </c>
      <c r="G6582">
        <v>6580</v>
      </c>
      <c r="H6582">
        <f t="shared" ca="1" si="208"/>
        <v>6.8625601132692006E-3</v>
      </c>
    </row>
    <row r="6583" spans="2:8" x14ac:dyDescent="0.2">
      <c r="B6583" s="176">
        <v>40498</v>
      </c>
      <c r="C6583" s="146">
        <v>226.38726800000001</v>
      </c>
      <c r="D6583">
        <f t="shared" si="207"/>
        <v>0.72366487110175148</v>
      </c>
      <c r="E6583">
        <v>-3.7254412922827218E-2</v>
      </c>
      <c r="G6583">
        <v>6581</v>
      </c>
      <c r="H6583">
        <f t="shared" ca="1" si="208"/>
        <v>-1.3644903016803524E-2</v>
      </c>
    </row>
    <row r="6584" spans="2:8" x14ac:dyDescent="0.2">
      <c r="B6584" s="176">
        <v>43760</v>
      </c>
      <c r="C6584" s="146">
        <v>131.34065200000001</v>
      </c>
      <c r="D6584">
        <f t="shared" si="207"/>
        <v>-0.22133565752873552</v>
      </c>
      <c r="E6584">
        <v>-3.7267071776279886E-2</v>
      </c>
      <c r="G6584">
        <v>6582</v>
      </c>
      <c r="H6584">
        <f t="shared" ca="1" si="208"/>
        <v>3.4888532138738701E-3</v>
      </c>
    </row>
    <row r="6585" spans="2:8" x14ac:dyDescent="0.2">
      <c r="B6585" s="176">
        <v>43439</v>
      </c>
      <c r="C6585" s="146">
        <v>168.674286</v>
      </c>
      <c r="D6585">
        <f t="shared" si="207"/>
        <v>-0.32742992343386779</v>
      </c>
      <c r="E6585">
        <v>-3.7268925941846207E-2</v>
      </c>
      <c r="G6585">
        <v>6583</v>
      </c>
      <c r="H6585">
        <f t="shared" ca="1" si="208"/>
        <v>4.5195360666703675E-2</v>
      </c>
    </row>
    <row r="6586" spans="2:8" x14ac:dyDescent="0.2">
      <c r="B6586" s="176">
        <v>41367</v>
      </c>
      <c r="C6586" s="146">
        <v>250.790649</v>
      </c>
      <c r="D6586">
        <f t="shared" si="207"/>
        <v>11.529093835470977</v>
      </c>
      <c r="E6586">
        <v>-3.7425227883009608E-2</v>
      </c>
      <c r="G6586">
        <v>6584</v>
      </c>
      <c r="H6586">
        <f t="shared" ca="1" si="208"/>
        <v>5.213030912640261E-2</v>
      </c>
    </row>
    <row r="6587" spans="2:8" x14ac:dyDescent="0.2">
      <c r="B6587" s="176">
        <v>37327</v>
      </c>
      <c r="C6587" s="146">
        <v>20.016663000000001</v>
      </c>
      <c r="D6587">
        <f t="shared" si="207"/>
        <v>-0.33953908244375114</v>
      </c>
      <c r="E6587">
        <v>-3.7462881203839324E-2</v>
      </c>
      <c r="G6587">
        <v>6585</v>
      </c>
      <c r="H6587">
        <f t="shared" ca="1" si="208"/>
        <v>-1.1096092655148886E-3</v>
      </c>
    </row>
    <row r="6588" spans="2:8" x14ac:dyDescent="0.2">
      <c r="B6588" s="176">
        <v>35951</v>
      </c>
      <c r="C6588" s="146">
        <v>30.307112</v>
      </c>
      <c r="D6588">
        <f t="shared" si="207"/>
        <v>-8.932453232313535E-2</v>
      </c>
      <c r="E6588">
        <v>-3.7531343550721671E-2</v>
      </c>
      <c r="G6588">
        <v>6586</v>
      </c>
      <c r="H6588">
        <f t="shared" ca="1" si="208"/>
        <v>-7.4832502085350446E-3</v>
      </c>
    </row>
    <row r="6589" spans="2:8" x14ac:dyDescent="0.2">
      <c r="B6589" s="176">
        <v>35948</v>
      </c>
      <c r="C6589" s="146">
        <v>33.279815999999997</v>
      </c>
      <c r="D6589">
        <f t="shared" si="207"/>
        <v>-0.45066686324802513</v>
      </c>
      <c r="E6589">
        <v>-3.7534065351335584E-2</v>
      </c>
      <c r="G6589">
        <v>6587</v>
      </c>
      <c r="H6589">
        <f t="shared" ca="1" si="208"/>
        <v>-1.8954984524374004E-2</v>
      </c>
    </row>
    <row r="6590" spans="2:8" x14ac:dyDescent="0.2">
      <c r="B6590" s="176">
        <v>35362</v>
      </c>
      <c r="C6590" s="146">
        <v>60.582211000000001</v>
      </c>
      <c r="D6590">
        <f t="shared" si="207"/>
        <v>-0.79112292629837666</v>
      </c>
      <c r="E6590">
        <v>-3.7534208150716973E-2</v>
      </c>
      <c r="G6590">
        <v>6588</v>
      </c>
      <c r="H6590">
        <f t="shared" ca="1" si="208"/>
        <v>-3.5777793121915128E-3</v>
      </c>
    </row>
    <row r="6591" spans="2:8" x14ac:dyDescent="0.2">
      <c r="B6591" s="176">
        <v>41407</v>
      </c>
      <c r="C6591" s="146">
        <v>290.03762799999998</v>
      </c>
      <c r="D6591">
        <f t="shared" si="207"/>
        <v>30.94651613365129</v>
      </c>
      <c r="E6591">
        <v>-3.753432142882028E-2</v>
      </c>
      <c r="G6591">
        <v>6589</v>
      </c>
      <c r="H6591">
        <f t="shared" ca="1" si="208"/>
        <v>-5.1211812028732956E-2</v>
      </c>
    </row>
    <row r="6592" spans="2:8" x14ac:dyDescent="0.2">
      <c r="B6592" s="176">
        <v>37067</v>
      </c>
      <c r="C6592" s="146">
        <v>9.0788499999999992</v>
      </c>
      <c r="D6592">
        <f t="shared" si="207"/>
        <v>-0.97250918769693551</v>
      </c>
      <c r="E6592">
        <v>-3.7612085222400206E-2</v>
      </c>
      <c r="G6592">
        <v>6590</v>
      </c>
      <c r="H6592">
        <f t="shared" ca="1" si="208"/>
        <v>2.2435814557187503E-2</v>
      </c>
    </row>
    <row r="6593" spans="2:8" x14ac:dyDescent="0.2">
      <c r="B6593" s="176">
        <v>41673</v>
      </c>
      <c r="C6593" s="146">
        <v>330.250336</v>
      </c>
      <c r="D6593">
        <f t="shared" si="207"/>
        <v>17.265489631047441</v>
      </c>
      <c r="E6593">
        <v>-3.7619708912852309E-2</v>
      </c>
      <c r="G6593">
        <v>6591</v>
      </c>
      <c r="H6593">
        <f t="shared" ca="1" si="208"/>
        <v>2.2002200282633588E-3</v>
      </c>
    </row>
    <row r="6594" spans="2:8" x14ac:dyDescent="0.2">
      <c r="B6594" s="176">
        <v>36728</v>
      </c>
      <c r="C6594" s="146">
        <v>18.080563000000001</v>
      </c>
      <c r="D6594">
        <f t="shared" si="207"/>
        <v>-0.94891819046380688</v>
      </c>
      <c r="E6594">
        <v>-3.7766591689659519E-2</v>
      </c>
      <c r="G6594">
        <v>6592</v>
      </c>
      <c r="H6594">
        <f t="shared" ca="1" si="208"/>
        <v>4.6808556296299236E-2</v>
      </c>
    </row>
    <row r="6595" spans="2:8" x14ac:dyDescent="0.2">
      <c r="B6595" s="176">
        <v>42228</v>
      </c>
      <c r="C6595" s="146">
        <v>353.95306399999998</v>
      </c>
      <c r="D6595">
        <f t="shared" ref="D6595:D6658" si="209">(C6595-C6596)/C6596</f>
        <v>15.243251169978933</v>
      </c>
      <c r="E6595">
        <v>-3.7789445115959254E-2</v>
      </c>
      <c r="G6595">
        <v>6593</v>
      </c>
      <c r="H6595">
        <f t="shared" ca="1" si="208"/>
        <v>-3.337113961033461E-2</v>
      </c>
    </row>
    <row r="6596" spans="2:8" x14ac:dyDescent="0.2">
      <c r="B6596" s="176">
        <v>37391</v>
      </c>
      <c r="C6596" s="146">
        <v>21.790776999999999</v>
      </c>
      <c r="D6596">
        <f t="shared" si="209"/>
        <v>-0.93566242254665943</v>
      </c>
      <c r="E6596">
        <v>-3.7806497820018423E-2</v>
      </c>
      <c r="G6596">
        <v>6594</v>
      </c>
      <c r="H6596">
        <f t="shared" ref="H6596:H6659" ca="1" si="210">_xlfn.NORM.INV(RAND(),N$5,N$6)</f>
        <v>-2.7023368867414799E-2</v>
      </c>
    </row>
    <row r="6597" spans="2:8" x14ac:dyDescent="0.2">
      <c r="B6597" s="176">
        <v>43175</v>
      </c>
      <c r="C6597" s="146">
        <v>338.69439699999998</v>
      </c>
      <c r="D6597">
        <f t="shared" si="209"/>
        <v>2.0329835115083168</v>
      </c>
      <c r="E6597">
        <v>-3.7808017677580158E-2</v>
      </c>
      <c r="G6597">
        <v>6595</v>
      </c>
      <c r="H6597">
        <f t="shared" ca="1" si="210"/>
        <v>-7.0163398995300771E-3</v>
      </c>
    </row>
    <row r="6598" spans="2:8" x14ac:dyDescent="0.2">
      <c r="B6598" s="176">
        <v>39241</v>
      </c>
      <c r="C6598" s="146">
        <v>111.670372</v>
      </c>
      <c r="D6598">
        <f t="shared" si="209"/>
        <v>0.25483397417450837</v>
      </c>
      <c r="E6598">
        <v>-3.7840254529047997E-2</v>
      </c>
      <c r="G6598">
        <v>6596</v>
      </c>
      <c r="H6598">
        <f t="shared" ca="1" si="210"/>
        <v>2.2762215156543617E-2</v>
      </c>
    </row>
    <row r="6599" spans="2:8" x14ac:dyDescent="0.2">
      <c r="B6599" s="176">
        <v>39608</v>
      </c>
      <c r="C6599" s="146">
        <v>88.992148999999998</v>
      </c>
      <c r="D6599">
        <f t="shared" si="209"/>
        <v>-0.36167153723169054</v>
      </c>
      <c r="E6599">
        <v>-3.7856216376122076E-2</v>
      </c>
      <c r="G6599">
        <v>6597</v>
      </c>
      <c r="H6599">
        <f t="shared" ca="1" si="210"/>
        <v>-7.5497930892059776E-3</v>
      </c>
    </row>
    <row r="6600" spans="2:8" x14ac:dyDescent="0.2">
      <c r="B6600" s="176">
        <v>38856</v>
      </c>
      <c r="C6600" s="146">
        <v>139.41435200000001</v>
      </c>
      <c r="D6600">
        <f t="shared" si="209"/>
        <v>2.4128910081342316</v>
      </c>
      <c r="E6600">
        <v>-3.7868257006551741E-2</v>
      </c>
      <c r="G6600">
        <v>6598</v>
      </c>
      <c r="H6600">
        <f t="shared" ca="1" si="210"/>
        <v>2.7108874198198924E-2</v>
      </c>
    </row>
    <row r="6601" spans="2:8" x14ac:dyDescent="0.2">
      <c r="B6601" s="176">
        <v>35898</v>
      </c>
      <c r="C6601" s="146">
        <v>40.849342</v>
      </c>
      <c r="D6601">
        <f t="shared" si="209"/>
        <v>0.86361868935357478</v>
      </c>
      <c r="E6601">
        <v>-3.790983640341207E-2</v>
      </c>
      <c r="G6601">
        <v>6599</v>
      </c>
      <c r="H6601">
        <f t="shared" ca="1" si="210"/>
        <v>1.6026363384677653E-2</v>
      </c>
    </row>
    <row r="6602" spans="2:8" x14ac:dyDescent="0.2">
      <c r="B6602" s="176">
        <v>36269</v>
      </c>
      <c r="C6602" s="146">
        <v>21.919367000000001</v>
      </c>
      <c r="D6602">
        <f t="shared" si="209"/>
        <v>-0.67082203278190622</v>
      </c>
      <c r="E6602">
        <v>-3.7945584069042394E-2</v>
      </c>
      <c r="G6602">
        <v>6600</v>
      </c>
      <c r="H6602">
        <f t="shared" ca="1" si="210"/>
        <v>-2.2499352752361694E-2</v>
      </c>
    </row>
    <row r="6603" spans="2:8" x14ac:dyDescent="0.2">
      <c r="B6603" s="176">
        <v>39637</v>
      </c>
      <c r="C6603" s="146">
        <v>66.588195999999996</v>
      </c>
      <c r="D6603">
        <f t="shared" si="209"/>
        <v>1.9402682388556884</v>
      </c>
      <c r="E6603">
        <v>-3.7962029662981317E-2</v>
      </c>
      <c r="G6603">
        <v>6601</v>
      </c>
      <c r="H6603">
        <f t="shared" ca="1" si="210"/>
        <v>5.5019575356690657E-2</v>
      </c>
    </row>
    <row r="6604" spans="2:8" x14ac:dyDescent="0.2">
      <c r="B6604" s="176">
        <v>37459</v>
      </c>
      <c r="C6604" s="146">
        <v>22.646979999999999</v>
      </c>
      <c r="D6604">
        <f t="shared" si="209"/>
        <v>-0.92234999148238972</v>
      </c>
      <c r="E6604">
        <v>-3.8008039842057674E-2</v>
      </c>
      <c r="G6604">
        <v>6602</v>
      </c>
      <c r="H6604">
        <f t="shared" ca="1" si="210"/>
        <v>-3.0910892651081705E-2</v>
      </c>
    </row>
    <row r="6605" spans="2:8" x14ac:dyDescent="0.2">
      <c r="B6605" s="176">
        <v>41031</v>
      </c>
      <c r="C6605" s="146">
        <v>291.65457199999997</v>
      </c>
      <c r="D6605">
        <f t="shared" si="209"/>
        <v>0.3501775820250807</v>
      </c>
      <c r="E6605">
        <v>-3.8066427798871316E-2</v>
      </c>
      <c r="G6605">
        <v>6603</v>
      </c>
      <c r="H6605">
        <f t="shared" ca="1" si="210"/>
        <v>1.708424306738127E-2</v>
      </c>
    </row>
    <row r="6606" spans="2:8" x14ac:dyDescent="0.2">
      <c r="B6606" s="176">
        <v>40571</v>
      </c>
      <c r="C6606" s="146">
        <v>216.01200900000001</v>
      </c>
      <c r="D6606">
        <f t="shared" si="209"/>
        <v>0.73084954900294308</v>
      </c>
      <c r="E6606">
        <v>-3.8090076386764808E-2</v>
      </c>
      <c r="G6606">
        <v>6604</v>
      </c>
      <c r="H6606">
        <f t="shared" ca="1" si="210"/>
        <v>-3.3846008628728393E-2</v>
      </c>
    </row>
    <row r="6607" spans="2:8" x14ac:dyDescent="0.2">
      <c r="B6607" s="176">
        <v>39155</v>
      </c>
      <c r="C6607" s="146">
        <v>124.801147</v>
      </c>
      <c r="D6607">
        <f t="shared" si="209"/>
        <v>2.3065095301312981</v>
      </c>
      <c r="E6607">
        <v>-3.8093483351347018E-2</v>
      </c>
      <c r="G6607">
        <v>6605</v>
      </c>
      <c r="H6607">
        <f t="shared" ca="1" si="210"/>
        <v>-4.296089939053691E-3</v>
      </c>
    </row>
    <row r="6608" spans="2:8" x14ac:dyDescent="0.2">
      <c r="B6608" s="176">
        <v>36385</v>
      </c>
      <c r="C6608" s="146">
        <v>37.744076</v>
      </c>
      <c r="D6608">
        <f t="shared" si="209"/>
        <v>1.2935955617216539</v>
      </c>
      <c r="E6608">
        <v>-3.820914413985816E-2</v>
      </c>
      <c r="G6608">
        <v>6606</v>
      </c>
      <c r="H6608">
        <f t="shared" ca="1" si="210"/>
        <v>5.3393555097368782E-3</v>
      </c>
    </row>
    <row r="6609" spans="2:8" x14ac:dyDescent="0.2">
      <c r="B6609" s="176">
        <v>36096</v>
      </c>
      <c r="C6609" s="146">
        <v>16.456291</v>
      </c>
      <c r="D6609">
        <f t="shared" si="209"/>
        <v>-0.8924977466473295</v>
      </c>
      <c r="E6609">
        <v>-3.8327657057904974E-2</v>
      </c>
      <c r="G6609">
        <v>6607</v>
      </c>
      <c r="H6609">
        <f t="shared" ca="1" si="210"/>
        <v>2.4227886606442036E-2</v>
      </c>
    </row>
    <row r="6610" spans="2:8" x14ac:dyDescent="0.2">
      <c r="B6610" s="176">
        <v>38814</v>
      </c>
      <c r="C6610" s="146">
        <v>153.07856799999999</v>
      </c>
      <c r="D6610">
        <f t="shared" si="209"/>
        <v>3.1815477400200258</v>
      </c>
      <c r="E6610">
        <v>-3.8357911042311857E-2</v>
      </c>
      <c r="G6610">
        <v>6608</v>
      </c>
      <c r="H6610">
        <f t="shared" ca="1" si="210"/>
        <v>-5.5177448628399628E-2</v>
      </c>
    </row>
    <row r="6611" spans="2:8" x14ac:dyDescent="0.2">
      <c r="B6611" s="176">
        <v>36370</v>
      </c>
      <c r="C6611" s="146">
        <v>36.608111999999998</v>
      </c>
      <c r="D6611">
        <f t="shared" si="209"/>
        <v>-0.88006175254444541</v>
      </c>
      <c r="E6611">
        <v>-3.8392674911366602E-2</v>
      </c>
      <c r="G6611">
        <v>6609</v>
      </c>
      <c r="H6611">
        <f t="shared" ca="1" si="210"/>
        <v>1.8529921671100392E-2</v>
      </c>
    </row>
    <row r="6612" spans="2:8" x14ac:dyDescent="0.2">
      <c r="B6612" s="176">
        <v>42424</v>
      </c>
      <c r="C6612" s="146">
        <v>305.22467</v>
      </c>
      <c r="D6612">
        <f t="shared" si="209"/>
        <v>14.085753749522492</v>
      </c>
      <c r="E6612">
        <v>-3.8455523236054133E-2</v>
      </c>
      <c r="G6612">
        <v>6610</v>
      </c>
      <c r="H6612">
        <f t="shared" ca="1" si="210"/>
        <v>-5.3222117225087205E-2</v>
      </c>
    </row>
    <row r="6613" spans="2:8" x14ac:dyDescent="0.2">
      <c r="B6613" s="176">
        <v>37334</v>
      </c>
      <c r="C6613" s="146">
        <v>20.232642999999999</v>
      </c>
      <c r="D6613">
        <f t="shared" si="209"/>
        <v>-0.96018108363855015</v>
      </c>
      <c r="E6613">
        <v>-3.8489745024442419E-2</v>
      </c>
      <c r="G6613">
        <v>6611</v>
      </c>
      <c r="H6613">
        <f t="shared" ca="1" si="210"/>
        <v>-1.3596001556855474E-3</v>
      </c>
    </row>
    <row r="6614" spans="2:8" x14ac:dyDescent="0.2">
      <c r="B6614" s="176">
        <v>44518</v>
      </c>
      <c r="C6614" s="146">
        <v>508.11636399999998</v>
      </c>
      <c r="D6614">
        <f t="shared" si="209"/>
        <v>6.1913300799262068</v>
      </c>
      <c r="E6614">
        <v>-3.857406685147069E-2</v>
      </c>
      <c r="G6614">
        <v>6612</v>
      </c>
      <c r="H6614">
        <f t="shared" ca="1" si="210"/>
        <v>5.4740640563121952E-3</v>
      </c>
    </row>
    <row r="6615" spans="2:8" x14ac:dyDescent="0.2">
      <c r="B6615" s="176">
        <v>35311</v>
      </c>
      <c r="C6615" s="146">
        <v>70.656799000000007</v>
      </c>
      <c r="D6615">
        <f t="shared" si="209"/>
        <v>-0.41179517323858139</v>
      </c>
      <c r="E6615">
        <v>-3.86138524005121E-2</v>
      </c>
      <c r="G6615">
        <v>6613</v>
      </c>
      <c r="H6615">
        <f t="shared" ca="1" si="210"/>
        <v>-3.6280775815778515E-2</v>
      </c>
    </row>
    <row r="6616" spans="2:8" x14ac:dyDescent="0.2">
      <c r="B6616" s="176">
        <v>38880</v>
      </c>
      <c r="C6616" s="146">
        <v>120.12278000000001</v>
      </c>
      <c r="D6616">
        <f t="shared" si="209"/>
        <v>-0.25916279760049782</v>
      </c>
      <c r="E6616">
        <v>-3.8631720644688235E-2</v>
      </c>
      <c r="G6616">
        <v>6614</v>
      </c>
      <c r="H6616">
        <f t="shared" ca="1" si="210"/>
        <v>-4.5430245244451987E-2</v>
      </c>
    </row>
    <row r="6617" spans="2:8" x14ac:dyDescent="0.2">
      <c r="B6617" s="176">
        <v>43440</v>
      </c>
      <c r="C6617" s="146">
        <v>162.14463799999999</v>
      </c>
      <c r="D6617">
        <f t="shared" si="209"/>
        <v>3.8994834779511867</v>
      </c>
      <c r="E6617">
        <v>-3.8711579309723645E-2</v>
      </c>
      <c r="G6617">
        <v>6615</v>
      </c>
      <c r="H6617">
        <f t="shared" ca="1" si="210"/>
        <v>-3.5344185980395036E-2</v>
      </c>
    </row>
    <row r="6618" spans="2:8" x14ac:dyDescent="0.2">
      <c r="B6618" s="176">
        <v>36494</v>
      </c>
      <c r="C6618" s="146">
        <v>33.094231000000001</v>
      </c>
      <c r="D6618">
        <f t="shared" si="209"/>
        <v>-0.92088327963794181</v>
      </c>
      <c r="E6618">
        <v>-3.871507770714671E-2</v>
      </c>
      <c r="G6618">
        <v>6616</v>
      </c>
      <c r="H6618">
        <f t="shared" ca="1" si="210"/>
        <v>2.9068607677311731E-2</v>
      </c>
    </row>
    <row r="6619" spans="2:8" x14ac:dyDescent="0.2">
      <c r="B6619" s="176">
        <v>42860</v>
      </c>
      <c r="C6619" s="146">
        <v>418.29629499999999</v>
      </c>
      <c r="D6619">
        <f t="shared" si="209"/>
        <v>2.2947689278845886</v>
      </c>
      <c r="E6619">
        <v>-3.8717095449175905E-2</v>
      </c>
      <c r="G6619">
        <v>6617</v>
      </c>
      <c r="H6619">
        <f t="shared" ca="1" si="210"/>
        <v>-2.6142685770359539E-2</v>
      </c>
    </row>
    <row r="6620" spans="2:8" x14ac:dyDescent="0.2">
      <c r="B6620" s="176">
        <v>38909</v>
      </c>
      <c r="C6620" s="146">
        <v>126.957703</v>
      </c>
      <c r="D6620">
        <f t="shared" si="209"/>
        <v>0.65114310890251825</v>
      </c>
      <c r="E6620">
        <v>-3.8754695686119417E-2</v>
      </c>
      <c r="G6620">
        <v>6618</v>
      </c>
      <c r="H6620">
        <f t="shared" ca="1" si="210"/>
        <v>-1.3160481247372402E-2</v>
      </c>
    </row>
    <row r="6621" spans="2:8" x14ac:dyDescent="0.2">
      <c r="B6621" s="176">
        <v>38006</v>
      </c>
      <c r="C6621" s="146">
        <v>76.890793000000002</v>
      </c>
      <c r="D6621">
        <f t="shared" si="209"/>
        <v>5.8482619623443172E-2</v>
      </c>
      <c r="E6621">
        <v>-3.8756551099075921E-2</v>
      </c>
      <c r="G6621">
        <v>6619</v>
      </c>
      <c r="H6621">
        <f t="shared" ca="1" si="210"/>
        <v>7.332878100576104E-2</v>
      </c>
    </row>
    <row r="6622" spans="2:8" x14ac:dyDescent="0.2">
      <c r="B6622" s="176">
        <v>38117</v>
      </c>
      <c r="C6622" s="146">
        <v>72.642471</v>
      </c>
      <c r="D6622">
        <f t="shared" si="209"/>
        <v>-0.74412316626666131</v>
      </c>
      <c r="E6622">
        <v>-3.8909097851456638E-2</v>
      </c>
      <c r="G6622">
        <v>6620</v>
      </c>
      <c r="H6622">
        <f t="shared" ca="1" si="210"/>
        <v>1.405499307089628E-2</v>
      </c>
    </row>
    <row r="6623" spans="2:8" x14ac:dyDescent="0.2">
      <c r="B6623" s="176">
        <v>41037</v>
      </c>
      <c r="C6623" s="146">
        <v>283.89623999999998</v>
      </c>
      <c r="D6623">
        <f t="shared" si="209"/>
        <v>2.3983418768827511</v>
      </c>
      <c r="E6623">
        <v>-3.8910603774748094E-2</v>
      </c>
      <c r="G6623">
        <v>6621</v>
      </c>
      <c r="H6623">
        <f t="shared" ca="1" si="210"/>
        <v>-3.8782778825968839E-2</v>
      </c>
    </row>
    <row r="6624" spans="2:8" x14ac:dyDescent="0.2">
      <c r="B6624" s="176">
        <v>43965</v>
      </c>
      <c r="C6624" s="146">
        <v>83.539635000000004</v>
      </c>
      <c r="D6624">
        <f t="shared" si="209"/>
        <v>0.28330779328699901</v>
      </c>
      <c r="E6624">
        <v>-3.8990723263527191E-2</v>
      </c>
      <c r="G6624">
        <v>6622</v>
      </c>
      <c r="H6624">
        <f t="shared" ca="1" si="210"/>
        <v>-4.1949597419803315E-2</v>
      </c>
    </row>
    <row r="6625" spans="2:8" x14ac:dyDescent="0.2">
      <c r="B6625" s="176">
        <v>43924</v>
      </c>
      <c r="C6625" s="146">
        <v>65.097115000000002</v>
      </c>
      <c r="D6625">
        <f t="shared" si="209"/>
        <v>0.65651069490446179</v>
      </c>
      <c r="E6625">
        <v>-3.8999185637506033E-2</v>
      </c>
      <c r="G6625">
        <v>6623</v>
      </c>
      <c r="H6625">
        <f t="shared" ca="1" si="210"/>
        <v>1.8059804318183843E-2</v>
      </c>
    </row>
    <row r="6626" spans="2:8" x14ac:dyDescent="0.2">
      <c r="B6626" s="176">
        <v>35807</v>
      </c>
      <c r="C6626" s="146">
        <v>39.297733000000001</v>
      </c>
      <c r="D6626">
        <f t="shared" si="209"/>
        <v>-0.86732017534518635</v>
      </c>
      <c r="E6626">
        <v>-3.900711725975535E-2</v>
      </c>
      <c r="G6626">
        <v>6624</v>
      </c>
      <c r="H6626">
        <f t="shared" ca="1" si="210"/>
        <v>-3.3146146272153766E-2</v>
      </c>
    </row>
    <row r="6627" spans="2:8" x14ac:dyDescent="0.2">
      <c r="B6627" s="176">
        <v>41505</v>
      </c>
      <c r="C6627" s="146">
        <v>296.18469199999998</v>
      </c>
      <c r="D6627">
        <f t="shared" si="209"/>
        <v>10.254647702960437</v>
      </c>
      <c r="E6627">
        <v>-3.901886295169938E-2</v>
      </c>
      <c r="G6627">
        <v>6625</v>
      </c>
      <c r="H6627">
        <f t="shared" ca="1" si="210"/>
        <v>2.048246713640153E-2</v>
      </c>
    </row>
    <row r="6628" spans="2:8" x14ac:dyDescent="0.2">
      <c r="B6628" s="176">
        <v>36312</v>
      </c>
      <c r="C6628" s="146">
        <v>26.316655999999998</v>
      </c>
      <c r="D6628">
        <f t="shared" si="209"/>
        <v>0.35172113120562237</v>
      </c>
      <c r="E6628">
        <v>-3.9183617050538841E-2</v>
      </c>
      <c r="G6628">
        <v>6626</v>
      </c>
      <c r="H6628">
        <f t="shared" ca="1" si="210"/>
        <v>-1.1561339084207692E-2</v>
      </c>
    </row>
    <row r="6629" spans="2:8" x14ac:dyDescent="0.2">
      <c r="B6629" s="176">
        <v>37321</v>
      </c>
      <c r="C6629" s="146">
        <v>19.468997999999999</v>
      </c>
      <c r="D6629">
        <f t="shared" si="209"/>
        <v>-0.88394816847730551</v>
      </c>
      <c r="E6629">
        <v>-3.9208432818460037E-2</v>
      </c>
      <c r="G6629">
        <v>6627</v>
      </c>
      <c r="H6629">
        <f t="shared" ca="1" si="210"/>
        <v>-1.7604631321493213E-2</v>
      </c>
    </row>
    <row r="6630" spans="2:8" x14ac:dyDescent="0.2">
      <c r="B6630" s="176">
        <v>40864</v>
      </c>
      <c r="C6630" s="146">
        <v>167.76123000000001</v>
      </c>
      <c r="D6630">
        <f t="shared" si="209"/>
        <v>-0.57498652183102605</v>
      </c>
      <c r="E6630">
        <v>-3.9221143939383987E-2</v>
      </c>
      <c r="G6630">
        <v>6628</v>
      </c>
      <c r="H6630">
        <f t="shared" ca="1" si="210"/>
        <v>3.3415644066256731E-2</v>
      </c>
    </row>
    <row r="6631" spans="2:8" x14ac:dyDescent="0.2">
      <c r="B6631" s="176">
        <v>44844</v>
      </c>
      <c r="C6631" s="146">
        <v>394.71978799999999</v>
      </c>
      <c r="D6631">
        <f t="shared" si="209"/>
        <v>4.2967485512065853</v>
      </c>
      <c r="E6631">
        <v>-3.930605733092158E-2</v>
      </c>
      <c r="G6631">
        <v>6629</v>
      </c>
      <c r="H6631">
        <f t="shared" ca="1" si="210"/>
        <v>2.3874069842194815E-2</v>
      </c>
    </row>
    <row r="6632" spans="2:8" x14ac:dyDescent="0.2">
      <c r="B6632" s="176">
        <v>38061</v>
      </c>
      <c r="C6632" s="146">
        <v>74.521148999999994</v>
      </c>
      <c r="D6632">
        <f t="shared" si="209"/>
        <v>-0.83496322719817939</v>
      </c>
      <c r="E6632">
        <v>-3.9341826261151014E-2</v>
      </c>
      <c r="G6632">
        <v>6630</v>
      </c>
      <c r="H6632">
        <f t="shared" ca="1" si="210"/>
        <v>-1.444957990506076E-3</v>
      </c>
    </row>
    <row r="6633" spans="2:8" x14ac:dyDescent="0.2">
      <c r="B6633" s="176">
        <v>42698</v>
      </c>
      <c r="C6633" s="146">
        <v>451.54269399999998</v>
      </c>
      <c r="D6633">
        <f t="shared" si="209"/>
        <v>16.25019246567555</v>
      </c>
      <c r="E6633">
        <v>-3.9342471650740854E-2</v>
      </c>
      <c r="G6633">
        <v>6631</v>
      </c>
      <c r="H6633">
        <f t="shared" ca="1" si="210"/>
        <v>-3.4448762287017437E-3</v>
      </c>
    </row>
    <row r="6634" spans="2:8" x14ac:dyDescent="0.2">
      <c r="B6634" s="176">
        <v>39846</v>
      </c>
      <c r="C6634" s="146">
        <v>26.176096000000001</v>
      </c>
      <c r="D6634">
        <f t="shared" si="209"/>
        <v>-0.16991337715076979</v>
      </c>
      <c r="E6634">
        <v>-3.9425254304038634E-2</v>
      </c>
      <c r="G6634">
        <v>6632</v>
      </c>
      <c r="H6634">
        <f t="shared" ca="1" si="210"/>
        <v>-7.7100017098952938E-3</v>
      </c>
    </row>
    <row r="6635" spans="2:8" x14ac:dyDescent="0.2">
      <c r="B6635" s="176">
        <v>36529</v>
      </c>
      <c r="C6635" s="146">
        <v>31.534174</v>
      </c>
      <c r="D6635">
        <f t="shared" si="209"/>
        <v>1.7981879938219076</v>
      </c>
      <c r="E6635">
        <v>-3.9446299620858473E-2</v>
      </c>
      <c r="G6635">
        <v>6633</v>
      </c>
      <c r="H6635">
        <f t="shared" ca="1" si="210"/>
        <v>-1.2458285093328254E-2</v>
      </c>
    </row>
    <row r="6636" spans="2:8" x14ac:dyDescent="0.2">
      <c r="B6636" s="176">
        <v>36966</v>
      </c>
      <c r="C6636" s="146">
        <v>11.269498</v>
      </c>
      <c r="D6636">
        <f t="shared" si="209"/>
        <v>-0.95953253289402929</v>
      </c>
      <c r="E6636">
        <v>-3.9447726880066411E-2</v>
      </c>
      <c r="G6636">
        <v>6634</v>
      </c>
      <c r="H6636">
        <f t="shared" ca="1" si="210"/>
        <v>9.1080966619092093E-3</v>
      </c>
    </row>
    <row r="6637" spans="2:8" x14ac:dyDescent="0.2">
      <c r="B6637" s="176">
        <v>41397</v>
      </c>
      <c r="C6637" s="146">
        <v>278.48291</v>
      </c>
      <c r="D6637">
        <f t="shared" si="209"/>
        <v>8.8602914548196736</v>
      </c>
      <c r="E6637">
        <v>-3.9515796580414729E-2</v>
      </c>
      <c r="G6637">
        <v>6635</v>
      </c>
      <c r="H6637">
        <f t="shared" ca="1" si="210"/>
        <v>-5.784344886173183E-2</v>
      </c>
    </row>
    <row r="6638" spans="2:8" x14ac:dyDescent="0.2">
      <c r="B6638" s="176">
        <v>39826</v>
      </c>
      <c r="C6638" s="146">
        <v>28.242868000000001</v>
      </c>
      <c r="D6638">
        <f t="shared" si="209"/>
        <v>-0.36661844500120838</v>
      </c>
      <c r="E6638">
        <v>-3.9628572582765455E-2</v>
      </c>
      <c r="G6638">
        <v>6636</v>
      </c>
      <c r="H6638">
        <f t="shared" ca="1" si="210"/>
        <v>1.5788788153264608E-3</v>
      </c>
    </row>
    <row r="6639" spans="2:8" x14ac:dyDescent="0.2">
      <c r="B6639" s="176">
        <v>35892</v>
      </c>
      <c r="C6639" s="146">
        <v>44.590606999999999</v>
      </c>
      <c r="D6639">
        <f t="shared" si="209"/>
        <v>2.1417476066078245</v>
      </c>
      <c r="E6639">
        <v>-3.9662559375785361E-2</v>
      </c>
      <c r="G6639">
        <v>6637</v>
      </c>
      <c r="H6639">
        <f t="shared" ca="1" si="210"/>
        <v>-8.6514235843212703E-4</v>
      </c>
    </row>
    <row r="6640" spans="2:8" x14ac:dyDescent="0.2">
      <c r="B6640" s="176">
        <v>36955</v>
      </c>
      <c r="C6640" s="146">
        <v>14.192931</v>
      </c>
      <c r="D6640">
        <f t="shared" si="209"/>
        <v>-0.88562971983673877</v>
      </c>
      <c r="E6640">
        <v>-3.9666246367775243E-2</v>
      </c>
      <c r="G6640">
        <v>6638</v>
      </c>
      <c r="H6640">
        <f t="shared" ca="1" si="210"/>
        <v>1.4514876010699486E-2</v>
      </c>
    </row>
    <row r="6641" spans="2:8" x14ac:dyDescent="0.2">
      <c r="B6641" s="176">
        <v>38912</v>
      </c>
      <c r="C6641" s="146">
        <v>124.096321</v>
      </c>
      <c r="D6641">
        <f t="shared" si="209"/>
        <v>2.0375253178351403E-2</v>
      </c>
      <c r="E6641">
        <v>-3.9675322631645894E-2</v>
      </c>
      <c r="G6641">
        <v>6639</v>
      </c>
      <c r="H6641">
        <f t="shared" ca="1" si="210"/>
        <v>4.4556753302864759E-2</v>
      </c>
    </row>
    <row r="6642" spans="2:8" x14ac:dyDescent="0.2">
      <c r="B6642" s="176">
        <v>39498</v>
      </c>
      <c r="C6642" s="146">
        <v>121.618317</v>
      </c>
      <c r="D6642">
        <f t="shared" si="209"/>
        <v>-0.60712451910044751</v>
      </c>
      <c r="E6642">
        <v>-3.9680861683340979E-2</v>
      </c>
      <c r="G6642">
        <v>6640</v>
      </c>
      <c r="H6642">
        <f t="shared" ca="1" si="210"/>
        <v>2.964778926444366E-3</v>
      </c>
    </row>
    <row r="6643" spans="2:8" x14ac:dyDescent="0.2">
      <c r="B6643" s="176">
        <v>42409</v>
      </c>
      <c r="C6643" s="146">
        <v>309.55944799999997</v>
      </c>
      <c r="D6643">
        <f t="shared" si="209"/>
        <v>-0.15553327076495529</v>
      </c>
      <c r="E6643">
        <v>-3.9721737938372914E-2</v>
      </c>
      <c r="G6643">
        <v>6641</v>
      </c>
      <c r="H6643">
        <f t="shared" ca="1" si="210"/>
        <v>2.8646603016364656E-3</v>
      </c>
    </row>
    <row r="6644" spans="2:8" x14ac:dyDescent="0.2">
      <c r="B6644" s="176">
        <v>41564</v>
      </c>
      <c r="C6644" s="146">
        <v>366.57388300000002</v>
      </c>
      <c r="D6644">
        <f t="shared" si="209"/>
        <v>-7.7595901337268444E-2</v>
      </c>
      <c r="E6644">
        <v>-3.9732577642111078E-2</v>
      </c>
      <c r="G6644">
        <v>6642</v>
      </c>
      <c r="H6644">
        <f t="shared" ca="1" si="210"/>
        <v>5.2145692206833991E-3</v>
      </c>
    </row>
    <row r="6645" spans="2:8" x14ac:dyDescent="0.2">
      <c r="B6645" s="176">
        <v>44700</v>
      </c>
      <c r="C6645" s="146">
        <v>397.41137700000002</v>
      </c>
      <c r="D6645">
        <f t="shared" si="209"/>
        <v>1.9676279885665517</v>
      </c>
      <c r="E6645">
        <v>-3.9744661835696117E-2</v>
      </c>
      <c r="G6645">
        <v>6643</v>
      </c>
      <c r="H6645">
        <f t="shared" ca="1" si="210"/>
        <v>1.6585598875794264E-2</v>
      </c>
    </row>
    <row r="6646" spans="2:8" x14ac:dyDescent="0.2">
      <c r="B6646" s="176">
        <v>40330</v>
      </c>
      <c r="C6646" s="146">
        <v>133.91549699999999</v>
      </c>
      <c r="D6646">
        <f t="shared" si="209"/>
        <v>6.4287853588539621</v>
      </c>
      <c r="E6646">
        <v>-3.9801322534597339E-2</v>
      </c>
      <c r="G6646">
        <v>6644</v>
      </c>
      <c r="H6646">
        <f t="shared" ca="1" si="210"/>
        <v>5.1995431570195781E-2</v>
      </c>
    </row>
    <row r="6647" spans="2:8" x14ac:dyDescent="0.2">
      <c r="B6647" s="176">
        <v>37284</v>
      </c>
      <c r="C6647" s="146">
        <v>18.026567</v>
      </c>
      <c r="D6647">
        <f t="shared" si="209"/>
        <v>-0.70632529769631935</v>
      </c>
      <c r="E6647">
        <v>-3.9852024897229145E-2</v>
      </c>
      <c r="G6647">
        <v>6645</v>
      </c>
      <c r="H6647">
        <f t="shared" ca="1" si="210"/>
        <v>1.1634821279945E-2</v>
      </c>
    </row>
    <row r="6648" spans="2:8" x14ac:dyDescent="0.2">
      <c r="B6648" s="176">
        <v>35625</v>
      </c>
      <c r="C6648" s="146">
        <v>61.382770999999998</v>
      </c>
      <c r="D6648">
        <f t="shared" si="209"/>
        <v>1.9356839712912821</v>
      </c>
      <c r="E6648">
        <v>-3.9918565370875479E-2</v>
      </c>
      <c r="G6648">
        <v>6646</v>
      </c>
      <c r="H6648">
        <f t="shared" ca="1" si="210"/>
        <v>-8.7977449439948776E-4</v>
      </c>
    </row>
    <row r="6649" spans="2:8" x14ac:dyDescent="0.2">
      <c r="B6649" s="176">
        <v>36657</v>
      </c>
      <c r="C6649" s="146">
        <v>20.909189000000001</v>
      </c>
      <c r="D6649">
        <f t="shared" si="209"/>
        <v>-0.95036242556039485</v>
      </c>
      <c r="E6649">
        <v>-3.9986106577153714E-2</v>
      </c>
      <c r="G6649">
        <v>6647</v>
      </c>
      <c r="H6649">
        <f t="shared" ca="1" si="210"/>
        <v>4.0472926620607898E-2</v>
      </c>
    </row>
    <row r="6650" spans="2:8" x14ac:dyDescent="0.2">
      <c r="B6650" s="176">
        <v>43049</v>
      </c>
      <c r="C6650" s="146">
        <v>421.237122</v>
      </c>
      <c r="D6650">
        <f t="shared" si="209"/>
        <v>16.685683818924634</v>
      </c>
      <c r="E6650">
        <v>-3.9986372289647708E-2</v>
      </c>
      <c r="G6650">
        <v>6648</v>
      </c>
      <c r="H6650">
        <f t="shared" ca="1" si="210"/>
        <v>3.4711860081120961E-2</v>
      </c>
    </row>
    <row r="6651" spans="2:8" x14ac:dyDescent="0.2">
      <c r="B6651" s="176">
        <v>39861</v>
      </c>
      <c r="C6651" s="146">
        <v>23.817972000000001</v>
      </c>
      <c r="D6651">
        <f t="shared" si="209"/>
        <v>-0.9272503937243376</v>
      </c>
      <c r="E6651">
        <v>-3.9999980653264204E-2</v>
      </c>
      <c r="G6651">
        <v>6649</v>
      </c>
      <c r="H6651">
        <f t="shared" ca="1" si="210"/>
        <v>1.4511095554068997E-2</v>
      </c>
    </row>
    <row r="6652" spans="2:8" x14ac:dyDescent="0.2">
      <c r="B6652" s="176">
        <v>42390</v>
      </c>
      <c r="C6652" s="146">
        <v>327.39657599999998</v>
      </c>
      <c r="D6652">
        <f t="shared" si="209"/>
        <v>11.851664451229562</v>
      </c>
      <c r="E6652">
        <v>-4.0029251910605218E-2</v>
      </c>
      <c r="G6652">
        <v>6650</v>
      </c>
      <c r="H6652">
        <f t="shared" ca="1" si="210"/>
        <v>1.9832776285147104E-2</v>
      </c>
    </row>
    <row r="6653" spans="2:8" x14ac:dyDescent="0.2">
      <c r="B6653" s="176">
        <v>39834</v>
      </c>
      <c r="C6653" s="146">
        <v>25.475033</v>
      </c>
      <c r="D6653">
        <f t="shared" si="209"/>
        <v>-0.80019992060241407</v>
      </c>
      <c r="E6653">
        <v>-4.0137172603836056E-2</v>
      </c>
      <c r="G6653">
        <v>6651</v>
      </c>
      <c r="H6653">
        <f t="shared" ca="1" si="210"/>
        <v>4.3058310639737765E-2</v>
      </c>
    </row>
    <row r="6654" spans="2:8" x14ac:dyDescent="0.2">
      <c r="B6654" s="176">
        <v>43731</v>
      </c>
      <c r="C6654" s="146">
        <v>127.502617</v>
      </c>
      <c r="D6654">
        <f t="shared" si="209"/>
        <v>-0.66847570517494881</v>
      </c>
      <c r="E6654">
        <v>-4.0150009655139887E-2</v>
      </c>
      <c r="G6654">
        <v>6652</v>
      </c>
      <c r="H6654">
        <f t="shared" ca="1" si="210"/>
        <v>-1.9898589965588218E-2</v>
      </c>
    </row>
    <row r="6655" spans="2:8" x14ac:dyDescent="0.2">
      <c r="B6655" s="176">
        <v>42199</v>
      </c>
      <c r="C6655" s="146">
        <v>384.59509300000002</v>
      </c>
      <c r="D6655">
        <f t="shared" si="209"/>
        <v>28.856091415146334</v>
      </c>
      <c r="E6655">
        <v>-4.0164109074436891E-2</v>
      </c>
      <c r="G6655">
        <v>6653</v>
      </c>
      <c r="H6655">
        <f t="shared" ca="1" si="210"/>
        <v>2.8282834094856234E-2</v>
      </c>
    </row>
    <row r="6656" spans="2:8" x14ac:dyDescent="0.2">
      <c r="B6656" s="176">
        <v>36886</v>
      </c>
      <c r="C6656" s="146">
        <v>12.881629</v>
      </c>
      <c r="D6656">
        <f t="shared" si="209"/>
        <v>0.12990531134822675</v>
      </c>
      <c r="E6656">
        <v>-4.0229919313511421E-2</v>
      </c>
      <c r="G6656">
        <v>6654</v>
      </c>
      <c r="H6656">
        <f t="shared" ca="1" si="210"/>
        <v>1.0123650402627754E-2</v>
      </c>
    </row>
    <row r="6657" spans="2:8" x14ac:dyDescent="0.2">
      <c r="B6657" s="176">
        <v>37049</v>
      </c>
      <c r="C6657" s="146">
        <v>11.400627</v>
      </c>
      <c r="D6657">
        <f t="shared" si="209"/>
        <v>-0.28702362429862466</v>
      </c>
      <c r="E6657">
        <v>-4.0259812635345435E-2</v>
      </c>
      <c r="G6657">
        <v>6655</v>
      </c>
      <c r="H6657">
        <f t="shared" ca="1" si="210"/>
        <v>5.997740835761268E-3</v>
      </c>
    </row>
    <row r="6658" spans="2:8" x14ac:dyDescent="0.2">
      <c r="B6658" s="176">
        <v>36733</v>
      </c>
      <c r="C6658" s="146">
        <v>15.990189000000001</v>
      </c>
      <c r="D6658">
        <f t="shared" si="209"/>
        <v>-0.85872601830721296</v>
      </c>
      <c r="E6658">
        <v>-4.0277671576697732E-2</v>
      </c>
      <c r="G6658">
        <v>6656</v>
      </c>
      <c r="H6658">
        <f t="shared" ca="1" si="210"/>
        <v>-1.9916570433811787E-2</v>
      </c>
    </row>
    <row r="6659" spans="2:8" x14ac:dyDescent="0.2">
      <c r="B6659" s="176">
        <v>39590</v>
      </c>
      <c r="C6659" s="146">
        <v>113.185661</v>
      </c>
      <c r="D6659">
        <f t="shared" ref="D6659:D6722" si="211">(C6659-C6660)/C6660</f>
        <v>-0.64888899196067673</v>
      </c>
      <c r="E6659">
        <v>-4.0287500832011679E-2</v>
      </c>
      <c r="G6659">
        <v>6657</v>
      </c>
      <c r="H6659">
        <f t="shared" ca="1" si="210"/>
        <v>1.6165214662286431E-2</v>
      </c>
    </row>
    <row r="6660" spans="2:8" x14ac:dyDescent="0.2">
      <c r="B6660" s="176">
        <v>42408</v>
      </c>
      <c r="C6660" s="146">
        <v>322.36431900000002</v>
      </c>
      <c r="D6660">
        <f t="shared" si="211"/>
        <v>0.69595546083739301</v>
      </c>
      <c r="E6660">
        <v>-4.0344169361445067E-2</v>
      </c>
      <c r="G6660">
        <v>6658</v>
      </c>
      <c r="H6660">
        <f t="shared" ref="H6660:H6723" ca="1" si="212">_xlfn.NORM.INV(RAND(),N$5,N$6)</f>
        <v>-1.6381253767858525E-2</v>
      </c>
    </row>
    <row r="6661" spans="2:8" x14ac:dyDescent="0.2">
      <c r="B6661" s="176">
        <v>40847</v>
      </c>
      <c r="C6661" s="146">
        <v>190.078293</v>
      </c>
      <c r="D6661">
        <f t="shared" si="211"/>
        <v>-0.20620019261344436</v>
      </c>
      <c r="E6661">
        <v>-4.0377276275152162E-2</v>
      </c>
      <c r="G6661">
        <v>6659</v>
      </c>
      <c r="H6661">
        <f t="shared" ca="1" si="212"/>
        <v>6.0490683880023238E-2</v>
      </c>
    </row>
    <row r="6662" spans="2:8" x14ac:dyDescent="0.2">
      <c r="B6662" s="176">
        <v>43367</v>
      </c>
      <c r="C6662" s="146">
        <v>239.45368999999999</v>
      </c>
      <c r="D6662">
        <f t="shared" si="211"/>
        <v>7.0502043281494444</v>
      </c>
      <c r="E6662">
        <v>-4.0543260276079129E-2</v>
      </c>
      <c r="G6662">
        <v>6660</v>
      </c>
      <c r="H6662">
        <f t="shared" ca="1" si="212"/>
        <v>-1.4416366062792112E-2</v>
      </c>
    </row>
    <row r="6663" spans="2:8" x14ac:dyDescent="0.2">
      <c r="B6663" s="176">
        <v>36206</v>
      </c>
      <c r="C6663" s="146">
        <v>29.745045000000001</v>
      </c>
      <c r="D6663">
        <f t="shared" si="211"/>
        <v>-0.52742236976867729</v>
      </c>
      <c r="E6663">
        <v>-4.0625087688572717E-2</v>
      </c>
      <c r="G6663">
        <v>6661</v>
      </c>
      <c r="H6663">
        <f t="shared" ca="1" si="212"/>
        <v>1.1974198511258784E-2</v>
      </c>
    </row>
    <row r="6664" spans="2:8" x14ac:dyDescent="0.2">
      <c r="B6664" s="176">
        <v>38285</v>
      </c>
      <c r="C6664" s="146">
        <v>62.942135</v>
      </c>
      <c r="D6664">
        <f t="shared" si="211"/>
        <v>-0.70284378669889302</v>
      </c>
      <c r="E6664">
        <v>-4.0649213059537358E-2</v>
      </c>
      <c r="G6664">
        <v>6662</v>
      </c>
      <c r="H6664">
        <f t="shared" ca="1" si="212"/>
        <v>-4.7600586050588513E-2</v>
      </c>
    </row>
    <row r="6665" spans="2:8" x14ac:dyDescent="0.2">
      <c r="B6665" s="176">
        <v>40609</v>
      </c>
      <c r="C6665" s="146">
        <v>211.81497200000001</v>
      </c>
      <c r="D6665">
        <f t="shared" si="211"/>
        <v>0.3925069161054493</v>
      </c>
      <c r="E6665">
        <v>-4.0654887653274033E-2</v>
      </c>
      <c r="G6665">
        <v>6663</v>
      </c>
      <c r="H6665">
        <f t="shared" ca="1" si="212"/>
        <v>-6.9429926376804438E-2</v>
      </c>
    </row>
    <row r="6666" spans="2:8" x14ac:dyDescent="0.2">
      <c r="B6666" s="176">
        <v>40764</v>
      </c>
      <c r="C6666" s="146">
        <v>152.110535</v>
      </c>
      <c r="D6666">
        <f t="shared" si="211"/>
        <v>3.0784025148460601</v>
      </c>
      <c r="E6666">
        <v>-4.0655000948052314E-2</v>
      </c>
      <c r="G6666">
        <v>6664</v>
      </c>
      <c r="H6666">
        <f t="shared" ca="1" si="212"/>
        <v>2.2228427443870422E-2</v>
      </c>
    </row>
    <row r="6667" spans="2:8" x14ac:dyDescent="0.2">
      <c r="B6667" s="176">
        <v>35943</v>
      </c>
      <c r="C6667" s="146">
        <v>37.296596999999998</v>
      </c>
      <c r="D6667">
        <f t="shared" si="211"/>
        <v>-0.40233460749166777</v>
      </c>
      <c r="E6667">
        <v>-4.0656321940460712E-2</v>
      </c>
      <c r="G6667">
        <v>6665</v>
      </c>
      <c r="H6667">
        <f t="shared" ca="1" si="212"/>
        <v>-3.0115134455395588E-2</v>
      </c>
    </row>
    <row r="6668" spans="2:8" x14ac:dyDescent="0.2">
      <c r="B6668" s="176">
        <v>39979</v>
      </c>
      <c r="C6668" s="146">
        <v>62.403809000000003</v>
      </c>
      <c r="D6668">
        <f t="shared" si="211"/>
        <v>0.37026811238402368</v>
      </c>
      <c r="E6668">
        <v>-4.0727870324039392E-2</v>
      </c>
      <c r="G6668">
        <v>6666</v>
      </c>
      <c r="H6668">
        <f t="shared" ca="1" si="212"/>
        <v>-1.2525706883027758E-2</v>
      </c>
    </row>
    <row r="6669" spans="2:8" x14ac:dyDescent="0.2">
      <c r="B6669" s="176">
        <v>35461</v>
      </c>
      <c r="C6669" s="146">
        <v>45.541313000000002</v>
      </c>
      <c r="D6669">
        <f t="shared" si="211"/>
        <v>-0.87925663918678443</v>
      </c>
      <c r="E6669">
        <v>-4.0795048875917513E-2</v>
      </c>
      <c r="G6669">
        <v>6667</v>
      </c>
      <c r="H6669">
        <f t="shared" ca="1" si="212"/>
        <v>-6.4239655272435841E-3</v>
      </c>
    </row>
    <row r="6670" spans="2:8" x14ac:dyDescent="0.2">
      <c r="B6670" s="176">
        <v>44918</v>
      </c>
      <c r="C6670" s="146">
        <v>377.17446899999999</v>
      </c>
      <c r="D6670">
        <f t="shared" si="211"/>
        <v>14.061565080009197</v>
      </c>
      <c r="E6670">
        <v>-4.0816352376576583E-2</v>
      </c>
      <c r="G6670">
        <v>6668</v>
      </c>
      <c r="H6670">
        <f t="shared" ca="1" si="212"/>
        <v>-2.2501829046243971E-2</v>
      </c>
    </row>
    <row r="6671" spans="2:8" x14ac:dyDescent="0.2">
      <c r="B6671" s="176">
        <v>36307</v>
      </c>
      <c r="C6671" s="146">
        <v>25.042183000000001</v>
      </c>
      <c r="D6671">
        <f t="shared" si="211"/>
        <v>-0.93252690706351249</v>
      </c>
      <c r="E6671">
        <v>-4.0822322041034816E-2</v>
      </c>
      <c r="G6671">
        <v>6669</v>
      </c>
      <c r="H6671">
        <f t="shared" ca="1" si="212"/>
        <v>-1.6627205088651645E-3</v>
      </c>
    </row>
    <row r="6672" spans="2:8" x14ac:dyDescent="0.2">
      <c r="B6672" s="176">
        <v>44693</v>
      </c>
      <c r="C6672" s="146">
        <v>371.14325000000002</v>
      </c>
      <c r="D6672">
        <f t="shared" si="211"/>
        <v>3.7976747006482219</v>
      </c>
      <c r="E6672">
        <v>-4.0834720269599716E-2</v>
      </c>
      <c r="G6672">
        <v>6670</v>
      </c>
      <c r="H6672">
        <f t="shared" ca="1" si="212"/>
        <v>2.9584369586187587E-2</v>
      </c>
    </row>
    <row r="6673" spans="2:8" x14ac:dyDescent="0.2">
      <c r="B6673" s="176">
        <v>38096</v>
      </c>
      <c r="C6673" s="146">
        <v>77.358986000000002</v>
      </c>
      <c r="D6673">
        <f t="shared" si="211"/>
        <v>0.77151385331228783</v>
      </c>
      <c r="E6673">
        <v>-4.0978784724684345E-2</v>
      </c>
      <c r="G6673">
        <v>6671</v>
      </c>
      <c r="H6673">
        <f t="shared" ca="1" si="212"/>
        <v>-8.716514180104825E-3</v>
      </c>
    </row>
    <row r="6674" spans="2:8" x14ac:dyDescent="0.2">
      <c r="B6674" s="176">
        <v>35464</v>
      </c>
      <c r="C6674" s="146">
        <v>43.668292999999998</v>
      </c>
      <c r="D6674">
        <f t="shared" si="211"/>
        <v>-0.4187803728075371</v>
      </c>
      <c r="E6674">
        <v>-4.1127931467412983E-2</v>
      </c>
      <c r="G6674">
        <v>6672</v>
      </c>
      <c r="H6674">
        <f t="shared" ca="1" si="212"/>
        <v>3.6252060353596696E-2</v>
      </c>
    </row>
    <row r="6675" spans="2:8" x14ac:dyDescent="0.2">
      <c r="B6675" s="176">
        <v>39629</v>
      </c>
      <c r="C6675" s="146">
        <v>75.132171999999997</v>
      </c>
      <c r="D6675">
        <f t="shared" si="211"/>
        <v>4.2962076590877162E-2</v>
      </c>
      <c r="E6675">
        <v>-4.1183714519957566E-2</v>
      </c>
      <c r="G6675">
        <v>6673</v>
      </c>
      <c r="H6675">
        <f t="shared" ca="1" si="212"/>
        <v>1.4146032395388102E-2</v>
      </c>
    </row>
    <row r="6676" spans="2:8" x14ac:dyDescent="0.2">
      <c r="B6676" s="176">
        <v>39630</v>
      </c>
      <c r="C6676" s="146">
        <v>72.037300000000002</v>
      </c>
      <c r="D6676">
        <f t="shared" si="211"/>
        <v>-0.85889053322533604</v>
      </c>
      <c r="E6676">
        <v>-4.1192366966310991E-2</v>
      </c>
      <c r="G6676">
        <v>6674</v>
      </c>
      <c r="H6676">
        <f t="shared" ca="1" si="212"/>
        <v>-5.0537835273213169E-3</v>
      </c>
    </row>
    <row r="6677" spans="2:8" x14ac:dyDescent="0.2">
      <c r="B6677" s="176">
        <v>41905</v>
      </c>
      <c r="C6677" s="146">
        <v>510.50650000000002</v>
      </c>
      <c r="D6677">
        <f t="shared" si="211"/>
        <v>36.992578108545906</v>
      </c>
      <c r="E6677">
        <v>-4.1199922361659265E-2</v>
      </c>
      <c r="G6677">
        <v>6675</v>
      </c>
      <c r="H6677">
        <f t="shared" ca="1" si="212"/>
        <v>-4.3391105934724838E-2</v>
      </c>
    </row>
    <row r="6678" spans="2:8" x14ac:dyDescent="0.2">
      <c r="B6678" s="176">
        <v>36752</v>
      </c>
      <c r="C6678" s="146">
        <v>13.437006</v>
      </c>
      <c r="D6678">
        <f t="shared" si="211"/>
        <v>-0.93979048523134123</v>
      </c>
      <c r="E6678">
        <v>-4.1276738838320705E-2</v>
      </c>
      <c r="G6678">
        <v>6676</v>
      </c>
      <c r="H6678">
        <f t="shared" ca="1" si="212"/>
        <v>-1.5041531880640155E-2</v>
      </c>
    </row>
    <row r="6679" spans="2:8" x14ac:dyDescent="0.2">
      <c r="B6679" s="176">
        <v>41060</v>
      </c>
      <c r="C6679" s="146">
        <v>223.170807</v>
      </c>
      <c r="D6679">
        <f t="shared" si="211"/>
        <v>-0.31149816125600649</v>
      </c>
      <c r="E6679">
        <v>-4.134958263612324E-2</v>
      </c>
      <c r="G6679">
        <v>6677</v>
      </c>
      <c r="H6679">
        <f t="shared" ca="1" si="212"/>
        <v>-9.8502303920935553E-3</v>
      </c>
    </row>
    <row r="6680" spans="2:8" x14ac:dyDescent="0.2">
      <c r="B6680" s="176">
        <v>44260</v>
      </c>
      <c r="C6680" s="146">
        <v>324.13974000000002</v>
      </c>
      <c r="D6680">
        <f t="shared" si="211"/>
        <v>0.3021004390485027</v>
      </c>
      <c r="E6680">
        <v>-4.1421081758507672E-2</v>
      </c>
      <c r="G6680">
        <v>6678</v>
      </c>
      <c r="H6680">
        <f t="shared" ca="1" si="212"/>
        <v>6.6488317266053124E-3</v>
      </c>
    </row>
    <row r="6681" spans="2:8" x14ac:dyDescent="0.2">
      <c r="B6681" s="176">
        <v>41047</v>
      </c>
      <c r="C6681" s="146">
        <v>248.93604999999999</v>
      </c>
      <c r="D6681">
        <f t="shared" si="211"/>
        <v>-5.7991998352477786E-2</v>
      </c>
      <c r="E6681">
        <v>-4.1490028509982631E-2</v>
      </c>
      <c r="G6681">
        <v>6679</v>
      </c>
      <c r="H6681">
        <f t="shared" ca="1" si="212"/>
        <v>-2.9791748414706078E-2</v>
      </c>
    </row>
    <row r="6682" spans="2:8" x14ac:dyDescent="0.2">
      <c r="B6682" s="176">
        <v>40955</v>
      </c>
      <c r="C6682" s="146">
        <v>264.261078</v>
      </c>
      <c r="D6682">
        <f t="shared" si="211"/>
        <v>1.2579616019926991</v>
      </c>
      <c r="E6682">
        <v>-4.1514595171235E-2</v>
      </c>
      <c r="G6682">
        <v>6680</v>
      </c>
      <c r="H6682">
        <f t="shared" ca="1" si="212"/>
        <v>3.8492593813247995E-2</v>
      </c>
    </row>
    <row r="6683" spans="2:8" x14ac:dyDescent="0.2">
      <c r="B6683" s="176">
        <v>43684</v>
      </c>
      <c r="C6683" s="146">
        <v>117.03524</v>
      </c>
      <c r="D6683">
        <f t="shared" si="211"/>
        <v>-0.71264224857805603</v>
      </c>
      <c r="E6683">
        <v>-4.1632634397655723E-2</v>
      </c>
      <c r="G6683">
        <v>6681</v>
      </c>
      <c r="H6683">
        <f t="shared" ca="1" si="212"/>
        <v>-1.599936823152703E-2</v>
      </c>
    </row>
    <row r="6684" spans="2:8" x14ac:dyDescent="0.2">
      <c r="B6684" s="176">
        <v>44687</v>
      </c>
      <c r="C6684" s="146">
        <v>407.28060900000003</v>
      </c>
      <c r="D6684">
        <f t="shared" si="211"/>
        <v>0.31747807706559816</v>
      </c>
      <c r="E6684">
        <v>-4.1637356739258627E-2</v>
      </c>
      <c r="G6684">
        <v>6682</v>
      </c>
      <c r="H6684">
        <f t="shared" ca="1" si="212"/>
        <v>2.4979507399597992E-2</v>
      </c>
    </row>
    <row r="6685" spans="2:8" x14ac:dyDescent="0.2">
      <c r="B6685" s="176">
        <v>43235</v>
      </c>
      <c r="C6685" s="146">
        <v>309.13653599999998</v>
      </c>
      <c r="D6685">
        <f t="shared" si="211"/>
        <v>0.15925237081653662</v>
      </c>
      <c r="E6685">
        <v>-4.1718116436763264E-2</v>
      </c>
      <c r="G6685">
        <v>6683</v>
      </c>
      <c r="H6685">
        <f t="shared" ca="1" si="212"/>
        <v>2.4116624901999683E-2</v>
      </c>
    </row>
    <row r="6686" spans="2:8" x14ac:dyDescent="0.2">
      <c r="B6686" s="176">
        <v>44223</v>
      </c>
      <c r="C6686" s="146">
        <v>266.66888399999999</v>
      </c>
      <c r="D6686">
        <f t="shared" si="211"/>
        <v>2.2422064560166719</v>
      </c>
      <c r="E6686">
        <v>-4.1733822000940689E-2</v>
      </c>
      <c r="G6686">
        <v>6684</v>
      </c>
      <c r="H6686">
        <f t="shared" ca="1" si="212"/>
        <v>1.0273501680673815E-2</v>
      </c>
    </row>
    <row r="6687" spans="2:8" x14ac:dyDescent="0.2">
      <c r="B6687" s="176">
        <v>38651</v>
      </c>
      <c r="C6687" s="146">
        <v>82.249199000000004</v>
      </c>
      <c r="D6687">
        <f t="shared" si="211"/>
        <v>-0.23393178389024713</v>
      </c>
      <c r="E6687">
        <v>-4.1814928076996084E-2</v>
      </c>
      <c r="G6687">
        <v>6685</v>
      </c>
      <c r="H6687">
        <f t="shared" ca="1" si="212"/>
        <v>3.3425234250361972E-2</v>
      </c>
    </row>
    <row r="6688" spans="2:8" x14ac:dyDescent="0.2">
      <c r="B6688" s="176">
        <v>43699</v>
      </c>
      <c r="C6688" s="146">
        <v>107.36537199999999</v>
      </c>
      <c r="D6688">
        <f t="shared" si="211"/>
        <v>0.61126855477402675</v>
      </c>
      <c r="E6688">
        <v>-4.1814990050849717E-2</v>
      </c>
      <c r="G6688">
        <v>6686</v>
      </c>
      <c r="H6688">
        <f t="shared" ca="1" si="212"/>
        <v>-2.6237903700265727E-2</v>
      </c>
    </row>
    <row r="6689" spans="2:8" x14ac:dyDescent="0.2">
      <c r="B6689" s="176">
        <v>35293</v>
      </c>
      <c r="C6689" s="146">
        <v>66.634063999999995</v>
      </c>
      <c r="D6689">
        <f t="shared" si="211"/>
        <v>1.0889087279052123</v>
      </c>
      <c r="E6689">
        <v>-4.2023518577500189E-2</v>
      </c>
      <c r="G6689">
        <v>6687</v>
      </c>
      <c r="H6689">
        <f t="shared" ca="1" si="212"/>
        <v>-1.4312796798635222E-3</v>
      </c>
    </row>
    <row r="6690" spans="2:8" x14ac:dyDescent="0.2">
      <c r="B6690" s="176">
        <v>36172</v>
      </c>
      <c r="C6690" s="146">
        <v>31.898983000000001</v>
      </c>
      <c r="D6690">
        <f t="shared" si="211"/>
        <v>-0.89132823667635919</v>
      </c>
      <c r="E6690">
        <v>-4.2076724953501753E-2</v>
      </c>
      <c r="G6690">
        <v>6688</v>
      </c>
      <c r="H6690">
        <f t="shared" ca="1" si="212"/>
        <v>1.6913101726900439E-2</v>
      </c>
    </row>
    <row r="6691" spans="2:8" x14ac:dyDescent="0.2">
      <c r="B6691" s="176">
        <v>44279</v>
      </c>
      <c r="C6691" s="146">
        <v>293.53515599999997</v>
      </c>
      <c r="D6691">
        <f t="shared" si="211"/>
        <v>-5.7005585899705329E-2</v>
      </c>
      <c r="E6691">
        <v>-4.2127408979268907E-2</v>
      </c>
      <c r="G6691">
        <v>6689</v>
      </c>
      <c r="H6691">
        <f t="shared" ca="1" si="212"/>
        <v>5.6023817264134693E-3</v>
      </c>
    </row>
    <row r="6692" spans="2:8" x14ac:dyDescent="0.2">
      <c r="B6692" s="176">
        <v>44330</v>
      </c>
      <c r="C6692" s="146">
        <v>311.27984600000002</v>
      </c>
      <c r="D6692">
        <f t="shared" si="211"/>
        <v>1.1840640231377311</v>
      </c>
      <c r="E6692">
        <v>-4.2177905129422266E-2</v>
      </c>
      <c r="G6692">
        <v>6690</v>
      </c>
      <c r="H6692">
        <f t="shared" ca="1" si="212"/>
        <v>3.5840798091273662E-2</v>
      </c>
    </row>
    <row r="6693" spans="2:8" x14ac:dyDescent="0.2">
      <c r="B6693" s="176">
        <v>39020</v>
      </c>
      <c r="C6693" s="146">
        <v>142.523224</v>
      </c>
      <c r="D6693">
        <f t="shared" si="211"/>
        <v>-0.46576886880263924</v>
      </c>
      <c r="E6693">
        <v>-4.2181276211352724E-2</v>
      </c>
      <c r="G6693">
        <v>6691</v>
      </c>
      <c r="H6693">
        <f t="shared" ca="1" si="212"/>
        <v>-4.6051664826796304E-2</v>
      </c>
    </row>
    <row r="6694" spans="2:8" x14ac:dyDescent="0.2">
      <c r="B6694" s="176">
        <v>41354</v>
      </c>
      <c r="C6694" s="146">
        <v>266.78195199999999</v>
      </c>
      <c r="D6694">
        <f t="shared" si="211"/>
        <v>7.2685273723507775</v>
      </c>
      <c r="E6694">
        <v>-4.2184519644420958E-2</v>
      </c>
      <c r="G6694">
        <v>6692</v>
      </c>
      <c r="H6694">
        <f t="shared" ca="1" si="212"/>
        <v>3.3147671213907555E-2</v>
      </c>
    </row>
    <row r="6695" spans="2:8" x14ac:dyDescent="0.2">
      <c r="B6695" s="176">
        <v>35829</v>
      </c>
      <c r="C6695" s="146">
        <v>32.264747999999997</v>
      </c>
      <c r="D6695">
        <f t="shared" si="211"/>
        <v>-0.53063441382479448</v>
      </c>
      <c r="E6695">
        <v>-4.218685544148993E-2</v>
      </c>
      <c r="G6695">
        <v>6693</v>
      </c>
      <c r="H6695">
        <f t="shared" ca="1" si="212"/>
        <v>3.9905181471002714E-3</v>
      </c>
    </row>
    <row r="6696" spans="2:8" x14ac:dyDescent="0.2">
      <c r="B6696" s="176">
        <v>35317</v>
      </c>
      <c r="C6696" s="146">
        <v>68.741187999999994</v>
      </c>
      <c r="D6696">
        <f t="shared" si="211"/>
        <v>4.9501507613242852E-2</v>
      </c>
      <c r="E6696">
        <v>-4.2210665536994534E-2</v>
      </c>
      <c r="G6696">
        <v>6694</v>
      </c>
      <c r="H6696">
        <f t="shared" ca="1" si="212"/>
        <v>3.2289668964976141E-2</v>
      </c>
    </row>
    <row r="6697" spans="2:8" x14ac:dyDescent="0.2">
      <c r="B6697" s="176">
        <v>35327</v>
      </c>
      <c r="C6697" s="146">
        <v>65.498894000000007</v>
      </c>
      <c r="D6697">
        <f t="shared" si="211"/>
        <v>0.3979677602274489</v>
      </c>
      <c r="E6697">
        <v>-4.222454373365768E-2</v>
      </c>
      <c r="G6697">
        <v>6695</v>
      </c>
      <c r="H6697">
        <f t="shared" ca="1" si="212"/>
        <v>5.9453649774383879E-3</v>
      </c>
    </row>
    <row r="6698" spans="2:8" x14ac:dyDescent="0.2">
      <c r="B6698" s="176">
        <v>39944</v>
      </c>
      <c r="C6698" s="146">
        <v>46.852936</v>
      </c>
      <c r="D6698">
        <f t="shared" si="211"/>
        <v>-0.81976233993480008</v>
      </c>
      <c r="E6698">
        <v>-4.2426493313326638E-2</v>
      </c>
      <c r="G6698">
        <v>6696</v>
      </c>
      <c r="H6698">
        <f t="shared" ca="1" si="212"/>
        <v>3.616058732867964E-2</v>
      </c>
    </row>
    <row r="6699" spans="2:8" x14ac:dyDescent="0.2">
      <c r="B6699" s="176">
        <v>40988</v>
      </c>
      <c r="C6699" s="146">
        <v>259.95086700000002</v>
      </c>
      <c r="D6699">
        <f t="shared" si="211"/>
        <v>0.99747257360969255</v>
      </c>
      <c r="E6699">
        <v>-4.2512089390994212E-2</v>
      </c>
      <c r="G6699">
        <v>6697</v>
      </c>
      <c r="H6699">
        <f t="shared" ca="1" si="212"/>
        <v>2.7980235240477651E-2</v>
      </c>
    </row>
    <row r="6700" spans="2:8" x14ac:dyDescent="0.2">
      <c r="B6700" s="176">
        <v>38867</v>
      </c>
      <c r="C6700" s="146">
        <v>130.139893</v>
      </c>
      <c r="D6700">
        <f t="shared" si="211"/>
        <v>-0.18789736564334644</v>
      </c>
      <c r="E6700">
        <v>-4.2554485860311742E-2</v>
      </c>
      <c r="G6700">
        <v>6698</v>
      </c>
      <c r="H6700">
        <f t="shared" ca="1" si="212"/>
        <v>-3.5276088943750191E-3</v>
      </c>
    </row>
    <row r="6701" spans="2:8" x14ac:dyDescent="0.2">
      <c r="B6701" s="176">
        <v>43664</v>
      </c>
      <c r="C6701" s="146">
        <v>160.25054900000001</v>
      </c>
      <c r="D6701">
        <f t="shared" si="211"/>
        <v>-0.67582768620522871</v>
      </c>
      <c r="E6701">
        <v>-4.2584826663877501E-2</v>
      </c>
      <c r="G6701">
        <v>6699</v>
      </c>
      <c r="H6701">
        <f t="shared" ca="1" si="212"/>
        <v>2.8055257719520704E-2</v>
      </c>
    </row>
    <row r="6702" spans="2:8" x14ac:dyDescent="0.2">
      <c r="B6702" s="176">
        <v>42010</v>
      </c>
      <c r="C6702" s="146">
        <v>494.33755500000001</v>
      </c>
      <c r="D6702">
        <f t="shared" si="211"/>
        <v>1.7366349660937976</v>
      </c>
      <c r="E6702">
        <v>-4.2764332519321449E-2</v>
      </c>
      <c r="G6702">
        <v>6700</v>
      </c>
      <c r="H6702">
        <f t="shared" ca="1" si="212"/>
        <v>1.3555331243430157E-2</v>
      </c>
    </row>
    <row r="6703" spans="2:8" x14ac:dyDescent="0.2">
      <c r="B6703" s="176">
        <v>43532</v>
      </c>
      <c r="C6703" s="146">
        <v>180.63700900000001</v>
      </c>
      <c r="D6703">
        <f t="shared" si="211"/>
        <v>-0.65814546441649902</v>
      </c>
      <c r="E6703">
        <v>-4.2789278318410583E-2</v>
      </c>
      <c r="G6703">
        <v>6701</v>
      </c>
      <c r="H6703">
        <f t="shared" ca="1" si="212"/>
        <v>-2.0845708970376527E-2</v>
      </c>
    </row>
    <row r="6704" spans="2:8" x14ac:dyDescent="0.2">
      <c r="B6704" s="176">
        <v>42669</v>
      </c>
      <c r="C6704" s="146">
        <v>528.40313700000002</v>
      </c>
      <c r="D6704">
        <f t="shared" si="211"/>
        <v>0.43644773097722878</v>
      </c>
      <c r="E6704">
        <v>-4.2885518488496345E-2</v>
      </c>
      <c r="G6704">
        <v>6702</v>
      </c>
      <c r="H6704">
        <f t="shared" ca="1" si="212"/>
        <v>6.6779289569470004E-3</v>
      </c>
    </row>
    <row r="6705" spans="2:8" x14ac:dyDescent="0.2">
      <c r="B6705" s="176">
        <v>42227</v>
      </c>
      <c r="C6705" s="146">
        <v>367.85406499999999</v>
      </c>
      <c r="D6705">
        <f t="shared" si="211"/>
        <v>2.5890303759841702</v>
      </c>
      <c r="E6705">
        <v>-4.2909029738825599E-2</v>
      </c>
      <c r="G6705">
        <v>6703</v>
      </c>
      <c r="H6705">
        <f t="shared" ca="1" si="212"/>
        <v>2.3757398790849992E-2</v>
      </c>
    </row>
    <row r="6706" spans="2:8" x14ac:dyDescent="0.2">
      <c r="B6706" s="176">
        <v>40107</v>
      </c>
      <c r="C6706" s="146">
        <v>102.493996</v>
      </c>
      <c r="D6706">
        <f t="shared" si="211"/>
        <v>3.0782881423252344</v>
      </c>
      <c r="E6706">
        <v>-4.3114600386244074E-2</v>
      </c>
      <c r="G6706">
        <v>6704</v>
      </c>
      <c r="H6706">
        <f t="shared" ca="1" si="212"/>
        <v>-5.51731626962816E-2</v>
      </c>
    </row>
    <row r="6707" spans="2:8" x14ac:dyDescent="0.2">
      <c r="B6707" s="176">
        <v>35989</v>
      </c>
      <c r="C6707" s="146">
        <v>25.131622</v>
      </c>
      <c r="D6707">
        <f t="shared" si="211"/>
        <v>-8.9140992526509019E-2</v>
      </c>
      <c r="E6707">
        <v>-4.3132921009762057E-2</v>
      </c>
      <c r="G6707">
        <v>6705</v>
      </c>
      <c r="H6707">
        <f t="shared" ca="1" si="212"/>
        <v>-1.0714937692226749E-2</v>
      </c>
    </row>
    <row r="6708" spans="2:8" x14ac:dyDescent="0.2">
      <c r="B6708" s="176">
        <v>36230</v>
      </c>
      <c r="C6708" s="146">
        <v>27.591121999999999</v>
      </c>
      <c r="D6708">
        <f t="shared" si="211"/>
        <v>-0.75059674240524976</v>
      </c>
      <c r="E6708">
        <v>-4.3163567258825787E-2</v>
      </c>
      <c r="G6708">
        <v>6706</v>
      </c>
      <c r="H6708">
        <f t="shared" ca="1" si="212"/>
        <v>-2.3024033685270184E-2</v>
      </c>
    </row>
    <row r="6709" spans="2:8" x14ac:dyDescent="0.2">
      <c r="B6709" s="176">
        <v>38917</v>
      </c>
      <c r="C6709" s="146">
        <v>110.62855500000001</v>
      </c>
      <c r="D6709">
        <f t="shared" si="211"/>
        <v>9.9817040019368868</v>
      </c>
      <c r="E6709">
        <v>-4.3181746710233705E-2</v>
      </c>
      <c r="G6709">
        <v>6707</v>
      </c>
      <c r="H6709">
        <f t="shared" ca="1" si="212"/>
        <v>5.277546088138238E-2</v>
      </c>
    </row>
    <row r="6710" spans="2:8" x14ac:dyDescent="0.2">
      <c r="B6710" s="176">
        <v>37061</v>
      </c>
      <c r="C6710" s="146">
        <v>10.073897000000001</v>
      </c>
      <c r="D6710">
        <f t="shared" si="211"/>
        <v>-0.92813403002042194</v>
      </c>
      <c r="E6710">
        <v>-4.3223399458029887E-2</v>
      </c>
      <c r="G6710">
        <v>6708</v>
      </c>
      <c r="H6710">
        <f t="shared" ca="1" si="212"/>
        <v>1.0362696829138861E-2</v>
      </c>
    </row>
    <row r="6711" spans="2:8" x14ac:dyDescent="0.2">
      <c r="B6711" s="176">
        <v>40798</v>
      </c>
      <c r="C6711" s="146">
        <v>140.17617799999999</v>
      </c>
      <c r="D6711">
        <f t="shared" si="211"/>
        <v>4.1681687135650396</v>
      </c>
      <c r="E6711">
        <v>-4.333899654143767E-2</v>
      </c>
      <c r="G6711">
        <v>6709</v>
      </c>
      <c r="H6711">
        <f t="shared" ca="1" si="212"/>
        <v>1.9761777125864445E-2</v>
      </c>
    </row>
    <row r="6712" spans="2:8" x14ac:dyDescent="0.2">
      <c r="B6712" s="176">
        <v>39811</v>
      </c>
      <c r="C6712" s="146">
        <v>27.122987999999999</v>
      </c>
      <c r="D6712">
        <f t="shared" si="211"/>
        <v>1.5703789261245304</v>
      </c>
      <c r="E6712">
        <v>-4.3352620422446614E-2</v>
      </c>
      <c r="G6712">
        <v>6710</v>
      </c>
      <c r="H6712">
        <f t="shared" ca="1" si="212"/>
        <v>2.3291934736394085E-2</v>
      </c>
    </row>
    <row r="6713" spans="2:8" x14ac:dyDescent="0.2">
      <c r="B6713" s="176">
        <v>37057</v>
      </c>
      <c r="C6713" s="146">
        <v>10.552136000000001</v>
      </c>
      <c r="D6713">
        <f t="shared" si="211"/>
        <v>-0.96176621546478813</v>
      </c>
      <c r="E6713">
        <v>-4.335663625609857E-2</v>
      </c>
      <c r="G6713">
        <v>6711</v>
      </c>
      <c r="H6713">
        <f t="shared" ca="1" si="212"/>
        <v>2.0196595392798715E-2</v>
      </c>
    </row>
    <row r="6714" spans="2:8" x14ac:dyDescent="0.2">
      <c r="B6714" s="176">
        <v>43277</v>
      </c>
      <c r="C6714" s="146">
        <v>275.98983800000002</v>
      </c>
      <c r="D6714">
        <f t="shared" si="211"/>
        <v>15.03054174596801</v>
      </c>
      <c r="E6714">
        <v>-4.3365512190010252E-2</v>
      </c>
      <c r="G6714">
        <v>6712</v>
      </c>
      <c r="H6714">
        <f t="shared" ca="1" si="212"/>
        <v>2.3422212416982092E-2</v>
      </c>
    </row>
    <row r="6715" spans="2:8" x14ac:dyDescent="0.2">
      <c r="B6715" s="176">
        <v>36126</v>
      </c>
      <c r="C6715" s="146">
        <v>17.216501000000001</v>
      </c>
      <c r="D6715">
        <f t="shared" si="211"/>
        <v>-0.93149480655141592</v>
      </c>
      <c r="E6715">
        <v>-4.3478248791645711E-2</v>
      </c>
      <c r="G6715">
        <v>6713</v>
      </c>
      <c r="H6715">
        <f t="shared" ca="1" si="212"/>
        <v>-2.3171136005378347E-3</v>
      </c>
    </row>
    <row r="6716" spans="2:8" x14ac:dyDescent="0.2">
      <c r="B6716" s="176">
        <v>43297</v>
      </c>
      <c r="C6716" s="146">
        <v>251.31672699999999</v>
      </c>
      <c r="D6716">
        <f t="shared" si="211"/>
        <v>2.7100811504460154</v>
      </c>
      <c r="E6716">
        <v>-4.3626741424378307E-2</v>
      </c>
      <c r="G6716">
        <v>6714</v>
      </c>
      <c r="H6716">
        <f t="shared" ca="1" si="212"/>
        <v>-5.5778008337338267E-3</v>
      </c>
    </row>
    <row r="6717" spans="2:8" x14ac:dyDescent="0.2">
      <c r="B6717" s="176">
        <v>43922</v>
      </c>
      <c r="C6717" s="146">
        <v>67.738876000000005</v>
      </c>
      <c r="D6717">
        <f t="shared" si="211"/>
        <v>0.99556972634552243</v>
      </c>
      <c r="E6717">
        <v>-4.3631284121938931E-2</v>
      </c>
      <c r="G6717">
        <v>6715</v>
      </c>
      <c r="H6717">
        <f t="shared" ca="1" si="212"/>
        <v>-4.9501993980583924E-3</v>
      </c>
    </row>
    <row r="6718" spans="2:8" x14ac:dyDescent="0.2">
      <c r="B6718" s="176">
        <v>37823</v>
      </c>
      <c r="C6718" s="146">
        <v>33.944629999999997</v>
      </c>
      <c r="D6718">
        <f t="shared" si="211"/>
        <v>-0.71892012680355544</v>
      </c>
      <c r="E6718">
        <v>-4.3670921506431641E-2</v>
      </c>
      <c r="G6718">
        <v>6716</v>
      </c>
      <c r="H6718">
        <f t="shared" ca="1" si="212"/>
        <v>-3.8797521000924597E-3</v>
      </c>
    </row>
    <row r="6719" spans="2:8" x14ac:dyDescent="0.2">
      <c r="B6719" s="176">
        <v>39169</v>
      </c>
      <c r="C6719" s="146">
        <v>120.765068</v>
      </c>
      <c r="D6719">
        <f t="shared" si="211"/>
        <v>6.7124259491933653</v>
      </c>
      <c r="E6719">
        <v>-4.3784206925091995E-2</v>
      </c>
      <c r="G6719">
        <v>6717</v>
      </c>
      <c r="H6719">
        <f t="shared" ca="1" si="212"/>
        <v>-3.8851350117677715E-2</v>
      </c>
    </row>
    <row r="6720" spans="2:8" x14ac:dyDescent="0.2">
      <c r="B6720" s="176">
        <v>37238</v>
      </c>
      <c r="C6720" s="146">
        <v>15.658505999999999</v>
      </c>
      <c r="D6720">
        <f t="shared" si="211"/>
        <v>-0.80524106255390737</v>
      </c>
      <c r="E6720">
        <v>-4.3805927576593469E-2</v>
      </c>
      <c r="G6720">
        <v>6718</v>
      </c>
      <c r="H6720">
        <f t="shared" ca="1" si="212"/>
        <v>-5.128413791167926E-2</v>
      </c>
    </row>
    <row r="6721" spans="2:8" x14ac:dyDescent="0.2">
      <c r="B6721" s="176">
        <v>43969</v>
      </c>
      <c r="C6721" s="146">
        <v>80.399422000000001</v>
      </c>
      <c r="D6721">
        <f t="shared" si="211"/>
        <v>-0.63790567224526984</v>
      </c>
      <c r="E6721">
        <v>-4.3864790045171805E-2</v>
      </c>
      <c r="G6721">
        <v>6719</v>
      </c>
      <c r="H6721">
        <f t="shared" ca="1" si="212"/>
        <v>9.044322621442823E-3</v>
      </c>
    </row>
    <row r="6722" spans="2:8" x14ac:dyDescent="0.2">
      <c r="B6722" s="176">
        <v>40557</v>
      </c>
      <c r="C6722" s="146">
        <v>222.03999300000001</v>
      </c>
      <c r="D6722">
        <f t="shared" si="211"/>
        <v>0.46670396928392571</v>
      </c>
      <c r="E6722">
        <v>-4.3907194198998405E-2</v>
      </c>
      <c r="G6722">
        <v>6720</v>
      </c>
      <c r="H6722">
        <f t="shared" ca="1" si="212"/>
        <v>1.8750449108670474E-2</v>
      </c>
    </row>
    <row r="6723" spans="2:8" x14ac:dyDescent="0.2">
      <c r="B6723" s="176">
        <v>38832</v>
      </c>
      <c r="C6723" s="146">
        <v>151.38705400000001</v>
      </c>
      <c r="D6723">
        <f t="shared" ref="D6723:D6786" si="213">(C6723-C6724)/C6724</f>
        <v>-0.67703344486268102</v>
      </c>
      <c r="E6723">
        <v>-4.3929071128419386E-2</v>
      </c>
      <c r="G6723">
        <v>6721</v>
      </c>
      <c r="H6723">
        <f t="shared" ca="1" si="212"/>
        <v>2.8298873691863871E-4</v>
      </c>
    </row>
    <row r="6724" spans="2:8" x14ac:dyDescent="0.2">
      <c r="B6724" s="176">
        <v>44547</v>
      </c>
      <c r="C6724" s="146">
        <v>468.739105</v>
      </c>
      <c r="D6724">
        <f t="shared" si="213"/>
        <v>0.53760646052334993</v>
      </c>
      <c r="E6724">
        <v>-4.4211772122743541E-2</v>
      </c>
      <c r="G6724">
        <v>6722</v>
      </c>
      <c r="H6724">
        <f t="shared" ref="H6724:H6787" ca="1" si="214">_xlfn.NORM.INV(RAND(),N$5,N$6)</f>
        <v>2.7213438964703966E-2</v>
      </c>
    </row>
    <row r="6725" spans="2:8" x14ac:dyDescent="0.2">
      <c r="B6725" s="176">
        <v>44272</v>
      </c>
      <c r="C6725" s="146">
        <v>304.84985399999999</v>
      </c>
      <c r="D6725">
        <f t="shared" si="213"/>
        <v>0.19034636096886259</v>
      </c>
      <c r="E6725">
        <v>-4.4225792783732357E-2</v>
      </c>
      <c r="G6725">
        <v>6723</v>
      </c>
      <c r="H6725">
        <f t="shared" ca="1" si="214"/>
        <v>-4.5203185436504464E-3</v>
      </c>
    </row>
    <row r="6726" spans="2:8" x14ac:dyDescent="0.2">
      <c r="B6726" s="176">
        <v>43335</v>
      </c>
      <c r="C6726" s="146">
        <v>256.10180700000001</v>
      </c>
      <c r="D6726">
        <f t="shared" si="213"/>
        <v>1.0104465156860509</v>
      </c>
      <c r="E6726">
        <v>-4.427076028075367E-2</v>
      </c>
      <c r="G6726">
        <v>6724</v>
      </c>
      <c r="H6726">
        <f t="shared" ca="1" si="214"/>
        <v>-1.6806451858690376E-2</v>
      </c>
    </row>
    <row r="6727" spans="2:8" x14ac:dyDescent="0.2">
      <c r="B6727" s="176">
        <v>40213</v>
      </c>
      <c r="C6727" s="146">
        <v>127.385536</v>
      </c>
      <c r="D6727">
        <f t="shared" si="213"/>
        <v>-0.33080620426744062</v>
      </c>
      <c r="E6727">
        <v>-4.4279664418543259E-2</v>
      </c>
      <c r="G6727">
        <v>6725</v>
      </c>
      <c r="H6727">
        <f t="shared" ca="1" si="214"/>
        <v>-5.0154294269872815E-3</v>
      </c>
    </row>
    <row r="6728" spans="2:8" x14ac:dyDescent="0.2">
      <c r="B6728" s="176">
        <v>43592</v>
      </c>
      <c r="C6728" s="146">
        <v>190.35672</v>
      </c>
      <c r="D6728">
        <f t="shared" si="213"/>
        <v>0.82435211622262428</v>
      </c>
      <c r="E6728">
        <v>-4.429432727498743E-2</v>
      </c>
      <c r="G6728">
        <v>6726</v>
      </c>
      <c r="H6728">
        <f t="shared" ca="1" si="214"/>
        <v>1.9719055712236852E-2</v>
      </c>
    </row>
    <row r="6729" spans="2:8" x14ac:dyDescent="0.2">
      <c r="B6729" s="176">
        <v>39524</v>
      </c>
      <c r="C6729" s="146">
        <v>104.342094</v>
      </c>
      <c r="D6729">
        <f t="shared" si="213"/>
        <v>-7.7365783091032675E-2</v>
      </c>
      <c r="E6729">
        <v>-4.430333602701142E-2</v>
      </c>
      <c r="G6729">
        <v>6727</v>
      </c>
      <c r="H6729">
        <f t="shared" ca="1" si="214"/>
        <v>-1.3031048369309343E-2</v>
      </c>
    </row>
    <row r="6730" spans="2:8" x14ac:dyDescent="0.2">
      <c r="B6730" s="176">
        <v>39310</v>
      </c>
      <c r="C6730" s="146">
        <v>113.09150700000001</v>
      </c>
      <c r="D6730">
        <f t="shared" si="213"/>
        <v>-0.29799522049683119</v>
      </c>
      <c r="E6730">
        <v>-4.4346311842788651E-2</v>
      </c>
      <c r="G6730">
        <v>6728</v>
      </c>
      <c r="H6730">
        <f t="shared" ca="1" si="214"/>
        <v>1.4690910368588233E-2</v>
      </c>
    </row>
    <row r="6731" spans="2:8" x14ac:dyDescent="0.2">
      <c r="B6731" s="176">
        <v>43879</v>
      </c>
      <c r="C6731" s="146">
        <v>161.097916</v>
      </c>
      <c r="D6731">
        <f t="shared" si="213"/>
        <v>1.474753820256689</v>
      </c>
      <c r="E6731">
        <v>-4.4352460778273151E-2</v>
      </c>
      <c r="G6731">
        <v>6729</v>
      </c>
      <c r="H6731">
        <f t="shared" ca="1" si="214"/>
        <v>4.167710852096268E-2</v>
      </c>
    </row>
    <row r="6732" spans="2:8" x14ac:dyDescent="0.2">
      <c r="B6732" s="176">
        <v>38447</v>
      </c>
      <c r="C6732" s="146">
        <v>65.096541999999999</v>
      </c>
      <c r="D6732">
        <f t="shared" si="213"/>
        <v>9.4650383053817788E-2</v>
      </c>
      <c r="E6732">
        <v>-4.4551271537174891E-2</v>
      </c>
      <c r="G6732">
        <v>6730</v>
      </c>
      <c r="H6732">
        <f t="shared" ca="1" si="214"/>
        <v>3.1968672251427976E-3</v>
      </c>
    </row>
    <row r="6733" spans="2:8" x14ac:dyDescent="0.2">
      <c r="B6733" s="176">
        <v>38141</v>
      </c>
      <c r="C6733" s="146">
        <v>59.467883999999998</v>
      </c>
      <c r="D6733">
        <f t="shared" si="213"/>
        <v>4.3687568940017822</v>
      </c>
      <c r="E6733">
        <v>-4.4574706304715522E-2</v>
      </c>
      <c r="G6733">
        <v>6731</v>
      </c>
      <c r="H6733">
        <f t="shared" ca="1" si="214"/>
        <v>6.796684456821607E-2</v>
      </c>
    </row>
    <row r="6734" spans="2:8" x14ac:dyDescent="0.2">
      <c r="B6734" s="176">
        <v>37008</v>
      </c>
      <c r="C6734" s="146">
        <v>11.076658</v>
      </c>
      <c r="D6734">
        <f t="shared" si="213"/>
        <v>-0.91423249562006592</v>
      </c>
      <c r="E6734">
        <v>-4.457752323593301E-2</v>
      </c>
      <c r="G6734">
        <v>6732</v>
      </c>
      <c r="H6734">
        <f t="shared" ca="1" si="214"/>
        <v>-3.378509096164245E-4</v>
      </c>
    </row>
    <row r="6735" spans="2:8" x14ac:dyDescent="0.2">
      <c r="B6735" s="176">
        <v>43678</v>
      </c>
      <c r="C6735" s="146">
        <v>129.147491</v>
      </c>
      <c r="D6735">
        <f t="shared" si="213"/>
        <v>4.7397094099552985</v>
      </c>
      <c r="E6735">
        <v>-4.4616534842147018E-2</v>
      </c>
      <c r="G6735">
        <v>6733</v>
      </c>
      <c r="H6735">
        <f t="shared" ca="1" si="214"/>
        <v>4.0711959243187976E-2</v>
      </c>
    </row>
    <row r="6736" spans="2:8" x14ac:dyDescent="0.2">
      <c r="B6736" s="176">
        <v>35979</v>
      </c>
      <c r="C6736" s="146">
        <v>22.500702</v>
      </c>
      <c r="D6736">
        <f t="shared" si="213"/>
        <v>-0.81203864131066295</v>
      </c>
      <c r="E6736">
        <v>-4.4620235441538751E-2</v>
      </c>
      <c r="G6736">
        <v>6734</v>
      </c>
      <c r="H6736">
        <f t="shared" ca="1" si="214"/>
        <v>-4.9529287063053422E-2</v>
      </c>
    </row>
    <row r="6737" spans="2:8" x14ac:dyDescent="0.2">
      <c r="B6737" s="176">
        <v>39290</v>
      </c>
      <c r="C6737" s="146">
        <v>119.70919000000001</v>
      </c>
      <c r="D6737">
        <f t="shared" si="213"/>
        <v>-0.12081922605613619</v>
      </c>
      <c r="E6737">
        <v>-4.4681249010588793E-2</v>
      </c>
      <c r="G6737">
        <v>6735</v>
      </c>
      <c r="H6737">
        <f t="shared" ca="1" si="214"/>
        <v>1.4402679165796397E-2</v>
      </c>
    </row>
    <row r="6738" spans="2:8" x14ac:dyDescent="0.2">
      <c r="B6738" s="176">
        <v>40336</v>
      </c>
      <c r="C6738" s="146">
        <v>136.15992700000001</v>
      </c>
      <c r="D6738">
        <f t="shared" si="213"/>
        <v>-3.0968811512358616E-2</v>
      </c>
      <c r="E6738">
        <v>-4.4712073321306299E-2</v>
      </c>
      <c r="G6738">
        <v>6736</v>
      </c>
      <c r="H6738">
        <f t="shared" ca="1" si="214"/>
        <v>-1.1612731572072535E-2</v>
      </c>
    </row>
    <row r="6739" spans="2:8" x14ac:dyDescent="0.2">
      <c r="B6739" s="176">
        <v>40820</v>
      </c>
      <c r="C6739" s="146">
        <v>140.51139800000001</v>
      </c>
      <c r="D6739">
        <f t="shared" si="213"/>
        <v>3.4464432020236924</v>
      </c>
      <c r="E6739">
        <v>-4.4921955756067319E-2</v>
      </c>
      <c r="G6739">
        <v>6737</v>
      </c>
      <c r="H6739">
        <f t="shared" ca="1" si="214"/>
        <v>3.9411196975374138E-2</v>
      </c>
    </row>
    <row r="6740" spans="2:8" x14ac:dyDescent="0.2">
      <c r="B6740" s="176">
        <v>36185</v>
      </c>
      <c r="C6740" s="146">
        <v>31.600853000000001</v>
      </c>
      <c r="D6740">
        <f t="shared" si="213"/>
        <v>-0.85446554949670139</v>
      </c>
      <c r="E6740">
        <v>-4.5044979433815732E-2</v>
      </c>
      <c r="G6740">
        <v>6738</v>
      </c>
      <c r="H6740">
        <f t="shared" ca="1" si="214"/>
        <v>5.4356611880416955E-3</v>
      </c>
    </row>
    <row r="6741" spans="2:8" x14ac:dyDescent="0.2">
      <c r="B6741" s="176">
        <v>41074</v>
      </c>
      <c r="C6741" s="146">
        <v>217.13658100000001</v>
      </c>
      <c r="D6741">
        <f t="shared" si="213"/>
        <v>18.936271695061503</v>
      </c>
      <c r="E6741">
        <v>-4.5071652154259741E-2</v>
      </c>
      <c r="G6741">
        <v>6739</v>
      </c>
      <c r="H6741">
        <f t="shared" ca="1" si="214"/>
        <v>-3.7596238660013263E-2</v>
      </c>
    </row>
    <row r="6742" spans="2:8" x14ac:dyDescent="0.2">
      <c r="B6742" s="176">
        <v>36972</v>
      </c>
      <c r="C6742" s="146">
        <v>10.891534</v>
      </c>
      <c r="D6742">
        <f t="shared" si="213"/>
        <v>-0.96918236818196335</v>
      </c>
      <c r="E6742">
        <v>-4.5300634912759846E-2</v>
      </c>
      <c r="G6742">
        <v>6740</v>
      </c>
      <c r="H6742">
        <f t="shared" ca="1" si="214"/>
        <v>1.5136470400190907E-2</v>
      </c>
    </row>
    <row r="6743" spans="2:8" x14ac:dyDescent="0.2">
      <c r="B6743" s="176">
        <v>41590</v>
      </c>
      <c r="C6743" s="146">
        <v>353.41891500000003</v>
      </c>
      <c r="D6743">
        <f t="shared" si="213"/>
        <v>7.4080462694717406</v>
      </c>
      <c r="E6743">
        <v>-4.5346024757941722E-2</v>
      </c>
      <c r="G6743">
        <v>6741</v>
      </c>
      <c r="H6743">
        <f t="shared" ca="1" si="214"/>
        <v>2.3358940458112912E-3</v>
      </c>
    </row>
    <row r="6744" spans="2:8" x14ac:dyDescent="0.2">
      <c r="B6744" s="176">
        <v>37882</v>
      </c>
      <c r="C6744" s="146">
        <v>42.033417</v>
      </c>
      <c r="D6744">
        <f t="shared" si="213"/>
        <v>-0.8989468640581324</v>
      </c>
      <c r="E6744">
        <v>-4.538952560624708E-2</v>
      </c>
      <c r="G6744">
        <v>6742</v>
      </c>
      <c r="H6744">
        <f t="shared" ca="1" si="214"/>
        <v>-4.7319463718790448E-3</v>
      </c>
    </row>
    <row r="6745" spans="2:8" x14ac:dyDescent="0.2">
      <c r="B6745" s="176">
        <v>44624</v>
      </c>
      <c r="C6745" s="146">
        <v>415.95361300000002</v>
      </c>
      <c r="D6745">
        <f t="shared" si="213"/>
        <v>13.89580913389689</v>
      </c>
      <c r="E6745">
        <v>-4.5412956723332863E-2</v>
      </c>
      <c r="G6745">
        <v>6743</v>
      </c>
      <c r="H6745">
        <f t="shared" ca="1" si="214"/>
        <v>-7.4410284632522332E-3</v>
      </c>
    </row>
    <row r="6746" spans="2:8" x14ac:dyDescent="0.2">
      <c r="B6746" s="176">
        <v>39794</v>
      </c>
      <c r="C6746" s="146">
        <v>27.924204</v>
      </c>
      <c r="D6746">
        <f t="shared" si="213"/>
        <v>-0.51731425407576859</v>
      </c>
      <c r="E6746">
        <v>-4.5440449237246681E-2</v>
      </c>
      <c r="G6746">
        <v>6744</v>
      </c>
      <c r="H6746">
        <f t="shared" ca="1" si="214"/>
        <v>2.9232355836310276E-2</v>
      </c>
    </row>
    <row r="6747" spans="2:8" x14ac:dyDescent="0.2">
      <c r="B6747" s="176">
        <v>35121</v>
      </c>
      <c r="C6747" s="146">
        <v>57.851726999999997</v>
      </c>
      <c r="D6747">
        <f t="shared" si="213"/>
        <v>1.2158645342451162</v>
      </c>
      <c r="E6747">
        <v>-4.5480860507387762E-2</v>
      </c>
      <c r="G6747">
        <v>6745</v>
      </c>
      <c r="H6747">
        <f t="shared" ca="1" si="214"/>
        <v>2.4616326746353046E-2</v>
      </c>
    </row>
    <row r="6748" spans="2:8" x14ac:dyDescent="0.2">
      <c r="B6748" s="176">
        <v>36306</v>
      </c>
      <c r="C6748" s="146">
        <v>26.107970999999999</v>
      </c>
      <c r="D6748">
        <f t="shared" si="213"/>
        <v>-0.6874868808503507</v>
      </c>
      <c r="E6748">
        <v>-4.5504145140856517E-2</v>
      </c>
      <c r="G6748">
        <v>6746</v>
      </c>
      <c r="H6748">
        <f t="shared" ca="1" si="214"/>
        <v>-1.3116467128398698E-2</v>
      </c>
    </row>
    <row r="6749" spans="2:8" x14ac:dyDescent="0.2">
      <c r="B6749" s="176">
        <v>38040</v>
      </c>
      <c r="C6749" s="146">
        <v>83.542000000000002</v>
      </c>
      <c r="D6749">
        <f t="shared" si="213"/>
        <v>-0.70447072137822442</v>
      </c>
      <c r="E6749">
        <v>-4.5553518065603392E-2</v>
      </c>
      <c r="G6749">
        <v>6747</v>
      </c>
      <c r="H6749">
        <f t="shared" ca="1" si="214"/>
        <v>3.7253476050588832E-2</v>
      </c>
    </row>
    <row r="6750" spans="2:8" x14ac:dyDescent="0.2">
      <c r="B6750" s="176">
        <v>41506</v>
      </c>
      <c r="C6750" s="146">
        <v>282.686035</v>
      </c>
      <c r="D6750">
        <f t="shared" si="213"/>
        <v>1.8215630346961402</v>
      </c>
      <c r="E6750">
        <v>-4.5575133910026586E-2</v>
      </c>
      <c r="G6750">
        <v>6748</v>
      </c>
      <c r="H6750">
        <f t="shared" ca="1" si="214"/>
        <v>-5.2817404829352994E-4</v>
      </c>
    </row>
    <row r="6751" spans="2:8" x14ac:dyDescent="0.2">
      <c r="B6751" s="176">
        <v>43997</v>
      </c>
      <c r="C6751" s="146">
        <v>100.187744</v>
      </c>
      <c r="D6751">
        <f t="shared" si="213"/>
        <v>0.32856867828349035</v>
      </c>
      <c r="E6751">
        <v>-4.558406121690612E-2</v>
      </c>
      <c r="G6751">
        <v>6749</v>
      </c>
      <c r="H6751">
        <f t="shared" ca="1" si="214"/>
        <v>-5.5060951218732876E-2</v>
      </c>
    </row>
    <row r="6752" spans="2:8" x14ac:dyDescent="0.2">
      <c r="B6752" s="176">
        <v>35269</v>
      </c>
      <c r="C6752" s="146">
        <v>75.410285999999999</v>
      </c>
      <c r="D6752">
        <f t="shared" si="213"/>
        <v>-0.34008620098964121</v>
      </c>
      <c r="E6752">
        <v>-4.5699410273325185E-2</v>
      </c>
      <c r="G6752">
        <v>6750</v>
      </c>
      <c r="H6752">
        <f t="shared" ca="1" si="214"/>
        <v>4.0261569575116368E-2</v>
      </c>
    </row>
    <row r="6753" spans="2:8" x14ac:dyDescent="0.2">
      <c r="B6753" s="176">
        <v>39295</v>
      </c>
      <c r="C6753" s="146">
        <v>114.27293400000001</v>
      </c>
      <c r="D6753">
        <f t="shared" si="213"/>
        <v>-7.9719218727045349E-2</v>
      </c>
      <c r="E6753">
        <v>-4.5753368726871496E-2</v>
      </c>
      <c r="G6753">
        <v>6751</v>
      </c>
      <c r="H6753">
        <f t="shared" ca="1" si="214"/>
        <v>1.9514774544354768E-2</v>
      </c>
    </row>
    <row r="6754" spans="2:8" x14ac:dyDescent="0.2">
      <c r="B6754" s="176">
        <v>39146</v>
      </c>
      <c r="C6754" s="146">
        <v>124.171814</v>
      </c>
      <c r="D6754">
        <f t="shared" si="213"/>
        <v>-0.64909406848011919</v>
      </c>
      <c r="E6754">
        <v>-4.5782871844517764E-2</v>
      </c>
      <c r="G6754">
        <v>6752</v>
      </c>
      <c r="H6754">
        <f t="shared" ca="1" si="214"/>
        <v>2.4989787409515355E-2</v>
      </c>
    </row>
    <row r="6755" spans="2:8" x14ac:dyDescent="0.2">
      <c r="B6755" s="176">
        <v>41620</v>
      </c>
      <c r="C6755" s="146">
        <v>353.86068699999998</v>
      </c>
      <c r="D6755">
        <f t="shared" si="213"/>
        <v>1.4599000231168699</v>
      </c>
      <c r="E6755">
        <v>-4.5923714693145823E-2</v>
      </c>
      <c r="G6755">
        <v>6753</v>
      </c>
      <c r="H6755">
        <f t="shared" ca="1" si="214"/>
        <v>-8.1476469844067867E-3</v>
      </c>
    </row>
    <row r="6756" spans="2:8" x14ac:dyDescent="0.2">
      <c r="B6756" s="176">
        <v>43671</v>
      </c>
      <c r="C6756" s="146">
        <v>143.851654</v>
      </c>
      <c r="D6756">
        <f t="shared" si="213"/>
        <v>-0.70065345610724705</v>
      </c>
      <c r="E6756">
        <v>-4.5950412806573998E-2</v>
      </c>
      <c r="G6756">
        <v>6754</v>
      </c>
      <c r="H6756">
        <f t="shared" ca="1" si="214"/>
        <v>4.5655950170163141E-3</v>
      </c>
    </row>
    <row r="6757" spans="2:8" x14ac:dyDescent="0.2">
      <c r="B6757" s="176">
        <v>42780</v>
      </c>
      <c r="C6757" s="146">
        <v>480.55224600000003</v>
      </c>
      <c r="D6757">
        <f t="shared" si="213"/>
        <v>1.4126624347327783</v>
      </c>
      <c r="E6757">
        <v>-4.6012277398338228E-2</v>
      </c>
      <c r="G6757">
        <v>6755</v>
      </c>
      <c r="H6757">
        <f t="shared" ca="1" si="214"/>
        <v>2.6999532873009078E-2</v>
      </c>
    </row>
    <row r="6758" spans="2:8" x14ac:dyDescent="0.2">
      <c r="B6758" s="176">
        <v>43591</v>
      </c>
      <c r="C6758" s="146">
        <v>199.17922999999999</v>
      </c>
      <c r="D6758">
        <f t="shared" si="213"/>
        <v>-0.46051028643580083</v>
      </c>
      <c r="E6758">
        <v>-4.6073012526290841E-2</v>
      </c>
      <c r="G6758">
        <v>6756</v>
      </c>
      <c r="H6758">
        <f t="shared" ca="1" si="214"/>
        <v>-2.6452676720880374E-2</v>
      </c>
    </row>
    <row r="6759" spans="2:8" x14ac:dyDescent="0.2">
      <c r="B6759" s="176">
        <v>42465</v>
      </c>
      <c r="C6759" s="146">
        <v>369.19931000000003</v>
      </c>
      <c r="D6759">
        <f t="shared" si="213"/>
        <v>4.516954632960223</v>
      </c>
      <c r="E6759">
        <v>-4.6086581100455763E-2</v>
      </c>
      <c r="G6759">
        <v>6757</v>
      </c>
      <c r="H6759">
        <f t="shared" ca="1" si="214"/>
        <v>3.7215785379214848E-2</v>
      </c>
    </row>
    <row r="6760" spans="2:8" x14ac:dyDescent="0.2">
      <c r="B6760" s="176">
        <v>35180</v>
      </c>
      <c r="C6760" s="146">
        <v>66.920852999999994</v>
      </c>
      <c r="D6760">
        <f t="shared" si="213"/>
        <v>-0.41597774969914342</v>
      </c>
      <c r="E6760">
        <v>-4.6090979267354032E-2</v>
      </c>
      <c r="G6760">
        <v>6758</v>
      </c>
      <c r="H6760">
        <f t="shared" ca="1" si="214"/>
        <v>-2.4282189975449366E-2</v>
      </c>
    </row>
    <row r="6761" spans="2:8" x14ac:dyDescent="0.2">
      <c r="B6761" s="176">
        <v>38881</v>
      </c>
      <c r="C6761" s="146">
        <v>114.586136</v>
      </c>
      <c r="D6761">
        <f t="shared" si="213"/>
        <v>-0.14303094635384281</v>
      </c>
      <c r="E6761">
        <v>-4.609154067196921E-2</v>
      </c>
      <c r="G6761">
        <v>6759</v>
      </c>
      <c r="H6761">
        <f t="shared" ca="1" si="214"/>
        <v>-2.2508521603220134E-2</v>
      </c>
    </row>
    <row r="6762" spans="2:8" x14ac:dyDescent="0.2">
      <c r="B6762" s="176">
        <v>40799</v>
      </c>
      <c r="C6762" s="146">
        <v>133.710938</v>
      </c>
      <c r="D6762">
        <f t="shared" si="213"/>
        <v>1.9161299347372476</v>
      </c>
      <c r="E6762">
        <v>-4.6122244822511815E-2</v>
      </c>
      <c r="G6762">
        <v>6760</v>
      </c>
      <c r="H6762">
        <f t="shared" ca="1" si="214"/>
        <v>3.1066189471244381E-2</v>
      </c>
    </row>
    <row r="6763" spans="2:8" x14ac:dyDescent="0.2">
      <c r="B6763" s="176">
        <v>35751</v>
      </c>
      <c r="C6763" s="146">
        <v>45.852187999999998</v>
      </c>
      <c r="D6763">
        <f t="shared" si="213"/>
        <v>0.44449524876675606</v>
      </c>
      <c r="E6763">
        <v>-4.6153860875708073E-2</v>
      </c>
      <c r="G6763">
        <v>6761</v>
      </c>
      <c r="H6763">
        <f t="shared" ca="1" si="214"/>
        <v>-1.9613906564735148E-2</v>
      </c>
    </row>
    <row r="6764" spans="2:8" x14ac:dyDescent="0.2">
      <c r="B6764" s="176">
        <v>35949</v>
      </c>
      <c r="C6764" s="146">
        <v>31.742705999999998</v>
      </c>
      <c r="D6764">
        <f t="shared" si="213"/>
        <v>0.62462648036201807</v>
      </c>
      <c r="E6764">
        <v>-4.6187454882563012E-2</v>
      </c>
      <c r="G6764">
        <v>6762</v>
      </c>
      <c r="H6764">
        <f t="shared" ca="1" si="214"/>
        <v>2.8386745230782048E-2</v>
      </c>
    </row>
    <row r="6765" spans="2:8" x14ac:dyDescent="0.2">
      <c r="B6765" s="176">
        <v>36629</v>
      </c>
      <c r="C6765" s="146">
        <v>19.538464000000001</v>
      </c>
      <c r="D6765">
        <f t="shared" si="213"/>
        <v>-0.83013914618876128</v>
      </c>
      <c r="E6765">
        <v>-4.6210580845817063E-2</v>
      </c>
      <c r="G6765">
        <v>6763</v>
      </c>
      <c r="H6765">
        <f t="shared" ca="1" si="214"/>
        <v>-4.5767646433280025E-3</v>
      </c>
    </row>
    <row r="6766" spans="2:8" x14ac:dyDescent="0.2">
      <c r="B6766" s="176">
        <v>39514</v>
      </c>
      <c r="C6766" s="146">
        <v>115.026291</v>
      </c>
      <c r="D6766">
        <f t="shared" si="213"/>
        <v>8.037719454422513</v>
      </c>
      <c r="E6766">
        <v>-4.621279918223227E-2</v>
      </c>
      <c r="G6766">
        <v>6764</v>
      </c>
      <c r="H6766">
        <f t="shared" ca="1" si="214"/>
        <v>3.3375928781781306E-2</v>
      </c>
    </row>
    <row r="6767" spans="2:8" x14ac:dyDescent="0.2">
      <c r="B6767" s="176">
        <v>36795</v>
      </c>
      <c r="C6767" s="146">
        <v>12.727358000000001</v>
      </c>
      <c r="D6767">
        <f t="shared" si="213"/>
        <v>-0.74630071822166011</v>
      </c>
      <c r="E6767">
        <v>-4.624277283381352E-2</v>
      </c>
      <c r="G6767">
        <v>6765</v>
      </c>
      <c r="H6767">
        <f t="shared" ca="1" si="214"/>
        <v>-1.0495752397458591E-3</v>
      </c>
    </row>
    <row r="6768" spans="2:8" x14ac:dyDescent="0.2">
      <c r="B6768" s="176">
        <v>35446</v>
      </c>
      <c r="C6768" s="146">
        <v>50.167102999999997</v>
      </c>
      <c r="D6768">
        <f t="shared" si="213"/>
        <v>-0.89647509236840117</v>
      </c>
      <c r="E6768">
        <v>-4.6263764456701668E-2</v>
      </c>
      <c r="G6768">
        <v>6766</v>
      </c>
      <c r="H6768">
        <f t="shared" ca="1" si="214"/>
        <v>4.1867017517342654E-2</v>
      </c>
    </row>
    <row r="6769" spans="2:8" x14ac:dyDescent="0.2">
      <c r="B6769" s="176">
        <v>44522</v>
      </c>
      <c r="C6769" s="146">
        <v>484.58969100000002</v>
      </c>
      <c r="D6769">
        <f t="shared" si="213"/>
        <v>38.686147716523827</v>
      </c>
      <c r="E6769">
        <v>-4.6301742409539798E-2</v>
      </c>
      <c r="G6769">
        <v>6767</v>
      </c>
      <c r="H6769">
        <f t="shared" ca="1" si="214"/>
        <v>1.8806054286934611E-2</v>
      </c>
    </row>
    <row r="6770" spans="2:8" x14ac:dyDescent="0.2">
      <c r="B6770" s="176">
        <v>36840</v>
      </c>
      <c r="C6770" s="146">
        <v>12.21055</v>
      </c>
      <c r="D6770">
        <f t="shared" si="213"/>
        <v>-0.94895535634224115</v>
      </c>
      <c r="E6770">
        <v>-4.63855893095034E-2</v>
      </c>
      <c r="G6770">
        <v>6768</v>
      </c>
      <c r="H6770">
        <f t="shared" ca="1" si="214"/>
        <v>-2.8598246413246192E-2</v>
      </c>
    </row>
    <row r="6771" spans="2:8" x14ac:dyDescent="0.2">
      <c r="B6771" s="176">
        <v>40521</v>
      </c>
      <c r="C6771" s="146">
        <v>239.21315000000001</v>
      </c>
      <c r="D6771">
        <f t="shared" si="213"/>
        <v>-0.49846651778174955</v>
      </c>
      <c r="E6771">
        <v>-4.6590824106936275E-2</v>
      </c>
      <c r="G6771">
        <v>6769</v>
      </c>
      <c r="H6771">
        <f t="shared" ca="1" si="214"/>
        <v>2.3471485025935733E-2</v>
      </c>
    </row>
    <row r="6772" spans="2:8" x14ac:dyDescent="0.2">
      <c r="B6772" s="176">
        <v>44585</v>
      </c>
      <c r="C6772" s="146">
        <v>476.96346999999997</v>
      </c>
      <c r="D6772">
        <f t="shared" si="213"/>
        <v>12.474701119115847</v>
      </c>
      <c r="E6772">
        <v>-4.6627428989336528E-2</v>
      </c>
      <c r="G6772">
        <v>6770</v>
      </c>
      <c r="H6772">
        <f t="shared" ca="1" si="214"/>
        <v>-5.7379483322077623E-2</v>
      </c>
    </row>
    <row r="6773" spans="2:8" x14ac:dyDescent="0.2">
      <c r="B6773" s="176">
        <v>35810</v>
      </c>
      <c r="C6773" s="146">
        <v>35.396960999999997</v>
      </c>
      <c r="D6773">
        <f t="shared" si="213"/>
        <v>-0.53532791652449629</v>
      </c>
      <c r="E6773">
        <v>-4.6670508501399331E-2</v>
      </c>
      <c r="G6773">
        <v>6771</v>
      </c>
      <c r="H6773">
        <f t="shared" ca="1" si="214"/>
        <v>4.1131373588657238E-3</v>
      </c>
    </row>
    <row r="6774" spans="2:8" x14ac:dyDescent="0.2">
      <c r="B6774" s="176">
        <v>38653</v>
      </c>
      <c r="C6774" s="146">
        <v>76.176215999999997</v>
      </c>
      <c r="D6774">
        <f t="shared" si="213"/>
        <v>0.17366957067505764</v>
      </c>
      <c r="E6774">
        <v>-4.6773415494918466E-2</v>
      </c>
      <c r="G6774">
        <v>6772</v>
      </c>
      <c r="H6774">
        <f t="shared" ca="1" si="214"/>
        <v>-1.8380991096278297E-2</v>
      </c>
    </row>
    <row r="6775" spans="2:8" x14ac:dyDescent="0.2">
      <c r="B6775" s="176">
        <v>38181</v>
      </c>
      <c r="C6775" s="146">
        <v>64.904312000000004</v>
      </c>
      <c r="D6775">
        <f t="shared" si="213"/>
        <v>-0.48608874071878738</v>
      </c>
      <c r="E6775">
        <v>-4.6812327760223718E-2</v>
      </c>
      <c r="G6775">
        <v>6773</v>
      </c>
      <c r="H6775">
        <f t="shared" ca="1" si="214"/>
        <v>3.4185870791650204E-2</v>
      </c>
    </row>
    <row r="6776" spans="2:8" x14ac:dyDescent="0.2">
      <c r="B6776" s="176">
        <v>39167</v>
      </c>
      <c r="C6776" s="146">
        <v>126.294785</v>
      </c>
      <c r="D6776">
        <f t="shared" si="213"/>
        <v>10.191458854050085</v>
      </c>
      <c r="E6776">
        <v>-4.686210312214148E-2</v>
      </c>
      <c r="G6776">
        <v>6774</v>
      </c>
      <c r="H6776">
        <f t="shared" ca="1" si="214"/>
        <v>3.359237420999351E-3</v>
      </c>
    </row>
    <row r="6777" spans="2:8" x14ac:dyDescent="0.2">
      <c r="B6777" s="176">
        <v>37131</v>
      </c>
      <c r="C6777" s="146">
        <v>11.284926</v>
      </c>
      <c r="D6777">
        <f t="shared" si="213"/>
        <v>-0.9391556153408197</v>
      </c>
      <c r="E6777">
        <v>-4.6905560348038333E-2</v>
      </c>
      <c r="G6777">
        <v>6775</v>
      </c>
      <c r="H6777">
        <f t="shared" ca="1" si="214"/>
        <v>1.3320095543804377E-3</v>
      </c>
    </row>
    <row r="6778" spans="2:8" x14ac:dyDescent="0.2">
      <c r="B6778" s="176">
        <v>43416</v>
      </c>
      <c r="C6778" s="146">
        <v>185.47193899999999</v>
      </c>
      <c r="D6778">
        <f t="shared" si="213"/>
        <v>3.4040748295946934</v>
      </c>
      <c r="E6778">
        <v>-4.7119085842313668E-2</v>
      </c>
      <c r="G6778">
        <v>6776</v>
      </c>
      <c r="H6778">
        <f t="shared" ca="1" si="214"/>
        <v>-1.5310918518394029E-2</v>
      </c>
    </row>
    <row r="6779" spans="2:8" x14ac:dyDescent="0.2">
      <c r="B6779" s="176">
        <v>36423</v>
      </c>
      <c r="C6779" s="146">
        <v>42.113712</v>
      </c>
      <c r="D6779">
        <f t="shared" si="213"/>
        <v>-0.60202573818852523</v>
      </c>
      <c r="E6779">
        <v>-4.7121406351083077E-2</v>
      </c>
      <c r="G6779">
        <v>6777</v>
      </c>
      <c r="H6779">
        <f t="shared" ca="1" si="214"/>
        <v>-6.2596686459817598E-3</v>
      </c>
    </row>
    <row r="6780" spans="2:8" x14ac:dyDescent="0.2">
      <c r="B6780" s="176">
        <v>43993</v>
      </c>
      <c r="C6780" s="146">
        <v>105.82019</v>
      </c>
      <c r="D6780">
        <f t="shared" si="213"/>
        <v>-0.30118623654490406</v>
      </c>
      <c r="E6780">
        <v>-4.7127475844405207E-2</v>
      </c>
      <c r="G6780">
        <v>6778</v>
      </c>
      <c r="H6780">
        <f t="shared" ca="1" si="214"/>
        <v>-2.6637153424781835E-3</v>
      </c>
    </row>
    <row r="6781" spans="2:8" x14ac:dyDescent="0.2">
      <c r="B6781" s="176">
        <v>38852</v>
      </c>
      <c r="C6781" s="146">
        <v>151.428314</v>
      </c>
      <c r="D6781">
        <f t="shared" si="213"/>
        <v>1.6130245617207741</v>
      </c>
      <c r="E6781">
        <v>-4.7292617758048099E-2</v>
      </c>
      <c r="G6781">
        <v>6779</v>
      </c>
      <c r="H6781">
        <f t="shared" ca="1" si="214"/>
        <v>1.588143379275405E-2</v>
      </c>
    </row>
    <row r="6782" spans="2:8" x14ac:dyDescent="0.2">
      <c r="B6782" s="176">
        <v>37908</v>
      </c>
      <c r="C6782" s="146">
        <v>57.951355</v>
      </c>
      <c r="D6782">
        <f t="shared" si="213"/>
        <v>-0.5341615016674337</v>
      </c>
      <c r="E6782">
        <v>-4.7341812916279917E-2</v>
      </c>
      <c r="G6782">
        <v>6780</v>
      </c>
      <c r="H6782">
        <f t="shared" ca="1" si="214"/>
        <v>4.8579732297280909E-2</v>
      </c>
    </row>
    <row r="6783" spans="2:8" x14ac:dyDescent="0.2">
      <c r="B6783" s="176">
        <v>40323</v>
      </c>
      <c r="C6783" s="146">
        <v>124.40224499999999</v>
      </c>
      <c r="D6783">
        <f t="shared" si="213"/>
        <v>6.9447071770448598</v>
      </c>
      <c r="E6783">
        <v>-4.7386607071717421E-2</v>
      </c>
      <c r="G6783">
        <v>6781</v>
      </c>
      <c r="H6783">
        <f t="shared" ca="1" si="214"/>
        <v>2.6398147649242313E-2</v>
      </c>
    </row>
    <row r="6784" spans="2:8" x14ac:dyDescent="0.2">
      <c r="B6784" s="176">
        <v>37244</v>
      </c>
      <c r="C6784" s="146">
        <v>15.658505999999999</v>
      </c>
      <c r="D6784">
        <f t="shared" si="213"/>
        <v>-0.13580240372508012</v>
      </c>
      <c r="E6784">
        <v>-4.7395674398707011E-2</v>
      </c>
      <c r="G6784">
        <v>6782</v>
      </c>
      <c r="H6784">
        <f t="shared" ca="1" si="214"/>
        <v>1.4077005157375316E-2</v>
      </c>
    </row>
    <row r="6785" spans="2:8" x14ac:dyDescent="0.2">
      <c r="B6785" s="176">
        <v>37341</v>
      </c>
      <c r="C6785" s="146">
        <v>18.119126999999999</v>
      </c>
      <c r="D6785">
        <f t="shared" si="213"/>
        <v>-0.87227267882475057</v>
      </c>
      <c r="E6785">
        <v>-4.744534296616474E-2</v>
      </c>
      <c r="G6785">
        <v>6783</v>
      </c>
      <c r="H6785">
        <f t="shared" ca="1" si="214"/>
        <v>1.6255156514314677E-2</v>
      </c>
    </row>
    <row r="6786" spans="2:8" x14ac:dyDescent="0.2">
      <c r="B6786" s="176">
        <v>44082</v>
      </c>
      <c r="C6786" s="146">
        <v>141.85787999999999</v>
      </c>
      <c r="D6786">
        <f t="shared" si="213"/>
        <v>0.1121532967472863</v>
      </c>
      <c r="E6786">
        <v>-4.7523333643489457E-2</v>
      </c>
      <c r="G6786">
        <v>6784</v>
      </c>
      <c r="H6786">
        <f t="shared" ca="1" si="214"/>
        <v>-1.5402750488346856E-2</v>
      </c>
    </row>
    <row r="6787" spans="2:8" x14ac:dyDescent="0.2">
      <c r="B6787" s="176">
        <v>43720</v>
      </c>
      <c r="C6787" s="146">
        <v>127.552452</v>
      </c>
      <c r="D6787">
        <f t="shared" ref="D6787:D6850" si="215">(C6787-C6788)/C6788</f>
        <v>3.6875290714008857</v>
      </c>
      <c r="E6787">
        <v>-4.7636913038945551E-2</v>
      </c>
      <c r="G6787">
        <v>6785</v>
      </c>
      <c r="H6787">
        <f t="shared" ca="1" si="214"/>
        <v>-4.9445924252313712E-3</v>
      </c>
    </row>
    <row r="6788" spans="2:8" x14ac:dyDescent="0.2">
      <c r="B6788" s="176">
        <v>36322</v>
      </c>
      <c r="C6788" s="146">
        <v>27.211020999999999</v>
      </c>
      <c r="D6788">
        <f t="shared" si="215"/>
        <v>0.36000731907383432</v>
      </c>
      <c r="E6788">
        <v>-4.7730765618134295E-2</v>
      </c>
      <c r="G6788">
        <v>6786</v>
      </c>
      <c r="H6788">
        <f t="shared" ref="H6788:H6851" ca="1" si="216">_xlfn.NORM.INV(RAND(),N$5,N$6)</f>
        <v>1.8645138221960917E-2</v>
      </c>
    </row>
    <row r="6789" spans="2:8" x14ac:dyDescent="0.2">
      <c r="B6789" s="176">
        <v>36592</v>
      </c>
      <c r="C6789" s="146">
        <v>20.007995999999999</v>
      </c>
      <c r="D6789">
        <f t="shared" si="215"/>
        <v>-0.93642025331201917</v>
      </c>
      <c r="E6789">
        <v>-4.7927722053844227E-2</v>
      </c>
      <c r="G6789">
        <v>6787</v>
      </c>
      <c r="H6789">
        <f t="shared" ca="1" si="216"/>
        <v>4.330961702067037E-2</v>
      </c>
    </row>
    <row r="6790" spans="2:8" x14ac:dyDescent="0.2">
      <c r="B6790" s="176">
        <v>42269</v>
      </c>
      <c r="C6790" s="146">
        <v>314.69134500000001</v>
      </c>
      <c r="D6790">
        <f t="shared" si="215"/>
        <v>4.468133018052999</v>
      </c>
      <c r="E6790">
        <v>-4.7934869160598116E-2</v>
      </c>
      <c r="G6790">
        <v>6788</v>
      </c>
      <c r="H6790">
        <f t="shared" ca="1" si="216"/>
        <v>4.8059651775444419E-2</v>
      </c>
    </row>
    <row r="6791" spans="2:8" x14ac:dyDescent="0.2">
      <c r="B6791" s="176">
        <v>37914</v>
      </c>
      <c r="C6791" s="146">
        <v>57.550052999999998</v>
      </c>
      <c r="D6791">
        <f t="shared" si="215"/>
        <v>-0.27127312292253686</v>
      </c>
      <c r="E6791">
        <v>-4.8028182839161417E-2</v>
      </c>
      <c r="G6791">
        <v>6789</v>
      </c>
      <c r="H6791">
        <f t="shared" ca="1" si="216"/>
        <v>1.7554157036037538E-2</v>
      </c>
    </row>
    <row r="6792" spans="2:8" x14ac:dyDescent="0.2">
      <c r="B6792" s="176">
        <v>38572</v>
      </c>
      <c r="C6792" s="146">
        <v>78.973419000000007</v>
      </c>
      <c r="D6792">
        <f t="shared" si="215"/>
        <v>1.6165580766423844</v>
      </c>
      <c r="E6792">
        <v>-4.8135397618949298E-2</v>
      </c>
      <c r="G6792">
        <v>6790</v>
      </c>
      <c r="H6792">
        <f t="shared" ca="1" si="216"/>
        <v>3.9943695406162667E-2</v>
      </c>
    </row>
    <row r="6793" spans="2:8" x14ac:dyDescent="0.2">
      <c r="B6793" s="176">
        <v>39822</v>
      </c>
      <c r="C6793" s="146">
        <v>30.182176999999999</v>
      </c>
      <c r="D6793">
        <f t="shared" si="215"/>
        <v>2.1994098797180737</v>
      </c>
      <c r="E6793">
        <v>-4.8234266071106514E-2</v>
      </c>
      <c r="G6793">
        <v>6791</v>
      </c>
      <c r="H6793">
        <f t="shared" ca="1" si="216"/>
        <v>-1.8412936070726315E-3</v>
      </c>
    </row>
    <row r="6794" spans="2:8" x14ac:dyDescent="0.2">
      <c r="B6794" s="176">
        <v>37064</v>
      </c>
      <c r="C6794" s="146">
        <v>9.4336699999999993</v>
      </c>
      <c r="D6794">
        <f t="shared" si="215"/>
        <v>-0.17197047463269943</v>
      </c>
      <c r="E6794">
        <v>-4.8249313729852236E-2</v>
      </c>
      <c r="G6794">
        <v>6792</v>
      </c>
      <c r="H6794">
        <f t="shared" ca="1" si="216"/>
        <v>-3.978770058242008E-3</v>
      </c>
    </row>
    <row r="6795" spans="2:8" x14ac:dyDescent="0.2">
      <c r="B6795" s="176">
        <v>37124</v>
      </c>
      <c r="C6795" s="146">
        <v>11.392915</v>
      </c>
      <c r="D6795">
        <f t="shared" si="215"/>
        <v>-0.97227456907647114</v>
      </c>
      <c r="E6795">
        <v>-4.832471573364959E-2</v>
      </c>
      <c r="G6795">
        <v>6793</v>
      </c>
      <c r="H6795">
        <f t="shared" ca="1" si="216"/>
        <v>3.8040587093705829E-2</v>
      </c>
    </row>
    <row r="6796" spans="2:8" x14ac:dyDescent="0.2">
      <c r="B6796" s="176">
        <v>44875</v>
      </c>
      <c r="C6796" s="146">
        <v>410.91931199999999</v>
      </c>
      <c r="D6796">
        <f t="shared" si="215"/>
        <v>10.883955118299518</v>
      </c>
      <c r="E6796">
        <v>-4.8366567644239127E-2</v>
      </c>
      <c r="G6796">
        <v>6794</v>
      </c>
      <c r="H6796">
        <f t="shared" ca="1" si="216"/>
        <v>2.4394125826194483E-2</v>
      </c>
    </row>
    <row r="6797" spans="2:8" x14ac:dyDescent="0.2">
      <c r="B6797" s="176">
        <v>35947</v>
      </c>
      <c r="C6797" s="146">
        <v>34.577655999999998</v>
      </c>
      <c r="D6797">
        <f t="shared" si="215"/>
        <v>-0.49821180487556127</v>
      </c>
      <c r="E6797">
        <v>-4.8483597488762013E-2</v>
      </c>
      <c r="G6797">
        <v>6795</v>
      </c>
      <c r="H6797">
        <f t="shared" ca="1" si="216"/>
        <v>5.8116810313660075E-2</v>
      </c>
    </row>
    <row r="6798" spans="2:8" x14ac:dyDescent="0.2">
      <c r="B6798" s="176">
        <v>38068</v>
      </c>
      <c r="C6798" s="146">
        <v>68.908867000000001</v>
      </c>
      <c r="D6798">
        <f t="shared" si="215"/>
        <v>2.613868789075501</v>
      </c>
      <c r="E6798">
        <v>-4.8489514750947163E-2</v>
      </c>
      <c r="G6798">
        <v>6796</v>
      </c>
      <c r="H6798">
        <f t="shared" ca="1" si="216"/>
        <v>1.6747189034218642E-3</v>
      </c>
    </row>
    <row r="6799" spans="2:8" x14ac:dyDescent="0.2">
      <c r="B6799" s="176">
        <v>37398</v>
      </c>
      <c r="C6799" s="146">
        <v>19.067893999999999</v>
      </c>
      <c r="D6799">
        <f t="shared" si="215"/>
        <v>-0.82505194315404351</v>
      </c>
      <c r="E6799">
        <v>-4.849892985474958E-2</v>
      </c>
      <c r="G6799">
        <v>6797</v>
      </c>
      <c r="H6799">
        <f t="shared" ca="1" si="216"/>
        <v>7.4912527312190943E-3</v>
      </c>
    </row>
    <row r="6800" spans="2:8" x14ac:dyDescent="0.2">
      <c r="B6800" s="176">
        <v>38882</v>
      </c>
      <c r="C6800" s="146">
        <v>108.99174499999999</v>
      </c>
      <c r="D6800">
        <f t="shared" si="215"/>
        <v>-0.17088133644211972</v>
      </c>
      <c r="E6800">
        <v>-4.8822581817402427E-2</v>
      </c>
      <c r="G6800">
        <v>6798</v>
      </c>
      <c r="H6800">
        <f t="shared" ca="1" si="216"/>
        <v>2.7845958428208167E-2</v>
      </c>
    </row>
    <row r="6801" spans="2:8" x14ac:dyDescent="0.2">
      <c r="B6801" s="176">
        <v>39385</v>
      </c>
      <c r="C6801" s="146">
        <v>131.45494099999999</v>
      </c>
      <c r="D6801">
        <f t="shared" si="215"/>
        <v>9.9807207676342102</v>
      </c>
      <c r="E6801">
        <v>-4.8931651070371195E-2</v>
      </c>
      <c r="G6801">
        <v>6799</v>
      </c>
      <c r="H6801">
        <f t="shared" ca="1" si="216"/>
        <v>4.3859442845524135E-2</v>
      </c>
    </row>
    <row r="6802" spans="2:8" x14ac:dyDescent="0.2">
      <c r="B6802" s="176">
        <v>37123</v>
      </c>
      <c r="C6802" s="146">
        <v>11.971431000000001</v>
      </c>
      <c r="D6802">
        <f t="shared" si="215"/>
        <v>-0.59055576010119615</v>
      </c>
      <c r="E6802">
        <v>-4.9019451304534528E-2</v>
      </c>
      <c r="G6802">
        <v>6800</v>
      </c>
      <c r="H6802">
        <f t="shared" ca="1" si="216"/>
        <v>5.0426000182174614E-2</v>
      </c>
    </row>
    <row r="6803" spans="2:8" x14ac:dyDescent="0.2">
      <c r="B6803" s="176">
        <v>35956</v>
      </c>
      <c r="C6803" s="146">
        <v>29.238244999999999</v>
      </c>
      <c r="D6803">
        <f t="shared" si="215"/>
        <v>-0.93439353167917127</v>
      </c>
      <c r="E6803">
        <v>-4.9200085056824001E-2</v>
      </c>
      <c r="G6803">
        <v>6801</v>
      </c>
      <c r="H6803">
        <f t="shared" ca="1" si="216"/>
        <v>-1.4417544146967224E-2</v>
      </c>
    </row>
    <row r="6804" spans="2:8" x14ac:dyDescent="0.2">
      <c r="B6804" s="176">
        <v>44550</v>
      </c>
      <c r="C6804" s="146">
        <v>445.66101099999997</v>
      </c>
      <c r="D6804">
        <f t="shared" si="215"/>
        <v>22.385192325795508</v>
      </c>
      <c r="E6804">
        <v>-4.9234411539015976E-2</v>
      </c>
      <c r="G6804">
        <v>6802</v>
      </c>
      <c r="H6804">
        <f t="shared" ca="1" si="216"/>
        <v>6.0739735357489173E-2</v>
      </c>
    </row>
    <row r="6805" spans="2:8" x14ac:dyDescent="0.2">
      <c r="B6805" s="176">
        <v>36076</v>
      </c>
      <c r="C6805" s="146">
        <v>19.057402</v>
      </c>
      <c r="D6805">
        <f t="shared" si="215"/>
        <v>-0.96231658190287794</v>
      </c>
      <c r="E6805">
        <v>-4.9442511314223621E-2</v>
      </c>
      <c r="G6805">
        <v>6803</v>
      </c>
      <c r="H6805">
        <f t="shared" ca="1" si="216"/>
        <v>-2.3524801119032941E-2</v>
      </c>
    </row>
    <row r="6806" spans="2:8" x14ac:dyDescent="0.2">
      <c r="B6806" s="176">
        <v>42685</v>
      </c>
      <c r="C6806" s="146">
        <v>505.723816</v>
      </c>
      <c r="D6806">
        <f t="shared" si="215"/>
        <v>53.184330762350591</v>
      </c>
      <c r="E6806">
        <v>-4.9466024201116773E-2</v>
      </c>
      <c r="G6806">
        <v>6804</v>
      </c>
      <c r="H6806">
        <f t="shared" ca="1" si="216"/>
        <v>2.1100039884046233E-2</v>
      </c>
    </row>
    <row r="6807" spans="2:8" x14ac:dyDescent="0.2">
      <c r="B6807" s="176">
        <v>37075</v>
      </c>
      <c r="C6807" s="146">
        <v>9.3333960000000005</v>
      </c>
      <c r="D6807">
        <f t="shared" si="215"/>
        <v>-0.92893595746918711</v>
      </c>
      <c r="E6807">
        <v>-4.9489426489533375E-2</v>
      </c>
      <c r="G6807">
        <v>6805</v>
      </c>
      <c r="H6807">
        <f t="shared" ca="1" si="216"/>
        <v>1.0768564111002691E-2</v>
      </c>
    </row>
    <row r="6808" spans="2:8" x14ac:dyDescent="0.2">
      <c r="B6808" s="176">
        <v>39141</v>
      </c>
      <c r="C6808" s="146">
        <v>131.33781400000001</v>
      </c>
      <c r="D6808">
        <f t="shared" si="215"/>
        <v>-0.1254751678988778</v>
      </c>
      <c r="E6808">
        <v>-4.9493221067355708E-2</v>
      </c>
      <c r="G6808">
        <v>6806</v>
      </c>
      <c r="H6808">
        <f t="shared" ca="1" si="216"/>
        <v>9.4391517669749278E-3</v>
      </c>
    </row>
    <row r="6809" spans="2:8" x14ac:dyDescent="0.2">
      <c r="B6809" s="176">
        <v>43885</v>
      </c>
      <c r="C6809" s="146">
        <v>150.181915</v>
      </c>
      <c r="D6809">
        <f t="shared" si="215"/>
        <v>0.2339074512032511</v>
      </c>
      <c r="E6809">
        <v>-4.9526896621856144E-2</v>
      </c>
      <c r="G6809">
        <v>6807</v>
      </c>
      <c r="H6809">
        <f t="shared" ca="1" si="216"/>
        <v>-1.733486065116108E-2</v>
      </c>
    </row>
    <row r="6810" spans="2:8" x14ac:dyDescent="0.2">
      <c r="B6810" s="176">
        <v>39237</v>
      </c>
      <c r="C6810" s="146">
        <v>121.712463</v>
      </c>
      <c r="D6810">
        <f t="shared" si="215"/>
        <v>-0.73226775092242458</v>
      </c>
      <c r="E6810">
        <v>-4.9602439902508969E-2</v>
      </c>
      <c r="G6810">
        <v>6808</v>
      </c>
      <c r="H6810">
        <f t="shared" ca="1" si="216"/>
        <v>6.3202626801701642E-3</v>
      </c>
    </row>
    <row r="6811" spans="2:8" x14ac:dyDescent="0.2">
      <c r="B6811" s="176">
        <v>41845</v>
      </c>
      <c r="C6811" s="146">
        <v>454.605164</v>
      </c>
      <c r="D6811">
        <f t="shared" si="215"/>
        <v>2.5949707736782677</v>
      </c>
      <c r="E6811">
        <v>-4.9768181499506417E-2</v>
      </c>
      <c r="G6811">
        <v>6809</v>
      </c>
      <c r="H6811">
        <f t="shared" ca="1" si="216"/>
        <v>-1.8998757154334939E-2</v>
      </c>
    </row>
    <row r="6812" spans="2:8" x14ac:dyDescent="0.2">
      <c r="B6812" s="176">
        <v>43763</v>
      </c>
      <c r="C6812" s="146">
        <v>126.455872</v>
      </c>
      <c r="D6812">
        <f t="shared" si="215"/>
        <v>-0.68809936234610569</v>
      </c>
      <c r="E6812">
        <v>-4.9812804156614786E-2</v>
      </c>
      <c r="G6812">
        <v>6810</v>
      </c>
      <c r="H6812">
        <f t="shared" ca="1" si="216"/>
        <v>1.5714415107384281E-2</v>
      </c>
    </row>
    <row r="6813" spans="2:8" x14ac:dyDescent="0.2">
      <c r="B6813" s="176">
        <v>44725</v>
      </c>
      <c r="C6813" s="146">
        <v>405.43640099999999</v>
      </c>
      <c r="D6813">
        <f t="shared" si="215"/>
        <v>6.0908128979785543</v>
      </c>
      <c r="E6813">
        <v>-4.9877271756485091E-2</v>
      </c>
      <c r="G6813">
        <v>6811</v>
      </c>
      <c r="H6813">
        <f t="shared" ca="1" si="216"/>
        <v>3.0206414058625581E-2</v>
      </c>
    </row>
    <row r="6814" spans="2:8" x14ac:dyDescent="0.2">
      <c r="B6814" s="176">
        <v>39727</v>
      </c>
      <c r="C6814" s="146">
        <v>57.177703999999999</v>
      </c>
      <c r="D6814">
        <f t="shared" si="215"/>
        <v>-0.53967970532650456</v>
      </c>
      <c r="E6814">
        <v>-4.9924311585363854E-2</v>
      </c>
      <c r="G6814">
        <v>6812</v>
      </c>
      <c r="H6814">
        <f t="shared" ca="1" si="216"/>
        <v>3.2714476831268144E-2</v>
      </c>
    </row>
    <row r="6815" spans="2:8" x14ac:dyDescent="0.2">
      <c r="B6815" s="176">
        <v>44057</v>
      </c>
      <c r="C6815" s="146">
        <v>124.212868</v>
      </c>
      <c r="D6815">
        <f t="shared" si="215"/>
        <v>4.1326848776562048</v>
      </c>
      <c r="E6815">
        <v>-4.9942747006199294E-2</v>
      </c>
      <c r="G6815">
        <v>6813</v>
      </c>
      <c r="H6815">
        <f t="shared" ca="1" si="216"/>
        <v>-6.3386135473735995E-3</v>
      </c>
    </row>
    <row r="6816" spans="2:8" x14ac:dyDescent="0.2">
      <c r="B6816" s="176">
        <v>39835</v>
      </c>
      <c r="C6816" s="146">
        <v>24.200368999999998</v>
      </c>
      <c r="D6816">
        <f t="shared" si="215"/>
        <v>-0.92842165845718982</v>
      </c>
      <c r="E6816">
        <v>-5.0035813496296606E-2</v>
      </c>
      <c r="G6816">
        <v>6814</v>
      </c>
      <c r="H6816">
        <f t="shared" ca="1" si="216"/>
        <v>1.4317184111279213E-2</v>
      </c>
    </row>
    <row r="6817" spans="2:8" x14ac:dyDescent="0.2">
      <c r="B6817" s="176">
        <v>43206</v>
      </c>
      <c r="C6817" s="146">
        <v>338.09625199999999</v>
      </c>
      <c r="D6817">
        <f t="shared" si="215"/>
        <v>-0.38719347364580908</v>
      </c>
      <c r="E6817">
        <v>-5.0133052661817071E-2</v>
      </c>
      <c r="G6817">
        <v>6815</v>
      </c>
      <c r="H6817">
        <f t="shared" ca="1" si="216"/>
        <v>-2.4444901450148375E-2</v>
      </c>
    </row>
    <row r="6818" spans="2:8" x14ac:dyDescent="0.2">
      <c r="B6818" s="176">
        <v>42041</v>
      </c>
      <c r="C6818" s="146">
        <v>551.71777299999997</v>
      </c>
      <c r="D6818">
        <f t="shared" si="215"/>
        <v>5.7811848156254992</v>
      </c>
      <c r="E6818">
        <v>-5.0237569126645634E-2</v>
      </c>
      <c r="G6818">
        <v>6816</v>
      </c>
      <c r="H6818">
        <f t="shared" ca="1" si="216"/>
        <v>-3.6323386946731387E-2</v>
      </c>
    </row>
    <row r="6819" spans="2:8" x14ac:dyDescent="0.2">
      <c r="B6819" s="176">
        <v>38022</v>
      </c>
      <c r="C6819" s="146">
        <v>81.360084999999998</v>
      </c>
      <c r="D6819">
        <f t="shared" si="215"/>
        <v>-0.4215631039263959</v>
      </c>
      <c r="E6819">
        <v>-5.0330637734993286E-2</v>
      </c>
      <c r="G6819">
        <v>6817</v>
      </c>
      <c r="H6819">
        <f t="shared" ca="1" si="216"/>
        <v>3.0485117535412696E-3</v>
      </c>
    </row>
    <row r="6820" spans="2:8" x14ac:dyDescent="0.2">
      <c r="B6820" s="176">
        <v>40809</v>
      </c>
      <c r="C6820" s="146">
        <v>140.65507500000001</v>
      </c>
      <c r="D6820">
        <f t="shared" si="215"/>
        <v>-0.59922325287923339</v>
      </c>
      <c r="E6820">
        <v>-5.0436527573902865E-2</v>
      </c>
      <c r="G6820">
        <v>6818</v>
      </c>
      <c r="H6820">
        <f t="shared" ca="1" si="216"/>
        <v>1.7371353165946967E-2</v>
      </c>
    </row>
    <row r="6821" spans="2:8" x14ac:dyDescent="0.2">
      <c r="B6821" s="176">
        <v>43164</v>
      </c>
      <c r="C6821" s="146">
        <v>350.95617700000003</v>
      </c>
      <c r="D6821">
        <f t="shared" si="215"/>
        <v>1.3544598719584136</v>
      </c>
      <c r="E6821">
        <v>-5.0438318967146671E-2</v>
      </c>
      <c r="G6821">
        <v>6819</v>
      </c>
      <c r="H6821">
        <f t="shared" ca="1" si="216"/>
        <v>-6.5963245494008085E-3</v>
      </c>
    </row>
    <row r="6822" spans="2:8" x14ac:dyDescent="0.2">
      <c r="B6822" s="176">
        <v>38819</v>
      </c>
      <c r="C6822" s="146">
        <v>149.06016500000001</v>
      </c>
      <c r="D6822">
        <f t="shared" si="215"/>
        <v>14.16833155864254</v>
      </c>
      <c r="E6822">
        <v>-5.0559739828433342E-2</v>
      </c>
      <c r="G6822">
        <v>6820</v>
      </c>
      <c r="H6822">
        <f t="shared" ca="1" si="216"/>
        <v>1.3453546475248197E-2</v>
      </c>
    </row>
    <row r="6823" spans="2:8" x14ac:dyDescent="0.2">
      <c r="B6823" s="176">
        <v>37151</v>
      </c>
      <c r="C6823" s="146">
        <v>9.827064</v>
      </c>
      <c r="D6823">
        <f t="shared" si="215"/>
        <v>-0.96725324671514168</v>
      </c>
      <c r="E6823">
        <v>-5.0670597787681793E-2</v>
      </c>
      <c r="G6823">
        <v>6821</v>
      </c>
      <c r="H6823">
        <f t="shared" ca="1" si="216"/>
        <v>-2.0667767585884596E-3</v>
      </c>
    </row>
    <row r="6824" spans="2:8" x14ac:dyDescent="0.2">
      <c r="B6824" s="176">
        <v>42416</v>
      </c>
      <c r="C6824" s="146">
        <v>300.09277300000002</v>
      </c>
      <c r="D6824">
        <f t="shared" si="215"/>
        <v>0.37395251568019294</v>
      </c>
      <c r="E6824">
        <v>-5.0748741621857205E-2</v>
      </c>
      <c r="G6824">
        <v>6822</v>
      </c>
      <c r="H6824">
        <f t="shared" ca="1" si="216"/>
        <v>4.2555677702863139E-3</v>
      </c>
    </row>
    <row r="6825" spans="2:8" x14ac:dyDescent="0.2">
      <c r="B6825" s="176">
        <v>40666</v>
      </c>
      <c r="C6825" s="146">
        <v>218.41568000000001</v>
      </c>
      <c r="D6825">
        <f t="shared" si="215"/>
        <v>5.8792509159550059</v>
      </c>
      <c r="E6825">
        <v>-5.0801745937008161E-2</v>
      </c>
      <c r="G6825">
        <v>6823</v>
      </c>
      <c r="H6825">
        <f t="shared" ca="1" si="216"/>
        <v>1.5709281153306682E-2</v>
      </c>
    </row>
    <row r="6826" spans="2:8" x14ac:dyDescent="0.2">
      <c r="B6826" s="176">
        <v>36175</v>
      </c>
      <c r="C6826" s="146">
        <v>31.749922000000002</v>
      </c>
      <c r="D6826">
        <f t="shared" si="215"/>
        <v>-0.81839566619497084</v>
      </c>
      <c r="E6826">
        <v>-5.0802065256486818E-2</v>
      </c>
      <c r="G6826">
        <v>6824</v>
      </c>
      <c r="H6826">
        <f t="shared" ca="1" si="216"/>
        <v>-3.9350225833449989E-3</v>
      </c>
    </row>
    <row r="6827" spans="2:8" x14ac:dyDescent="0.2">
      <c r="B6827" s="176">
        <v>40714</v>
      </c>
      <c r="C6827" s="146">
        <v>174.83019999999999</v>
      </c>
      <c r="D6827">
        <f t="shared" si="215"/>
        <v>1.4414660476431522</v>
      </c>
      <c r="E6827">
        <v>-5.0920115962088043E-2</v>
      </c>
      <c r="G6827">
        <v>6825</v>
      </c>
      <c r="H6827">
        <f t="shared" ca="1" si="216"/>
        <v>-2.7373264663472629E-3</v>
      </c>
    </row>
    <row r="6828" spans="2:8" x14ac:dyDescent="0.2">
      <c r="B6828" s="176">
        <v>40023</v>
      </c>
      <c r="C6828" s="146">
        <v>71.608695999999995</v>
      </c>
      <c r="D6828">
        <f t="shared" si="215"/>
        <v>-0.8171984382902383</v>
      </c>
      <c r="E6828">
        <v>-5.0923110383456129E-2</v>
      </c>
      <c r="G6828">
        <v>6826</v>
      </c>
      <c r="H6828">
        <f t="shared" ca="1" si="216"/>
        <v>-3.0356386182727605E-3</v>
      </c>
    </row>
    <row r="6829" spans="2:8" x14ac:dyDescent="0.2">
      <c r="B6829" s="176">
        <v>44728</v>
      </c>
      <c r="C6829" s="146">
        <v>391.72912600000001</v>
      </c>
      <c r="D6829">
        <f t="shared" si="215"/>
        <v>32.811284741058216</v>
      </c>
      <c r="E6829">
        <v>-5.1074552730406196E-2</v>
      </c>
      <c r="G6829">
        <v>6827</v>
      </c>
      <c r="H6829">
        <f t="shared" ca="1" si="216"/>
        <v>6.0147886145012507E-2</v>
      </c>
    </row>
    <row r="6830" spans="2:8" x14ac:dyDescent="0.2">
      <c r="B6830" s="176">
        <v>36843</v>
      </c>
      <c r="C6830" s="146">
        <v>11.585751</v>
      </c>
      <c r="D6830">
        <f t="shared" si="215"/>
        <v>-0.72728286402741293</v>
      </c>
      <c r="E6830">
        <v>-5.116878437089234E-2</v>
      </c>
      <c r="G6830">
        <v>6828</v>
      </c>
      <c r="H6830">
        <f t="shared" ca="1" si="216"/>
        <v>-1.3776661061605756E-2</v>
      </c>
    </row>
    <row r="6831" spans="2:8" x14ac:dyDescent="0.2">
      <c r="B6831" s="176">
        <v>39924</v>
      </c>
      <c r="C6831" s="146">
        <v>42.482666000000002</v>
      </c>
      <c r="D6831">
        <f t="shared" si="215"/>
        <v>-0.65069612477344663</v>
      </c>
      <c r="E6831">
        <v>-5.124034723317452E-2</v>
      </c>
      <c r="G6831">
        <v>6829</v>
      </c>
      <c r="H6831">
        <f t="shared" ca="1" si="216"/>
        <v>-2.0885091495866179E-2</v>
      </c>
    </row>
    <row r="6832" spans="2:8" x14ac:dyDescent="0.2">
      <c r="B6832" s="176">
        <v>43725</v>
      </c>
      <c r="C6832" s="146">
        <v>121.620941</v>
      </c>
      <c r="D6832">
        <f t="shared" si="215"/>
        <v>-0.21400466500972562</v>
      </c>
      <c r="E6832">
        <v>-5.132196154180086E-2</v>
      </c>
      <c r="G6832">
        <v>6830</v>
      </c>
      <c r="H6832">
        <f t="shared" ca="1" si="216"/>
        <v>3.8005705366511322E-2</v>
      </c>
    </row>
    <row r="6833" spans="2:8" x14ac:dyDescent="0.2">
      <c r="B6833" s="176">
        <v>40868</v>
      </c>
      <c r="C6833" s="146">
        <v>154.73493999999999</v>
      </c>
      <c r="D6833">
        <f t="shared" si="215"/>
        <v>4.406599425667169</v>
      </c>
      <c r="E6833">
        <v>-5.138007898619544E-2</v>
      </c>
      <c r="G6833">
        <v>6831</v>
      </c>
      <c r="H6833">
        <f t="shared" ca="1" si="216"/>
        <v>-2.4917446263156628E-2</v>
      </c>
    </row>
    <row r="6834" spans="2:8" x14ac:dyDescent="0.2">
      <c r="B6834" s="176">
        <v>36213</v>
      </c>
      <c r="C6834" s="146">
        <v>28.619641999999999</v>
      </c>
      <c r="D6834">
        <f t="shared" si="215"/>
        <v>-0.92353485076891373</v>
      </c>
      <c r="E6834">
        <v>-5.1383505851996199E-2</v>
      </c>
      <c r="G6834">
        <v>6832</v>
      </c>
      <c r="H6834">
        <f t="shared" ca="1" si="216"/>
        <v>7.2339841889358034E-2</v>
      </c>
    </row>
    <row r="6835" spans="2:8" x14ac:dyDescent="0.2">
      <c r="B6835" s="176">
        <v>43137</v>
      </c>
      <c r="C6835" s="146">
        <v>374.283478</v>
      </c>
      <c r="D6835">
        <f t="shared" si="215"/>
        <v>24.491857093274209</v>
      </c>
      <c r="E6835">
        <v>-5.1414784796949997E-2</v>
      </c>
      <c r="G6835">
        <v>6833</v>
      </c>
      <c r="H6835">
        <f t="shared" ca="1" si="216"/>
        <v>-8.3933882275394819E-2</v>
      </c>
    </row>
    <row r="6836" spans="2:8" x14ac:dyDescent="0.2">
      <c r="B6836" s="176">
        <v>36087</v>
      </c>
      <c r="C6836" s="146">
        <v>14.682472000000001</v>
      </c>
      <c r="D6836">
        <f t="shared" si="215"/>
        <v>-0.84150899997973849</v>
      </c>
      <c r="E6836">
        <v>-5.1516649249509619E-2</v>
      </c>
      <c r="G6836">
        <v>6834</v>
      </c>
      <c r="H6836">
        <f t="shared" ca="1" si="216"/>
        <v>-1.36462379234253E-3</v>
      </c>
    </row>
    <row r="6837" spans="2:8" x14ac:dyDescent="0.2">
      <c r="B6837" s="176">
        <v>39603</v>
      </c>
      <c r="C6837" s="146">
        <v>92.639152999999993</v>
      </c>
      <c r="D6837">
        <f t="shared" si="215"/>
        <v>-0.47379459789891376</v>
      </c>
      <c r="E6837">
        <v>-5.1538161369029563E-2</v>
      </c>
      <c r="G6837">
        <v>6835</v>
      </c>
      <c r="H6837">
        <f t="shared" ca="1" si="216"/>
        <v>1.7573722020374747E-2</v>
      </c>
    </row>
    <row r="6838" spans="2:8" x14ac:dyDescent="0.2">
      <c r="B6838" s="176">
        <v>43861</v>
      </c>
      <c r="C6838" s="146">
        <v>176.05131499999999</v>
      </c>
      <c r="D6838">
        <f t="shared" si="215"/>
        <v>14.328168810765874</v>
      </c>
      <c r="E6838">
        <v>-5.1557396578170794E-2</v>
      </c>
      <c r="G6838">
        <v>6836</v>
      </c>
      <c r="H6838">
        <f t="shared" ca="1" si="216"/>
        <v>3.6858717205626376E-2</v>
      </c>
    </row>
    <row r="6839" spans="2:8" x14ac:dyDescent="0.2">
      <c r="B6839" s="176">
        <v>36962</v>
      </c>
      <c r="C6839" s="146">
        <v>11.485476</v>
      </c>
      <c r="D6839">
        <f t="shared" si="215"/>
        <v>-0.58055324578258016</v>
      </c>
      <c r="E6839">
        <v>-5.1592470030614457E-2</v>
      </c>
      <c r="G6839">
        <v>6837</v>
      </c>
      <c r="H6839">
        <f t="shared" ca="1" si="216"/>
        <v>9.1507056765109743E-3</v>
      </c>
    </row>
    <row r="6840" spans="2:8" x14ac:dyDescent="0.2">
      <c r="B6840" s="176">
        <v>35965</v>
      </c>
      <c r="C6840" s="146">
        <v>27.382441</v>
      </c>
      <c r="D6840">
        <f t="shared" si="215"/>
        <v>-0.94175112114628878</v>
      </c>
      <c r="E6840">
        <v>-5.1871049475834992E-2</v>
      </c>
      <c r="G6840">
        <v>6838</v>
      </c>
      <c r="H6840">
        <f t="shared" ca="1" si="216"/>
        <v>5.670544912188575E-2</v>
      </c>
    </row>
    <row r="6841" spans="2:8" x14ac:dyDescent="0.2">
      <c r="B6841" s="176">
        <v>42151</v>
      </c>
      <c r="C6841" s="146">
        <v>470.09387199999998</v>
      </c>
      <c r="D6841">
        <f t="shared" si="215"/>
        <v>24.510213470794714</v>
      </c>
      <c r="E6841">
        <v>-5.194940689990455E-2</v>
      </c>
      <c r="G6841">
        <v>6839</v>
      </c>
      <c r="H6841">
        <f t="shared" ca="1" si="216"/>
        <v>-3.0428375859845778E-2</v>
      </c>
    </row>
    <row r="6842" spans="2:8" x14ac:dyDescent="0.2">
      <c r="B6842" s="176">
        <v>37404</v>
      </c>
      <c r="C6842" s="146">
        <v>18.427672999999999</v>
      </c>
      <c r="D6842">
        <f t="shared" si="215"/>
        <v>-0.74295567414564823</v>
      </c>
      <c r="E6842">
        <v>-5.1984119063194861E-2</v>
      </c>
      <c r="G6842">
        <v>6840</v>
      </c>
      <c r="H6842">
        <f t="shared" ca="1" si="216"/>
        <v>2.2196820971598495E-2</v>
      </c>
    </row>
    <row r="6843" spans="2:8" x14ac:dyDescent="0.2">
      <c r="B6843" s="176">
        <v>39714</v>
      </c>
      <c r="C6843" s="146">
        <v>71.690642999999994</v>
      </c>
      <c r="D6843">
        <f t="shared" si="215"/>
        <v>2.8075043649945362</v>
      </c>
      <c r="E6843">
        <v>-5.201049065481686E-2</v>
      </c>
      <c r="G6843">
        <v>6841</v>
      </c>
      <c r="H6843">
        <f t="shared" ca="1" si="216"/>
        <v>-4.3411233331031168E-3</v>
      </c>
    </row>
    <row r="6844" spans="2:8" x14ac:dyDescent="0.2">
      <c r="B6844" s="176">
        <v>37336</v>
      </c>
      <c r="C6844" s="146">
        <v>18.828775</v>
      </c>
      <c r="D6844">
        <f t="shared" si="215"/>
        <v>-0.93162617067569631</v>
      </c>
      <c r="E6844">
        <v>-5.2038898436804572E-2</v>
      </c>
      <c r="G6844">
        <v>6842</v>
      </c>
      <c r="H6844">
        <f t="shared" ca="1" si="216"/>
        <v>3.2053846452747337E-2</v>
      </c>
    </row>
    <row r="6845" spans="2:8" x14ac:dyDescent="0.2">
      <c r="B6845" s="176">
        <v>42411</v>
      </c>
      <c r="C6845" s="146">
        <v>275.37985200000003</v>
      </c>
      <c r="D6845">
        <f t="shared" si="215"/>
        <v>19.458908314799604</v>
      </c>
      <c r="E6845">
        <v>-5.2135034626914864E-2</v>
      </c>
      <c r="G6845">
        <v>6843</v>
      </c>
      <c r="H6845">
        <f t="shared" ca="1" si="216"/>
        <v>-4.5599819858880536E-2</v>
      </c>
    </row>
    <row r="6846" spans="2:8" x14ac:dyDescent="0.2">
      <c r="B6846" s="176">
        <v>36859</v>
      </c>
      <c r="C6846" s="146">
        <v>13.460144</v>
      </c>
      <c r="D6846">
        <f t="shared" si="215"/>
        <v>-0.76847211931009762</v>
      </c>
      <c r="E6846">
        <v>-5.2145722656157877E-2</v>
      </c>
      <c r="G6846">
        <v>6844</v>
      </c>
      <c r="H6846">
        <f t="shared" ca="1" si="216"/>
        <v>1.8614529487813752E-2</v>
      </c>
    </row>
    <row r="6847" spans="2:8" x14ac:dyDescent="0.2">
      <c r="B6847" s="176">
        <v>38138</v>
      </c>
      <c r="C6847" s="146">
        <v>58.136169000000002</v>
      </c>
      <c r="D6847">
        <f t="shared" si="215"/>
        <v>3.1780066705905443</v>
      </c>
      <c r="E6847">
        <v>-5.2209714717844545E-2</v>
      </c>
      <c r="G6847">
        <v>6845</v>
      </c>
      <c r="H6847">
        <f t="shared" ca="1" si="216"/>
        <v>1.9987665137484109E-2</v>
      </c>
    </row>
    <row r="6848" spans="2:8" x14ac:dyDescent="0.2">
      <c r="B6848" s="176">
        <v>36088</v>
      </c>
      <c r="C6848" s="146">
        <v>13.914809999999999</v>
      </c>
      <c r="D6848">
        <f t="shared" si="215"/>
        <v>-0.65193935212409571</v>
      </c>
      <c r="E6848">
        <v>-5.2284247502736692E-2</v>
      </c>
      <c r="G6848">
        <v>6846</v>
      </c>
      <c r="H6848">
        <f t="shared" ca="1" si="216"/>
        <v>6.7671456854377754E-2</v>
      </c>
    </row>
    <row r="6849" spans="2:8" x14ac:dyDescent="0.2">
      <c r="B6849" s="176">
        <v>36361</v>
      </c>
      <c r="C6849" s="146">
        <v>39.978119</v>
      </c>
      <c r="D6849">
        <f t="shared" si="215"/>
        <v>-0.42101170061803028</v>
      </c>
      <c r="E6849">
        <v>-5.2414559171542911E-2</v>
      </c>
      <c r="G6849">
        <v>6847</v>
      </c>
      <c r="H6849">
        <f t="shared" ca="1" si="216"/>
        <v>1.6529749449815719E-2</v>
      </c>
    </row>
    <row r="6850" spans="2:8" x14ac:dyDescent="0.2">
      <c r="B6850" s="176">
        <v>39632</v>
      </c>
      <c r="C6850" s="146">
        <v>69.048232999999996</v>
      </c>
      <c r="D6850">
        <f t="shared" si="215"/>
        <v>0.26417348675659702</v>
      </c>
      <c r="E6850">
        <v>-5.2510589408520832E-2</v>
      </c>
      <c r="G6850">
        <v>6848</v>
      </c>
      <c r="H6850">
        <f t="shared" ca="1" si="216"/>
        <v>2.9076866788630855E-2</v>
      </c>
    </row>
    <row r="6851" spans="2:8" x14ac:dyDescent="0.2">
      <c r="B6851" s="176">
        <v>39729</v>
      </c>
      <c r="C6851" s="146">
        <v>54.61927</v>
      </c>
      <c r="D6851">
        <f t="shared" ref="D6851:D6914" si="217">(C6851-C6852)/C6852</f>
        <v>-0.59974110774000977</v>
      </c>
      <c r="E6851">
        <v>-5.2589972979199609E-2</v>
      </c>
      <c r="G6851">
        <v>6849</v>
      </c>
      <c r="H6851">
        <f t="shared" ca="1" si="216"/>
        <v>1.1428498577884191E-2</v>
      </c>
    </row>
    <row r="6852" spans="2:8" x14ac:dyDescent="0.2">
      <c r="B6852" s="176">
        <v>40774</v>
      </c>
      <c r="C6852" s="146">
        <v>136.45985400000001</v>
      </c>
      <c r="D6852">
        <f t="shared" si="217"/>
        <v>7.6592872065145121</v>
      </c>
      <c r="E6852">
        <v>-5.2789001423358517E-2</v>
      </c>
      <c r="G6852">
        <v>6850</v>
      </c>
      <c r="H6852">
        <f t="shared" ref="H6852:H6915" ca="1" si="218">_xlfn.NORM.INV(RAND(),N$5,N$6)</f>
        <v>1.2125494380320729E-2</v>
      </c>
    </row>
    <row r="6853" spans="2:8" x14ac:dyDescent="0.2">
      <c r="B6853" s="176">
        <v>37232</v>
      </c>
      <c r="C6853" s="146">
        <v>15.758786000000001</v>
      </c>
      <c r="D6853">
        <f t="shared" si="217"/>
        <v>-0.60759871905972618</v>
      </c>
      <c r="E6853">
        <v>-5.2851245560499117E-2</v>
      </c>
      <c r="G6853">
        <v>6851</v>
      </c>
      <c r="H6853">
        <f t="shared" ca="1" si="218"/>
        <v>-4.5383341366076833E-3</v>
      </c>
    </row>
    <row r="6854" spans="2:8" x14ac:dyDescent="0.2">
      <c r="B6854" s="176">
        <v>36430</v>
      </c>
      <c r="C6854" s="146">
        <v>40.159874000000002</v>
      </c>
      <c r="D6854">
        <f t="shared" si="217"/>
        <v>0.50513806124566907</v>
      </c>
      <c r="E6854">
        <v>-5.2866600441017382E-2</v>
      </c>
      <c r="G6854">
        <v>6852</v>
      </c>
      <c r="H6854">
        <f t="shared" ca="1" si="218"/>
        <v>-5.6731440565711048E-2</v>
      </c>
    </row>
    <row r="6855" spans="2:8" x14ac:dyDescent="0.2">
      <c r="B6855" s="176">
        <v>36301</v>
      </c>
      <c r="C6855" s="146">
        <v>26.681854000000001</v>
      </c>
      <c r="D6855">
        <f t="shared" si="217"/>
        <v>-0.23705828515430016</v>
      </c>
      <c r="E6855">
        <v>-5.2910006897161466E-2</v>
      </c>
      <c r="G6855">
        <v>6853</v>
      </c>
      <c r="H6855">
        <f t="shared" ca="1" si="218"/>
        <v>1.4833381846439292E-2</v>
      </c>
    </row>
    <row r="6856" spans="2:8" x14ac:dyDescent="0.2">
      <c r="B6856" s="176">
        <v>36374</v>
      </c>
      <c r="C6856" s="146">
        <v>34.972335999999999</v>
      </c>
      <c r="D6856">
        <f t="shared" si="217"/>
        <v>-0.19631050961678823</v>
      </c>
      <c r="E6856">
        <v>-5.2912315395909092E-2</v>
      </c>
      <c r="G6856">
        <v>6854</v>
      </c>
      <c r="H6856">
        <f t="shared" ca="1" si="218"/>
        <v>4.7607435052651553E-2</v>
      </c>
    </row>
    <row r="6857" spans="2:8" x14ac:dyDescent="0.2">
      <c r="B6857" s="176">
        <v>36419</v>
      </c>
      <c r="C6857" s="146">
        <v>43.514735999999999</v>
      </c>
      <c r="D6857">
        <f t="shared" si="217"/>
        <v>3.2769797331950481</v>
      </c>
      <c r="E6857">
        <v>-5.3065289667485901E-2</v>
      </c>
      <c r="G6857">
        <v>6855</v>
      </c>
      <c r="H6857">
        <f t="shared" ca="1" si="218"/>
        <v>1.5640779427823659E-2</v>
      </c>
    </row>
    <row r="6858" spans="2:8" x14ac:dyDescent="0.2">
      <c r="B6858" s="176">
        <v>37102</v>
      </c>
      <c r="C6858" s="146">
        <v>10.174174000000001</v>
      </c>
      <c r="D6858">
        <f t="shared" si="217"/>
        <v>-0.91752821284918462</v>
      </c>
      <c r="E6858">
        <v>-5.3122599168448456E-2</v>
      </c>
      <c r="G6858">
        <v>6856</v>
      </c>
      <c r="H6858">
        <f t="shared" ca="1" si="218"/>
        <v>-3.1746967737638021E-2</v>
      </c>
    </row>
    <row r="6859" spans="2:8" x14ac:dyDescent="0.2">
      <c r="B6859" s="176">
        <v>43682</v>
      </c>
      <c r="C6859" s="146">
        <v>123.365509</v>
      </c>
      <c r="D6859">
        <f t="shared" si="217"/>
        <v>2.0811560902514636</v>
      </c>
      <c r="E6859">
        <v>-5.3175207760086073E-2</v>
      </c>
      <c r="G6859">
        <v>6857</v>
      </c>
      <c r="H6859">
        <f t="shared" ca="1" si="218"/>
        <v>-2.9232648308658047E-2</v>
      </c>
    </row>
    <row r="6860" spans="2:8" x14ac:dyDescent="0.2">
      <c r="B6860" s="176">
        <v>36382</v>
      </c>
      <c r="C6860" s="146">
        <v>40.038708</v>
      </c>
      <c r="D6860">
        <f t="shared" si="217"/>
        <v>-0.49282379514466729</v>
      </c>
      <c r="E6860">
        <v>-5.3187758855031471E-2</v>
      </c>
      <c r="G6860">
        <v>6858</v>
      </c>
      <c r="H6860">
        <f t="shared" ca="1" si="218"/>
        <v>3.6058378726730511E-2</v>
      </c>
    </row>
    <row r="6861" spans="2:8" x14ac:dyDescent="0.2">
      <c r="B6861" s="176">
        <v>38042</v>
      </c>
      <c r="C6861" s="146">
        <v>78.944373999999996</v>
      </c>
      <c r="D6861">
        <f t="shared" si="217"/>
        <v>0.22260305179752318</v>
      </c>
      <c r="E6861">
        <v>-5.3237111063345284E-2</v>
      </c>
      <c r="G6861">
        <v>6859</v>
      </c>
      <c r="H6861">
        <f t="shared" ca="1" si="218"/>
        <v>1.6720493863170732E-2</v>
      </c>
    </row>
    <row r="6862" spans="2:8" x14ac:dyDescent="0.2">
      <c r="B6862" s="176">
        <v>39720</v>
      </c>
      <c r="C6862" s="146">
        <v>64.570732000000007</v>
      </c>
      <c r="D6862">
        <f t="shared" si="217"/>
        <v>-0.86707277939124017</v>
      </c>
      <c r="E6862">
        <v>-5.3264173088266531E-2</v>
      </c>
      <c r="G6862">
        <v>6860</v>
      </c>
      <c r="H6862">
        <f t="shared" ca="1" si="218"/>
        <v>1.131000338033312E-2</v>
      </c>
    </row>
    <row r="6863" spans="2:8" x14ac:dyDescent="0.2">
      <c r="B6863" s="176">
        <v>41922</v>
      </c>
      <c r="C6863" s="146">
        <v>485.76004</v>
      </c>
      <c r="D6863">
        <f t="shared" si="217"/>
        <v>45.926150922781389</v>
      </c>
      <c r="E6863">
        <v>-5.3592078151747553E-2</v>
      </c>
      <c r="G6863">
        <v>6861</v>
      </c>
      <c r="H6863">
        <f t="shared" ca="1" si="218"/>
        <v>-1.3236831115212013E-2</v>
      </c>
    </row>
    <row r="6864" spans="2:8" x14ac:dyDescent="0.2">
      <c r="B6864" s="176">
        <v>37148</v>
      </c>
      <c r="C6864" s="146">
        <v>10.351585</v>
      </c>
      <c r="D6864">
        <f t="shared" si="217"/>
        <v>-0.56633946298591187</v>
      </c>
      <c r="E6864">
        <v>-5.3596627845689512E-2</v>
      </c>
      <c r="G6864">
        <v>6862</v>
      </c>
      <c r="H6864">
        <f t="shared" ca="1" si="218"/>
        <v>-6.9336523465717264E-4</v>
      </c>
    </row>
    <row r="6865" spans="2:8" x14ac:dyDescent="0.2">
      <c r="B6865" s="176">
        <v>36586</v>
      </c>
      <c r="C6865" s="146">
        <v>23.870249000000001</v>
      </c>
      <c r="D6865">
        <f t="shared" si="217"/>
        <v>1.2392086886019278</v>
      </c>
      <c r="E6865">
        <v>-5.4021693469766201E-2</v>
      </c>
      <c r="G6865">
        <v>6863</v>
      </c>
      <c r="H6865">
        <f t="shared" ca="1" si="218"/>
        <v>2.3525279125227751E-2</v>
      </c>
    </row>
    <row r="6866" spans="2:8" x14ac:dyDescent="0.2">
      <c r="B6866" s="176">
        <v>36822</v>
      </c>
      <c r="C6866" s="146">
        <v>10.660126999999999</v>
      </c>
      <c r="D6866">
        <f t="shared" si="217"/>
        <v>-0.9659934786987826</v>
      </c>
      <c r="E6866">
        <v>-5.4072594892869336E-2</v>
      </c>
      <c r="G6866">
        <v>6864</v>
      </c>
      <c r="H6866">
        <f t="shared" ca="1" si="218"/>
        <v>-2.4398290268471155E-2</v>
      </c>
    </row>
    <row r="6867" spans="2:8" x14ac:dyDescent="0.2">
      <c r="B6867" s="176">
        <v>44335</v>
      </c>
      <c r="C6867" s="146">
        <v>313.47302200000001</v>
      </c>
      <c r="D6867">
        <f t="shared" si="217"/>
        <v>-0.34747865598010469</v>
      </c>
      <c r="E6867">
        <v>-5.4143443009715138E-2</v>
      </c>
      <c r="G6867">
        <v>6865</v>
      </c>
      <c r="H6867">
        <f t="shared" ca="1" si="218"/>
        <v>3.9333863774685146E-2</v>
      </c>
    </row>
    <row r="6868" spans="2:8" x14ac:dyDescent="0.2">
      <c r="B6868" s="176">
        <v>44488</v>
      </c>
      <c r="C6868" s="146">
        <v>480.40271000000001</v>
      </c>
      <c r="D6868">
        <f t="shared" si="217"/>
        <v>32.251661189356206</v>
      </c>
      <c r="E6868">
        <v>-5.4356392242984324E-2</v>
      </c>
      <c r="G6868">
        <v>6866</v>
      </c>
      <c r="H6868">
        <f t="shared" ca="1" si="218"/>
        <v>4.4028727494355747E-2</v>
      </c>
    </row>
    <row r="6869" spans="2:8" x14ac:dyDescent="0.2">
      <c r="B6869" s="176">
        <v>36901</v>
      </c>
      <c r="C6869" s="146">
        <v>14.447480000000001</v>
      </c>
      <c r="D6869">
        <f t="shared" si="217"/>
        <v>-0.26293914105953758</v>
      </c>
      <c r="E6869">
        <v>-5.4517768709890502E-2</v>
      </c>
      <c r="G6869">
        <v>6867</v>
      </c>
      <c r="H6869">
        <f t="shared" ca="1" si="218"/>
        <v>-2.9738359692123871E-2</v>
      </c>
    </row>
    <row r="6870" spans="2:8" x14ac:dyDescent="0.2">
      <c r="B6870" s="176">
        <v>36122</v>
      </c>
      <c r="C6870" s="146">
        <v>19.601475000000001</v>
      </c>
      <c r="D6870">
        <f t="shared" si="217"/>
        <v>-0.92862622878725409</v>
      </c>
      <c r="E6870">
        <v>-5.4636910226443278E-2</v>
      </c>
      <c r="G6870">
        <v>6868</v>
      </c>
      <c r="H6870">
        <f t="shared" ca="1" si="218"/>
        <v>4.565544014064127E-3</v>
      </c>
    </row>
    <row r="6871" spans="2:8" x14ac:dyDescent="0.2">
      <c r="B6871" s="176">
        <v>41306</v>
      </c>
      <c r="C6871" s="146">
        <v>274.631348</v>
      </c>
      <c r="D6871">
        <f t="shared" si="217"/>
        <v>-0.41565958122864205</v>
      </c>
      <c r="E6871">
        <v>-5.4865785371222275E-2</v>
      </c>
      <c r="G6871">
        <v>6869</v>
      </c>
      <c r="H6871">
        <f t="shared" ca="1" si="218"/>
        <v>2.7258761224995161E-2</v>
      </c>
    </row>
    <row r="6872" spans="2:8" x14ac:dyDescent="0.2">
      <c r="B6872" s="176">
        <v>44606</v>
      </c>
      <c r="C6872" s="146">
        <v>469.98519900000002</v>
      </c>
      <c r="D6872">
        <f t="shared" si="217"/>
        <v>5.6103076451079605</v>
      </c>
      <c r="E6872">
        <v>-5.4926353631244769E-2</v>
      </c>
      <c r="G6872">
        <v>6870</v>
      </c>
      <c r="H6872">
        <f t="shared" ca="1" si="218"/>
        <v>-1.0037999547293126E-2</v>
      </c>
    </row>
    <row r="6873" spans="2:8" x14ac:dyDescent="0.2">
      <c r="B6873" s="176">
        <v>39706</v>
      </c>
      <c r="C6873" s="146">
        <v>71.098838999999998</v>
      </c>
      <c r="D6873">
        <f t="shared" si="217"/>
        <v>-0.71002059409454765</v>
      </c>
      <c r="E6873">
        <v>-5.4943592370391224E-2</v>
      </c>
      <c r="G6873">
        <v>6871</v>
      </c>
      <c r="H6873">
        <f t="shared" ca="1" si="218"/>
        <v>-1.3289896142511935E-2</v>
      </c>
    </row>
    <row r="6874" spans="2:8" x14ac:dyDescent="0.2">
      <c r="B6874" s="176">
        <v>44214</v>
      </c>
      <c r="C6874" s="146">
        <v>245.185822</v>
      </c>
      <c r="D6874">
        <f t="shared" si="217"/>
        <v>11.099876437918073</v>
      </c>
      <c r="E6874">
        <v>-5.5128716271390446E-2</v>
      </c>
      <c r="G6874">
        <v>6872</v>
      </c>
      <c r="H6874">
        <f t="shared" ca="1" si="218"/>
        <v>-1.9089658958146117E-2</v>
      </c>
    </row>
    <row r="6875" spans="2:8" x14ac:dyDescent="0.2">
      <c r="B6875" s="176">
        <v>37320</v>
      </c>
      <c r="C6875" s="146">
        <v>20.263497999999998</v>
      </c>
      <c r="D6875">
        <f t="shared" si="217"/>
        <v>-0.94840951116729555</v>
      </c>
      <c r="E6875">
        <v>-5.5375859845333171E-2</v>
      </c>
      <c r="G6875">
        <v>6873</v>
      </c>
      <c r="H6875">
        <f t="shared" ca="1" si="218"/>
        <v>1.6648140666115089E-2</v>
      </c>
    </row>
    <row r="6876" spans="2:8" x14ac:dyDescent="0.2">
      <c r="B6876" s="176">
        <v>44627</v>
      </c>
      <c r="C6876" s="146">
        <v>392.775848</v>
      </c>
      <c r="D6876">
        <f t="shared" si="217"/>
        <v>6.072089549970662</v>
      </c>
      <c r="E6876">
        <v>-5.5721994654245308E-2</v>
      </c>
      <c r="G6876">
        <v>6874</v>
      </c>
      <c r="H6876">
        <f t="shared" ca="1" si="218"/>
        <v>-1.0456282804463535E-2</v>
      </c>
    </row>
    <row r="6877" spans="2:8" x14ac:dyDescent="0.2">
      <c r="B6877" s="176">
        <v>35649</v>
      </c>
      <c r="C6877" s="146">
        <v>55.538868000000001</v>
      </c>
      <c r="D6877">
        <f t="shared" si="217"/>
        <v>-9.5760109547785827E-2</v>
      </c>
      <c r="E6877">
        <v>-5.5836348250080076E-2</v>
      </c>
      <c r="G6877">
        <v>6875</v>
      </c>
      <c r="H6877">
        <f t="shared" ca="1" si="218"/>
        <v>-3.4951733563048669E-2</v>
      </c>
    </row>
    <row r="6878" spans="2:8" x14ac:dyDescent="0.2">
      <c r="B6878" s="176">
        <v>39989</v>
      </c>
      <c r="C6878" s="146">
        <v>61.420501999999999</v>
      </c>
      <c r="D6878">
        <f t="shared" si="217"/>
        <v>4.6835660226578284</v>
      </c>
      <c r="E6878">
        <v>-5.5843277782825815E-2</v>
      </c>
      <c r="G6878">
        <v>6876</v>
      </c>
      <c r="H6878">
        <f t="shared" ca="1" si="218"/>
        <v>5.263078565976307E-2</v>
      </c>
    </row>
    <row r="6879" spans="2:8" x14ac:dyDescent="0.2">
      <c r="B6879" s="176">
        <v>37085</v>
      </c>
      <c r="C6879" s="146">
        <v>10.806684000000001</v>
      </c>
      <c r="D6879">
        <f t="shared" si="217"/>
        <v>-0.95164896957661704</v>
      </c>
      <c r="E6879">
        <v>-5.5930028278373824E-2</v>
      </c>
      <c r="G6879">
        <v>6877</v>
      </c>
      <c r="H6879">
        <f t="shared" ca="1" si="218"/>
        <v>-7.612389355734211E-3</v>
      </c>
    </row>
    <row r="6880" spans="2:8" x14ac:dyDescent="0.2">
      <c r="B6880" s="176">
        <v>40550</v>
      </c>
      <c r="C6880" s="146">
        <v>223.50473</v>
      </c>
      <c r="D6880">
        <f t="shared" si="217"/>
        <v>10.106826225230934</v>
      </c>
      <c r="E6880">
        <v>-5.6145880762142886E-2</v>
      </c>
      <c r="G6880">
        <v>6878</v>
      </c>
      <c r="H6880">
        <f t="shared" ca="1" si="218"/>
        <v>-3.4990796778626137E-3</v>
      </c>
    </row>
    <row r="6881" spans="2:8" x14ac:dyDescent="0.2">
      <c r="B6881" s="176">
        <v>36283</v>
      </c>
      <c r="C6881" s="146">
        <v>20.123186</v>
      </c>
      <c r="D6881">
        <f t="shared" si="217"/>
        <v>5.0583704716608918E-2</v>
      </c>
      <c r="E6881">
        <v>-5.6274201421104821E-2</v>
      </c>
      <c r="G6881">
        <v>6879</v>
      </c>
      <c r="H6881">
        <f t="shared" ca="1" si="218"/>
        <v>1.5889187592700454E-2</v>
      </c>
    </row>
    <row r="6882" spans="2:8" x14ac:dyDescent="0.2">
      <c r="B6882" s="176">
        <v>36035</v>
      </c>
      <c r="C6882" s="146">
        <v>19.154291000000001</v>
      </c>
      <c r="D6882">
        <f t="shared" si="217"/>
        <v>-0.62765067180972922</v>
      </c>
      <c r="E6882">
        <v>-5.6534468403866694E-2</v>
      </c>
      <c r="G6882">
        <v>6880</v>
      </c>
      <c r="H6882">
        <f t="shared" ca="1" si="218"/>
        <v>6.0974696701417272E-3</v>
      </c>
    </row>
    <row r="6883" spans="2:8" x14ac:dyDescent="0.2">
      <c r="B6883" s="176">
        <v>39736</v>
      </c>
      <c r="C6883" s="146">
        <v>51.441723000000003</v>
      </c>
      <c r="D6883">
        <f t="shared" si="217"/>
        <v>0.37952888467511409</v>
      </c>
      <c r="E6883">
        <v>-5.6603680505182788E-2</v>
      </c>
      <c r="G6883">
        <v>6881</v>
      </c>
      <c r="H6883">
        <f t="shared" ca="1" si="218"/>
        <v>1.0757635478375997E-2</v>
      </c>
    </row>
    <row r="6884" spans="2:8" x14ac:dyDescent="0.2">
      <c r="B6884" s="176">
        <v>35774</v>
      </c>
      <c r="C6884" s="146">
        <v>37.289341</v>
      </c>
      <c r="D6884">
        <f t="shared" si="217"/>
        <v>0.4926148283996985</v>
      </c>
      <c r="E6884">
        <v>-5.6849388781317275E-2</v>
      </c>
      <c r="G6884">
        <v>6882</v>
      </c>
      <c r="H6884">
        <f t="shared" ca="1" si="218"/>
        <v>-1.7105051376668526E-2</v>
      </c>
    </row>
    <row r="6885" spans="2:8" x14ac:dyDescent="0.2">
      <c r="B6885" s="176">
        <v>35972</v>
      </c>
      <c r="C6885" s="146">
        <v>24.982561</v>
      </c>
      <c r="D6885">
        <f t="shared" si="217"/>
        <v>-0.73551004041983226</v>
      </c>
      <c r="E6885">
        <v>-5.7102766281813079E-2</v>
      </c>
      <c r="G6885">
        <v>6883</v>
      </c>
      <c r="H6885">
        <f t="shared" ca="1" si="218"/>
        <v>-1.9453769056837135E-2</v>
      </c>
    </row>
    <row r="6886" spans="2:8" x14ac:dyDescent="0.2">
      <c r="B6886" s="176">
        <v>43998</v>
      </c>
      <c r="C6886" s="146">
        <v>94.455612000000002</v>
      </c>
      <c r="D6886">
        <f t="shared" si="217"/>
        <v>3.8324444704797145</v>
      </c>
      <c r="E6886">
        <v>-5.7213904327459389E-2</v>
      </c>
      <c r="G6886">
        <v>6884</v>
      </c>
      <c r="H6886">
        <f t="shared" ca="1" si="218"/>
        <v>-3.1743048613295785E-2</v>
      </c>
    </row>
    <row r="6887" spans="2:8" x14ac:dyDescent="0.2">
      <c r="B6887" s="176">
        <v>37476</v>
      </c>
      <c r="C6887" s="146">
        <v>19.546135</v>
      </c>
      <c r="D6887">
        <f t="shared" si="217"/>
        <v>-4.3902504164738052E-2</v>
      </c>
      <c r="E6887">
        <v>-5.7291591307426219E-2</v>
      </c>
      <c r="G6887">
        <v>6885</v>
      </c>
      <c r="H6887">
        <f t="shared" ca="1" si="218"/>
        <v>-1.4257439979570012E-2</v>
      </c>
    </row>
    <row r="6888" spans="2:8" x14ac:dyDescent="0.2">
      <c r="B6888" s="176">
        <v>35999</v>
      </c>
      <c r="C6888" s="146">
        <v>20.443663000000001</v>
      </c>
      <c r="D6888">
        <f t="shared" si="217"/>
        <v>-0.8665995681797819</v>
      </c>
      <c r="E6888">
        <v>-5.7712293858491068E-2</v>
      </c>
      <c r="G6888">
        <v>6886</v>
      </c>
      <c r="H6888">
        <f t="shared" ca="1" si="218"/>
        <v>3.8937451635533849E-3</v>
      </c>
    </row>
    <row r="6889" spans="2:8" x14ac:dyDescent="0.2">
      <c r="B6889" s="176">
        <v>40767</v>
      </c>
      <c r="C6889" s="146">
        <v>153.25035099999999</v>
      </c>
      <c r="D6889">
        <f t="shared" si="217"/>
        <v>0.25069510128456651</v>
      </c>
      <c r="E6889">
        <v>-5.7714941400886774E-2</v>
      </c>
      <c r="G6889">
        <v>6887</v>
      </c>
      <c r="H6889">
        <f t="shared" ca="1" si="218"/>
        <v>-3.0874932385886983E-2</v>
      </c>
    </row>
    <row r="6890" spans="2:8" x14ac:dyDescent="0.2">
      <c r="B6890" s="176">
        <v>38869</v>
      </c>
      <c r="C6890" s="146">
        <v>122.532143</v>
      </c>
      <c r="D6890">
        <f t="shared" si="217"/>
        <v>-0.13849018478847894</v>
      </c>
      <c r="E6890">
        <v>-5.780104560186243E-2</v>
      </c>
      <c r="G6890">
        <v>6888</v>
      </c>
      <c r="H6890">
        <f t="shared" ca="1" si="218"/>
        <v>1.3611694833083927E-2</v>
      </c>
    </row>
    <row r="6891" spans="2:8" x14ac:dyDescent="0.2">
      <c r="B6891" s="176">
        <v>38971</v>
      </c>
      <c r="C6891" s="146">
        <v>142.22953799999999</v>
      </c>
      <c r="D6891">
        <f t="shared" si="217"/>
        <v>0.18372335894924094</v>
      </c>
      <c r="E6891">
        <v>-5.7809849988439438E-2</v>
      </c>
      <c r="G6891">
        <v>6889</v>
      </c>
      <c r="H6891">
        <f t="shared" ca="1" si="218"/>
        <v>7.2036378427619702E-3</v>
      </c>
    </row>
    <row r="6892" spans="2:8" x14ac:dyDescent="0.2">
      <c r="B6892" s="176">
        <v>39433</v>
      </c>
      <c r="C6892" s="146">
        <v>120.15437300000001</v>
      </c>
      <c r="D6892">
        <f t="shared" si="217"/>
        <v>1.4871476793220999</v>
      </c>
      <c r="E6892">
        <v>-5.7864026601093695E-2</v>
      </c>
      <c r="G6892">
        <v>6890</v>
      </c>
      <c r="H6892">
        <f t="shared" ca="1" si="218"/>
        <v>9.0137502068326464E-2</v>
      </c>
    </row>
    <row r="6893" spans="2:8" x14ac:dyDescent="0.2">
      <c r="B6893" s="176">
        <v>35691</v>
      </c>
      <c r="C6893" s="146">
        <v>48.310108</v>
      </c>
      <c r="D6893">
        <f t="shared" si="217"/>
        <v>0.16345356559067409</v>
      </c>
      <c r="E6893">
        <v>-5.7967051813178364E-2</v>
      </c>
      <c r="G6893">
        <v>6891</v>
      </c>
      <c r="H6893">
        <f t="shared" ca="1" si="218"/>
        <v>-2.1916885188279823E-2</v>
      </c>
    </row>
    <row r="6894" spans="2:8" x14ac:dyDescent="0.2">
      <c r="B6894" s="176">
        <v>36448</v>
      </c>
      <c r="C6894" s="146">
        <v>41.523021999999997</v>
      </c>
      <c r="D6894">
        <f t="shared" si="217"/>
        <v>-0.29966226849362132</v>
      </c>
      <c r="E6894">
        <v>-5.8065748123788612E-2</v>
      </c>
      <c r="G6894">
        <v>6892</v>
      </c>
      <c r="H6894">
        <f t="shared" ca="1" si="218"/>
        <v>1.2480194589430016E-3</v>
      </c>
    </row>
    <row r="6895" spans="2:8" x14ac:dyDescent="0.2">
      <c r="B6895" s="176">
        <v>39959</v>
      </c>
      <c r="C6895" s="146">
        <v>59.289997</v>
      </c>
      <c r="D6895">
        <f t="shared" si="217"/>
        <v>4.8855075647487753</v>
      </c>
      <c r="E6895">
        <v>-5.8142761323180955E-2</v>
      </c>
      <c r="G6895">
        <v>6893</v>
      </c>
      <c r="H6895">
        <f t="shared" ca="1" si="218"/>
        <v>-7.4885216527569671E-3</v>
      </c>
    </row>
    <row r="6896" spans="2:8" x14ac:dyDescent="0.2">
      <c r="B6896" s="176">
        <v>36980</v>
      </c>
      <c r="C6896" s="146">
        <v>10.073897000000001</v>
      </c>
      <c r="D6896">
        <f t="shared" si="217"/>
        <v>-0.5213700662995232</v>
      </c>
      <c r="E6896">
        <v>-5.8399370988645824E-2</v>
      </c>
      <c r="G6896">
        <v>6894</v>
      </c>
      <c r="H6896">
        <f t="shared" ca="1" si="218"/>
        <v>-3.7531578195336979E-2</v>
      </c>
    </row>
    <row r="6897" spans="2:8" x14ac:dyDescent="0.2">
      <c r="B6897" s="176">
        <v>36259</v>
      </c>
      <c r="C6897" s="146">
        <v>21.047360999999999</v>
      </c>
      <c r="D6897">
        <f t="shared" si="217"/>
        <v>-0.65686620515661232</v>
      </c>
      <c r="E6897">
        <v>-5.8666769950503808E-2</v>
      </c>
      <c r="G6897">
        <v>6895</v>
      </c>
      <c r="H6897">
        <f t="shared" ca="1" si="218"/>
        <v>-3.2693241755881453E-2</v>
      </c>
    </row>
    <row r="6898" spans="2:8" x14ac:dyDescent="0.2">
      <c r="B6898" s="176">
        <v>38135</v>
      </c>
      <c r="C6898" s="146">
        <v>61.338642</v>
      </c>
      <c r="D6898">
        <f t="shared" si="217"/>
        <v>0.71820043120110433</v>
      </c>
      <c r="E6898">
        <v>-5.8752283005910219E-2</v>
      </c>
      <c r="G6898">
        <v>6896</v>
      </c>
      <c r="H6898">
        <f t="shared" ca="1" si="218"/>
        <v>5.5436885809614315E-5</v>
      </c>
    </row>
    <row r="6899" spans="2:8" x14ac:dyDescent="0.2">
      <c r="B6899" s="176">
        <v>36545</v>
      </c>
      <c r="C6899" s="146">
        <v>35.699351999999998</v>
      </c>
      <c r="D6899">
        <f t="shared" si="217"/>
        <v>-0.1180541955899292</v>
      </c>
      <c r="E6899">
        <v>-5.9081750965203295E-2</v>
      </c>
      <c r="G6899">
        <v>6897</v>
      </c>
      <c r="H6899">
        <f t="shared" ca="1" si="218"/>
        <v>4.2166839780466467E-2</v>
      </c>
    </row>
    <row r="6900" spans="2:8" x14ac:dyDescent="0.2">
      <c r="B6900" s="176">
        <v>36460</v>
      </c>
      <c r="C6900" s="146">
        <v>40.477943000000003</v>
      </c>
      <c r="D6900">
        <f t="shared" si="217"/>
        <v>1.6516624600175083</v>
      </c>
      <c r="E6900">
        <v>-5.9144599507266998E-2</v>
      </c>
      <c r="G6900">
        <v>6898</v>
      </c>
      <c r="H6900">
        <f t="shared" ca="1" si="218"/>
        <v>-4.2270695935461775E-2</v>
      </c>
    </row>
    <row r="6901" spans="2:8" x14ac:dyDescent="0.2">
      <c r="B6901" s="176">
        <v>36934</v>
      </c>
      <c r="C6901" s="146">
        <v>15.265119</v>
      </c>
      <c r="D6901">
        <f t="shared" si="217"/>
        <v>-0.70367365897555201</v>
      </c>
      <c r="E6901">
        <v>-5.9410531968978775E-2</v>
      </c>
      <c r="G6901">
        <v>6899</v>
      </c>
      <c r="H6901">
        <f t="shared" ca="1" si="218"/>
        <v>-2.4888561993597454E-2</v>
      </c>
    </row>
    <row r="6902" spans="2:8" x14ac:dyDescent="0.2">
      <c r="B6902" s="176">
        <v>40000</v>
      </c>
      <c r="C6902" s="146">
        <v>51.514552999999999</v>
      </c>
      <c r="D6902">
        <f t="shared" si="217"/>
        <v>-0.55855513770011433</v>
      </c>
      <c r="E6902">
        <v>-5.950813756622543E-2</v>
      </c>
      <c r="G6902">
        <v>6900</v>
      </c>
      <c r="H6902">
        <f t="shared" ca="1" si="218"/>
        <v>1.7046501948601689E-2</v>
      </c>
    </row>
    <row r="6903" spans="2:8" x14ac:dyDescent="0.2">
      <c r="B6903" s="176">
        <v>38915</v>
      </c>
      <c r="C6903" s="146">
        <v>116.695328</v>
      </c>
      <c r="D6903">
        <f t="shared" si="217"/>
        <v>-0.65866951632189252</v>
      </c>
      <c r="E6903">
        <v>-5.9639100823947869E-2</v>
      </c>
      <c r="G6903">
        <v>6901</v>
      </c>
      <c r="H6903">
        <f t="shared" ca="1" si="218"/>
        <v>-3.3001099785467886E-3</v>
      </c>
    </row>
    <row r="6904" spans="2:8" x14ac:dyDescent="0.2">
      <c r="B6904" s="176">
        <v>41666</v>
      </c>
      <c r="C6904" s="146">
        <v>341.88369799999998</v>
      </c>
      <c r="D6904">
        <f t="shared" si="217"/>
        <v>1.7870722041663032</v>
      </c>
      <c r="E6904">
        <v>-5.9800232976056196E-2</v>
      </c>
      <c r="G6904">
        <v>6902</v>
      </c>
      <c r="H6904">
        <f t="shared" ca="1" si="218"/>
        <v>1.3486413276239608E-2</v>
      </c>
    </row>
    <row r="6905" spans="2:8" x14ac:dyDescent="0.2">
      <c r="B6905" s="176">
        <v>43733</v>
      </c>
      <c r="C6905" s="146">
        <v>122.667686</v>
      </c>
      <c r="D6905">
        <f t="shared" si="217"/>
        <v>5.3011886557922125E-4</v>
      </c>
      <c r="E6905">
        <v>-5.9969368845535914E-2</v>
      </c>
      <c r="G6905">
        <v>6903</v>
      </c>
      <c r="H6905">
        <f t="shared" ca="1" si="218"/>
        <v>9.0063663196479331E-3</v>
      </c>
    </row>
    <row r="6906" spans="2:8" x14ac:dyDescent="0.2">
      <c r="B6906" s="176">
        <v>38894</v>
      </c>
      <c r="C6906" s="146">
        <v>122.602692</v>
      </c>
      <c r="D6906">
        <f t="shared" si="217"/>
        <v>7.7045217009397913</v>
      </c>
      <c r="E6906">
        <v>-6.0023164630107699E-2</v>
      </c>
      <c r="G6906">
        <v>6904</v>
      </c>
      <c r="H6906">
        <f t="shared" ca="1" si="218"/>
        <v>6.340786100391421E-3</v>
      </c>
    </row>
    <row r="6907" spans="2:8" x14ac:dyDescent="0.2">
      <c r="B6907" s="176">
        <v>36875</v>
      </c>
      <c r="C6907" s="146">
        <v>14.084943000000001</v>
      </c>
      <c r="D6907">
        <f t="shared" si="217"/>
        <v>-0.59696773722979868</v>
      </c>
      <c r="E6907">
        <v>-6.0216386636483099E-2</v>
      </c>
      <c r="G6907">
        <v>6905</v>
      </c>
      <c r="H6907">
        <f t="shared" ca="1" si="218"/>
        <v>-8.0731618373938135E-2</v>
      </c>
    </row>
    <row r="6908" spans="2:8" x14ac:dyDescent="0.2">
      <c r="B6908" s="176">
        <v>35857</v>
      </c>
      <c r="C6908" s="146">
        <v>34.947432999999997</v>
      </c>
      <c r="D6908">
        <f t="shared" si="217"/>
        <v>0.7831186316112958</v>
      </c>
      <c r="E6908">
        <v>-6.0245687837744935E-2</v>
      </c>
      <c r="G6908">
        <v>6906</v>
      </c>
      <c r="H6908">
        <f t="shared" ca="1" si="218"/>
        <v>-2.9518018753287887E-2</v>
      </c>
    </row>
    <row r="6909" spans="2:8" x14ac:dyDescent="0.2">
      <c r="B6909" s="176">
        <v>36595</v>
      </c>
      <c r="C6909" s="146">
        <v>19.599050999999999</v>
      </c>
      <c r="D6909">
        <f t="shared" si="217"/>
        <v>-0.74778528673349942</v>
      </c>
      <c r="E6909">
        <v>-6.0275910598376323E-2</v>
      </c>
      <c r="G6909">
        <v>6907</v>
      </c>
      <c r="H6909">
        <f t="shared" ca="1" si="218"/>
        <v>-7.1093425981309214E-4</v>
      </c>
    </row>
    <row r="6910" spans="2:8" x14ac:dyDescent="0.2">
      <c r="B6910" s="176">
        <v>43907</v>
      </c>
      <c r="C6910" s="146">
        <v>77.707802000000001</v>
      </c>
      <c r="D6910">
        <f t="shared" si="217"/>
        <v>-0.73064963585684595</v>
      </c>
      <c r="E6910">
        <v>-6.0277292188914179E-2</v>
      </c>
      <c r="G6910">
        <v>6908</v>
      </c>
      <c r="H6910">
        <f t="shared" ca="1" si="218"/>
        <v>1.8831201348343048E-2</v>
      </c>
    </row>
    <row r="6911" spans="2:8" x14ac:dyDescent="0.2">
      <c r="B6911" s="176">
        <v>43276</v>
      </c>
      <c r="C6911" s="146">
        <v>288.50082400000002</v>
      </c>
      <c r="D6911">
        <f t="shared" si="217"/>
        <v>14.027899671840576</v>
      </c>
      <c r="E6911">
        <v>-6.0389600767032446E-2</v>
      </c>
      <c r="G6911">
        <v>6909</v>
      </c>
      <c r="H6911">
        <f t="shared" ca="1" si="218"/>
        <v>5.1826173853372105E-2</v>
      </c>
    </row>
    <row r="6912" spans="2:8" x14ac:dyDescent="0.2">
      <c r="B6912" s="176">
        <v>36615</v>
      </c>
      <c r="C6912" s="146">
        <v>19.197680999999999</v>
      </c>
      <c r="D6912">
        <f t="shared" si="217"/>
        <v>0.43035945549770666</v>
      </c>
      <c r="E6912">
        <v>-6.0414887703813626E-2</v>
      </c>
      <c r="G6912">
        <v>6910</v>
      </c>
      <c r="H6912">
        <f t="shared" ca="1" si="218"/>
        <v>4.9720454776987196E-3</v>
      </c>
    </row>
    <row r="6913" spans="2:8" x14ac:dyDescent="0.2">
      <c r="B6913" s="176">
        <v>36882</v>
      </c>
      <c r="C6913" s="146">
        <v>13.421578</v>
      </c>
      <c r="D6913">
        <f t="shared" si="217"/>
        <v>-0.81420978794153165</v>
      </c>
      <c r="E6913">
        <v>-6.0475118293065726E-2</v>
      </c>
      <c r="G6913">
        <v>6911</v>
      </c>
      <c r="H6913">
        <f t="shared" ca="1" si="218"/>
        <v>1.1374410235088185E-2</v>
      </c>
    </row>
    <row r="6914" spans="2:8" x14ac:dyDescent="0.2">
      <c r="B6914" s="176">
        <v>38007</v>
      </c>
      <c r="C6914" s="146">
        <v>72.240500999999995</v>
      </c>
      <c r="D6914">
        <f t="shared" si="217"/>
        <v>-0.81769646729849343</v>
      </c>
      <c r="E6914">
        <v>-6.0479178566932031E-2</v>
      </c>
      <c r="G6914">
        <v>6912</v>
      </c>
      <c r="H6914">
        <f t="shared" ca="1" si="218"/>
        <v>-5.4597137560734206E-3</v>
      </c>
    </row>
    <row r="6915" spans="2:8" x14ac:dyDescent="0.2">
      <c r="B6915" s="176">
        <v>44830</v>
      </c>
      <c r="C6915" s="146">
        <v>396.26495399999999</v>
      </c>
      <c r="D6915">
        <f t="shared" ref="D6915:D6978" si="219">(C6915-C6916)/C6916</f>
        <v>10.94373721936479</v>
      </c>
      <c r="E6915">
        <v>-6.0505828614075642E-2</v>
      </c>
      <c r="G6915">
        <v>6913</v>
      </c>
      <c r="H6915">
        <f t="shared" ca="1" si="218"/>
        <v>8.1276063576258464E-3</v>
      </c>
    </row>
    <row r="6916" spans="2:8" x14ac:dyDescent="0.2">
      <c r="B6916" s="176">
        <v>39757</v>
      </c>
      <c r="C6916" s="146">
        <v>33.177635000000002</v>
      </c>
      <c r="D6916">
        <f t="shared" si="219"/>
        <v>-0.88317712805961079</v>
      </c>
      <c r="E6916">
        <v>-6.0582585079895036E-2</v>
      </c>
      <c r="G6916">
        <v>6914</v>
      </c>
      <c r="H6916">
        <f t="shared" ref="H6916:H6979" ca="1" si="220">_xlfn.NORM.INV(RAND(),N$5,N$6)</f>
        <v>6.6885938972518447E-2</v>
      </c>
    </row>
    <row r="6917" spans="2:8" x14ac:dyDescent="0.2">
      <c r="B6917" s="176">
        <v>42275</v>
      </c>
      <c r="C6917" s="146">
        <v>283.999481</v>
      </c>
      <c r="D6917">
        <f t="shared" si="219"/>
        <v>-0.17042642318419585</v>
      </c>
      <c r="E6917">
        <v>-6.0646055086594375E-2</v>
      </c>
      <c r="G6917">
        <v>6915</v>
      </c>
      <c r="H6917">
        <f t="shared" ca="1" si="220"/>
        <v>9.0364517496906022E-3</v>
      </c>
    </row>
    <row r="6918" spans="2:8" x14ac:dyDescent="0.2">
      <c r="B6918" s="176">
        <v>42376</v>
      </c>
      <c r="C6918" s="146">
        <v>342.34393299999999</v>
      </c>
      <c r="D6918">
        <f t="shared" si="219"/>
        <v>13.897254683427835</v>
      </c>
      <c r="E6918">
        <v>-6.1082283344311886E-2</v>
      </c>
      <c r="G6918">
        <v>6916</v>
      </c>
      <c r="H6918">
        <f t="shared" ca="1" si="220"/>
        <v>-4.1917427732097532E-3</v>
      </c>
    </row>
    <row r="6919" spans="2:8" x14ac:dyDescent="0.2">
      <c r="B6919" s="176">
        <v>39772</v>
      </c>
      <c r="C6919" s="146">
        <v>22.980336999999999</v>
      </c>
      <c r="D6919">
        <f t="shared" si="219"/>
        <v>-0.92090105293989755</v>
      </c>
      <c r="E6919">
        <v>-6.1361048999012256E-2</v>
      </c>
      <c r="G6919">
        <v>6917</v>
      </c>
      <c r="H6919">
        <f t="shared" ca="1" si="220"/>
        <v>0.10077388862487976</v>
      </c>
    </row>
    <row r="6920" spans="2:8" x14ac:dyDescent="0.2">
      <c r="B6920" s="176">
        <v>42410</v>
      </c>
      <c r="C6920" s="146">
        <v>290.52645899999999</v>
      </c>
      <c r="D6920">
        <f t="shared" si="219"/>
        <v>-0.28003468811509613</v>
      </c>
      <c r="E6920">
        <v>-6.1484115968574761E-2</v>
      </c>
      <c r="G6920">
        <v>6918</v>
      </c>
      <c r="H6920">
        <f t="shared" ca="1" si="220"/>
        <v>-6.9103558093237441E-2</v>
      </c>
    </row>
    <row r="6921" spans="2:8" x14ac:dyDescent="0.2">
      <c r="B6921" s="176">
        <v>42193</v>
      </c>
      <c r="C6921" s="146">
        <v>403.528412</v>
      </c>
      <c r="D6921">
        <f t="shared" si="219"/>
        <v>5.0688421129158598</v>
      </c>
      <c r="E6921">
        <v>-6.1638219571539837E-2</v>
      </c>
      <c r="G6921">
        <v>6919</v>
      </c>
      <c r="H6921">
        <f t="shared" ca="1" si="220"/>
        <v>3.5614915681366759E-2</v>
      </c>
    </row>
    <row r="6922" spans="2:8" x14ac:dyDescent="0.2">
      <c r="B6922" s="176">
        <v>39972</v>
      </c>
      <c r="C6922" s="146">
        <v>66.491828999999996</v>
      </c>
      <c r="D6922">
        <f t="shared" si="219"/>
        <v>-0.82303121763219156</v>
      </c>
      <c r="E6922">
        <v>-6.1793486009156219E-2</v>
      </c>
      <c r="G6922">
        <v>6920</v>
      </c>
      <c r="H6922">
        <f t="shared" ca="1" si="220"/>
        <v>1.7036852306470885E-2</v>
      </c>
    </row>
    <row r="6923" spans="2:8" x14ac:dyDescent="0.2">
      <c r="B6923" s="176">
        <v>42373</v>
      </c>
      <c r="C6923" s="146">
        <v>375.72631799999999</v>
      </c>
      <c r="D6923">
        <f t="shared" si="219"/>
        <v>1.536531207295236</v>
      </c>
      <c r="E6923">
        <v>-6.1831292151976983E-2</v>
      </c>
      <c r="G6923">
        <v>6921</v>
      </c>
      <c r="H6923">
        <f t="shared" ca="1" si="220"/>
        <v>3.810127702076096E-3</v>
      </c>
    </row>
    <row r="6924" spans="2:8" x14ac:dyDescent="0.2">
      <c r="B6924" s="176">
        <v>40808</v>
      </c>
      <c r="C6924" s="146">
        <v>148.12603799999999</v>
      </c>
      <c r="D6924">
        <f t="shared" si="219"/>
        <v>5.1299373498808226E-2</v>
      </c>
      <c r="E6924">
        <v>-6.1874368400459116E-2</v>
      </c>
      <c r="G6924">
        <v>6922</v>
      </c>
      <c r="H6924">
        <f t="shared" ca="1" si="220"/>
        <v>2.362753594288822E-2</v>
      </c>
    </row>
    <row r="6925" spans="2:8" x14ac:dyDescent="0.2">
      <c r="B6925" s="176">
        <v>40305</v>
      </c>
      <c r="C6925" s="146">
        <v>140.898056</v>
      </c>
      <c r="D6925">
        <f t="shared" si="219"/>
        <v>3.5136333148023011</v>
      </c>
      <c r="E6925">
        <v>-6.2327211523299099E-2</v>
      </c>
      <c r="G6925">
        <v>6923</v>
      </c>
      <c r="H6925">
        <f t="shared" ca="1" si="220"/>
        <v>-1.5227881256689776E-2</v>
      </c>
    </row>
    <row r="6926" spans="2:8" x14ac:dyDescent="0.2">
      <c r="B6926" s="176">
        <v>36334</v>
      </c>
      <c r="C6926" s="146">
        <v>31.216106</v>
      </c>
      <c r="D6926">
        <f t="shared" si="219"/>
        <v>-0.89090514899981632</v>
      </c>
      <c r="E6926">
        <v>-6.2542745665311053E-2</v>
      </c>
      <c r="G6926">
        <v>6924</v>
      </c>
      <c r="H6926">
        <f t="shared" ca="1" si="220"/>
        <v>-1.6678387413714055E-3</v>
      </c>
    </row>
    <row r="6927" spans="2:8" x14ac:dyDescent="0.2">
      <c r="B6927" s="176">
        <v>41298</v>
      </c>
      <c r="C6927" s="146">
        <v>286.13729899999998</v>
      </c>
      <c r="D6927">
        <f t="shared" si="219"/>
        <v>10.129198794749367</v>
      </c>
      <c r="E6927">
        <v>-6.260980405067583E-2</v>
      </c>
      <c r="G6927">
        <v>6925</v>
      </c>
      <c r="H6927">
        <f t="shared" ca="1" si="220"/>
        <v>3.2704252740139036E-2</v>
      </c>
    </row>
    <row r="6928" spans="2:8" x14ac:dyDescent="0.2">
      <c r="B6928" s="176">
        <v>36567</v>
      </c>
      <c r="C6928" s="146">
        <v>25.710502999999999</v>
      </c>
      <c r="D6928">
        <f t="shared" si="219"/>
        <v>0.39597072417265777</v>
      </c>
      <c r="E6928">
        <v>-6.2672275259658544E-2</v>
      </c>
      <c r="G6928">
        <v>6926</v>
      </c>
      <c r="H6928">
        <f t="shared" ca="1" si="220"/>
        <v>3.9912473621521831E-2</v>
      </c>
    </row>
    <row r="6929" spans="2:8" x14ac:dyDescent="0.2">
      <c r="B6929" s="176">
        <v>36671</v>
      </c>
      <c r="C6929" s="146">
        <v>18.417652</v>
      </c>
      <c r="D6929">
        <f t="shared" si="219"/>
        <v>-0.37139014790904773</v>
      </c>
      <c r="E6929">
        <v>-6.2813208243145568E-2</v>
      </c>
      <c r="G6929">
        <v>6927</v>
      </c>
      <c r="H6929">
        <f t="shared" ca="1" si="220"/>
        <v>4.3027611506626387E-2</v>
      </c>
    </row>
    <row r="6930" spans="2:8" x14ac:dyDescent="0.2">
      <c r="B6930" s="176">
        <v>39892</v>
      </c>
      <c r="C6930" s="146">
        <v>29.299019000000001</v>
      </c>
      <c r="D6930">
        <f t="shared" si="219"/>
        <v>-0.85670921508656184</v>
      </c>
      <c r="E6930">
        <v>-6.2900511500738651E-2</v>
      </c>
      <c r="G6930">
        <v>6928</v>
      </c>
      <c r="H6930">
        <f t="shared" ca="1" si="220"/>
        <v>3.484042540986667E-2</v>
      </c>
    </row>
    <row r="6931" spans="2:8" x14ac:dyDescent="0.2">
      <c r="B6931" s="176">
        <v>40690</v>
      </c>
      <c r="C6931" s="146">
        <v>204.47245799999999</v>
      </c>
      <c r="D6931">
        <f t="shared" si="219"/>
        <v>1.0739103049393504</v>
      </c>
      <c r="E6931">
        <v>-6.327436642979882E-2</v>
      </c>
      <c r="G6931">
        <v>6929</v>
      </c>
      <c r="H6931">
        <f t="shared" ca="1" si="220"/>
        <v>2.366343721673192E-2</v>
      </c>
    </row>
    <row r="6932" spans="2:8" x14ac:dyDescent="0.2">
      <c r="B6932" s="176">
        <v>43901</v>
      </c>
      <c r="C6932" s="146">
        <v>98.59272</v>
      </c>
      <c r="D6932">
        <f t="shared" si="219"/>
        <v>0.45079651004407162</v>
      </c>
      <c r="E6932">
        <v>-6.4332995259917758E-2</v>
      </c>
      <c r="G6932">
        <v>6930</v>
      </c>
      <c r="H6932">
        <f t="shared" ca="1" si="220"/>
        <v>4.4868331962140545E-2</v>
      </c>
    </row>
    <row r="6933" spans="2:8" x14ac:dyDescent="0.2">
      <c r="B6933" s="176">
        <v>38118</v>
      </c>
      <c r="C6933" s="146">
        <v>67.957649000000004</v>
      </c>
      <c r="D6933">
        <f t="shared" si="219"/>
        <v>2.4754528191980922</v>
      </c>
      <c r="E6933">
        <v>-6.4491501121981334E-2</v>
      </c>
      <c r="G6933">
        <v>6931</v>
      </c>
      <c r="H6933">
        <f t="shared" ca="1" si="220"/>
        <v>-3.8839082248186288E-2</v>
      </c>
    </row>
    <row r="6934" spans="2:8" x14ac:dyDescent="0.2">
      <c r="B6934" s="176">
        <v>36658</v>
      </c>
      <c r="C6934" s="146">
        <v>19.553609999999999</v>
      </c>
      <c r="D6934">
        <f t="shared" si="219"/>
        <v>0.81979111165917085</v>
      </c>
      <c r="E6934">
        <v>-6.4831734985034681E-2</v>
      </c>
      <c r="G6934">
        <v>6932</v>
      </c>
      <c r="H6934">
        <f t="shared" ca="1" si="220"/>
        <v>-3.4790510429332754E-2</v>
      </c>
    </row>
    <row r="6935" spans="2:8" x14ac:dyDescent="0.2">
      <c r="B6935" s="176">
        <v>37099</v>
      </c>
      <c r="C6935" s="146">
        <v>10.744975</v>
      </c>
      <c r="D6935">
        <f t="shared" si="219"/>
        <v>-0.71061070601752574</v>
      </c>
      <c r="E6935">
        <v>-6.5100724864028181E-2</v>
      </c>
      <c r="G6935">
        <v>6933</v>
      </c>
      <c r="H6935">
        <f t="shared" ca="1" si="220"/>
        <v>5.0682712082808272E-2</v>
      </c>
    </row>
    <row r="6936" spans="2:8" x14ac:dyDescent="0.2">
      <c r="B6936" s="176">
        <v>35809</v>
      </c>
      <c r="C6936" s="146">
        <v>37.129829000000001</v>
      </c>
      <c r="D6936">
        <f t="shared" si="219"/>
        <v>-0.72922173644052279</v>
      </c>
      <c r="E6936">
        <v>-6.5169939694748991E-2</v>
      </c>
      <c r="G6936">
        <v>6934</v>
      </c>
      <c r="H6936">
        <f t="shared" ca="1" si="220"/>
        <v>1.3326817028350967E-2</v>
      </c>
    </row>
    <row r="6937" spans="2:8" x14ac:dyDescent="0.2">
      <c r="B6937" s="176">
        <v>43675</v>
      </c>
      <c r="C6937" s="146">
        <v>137.122635</v>
      </c>
      <c r="D6937">
        <f t="shared" si="219"/>
        <v>0.12011398770602136</v>
      </c>
      <c r="E6937">
        <v>-6.5239468646023063E-2</v>
      </c>
      <c r="G6937">
        <v>6935</v>
      </c>
      <c r="H6937">
        <f t="shared" ca="1" si="220"/>
        <v>1.5712083265839623E-2</v>
      </c>
    </row>
    <row r="6938" spans="2:8" x14ac:dyDescent="0.2">
      <c r="B6938" s="176">
        <v>44098</v>
      </c>
      <c r="C6938" s="146">
        <v>122.418465</v>
      </c>
      <c r="D6938">
        <f t="shared" si="219"/>
        <v>3.1478084764554706</v>
      </c>
      <c r="E6938">
        <v>-6.544890276660971E-2</v>
      </c>
      <c r="G6938">
        <v>6936</v>
      </c>
      <c r="H6938">
        <f t="shared" ca="1" si="220"/>
        <v>-2.96987585469803E-2</v>
      </c>
    </row>
    <row r="6939" spans="2:8" x14ac:dyDescent="0.2">
      <c r="B6939" s="176">
        <v>36192</v>
      </c>
      <c r="C6939" s="146">
        <v>29.514011</v>
      </c>
      <c r="D6939">
        <f t="shared" si="219"/>
        <v>0.45267842961356286</v>
      </c>
      <c r="E6939">
        <v>-6.5596825981071499E-2</v>
      </c>
      <c r="G6939">
        <v>6937</v>
      </c>
      <c r="H6939">
        <f t="shared" ca="1" si="220"/>
        <v>2.559716193385982E-2</v>
      </c>
    </row>
    <row r="6940" spans="2:8" x14ac:dyDescent="0.2">
      <c r="B6940" s="176">
        <v>36146</v>
      </c>
      <c r="C6940" s="146">
        <v>20.316960999999999</v>
      </c>
      <c r="D6940">
        <f t="shared" si="219"/>
        <v>1.1589598760197617</v>
      </c>
      <c r="E6940">
        <v>-6.5798627603728635E-2</v>
      </c>
      <c r="G6940">
        <v>6938</v>
      </c>
      <c r="H6940">
        <f t="shared" ca="1" si="220"/>
        <v>-3.6006879060402286E-2</v>
      </c>
    </row>
    <row r="6941" spans="2:8" x14ac:dyDescent="0.2">
      <c r="B6941" s="176">
        <v>36983</v>
      </c>
      <c r="C6941" s="146">
        <v>9.4105319999999999</v>
      </c>
      <c r="D6941">
        <f t="shared" si="219"/>
        <v>-0.63027828452850421</v>
      </c>
      <c r="E6941">
        <v>-6.5849889074704709E-2</v>
      </c>
      <c r="G6941">
        <v>6939</v>
      </c>
      <c r="H6941">
        <f t="shared" ca="1" si="220"/>
        <v>3.9188740810657936E-2</v>
      </c>
    </row>
    <row r="6942" spans="2:8" x14ac:dyDescent="0.2">
      <c r="B6942" s="176">
        <v>36579</v>
      </c>
      <c r="C6942" s="146">
        <v>25.453014</v>
      </c>
      <c r="D6942">
        <f t="shared" si="219"/>
        <v>-0.8080791261587208</v>
      </c>
      <c r="E6942">
        <v>-6.5870018488445439E-2</v>
      </c>
      <c r="G6942">
        <v>6940</v>
      </c>
      <c r="H6942">
        <f t="shared" ca="1" si="220"/>
        <v>1.0783248180636569E-2</v>
      </c>
    </row>
    <row r="6943" spans="2:8" x14ac:dyDescent="0.2">
      <c r="B6943" s="176">
        <v>40205</v>
      </c>
      <c r="C6943" s="146">
        <v>132.62243699999999</v>
      </c>
      <c r="D6943">
        <f t="shared" si="219"/>
        <v>3.1821201660418144</v>
      </c>
      <c r="E6943">
        <v>-6.5959782637862355E-2</v>
      </c>
      <c r="G6943">
        <v>6941</v>
      </c>
      <c r="H6943">
        <f t="shared" ca="1" si="220"/>
        <v>-2.7103240442506577E-2</v>
      </c>
    </row>
    <row r="6944" spans="2:8" x14ac:dyDescent="0.2">
      <c r="B6944" s="176">
        <v>39820</v>
      </c>
      <c r="C6944" s="146">
        <v>31.711770999999999</v>
      </c>
      <c r="D6944">
        <f t="shared" si="219"/>
        <v>-0.93087656317813094</v>
      </c>
      <c r="E6944">
        <v>-6.5969419820618519E-2</v>
      </c>
      <c r="G6944">
        <v>6942</v>
      </c>
      <c r="H6944">
        <f t="shared" ca="1" si="220"/>
        <v>-1.5416556693588709E-2</v>
      </c>
    </row>
    <row r="6945" spans="2:8" x14ac:dyDescent="0.2">
      <c r="B6945" s="176">
        <v>44526</v>
      </c>
      <c r="C6945" s="146">
        <v>458.770172</v>
      </c>
      <c r="D6945">
        <f t="shared" si="219"/>
        <v>9.8915566074298891</v>
      </c>
      <c r="E6945">
        <v>-6.605780995554883E-2</v>
      </c>
      <c r="G6945">
        <v>6943</v>
      </c>
      <c r="H6945">
        <f t="shared" ca="1" si="220"/>
        <v>5.7031987347189363E-3</v>
      </c>
    </row>
    <row r="6946" spans="2:8" x14ac:dyDescent="0.2">
      <c r="B6946" s="176">
        <v>35401</v>
      </c>
      <c r="C6946" s="146">
        <v>42.121634999999998</v>
      </c>
      <c r="D6946">
        <f t="shared" si="219"/>
        <v>-5.0867806061053707E-3</v>
      </c>
      <c r="E6946">
        <v>-6.6362720273157719E-2</v>
      </c>
      <c r="G6946">
        <v>6944</v>
      </c>
      <c r="H6946">
        <f t="shared" ca="1" si="220"/>
        <v>-2.3790173338963064E-2</v>
      </c>
    </row>
    <row r="6947" spans="2:8" x14ac:dyDescent="0.2">
      <c r="B6947" s="176">
        <v>39931</v>
      </c>
      <c r="C6947" s="146">
        <v>42.336993999999997</v>
      </c>
      <c r="D6947">
        <f t="shared" si="219"/>
        <v>1.0665105365840801</v>
      </c>
      <c r="E6947">
        <v>-6.6452486753334553E-2</v>
      </c>
      <c r="G6947">
        <v>6945</v>
      </c>
      <c r="H6947">
        <f t="shared" ca="1" si="220"/>
        <v>1.2539155348485185E-2</v>
      </c>
    </row>
    <row r="6948" spans="2:8" x14ac:dyDescent="0.2">
      <c r="B6948" s="176">
        <v>37463</v>
      </c>
      <c r="C6948" s="146">
        <v>20.487189999999998</v>
      </c>
      <c r="D6948">
        <f t="shared" si="219"/>
        <v>0.90121671358802846</v>
      </c>
      <c r="E6948">
        <v>-6.67602980089569E-2</v>
      </c>
      <c r="G6948">
        <v>6946</v>
      </c>
      <c r="H6948">
        <f t="shared" ca="1" si="220"/>
        <v>5.554740292482368E-3</v>
      </c>
    </row>
    <row r="6949" spans="2:8" x14ac:dyDescent="0.2">
      <c r="B6949" s="176">
        <v>37146</v>
      </c>
      <c r="C6949" s="146">
        <v>10.775831</v>
      </c>
      <c r="D6949">
        <f t="shared" si="219"/>
        <v>-0.96255182171893783</v>
      </c>
      <c r="E6949">
        <v>-6.680017683963671E-2</v>
      </c>
      <c r="G6949">
        <v>6947</v>
      </c>
      <c r="H6949">
        <f t="shared" ca="1" si="220"/>
        <v>3.2372968615484672E-2</v>
      </c>
    </row>
    <row r="6950" spans="2:8" x14ac:dyDescent="0.2">
      <c r="B6950" s="176">
        <v>43244</v>
      </c>
      <c r="C6950" s="146">
        <v>287.75314300000002</v>
      </c>
      <c r="D6950">
        <f t="shared" si="219"/>
        <v>5.3313307037823749</v>
      </c>
      <c r="E6950">
        <v>-6.7216149826964708E-2</v>
      </c>
      <c r="G6950">
        <v>6948</v>
      </c>
      <c r="H6950">
        <f t="shared" ca="1" si="220"/>
        <v>5.8943434299062306E-2</v>
      </c>
    </row>
    <row r="6951" spans="2:8" x14ac:dyDescent="0.2">
      <c r="B6951" s="176">
        <v>35396</v>
      </c>
      <c r="C6951" s="146">
        <v>45.449078</v>
      </c>
      <c r="D6951">
        <f t="shared" si="219"/>
        <v>0.24330324004284701</v>
      </c>
      <c r="E6951">
        <v>-6.754018347324349E-2</v>
      </c>
      <c r="G6951">
        <v>6949</v>
      </c>
      <c r="H6951">
        <f t="shared" ca="1" si="220"/>
        <v>1.2765748823996892E-2</v>
      </c>
    </row>
    <row r="6952" spans="2:8" x14ac:dyDescent="0.2">
      <c r="B6952" s="176">
        <v>36462</v>
      </c>
      <c r="C6952" s="146">
        <v>36.555103000000003</v>
      </c>
      <c r="D6952">
        <f t="shared" si="219"/>
        <v>-0.90391858263153124</v>
      </c>
      <c r="E6952">
        <v>-6.7786935991965253E-2</v>
      </c>
      <c r="G6952">
        <v>6950</v>
      </c>
      <c r="H6952">
        <f t="shared" ca="1" si="220"/>
        <v>6.4077764773962334E-2</v>
      </c>
    </row>
    <row r="6953" spans="2:8" x14ac:dyDescent="0.2">
      <c r="B6953" s="176">
        <v>42494</v>
      </c>
      <c r="C6953" s="146">
        <v>380.459656</v>
      </c>
      <c r="D6953">
        <f t="shared" si="219"/>
        <v>0.89515112498959359</v>
      </c>
      <c r="E6953">
        <v>-6.7984860528950211E-2</v>
      </c>
      <c r="G6953">
        <v>6951</v>
      </c>
      <c r="H6953">
        <f t="shared" ca="1" si="220"/>
        <v>-2.6984830639610859E-2</v>
      </c>
    </row>
    <row r="6954" spans="2:8" x14ac:dyDescent="0.2">
      <c r="B6954" s="176">
        <v>40575</v>
      </c>
      <c r="C6954" s="146">
        <v>200.754257</v>
      </c>
      <c r="D6954">
        <f t="shared" si="219"/>
        <v>10.447480358935193</v>
      </c>
      <c r="E6954">
        <v>-6.8000539531519411E-2</v>
      </c>
      <c r="G6954">
        <v>6952</v>
      </c>
      <c r="H6954">
        <f t="shared" ca="1" si="220"/>
        <v>2.6601350010949692E-2</v>
      </c>
    </row>
    <row r="6955" spans="2:8" x14ac:dyDescent="0.2">
      <c r="B6955" s="176">
        <v>36003</v>
      </c>
      <c r="C6955" s="146">
        <v>17.536981999999998</v>
      </c>
      <c r="D6955">
        <f t="shared" si="219"/>
        <v>-0.7820813852366294</v>
      </c>
      <c r="E6955">
        <v>-6.8118894271478742E-2</v>
      </c>
      <c r="G6955">
        <v>6953</v>
      </c>
      <c r="H6955">
        <f t="shared" ca="1" si="220"/>
        <v>-1.3863784921366121E-2</v>
      </c>
    </row>
    <row r="6956" spans="2:8" x14ac:dyDescent="0.2">
      <c r="B6956" s="176">
        <v>40042</v>
      </c>
      <c r="C6956" s="146">
        <v>80.474914999999996</v>
      </c>
      <c r="D6956">
        <f t="shared" si="219"/>
        <v>2.6193766812860102</v>
      </c>
      <c r="E6956">
        <v>-6.8128348604271943E-2</v>
      </c>
      <c r="G6956">
        <v>6954</v>
      </c>
      <c r="H6956">
        <f t="shared" ca="1" si="220"/>
        <v>-1.2893453813859189E-2</v>
      </c>
    </row>
    <row r="6957" spans="2:8" x14ac:dyDescent="0.2">
      <c r="B6957" s="176">
        <v>36587</v>
      </c>
      <c r="C6957" s="146">
        <v>22.234468</v>
      </c>
      <c r="D6957">
        <f t="shared" si="219"/>
        <v>0.15228976103731881</v>
      </c>
      <c r="E6957">
        <v>-6.8528024152575931E-2</v>
      </c>
      <c r="G6957">
        <v>6955</v>
      </c>
      <c r="H6957">
        <f t="shared" ca="1" si="220"/>
        <v>3.0024395460919381E-2</v>
      </c>
    </row>
    <row r="6958" spans="2:8" x14ac:dyDescent="0.2">
      <c r="B6958" s="176">
        <v>36073</v>
      </c>
      <c r="C6958" s="146">
        <v>19.2959</v>
      </c>
      <c r="D6958">
        <f t="shared" si="219"/>
        <v>-0.30253222669511737</v>
      </c>
      <c r="E6958">
        <v>-6.8704940537206938E-2</v>
      </c>
      <c r="G6958">
        <v>6956</v>
      </c>
      <c r="H6958">
        <f t="shared" ca="1" si="220"/>
        <v>-4.0418174012673239E-2</v>
      </c>
    </row>
    <row r="6959" spans="2:8" x14ac:dyDescent="0.2">
      <c r="B6959" s="176">
        <v>35961</v>
      </c>
      <c r="C6959" s="146">
        <v>27.665651</v>
      </c>
      <c r="D6959">
        <f t="shared" si="219"/>
        <v>-0.44539265957320551</v>
      </c>
      <c r="E6959">
        <v>-6.9207762204042567E-2</v>
      </c>
      <c r="G6959">
        <v>6957</v>
      </c>
      <c r="H6959">
        <f t="shared" ca="1" si="220"/>
        <v>2.2225899271512528E-2</v>
      </c>
    </row>
    <row r="6960" spans="2:8" x14ac:dyDescent="0.2">
      <c r="B6960" s="176">
        <v>35391</v>
      </c>
      <c r="C6960" s="146">
        <v>49.883311999999997</v>
      </c>
      <c r="D6960">
        <f t="shared" si="219"/>
        <v>-0.24044837795410454</v>
      </c>
      <c r="E6960">
        <v>-6.9234850638532006E-2</v>
      </c>
      <c r="G6960">
        <v>6958</v>
      </c>
      <c r="H6960">
        <f t="shared" ca="1" si="220"/>
        <v>-2.7039749338560501E-2</v>
      </c>
    </row>
    <row r="6961" spans="2:8" x14ac:dyDescent="0.2">
      <c r="B6961" s="176">
        <v>38121</v>
      </c>
      <c r="C6961" s="146">
        <v>65.674683000000002</v>
      </c>
      <c r="D6961">
        <f t="shared" si="219"/>
        <v>-0.58579674510794422</v>
      </c>
      <c r="E6961">
        <v>-6.9310282254364614E-2</v>
      </c>
      <c r="G6961">
        <v>6959</v>
      </c>
      <c r="H6961">
        <f t="shared" ca="1" si="220"/>
        <v>-5.0251541311159123E-2</v>
      </c>
    </row>
    <row r="6962" spans="2:8" x14ac:dyDescent="0.2">
      <c r="B6962" s="176">
        <v>40763</v>
      </c>
      <c r="C6962" s="146">
        <v>158.556656</v>
      </c>
      <c r="D6962">
        <f t="shared" si="219"/>
        <v>1.0514925926112337</v>
      </c>
      <c r="E6962">
        <v>-6.9581726561190452E-2</v>
      </c>
      <c r="G6962">
        <v>6960</v>
      </c>
      <c r="H6962">
        <f t="shared" ca="1" si="220"/>
        <v>1.730389360622232E-2</v>
      </c>
    </row>
    <row r="6963" spans="2:8" x14ac:dyDescent="0.2">
      <c r="B6963" s="176">
        <v>40031</v>
      </c>
      <c r="C6963" s="146">
        <v>77.288437000000002</v>
      </c>
      <c r="D6963">
        <f t="shared" si="219"/>
        <v>0.76077524430709498</v>
      </c>
      <c r="E6963">
        <v>-6.9601935902715614E-2</v>
      </c>
      <c r="G6963">
        <v>6961</v>
      </c>
      <c r="H6963">
        <f t="shared" ca="1" si="220"/>
        <v>-3.8636723399419683E-2</v>
      </c>
    </row>
    <row r="6964" spans="2:8" x14ac:dyDescent="0.2">
      <c r="B6964" s="176">
        <v>35731</v>
      </c>
      <c r="C6964" s="146">
        <v>43.894550000000002</v>
      </c>
      <c r="D6964">
        <f t="shared" si="219"/>
        <v>1.4080399900572356</v>
      </c>
      <c r="E6964">
        <v>-6.9617389979883218E-2</v>
      </c>
      <c r="G6964">
        <v>6962</v>
      </c>
      <c r="H6964">
        <f t="shared" ca="1" si="220"/>
        <v>-2.2593593471566453E-3</v>
      </c>
    </row>
    <row r="6965" spans="2:8" x14ac:dyDescent="0.2">
      <c r="B6965" s="176">
        <v>36598</v>
      </c>
      <c r="C6965" s="146">
        <v>18.228331000000001</v>
      </c>
      <c r="D6965">
        <f t="shared" si="219"/>
        <v>-0.68249331859837381</v>
      </c>
      <c r="E6965">
        <v>-6.993808016520793E-2</v>
      </c>
      <c r="G6965">
        <v>6963</v>
      </c>
      <c r="H6965">
        <f t="shared" ca="1" si="220"/>
        <v>9.5952765880893726E-4</v>
      </c>
    </row>
    <row r="6966" spans="2:8" x14ac:dyDescent="0.2">
      <c r="B6966" s="176">
        <v>35342</v>
      </c>
      <c r="C6966" s="146">
        <v>57.410857999999998</v>
      </c>
      <c r="D6966">
        <f t="shared" si="219"/>
        <v>-0.67426590513091167</v>
      </c>
      <c r="E6966">
        <v>-6.9991723519815377E-2</v>
      </c>
      <c r="G6966">
        <v>6964</v>
      </c>
      <c r="H6966">
        <f t="shared" ca="1" si="220"/>
        <v>5.3315240721967241E-3</v>
      </c>
    </row>
    <row r="6967" spans="2:8" x14ac:dyDescent="0.2">
      <c r="B6967" s="176">
        <v>43606</v>
      </c>
      <c r="C6967" s="146">
        <v>176.250687</v>
      </c>
      <c r="D6967">
        <f t="shared" si="219"/>
        <v>6.3743388068077618</v>
      </c>
      <c r="E6967">
        <v>-7.0207633141962877E-2</v>
      </c>
      <c r="G6967">
        <v>6965</v>
      </c>
      <c r="H6967">
        <f t="shared" ca="1" si="220"/>
        <v>4.6761474690137283E-3</v>
      </c>
    </row>
    <row r="6968" spans="2:8" x14ac:dyDescent="0.2">
      <c r="B6968" s="176">
        <v>36570</v>
      </c>
      <c r="C6968" s="146">
        <v>23.900541</v>
      </c>
      <c r="D6968">
        <f t="shared" si="219"/>
        <v>-0.65804926442839551</v>
      </c>
      <c r="E6968">
        <v>-7.0397767013737497E-2</v>
      </c>
      <c r="G6968">
        <v>6966</v>
      </c>
      <c r="H6968">
        <f t="shared" ca="1" si="220"/>
        <v>1.7775140083978031E-2</v>
      </c>
    </row>
    <row r="6969" spans="2:8" x14ac:dyDescent="0.2">
      <c r="B6969" s="176">
        <v>39658</v>
      </c>
      <c r="C6969" s="146">
        <v>69.894690999999995</v>
      </c>
      <c r="D6969">
        <f t="shared" si="219"/>
        <v>2.388179194291836</v>
      </c>
      <c r="E6969">
        <v>-7.0473748357679125E-2</v>
      </c>
      <c r="G6969">
        <v>6967</v>
      </c>
      <c r="H6969">
        <f t="shared" ca="1" si="220"/>
        <v>2.714075270405757E-2</v>
      </c>
    </row>
    <row r="6970" spans="2:8" x14ac:dyDescent="0.2">
      <c r="B6970" s="176">
        <v>36608</v>
      </c>
      <c r="C6970" s="146">
        <v>20.628983000000002</v>
      </c>
      <c r="D6970">
        <f t="shared" si="219"/>
        <v>-0.84944868426186226</v>
      </c>
      <c r="E6970">
        <v>-7.0624445917542425E-2</v>
      </c>
      <c r="G6970">
        <v>6968</v>
      </c>
      <c r="H6970">
        <f t="shared" ca="1" si="220"/>
        <v>1.1140925661290419E-2</v>
      </c>
    </row>
    <row r="6971" spans="2:8" x14ac:dyDescent="0.2">
      <c r="B6971" s="176">
        <v>44095</v>
      </c>
      <c r="C6971" s="146">
        <v>137.02293399999999</v>
      </c>
      <c r="D6971">
        <f t="shared" si="219"/>
        <v>10.026647590272004</v>
      </c>
      <c r="E6971">
        <v>-7.0655815913759426E-2</v>
      </c>
      <c r="G6971">
        <v>6969</v>
      </c>
      <c r="H6971">
        <f t="shared" ca="1" si="220"/>
        <v>-2.3152801025415098E-2</v>
      </c>
    </row>
    <row r="6972" spans="2:8" x14ac:dyDescent="0.2">
      <c r="B6972" s="176">
        <v>37188</v>
      </c>
      <c r="C6972" s="146">
        <v>12.426527</v>
      </c>
      <c r="D6972">
        <f t="shared" si="219"/>
        <v>-0.60870324098122208</v>
      </c>
      <c r="E6972">
        <v>-7.0934360700081717E-2</v>
      </c>
      <c r="G6972">
        <v>6970</v>
      </c>
      <c r="H6972">
        <f t="shared" ca="1" si="220"/>
        <v>-7.2493215122819256E-3</v>
      </c>
    </row>
    <row r="6973" spans="2:8" x14ac:dyDescent="0.2">
      <c r="B6973" s="176">
        <v>39805</v>
      </c>
      <c r="C6973" s="146">
        <v>31.757296</v>
      </c>
      <c r="D6973">
        <f t="shared" si="219"/>
        <v>-0.57325821178353753</v>
      </c>
      <c r="E6973">
        <v>-7.159972952485312E-2</v>
      </c>
      <c r="G6973">
        <v>6971</v>
      </c>
      <c r="H6973">
        <f t="shared" ca="1" si="220"/>
        <v>-5.2752919848996153E-2</v>
      </c>
    </row>
    <row r="6974" spans="2:8" x14ac:dyDescent="0.2">
      <c r="B6974" s="176">
        <v>43942</v>
      </c>
      <c r="C6974" s="146">
        <v>74.418059999999997</v>
      </c>
      <c r="D6974">
        <f t="shared" si="219"/>
        <v>-2.4826517264761774E-2</v>
      </c>
      <c r="E6974">
        <v>-7.209441990891903E-2</v>
      </c>
      <c r="G6974">
        <v>6972</v>
      </c>
      <c r="H6974">
        <f t="shared" ca="1" si="220"/>
        <v>7.6435046365882636E-2</v>
      </c>
    </row>
    <row r="6975" spans="2:8" x14ac:dyDescent="0.2">
      <c r="B6975" s="176">
        <v>38104</v>
      </c>
      <c r="C6975" s="146">
        <v>76.312636999999995</v>
      </c>
      <c r="D6975">
        <f t="shared" si="219"/>
        <v>-0.53280149438603341</v>
      </c>
      <c r="E6975">
        <v>-7.2185746396214931E-2</v>
      </c>
      <c r="G6975">
        <v>6973</v>
      </c>
      <c r="H6975">
        <f t="shared" ca="1" si="220"/>
        <v>-1.5360686024444896E-2</v>
      </c>
    </row>
    <row r="6976" spans="2:8" x14ac:dyDescent="0.2">
      <c r="B6976" s="176">
        <v>43864</v>
      </c>
      <c r="C6976" s="146">
        <v>163.34092699999999</v>
      </c>
      <c r="D6976">
        <f t="shared" si="219"/>
        <v>-0.46823564822177027</v>
      </c>
      <c r="E6976">
        <v>-7.2197063679984422E-2</v>
      </c>
      <c r="G6976">
        <v>6974</v>
      </c>
      <c r="H6976">
        <f t="shared" ca="1" si="220"/>
        <v>9.2929414526107691E-3</v>
      </c>
    </row>
    <row r="6977" spans="2:8" x14ac:dyDescent="0.2">
      <c r="B6977" s="176">
        <v>42240</v>
      </c>
      <c r="C6977" s="146">
        <v>307.16787699999998</v>
      </c>
      <c r="D6977">
        <f t="shared" si="219"/>
        <v>12.151967221116594</v>
      </c>
      <c r="E6977">
        <v>-7.2653332919244348E-2</v>
      </c>
      <c r="G6977">
        <v>6975</v>
      </c>
      <c r="H6977">
        <f t="shared" ca="1" si="220"/>
        <v>6.0937866016771147E-3</v>
      </c>
    </row>
    <row r="6978" spans="2:8" x14ac:dyDescent="0.2">
      <c r="B6978" s="176">
        <v>36574</v>
      </c>
      <c r="C6978" s="146">
        <v>23.35528</v>
      </c>
      <c r="D6978">
        <f t="shared" si="219"/>
        <v>8.9969345417201654E-2</v>
      </c>
      <c r="E6978">
        <v>-7.3038896496498071E-2</v>
      </c>
      <c r="G6978">
        <v>6976</v>
      </c>
      <c r="H6978">
        <f t="shared" ca="1" si="220"/>
        <v>2.6811210791386465E-2</v>
      </c>
    </row>
    <row r="6979" spans="2:8" x14ac:dyDescent="0.2">
      <c r="B6979" s="176">
        <v>35997</v>
      </c>
      <c r="C6979" s="146">
        <v>21.427465000000002</v>
      </c>
      <c r="D6979">
        <f t="shared" ref="D6979:D7042" si="221">(C6979-C6980)/C6980</f>
        <v>-0.11657530886725659</v>
      </c>
      <c r="E6979">
        <v>-7.3178590202308311E-2</v>
      </c>
      <c r="G6979">
        <v>6977</v>
      </c>
      <c r="H6979">
        <f t="shared" ca="1" si="220"/>
        <v>-7.2823975670260046E-3</v>
      </c>
    </row>
    <row r="6980" spans="2:8" x14ac:dyDescent="0.2">
      <c r="B6980" s="176">
        <v>39847</v>
      </c>
      <c r="C6980" s="146">
        <v>24.254999000000002</v>
      </c>
      <c r="D6980">
        <f t="shared" si="221"/>
        <v>-0.90586144581843742</v>
      </c>
      <c r="E6980">
        <v>-7.3391272709268776E-2</v>
      </c>
      <c r="G6980">
        <v>6978</v>
      </c>
      <c r="H6980">
        <f t="shared" ref="H6980:H7043" ca="1" si="222">_xlfn.NORM.INV(RAND(),N$5,N$6)</f>
        <v>5.6018612227764879E-3</v>
      </c>
    </row>
    <row r="6981" spans="2:8" x14ac:dyDescent="0.2">
      <c r="B6981" s="176">
        <v>41045</v>
      </c>
      <c r="C6981" s="146">
        <v>257.65213</v>
      </c>
      <c r="D6981">
        <f t="shared" si="221"/>
        <v>3.8665029087337559</v>
      </c>
      <c r="E6981">
        <v>-7.3532144368050514E-2</v>
      </c>
      <c r="G6981">
        <v>6979</v>
      </c>
      <c r="H6981">
        <f t="shared" ca="1" si="222"/>
        <v>-1.1417532468470477E-2</v>
      </c>
    </row>
    <row r="6982" spans="2:8" x14ac:dyDescent="0.2">
      <c r="B6982" s="176">
        <v>39994</v>
      </c>
      <c r="C6982" s="146">
        <v>52.944000000000003</v>
      </c>
      <c r="D6982">
        <f t="shared" si="221"/>
        <v>-0.4747334528239327</v>
      </c>
      <c r="E6982">
        <v>-7.3749592128089139E-2</v>
      </c>
      <c r="G6982">
        <v>6980</v>
      </c>
      <c r="H6982">
        <f t="shared" ca="1" si="222"/>
        <v>9.380497475622503E-3</v>
      </c>
    </row>
    <row r="6983" spans="2:8" x14ac:dyDescent="0.2">
      <c r="B6983" s="176">
        <v>40095</v>
      </c>
      <c r="C6983" s="146">
        <v>100.79454</v>
      </c>
      <c r="D6983">
        <f t="shared" si="221"/>
        <v>1.4190547166058283</v>
      </c>
      <c r="E6983">
        <v>-7.3992341373208717E-2</v>
      </c>
      <c r="G6983">
        <v>6981</v>
      </c>
      <c r="H6983">
        <f t="shared" ca="1" si="222"/>
        <v>5.6797016478973708E-3</v>
      </c>
    </row>
    <row r="6984" spans="2:8" x14ac:dyDescent="0.2">
      <c r="B6984" s="176">
        <v>36391</v>
      </c>
      <c r="C6984" s="146">
        <v>41.666912000000004</v>
      </c>
      <c r="D6984">
        <f t="shared" si="221"/>
        <v>-0.68448268848486826</v>
      </c>
      <c r="E6984">
        <v>-7.4360671715177434E-2</v>
      </c>
      <c r="G6984">
        <v>6982</v>
      </c>
      <c r="H6984">
        <f t="shared" ca="1" si="222"/>
        <v>7.9629181170293994E-3</v>
      </c>
    </row>
    <row r="6985" spans="2:8" x14ac:dyDescent="0.2">
      <c r="B6985" s="176">
        <v>40317</v>
      </c>
      <c r="C6985" s="146">
        <v>132.05903599999999</v>
      </c>
      <c r="D6985">
        <f t="shared" si="221"/>
        <v>0.25326984246892348</v>
      </c>
      <c r="E6985">
        <v>-7.4383468724138257E-2</v>
      </c>
      <c r="G6985">
        <v>6983</v>
      </c>
      <c r="H6985">
        <f t="shared" ca="1" si="222"/>
        <v>-1.2719110880331333E-2</v>
      </c>
    </row>
    <row r="6986" spans="2:8" x14ac:dyDescent="0.2">
      <c r="B6986" s="176">
        <v>43899</v>
      </c>
      <c r="C6986" s="146">
        <v>105.37159</v>
      </c>
      <c r="D6986">
        <f t="shared" si="221"/>
        <v>0.78655171238067068</v>
      </c>
      <c r="E6986">
        <v>-7.4430794727474561E-2</v>
      </c>
      <c r="G6986">
        <v>6984</v>
      </c>
      <c r="H6986">
        <f t="shared" ca="1" si="222"/>
        <v>-2.8290220228483411E-2</v>
      </c>
    </row>
    <row r="6987" spans="2:8" x14ac:dyDescent="0.2">
      <c r="B6987" s="176">
        <v>39981</v>
      </c>
      <c r="C6987" s="146">
        <v>58.980431000000003</v>
      </c>
      <c r="D6987">
        <f t="shared" si="221"/>
        <v>0.39824089399901363</v>
      </c>
      <c r="E6987">
        <v>-7.4439270517219047E-2</v>
      </c>
      <c r="G6987">
        <v>6985</v>
      </c>
      <c r="H6987">
        <f t="shared" ca="1" si="222"/>
        <v>-1.0857495388083341E-2</v>
      </c>
    </row>
    <row r="6988" spans="2:8" x14ac:dyDescent="0.2">
      <c r="B6988" s="176">
        <v>36355</v>
      </c>
      <c r="C6988" s="146">
        <v>42.181880999999997</v>
      </c>
      <c r="D6988">
        <f t="shared" si="221"/>
        <v>1.3435590474151746</v>
      </c>
      <c r="E6988">
        <v>-7.505814068225132E-2</v>
      </c>
      <c r="G6988">
        <v>6986</v>
      </c>
      <c r="H6988">
        <f t="shared" ca="1" si="222"/>
        <v>5.7342839956867888E-3</v>
      </c>
    </row>
    <row r="6989" spans="2:8" x14ac:dyDescent="0.2">
      <c r="B6989" s="176">
        <v>36125</v>
      </c>
      <c r="C6989" s="146">
        <v>17.999068999999999</v>
      </c>
      <c r="D6989">
        <f t="shared" si="221"/>
        <v>-0.78233673552163296</v>
      </c>
      <c r="E6989">
        <v>-7.5421226488415108E-2</v>
      </c>
      <c r="G6989">
        <v>6987</v>
      </c>
      <c r="H6989">
        <f t="shared" ca="1" si="222"/>
        <v>-2.6668286205293105E-2</v>
      </c>
    </row>
    <row r="6990" spans="2:8" x14ac:dyDescent="0.2">
      <c r="B6990" s="176">
        <v>43906</v>
      </c>
      <c r="C6990" s="146">
        <v>82.692267999999999</v>
      </c>
      <c r="D6990">
        <f t="shared" si="221"/>
        <v>4.6423111648238393</v>
      </c>
      <c r="E6990">
        <v>-7.576607993821835E-2</v>
      </c>
      <c r="G6990">
        <v>6988</v>
      </c>
      <c r="H6990">
        <f t="shared" ca="1" si="222"/>
        <v>-1.1700750128508648E-2</v>
      </c>
    </row>
    <row r="6991" spans="2:8" x14ac:dyDescent="0.2">
      <c r="B6991" s="176">
        <v>36945</v>
      </c>
      <c r="C6991" s="146">
        <v>14.655744</v>
      </c>
      <c r="D6991">
        <f t="shared" si="221"/>
        <v>-0.20458276011564144</v>
      </c>
      <c r="E6991">
        <v>-7.6325020281372821E-2</v>
      </c>
      <c r="G6991">
        <v>6989</v>
      </c>
      <c r="H6991">
        <f t="shared" ca="1" si="222"/>
        <v>1.6733089662387953E-2</v>
      </c>
    </row>
    <row r="6992" spans="2:8" x14ac:dyDescent="0.2">
      <c r="B6992" s="176">
        <v>36634</v>
      </c>
      <c r="C6992" s="146">
        <v>18.425228000000001</v>
      </c>
      <c r="D6992">
        <f t="shared" si="221"/>
        <v>-0.67765233170646444</v>
      </c>
      <c r="E6992">
        <v>-7.7010625442422015E-2</v>
      </c>
      <c r="G6992">
        <v>6990</v>
      </c>
      <c r="H6992">
        <f t="shared" ca="1" si="222"/>
        <v>2.3545088925529308E-2</v>
      </c>
    </row>
    <row r="6993" spans="2:8" x14ac:dyDescent="0.2">
      <c r="B6993" s="176">
        <v>39993</v>
      </c>
      <c r="C6993" s="146">
        <v>57.159489000000001</v>
      </c>
      <c r="D6993">
        <f t="shared" si="221"/>
        <v>-0.71132036161296364</v>
      </c>
      <c r="E6993">
        <v>-7.7443142769354822E-2</v>
      </c>
      <c r="G6993">
        <v>6991</v>
      </c>
      <c r="H6993">
        <f t="shared" ca="1" si="222"/>
        <v>3.0943349925577754E-3</v>
      </c>
    </row>
    <row r="6994" spans="2:8" x14ac:dyDescent="0.2">
      <c r="B6994" s="176">
        <v>40598</v>
      </c>
      <c r="C6994" s="146">
        <v>198.00318899999999</v>
      </c>
      <c r="D6994">
        <f t="shared" si="221"/>
        <v>0.75858885180803137</v>
      </c>
      <c r="E6994">
        <v>-7.824100025068649E-2</v>
      </c>
      <c r="G6994">
        <v>6992</v>
      </c>
      <c r="H6994">
        <f t="shared" ca="1" si="222"/>
        <v>4.1239578200920661E-2</v>
      </c>
    </row>
    <row r="6995" spans="2:8" x14ac:dyDescent="0.2">
      <c r="B6995" s="176">
        <v>39174</v>
      </c>
      <c r="C6995" s="146">
        <v>112.59208700000001</v>
      </c>
      <c r="D6995">
        <f t="shared" si="221"/>
        <v>4.6347948412680342</v>
      </c>
      <c r="E6995">
        <v>-7.8686994147451034E-2</v>
      </c>
      <c r="G6995">
        <v>6993</v>
      </c>
      <c r="H6995">
        <f t="shared" ca="1" si="222"/>
        <v>-1.8768416351701931E-2</v>
      </c>
    </row>
    <row r="6996" spans="2:8" x14ac:dyDescent="0.2">
      <c r="B6996" s="176">
        <v>36017</v>
      </c>
      <c r="C6996" s="146">
        <v>19.981577000000001</v>
      </c>
      <c r="D6996">
        <f t="shared" si="221"/>
        <v>-0.51924704245380038</v>
      </c>
      <c r="E6996">
        <v>-7.8694108165132171E-2</v>
      </c>
      <c r="G6996">
        <v>6994</v>
      </c>
      <c r="H6996">
        <f t="shared" ca="1" si="222"/>
        <v>2.5609008255090378E-2</v>
      </c>
    </row>
    <row r="6997" spans="2:8" x14ac:dyDescent="0.2">
      <c r="B6997" s="176">
        <v>39743</v>
      </c>
      <c r="C6997" s="146">
        <v>41.563087000000003</v>
      </c>
      <c r="D6997">
        <f t="shared" si="221"/>
        <v>-0.90718844395625675</v>
      </c>
      <c r="E6997">
        <v>-7.8708431856108971E-2</v>
      </c>
      <c r="G6997">
        <v>6995</v>
      </c>
      <c r="H6997">
        <f t="shared" ca="1" si="222"/>
        <v>2.878389441902118E-2</v>
      </c>
    </row>
    <row r="6998" spans="2:8" x14ac:dyDescent="0.2">
      <c r="B6998" s="176">
        <v>42545</v>
      </c>
      <c r="C6998" s="146">
        <v>447.82232699999997</v>
      </c>
      <c r="D6998">
        <f t="shared" si="221"/>
        <v>22.796407229857422</v>
      </c>
      <c r="E6998">
        <v>-7.9004067213885434E-2</v>
      </c>
      <c r="G6998">
        <v>6996</v>
      </c>
      <c r="H6998">
        <f t="shared" ca="1" si="222"/>
        <v>-1.275445654054184E-2</v>
      </c>
    </row>
    <row r="6999" spans="2:8" x14ac:dyDescent="0.2">
      <c r="B6999" s="176">
        <v>36000</v>
      </c>
      <c r="C6999" s="146">
        <v>18.818905000000001</v>
      </c>
      <c r="D6999">
        <f t="shared" si="221"/>
        <v>-1.9417496975362585E-2</v>
      </c>
      <c r="E6999">
        <v>-7.9474896450797486E-2</v>
      </c>
      <c r="G6999">
        <v>6997</v>
      </c>
      <c r="H6999">
        <f t="shared" ca="1" si="222"/>
        <v>3.104817750455752E-2</v>
      </c>
    </row>
    <row r="7000" spans="2:8" x14ac:dyDescent="0.2">
      <c r="B7000" s="176">
        <v>36276</v>
      </c>
      <c r="C7000" s="146">
        <v>19.191557</v>
      </c>
      <c r="D7000">
        <f t="shared" si="221"/>
        <v>-6.2105382555431896E-2</v>
      </c>
      <c r="E7000">
        <v>-7.9699736956461487E-2</v>
      </c>
      <c r="G7000">
        <v>6998</v>
      </c>
      <c r="H7000">
        <f t="shared" ca="1" si="222"/>
        <v>3.6205015172545693E-2</v>
      </c>
    </row>
    <row r="7001" spans="2:8" x14ac:dyDescent="0.2">
      <c r="B7001" s="176">
        <v>36588</v>
      </c>
      <c r="C7001" s="146">
        <v>20.462381000000001</v>
      </c>
      <c r="D7001">
        <f t="shared" si="221"/>
        <v>0.32186376348704565</v>
      </c>
      <c r="E7001">
        <v>-7.9699995520468456E-2</v>
      </c>
      <c r="G7001">
        <v>6999</v>
      </c>
      <c r="H7001">
        <f t="shared" ca="1" si="222"/>
        <v>-4.6862485219320311E-3</v>
      </c>
    </row>
    <row r="7002" spans="2:8" x14ac:dyDescent="0.2">
      <c r="B7002" s="176">
        <v>36084</v>
      </c>
      <c r="C7002" s="146">
        <v>15.479946999999999</v>
      </c>
      <c r="D7002">
        <f t="shared" si="221"/>
        <v>-0.3304319338692866</v>
      </c>
      <c r="E7002">
        <v>-7.9751679533244677E-2</v>
      </c>
      <c r="G7002">
        <v>7000</v>
      </c>
      <c r="H7002">
        <f t="shared" ca="1" si="222"/>
        <v>7.4668620765837397E-3</v>
      </c>
    </row>
    <row r="7003" spans="2:8" x14ac:dyDescent="0.2">
      <c r="B7003" s="176">
        <v>35996</v>
      </c>
      <c r="C7003" s="146">
        <v>23.119302999999999</v>
      </c>
      <c r="D7003">
        <f t="shared" si="221"/>
        <v>-0.2235911356017134</v>
      </c>
      <c r="E7003">
        <v>-7.9798410869022979E-2</v>
      </c>
      <c r="G7003">
        <v>7001</v>
      </c>
      <c r="H7003">
        <f t="shared" ca="1" si="222"/>
        <v>-1.0531212973230633E-3</v>
      </c>
    </row>
    <row r="7004" spans="2:8" x14ac:dyDescent="0.2">
      <c r="B7004" s="176">
        <v>36550</v>
      </c>
      <c r="C7004" s="146">
        <v>29.777227</v>
      </c>
      <c r="D7004">
        <f t="shared" si="221"/>
        <v>0.1800719284757504</v>
      </c>
      <c r="E7004">
        <v>-7.9803571374491747E-2</v>
      </c>
      <c r="G7004">
        <v>7002</v>
      </c>
      <c r="H7004">
        <f t="shared" ca="1" si="222"/>
        <v>-2.3069637743318348E-2</v>
      </c>
    </row>
    <row r="7005" spans="2:8" x14ac:dyDescent="0.2">
      <c r="B7005" s="176">
        <v>36585</v>
      </c>
      <c r="C7005" s="146">
        <v>25.2334</v>
      </c>
      <c r="D7005">
        <f t="shared" si="221"/>
        <v>0.10461844274250957</v>
      </c>
      <c r="E7005">
        <v>-7.9812232596207719E-2</v>
      </c>
      <c r="G7005">
        <v>7003</v>
      </c>
      <c r="H7005">
        <f t="shared" ca="1" si="222"/>
        <v>-6.6434582060842986E-3</v>
      </c>
    </row>
    <row r="7006" spans="2:8" x14ac:dyDescent="0.2">
      <c r="B7006" s="176">
        <v>36255</v>
      </c>
      <c r="C7006" s="146">
        <v>22.843544000000001</v>
      </c>
      <c r="D7006">
        <f t="shared" si="221"/>
        <v>-0.16627228899322408</v>
      </c>
      <c r="E7006">
        <v>-7.9855951320814092E-2</v>
      </c>
      <c r="G7006">
        <v>7004</v>
      </c>
      <c r="H7006">
        <f t="shared" ca="1" si="222"/>
        <v>-1.9091061409297901E-2</v>
      </c>
    </row>
    <row r="7007" spans="2:8" x14ac:dyDescent="0.2">
      <c r="B7007" s="176">
        <v>36552</v>
      </c>
      <c r="C7007" s="146">
        <v>27.399286</v>
      </c>
      <c r="D7007">
        <f t="shared" si="221"/>
        <v>0.37776063410018274</v>
      </c>
      <c r="E7007">
        <v>-7.9857704681500385E-2</v>
      </c>
      <c r="G7007">
        <v>7005</v>
      </c>
      <c r="H7007">
        <f t="shared" ca="1" si="222"/>
        <v>-4.191941366996204E-2</v>
      </c>
    </row>
    <row r="7008" spans="2:8" x14ac:dyDescent="0.2">
      <c r="B7008" s="176">
        <v>36620</v>
      </c>
      <c r="C7008" s="146">
        <v>19.886825999999999</v>
      </c>
      <c r="D7008">
        <f t="shared" si="221"/>
        <v>-0.38544357196535123</v>
      </c>
      <c r="E7008">
        <v>-7.9887829262108648E-2</v>
      </c>
      <c r="G7008">
        <v>7006</v>
      </c>
      <c r="H7008">
        <f t="shared" ca="1" si="222"/>
        <v>-9.8449512471737149E-3</v>
      </c>
    </row>
    <row r="7009" spans="2:8" x14ac:dyDescent="0.2">
      <c r="B7009" s="176">
        <v>36549</v>
      </c>
      <c r="C7009" s="146">
        <v>32.359642000000001</v>
      </c>
      <c r="D7009">
        <f t="shared" si="221"/>
        <v>0.92370853733578528</v>
      </c>
      <c r="E7009">
        <v>-7.9888014649618713E-2</v>
      </c>
      <c r="G7009">
        <v>7007</v>
      </c>
      <c r="H7009">
        <f t="shared" ca="1" si="222"/>
        <v>4.0758351638027324E-2</v>
      </c>
    </row>
    <row r="7010" spans="2:8" x14ac:dyDescent="0.2">
      <c r="B7010" s="176">
        <v>36083</v>
      </c>
      <c r="C7010" s="146">
        <v>16.821489</v>
      </c>
      <c r="D7010">
        <f t="shared" si="221"/>
        <v>-0.4998355431192204</v>
      </c>
      <c r="E7010">
        <v>-7.9902215718780048E-2</v>
      </c>
      <c r="G7010">
        <v>7008</v>
      </c>
      <c r="H7010">
        <f t="shared" ca="1" si="222"/>
        <v>4.0655626834527189E-3</v>
      </c>
    </row>
    <row r="7011" spans="2:8" x14ac:dyDescent="0.2">
      <c r="B7011" s="176">
        <v>36465</v>
      </c>
      <c r="C7011" s="146">
        <v>33.631915999999997</v>
      </c>
      <c r="D7011">
        <f t="shared" si="221"/>
        <v>-6.7604369062918321E-2</v>
      </c>
      <c r="E7011">
        <v>-7.9966591805253714E-2</v>
      </c>
      <c r="G7011">
        <v>7009</v>
      </c>
      <c r="H7011">
        <f t="shared" ca="1" si="222"/>
        <v>-5.8536441364444884E-3</v>
      </c>
    </row>
    <row r="7012" spans="2:8" x14ac:dyDescent="0.2">
      <c r="B7012" s="176">
        <v>36536</v>
      </c>
      <c r="C7012" s="146">
        <v>36.070435000000003</v>
      </c>
      <c r="D7012">
        <f t="shared" si="221"/>
        <v>-0.4572379211539172</v>
      </c>
      <c r="E7012">
        <v>-7.9969082028605143E-2</v>
      </c>
      <c r="G7012">
        <v>7010</v>
      </c>
      <c r="H7012">
        <f t="shared" ca="1" si="222"/>
        <v>-6.9678944684760432E-3</v>
      </c>
    </row>
    <row r="7013" spans="2:8" x14ac:dyDescent="0.2">
      <c r="B7013" s="176">
        <v>38008</v>
      </c>
      <c r="C7013" s="146">
        <v>66.457176000000004</v>
      </c>
      <c r="D7013">
        <f t="shared" si="221"/>
        <v>-0.60658420614850117</v>
      </c>
      <c r="E7013">
        <v>-8.0056546119468233E-2</v>
      </c>
      <c r="G7013">
        <v>7011</v>
      </c>
      <c r="H7013">
        <f t="shared" ca="1" si="222"/>
        <v>-5.0093697342494109E-2</v>
      </c>
    </row>
    <row r="7014" spans="2:8" x14ac:dyDescent="0.2">
      <c r="B7014" s="176">
        <v>43600</v>
      </c>
      <c r="C7014" s="146">
        <v>168.923508</v>
      </c>
      <c r="D7014">
        <f t="shared" si="221"/>
        <v>0.69123415259304799</v>
      </c>
      <c r="E7014">
        <v>-8.1571872212307509E-2</v>
      </c>
      <c r="G7014">
        <v>7012</v>
      </c>
      <c r="H7014">
        <f t="shared" ca="1" si="222"/>
        <v>-3.1684391482582945E-2</v>
      </c>
    </row>
    <row r="7015" spans="2:8" x14ac:dyDescent="0.2">
      <c r="B7015" s="176">
        <v>39597</v>
      </c>
      <c r="C7015" s="146">
        <v>99.881798000000003</v>
      </c>
      <c r="D7015">
        <f t="shared" si="221"/>
        <v>4.5526902628035213</v>
      </c>
      <c r="E7015">
        <v>-8.2133436006090008E-2</v>
      </c>
      <c r="G7015">
        <v>7013</v>
      </c>
      <c r="H7015">
        <f t="shared" ca="1" si="222"/>
        <v>4.6955660578497316E-2</v>
      </c>
    </row>
    <row r="7016" spans="2:8" x14ac:dyDescent="0.2">
      <c r="B7016" s="176">
        <v>37277</v>
      </c>
      <c r="C7016" s="146">
        <v>17.988001000000001</v>
      </c>
      <c r="D7016">
        <f t="shared" si="221"/>
        <v>-0.9430606978213707</v>
      </c>
      <c r="E7016">
        <v>-8.3333341826649213E-2</v>
      </c>
      <c r="G7016">
        <v>7014</v>
      </c>
      <c r="H7016">
        <f t="shared" ca="1" si="222"/>
        <v>1.4705899329292787E-2</v>
      </c>
    </row>
    <row r="7017" spans="2:8" x14ac:dyDescent="0.2">
      <c r="B7017" s="176">
        <v>44383</v>
      </c>
      <c r="C7017" s="146">
        <v>315.91537499999998</v>
      </c>
      <c r="D7017">
        <f t="shared" si="221"/>
        <v>9.8702820059170815</v>
      </c>
      <c r="E7017">
        <v>-8.4368703294243994E-2</v>
      </c>
      <c r="G7017">
        <v>7015</v>
      </c>
      <c r="H7017">
        <f t="shared" ca="1" si="222"/>
        <v>-2.245536827719722E-2</v>
      </c>
    </row>
    <row r="7018" spans="2:8" x14ac:dyDescent="0.2">
      <c r="B7018" s="176">
        <v>39806</v>
      </c>
      <c r="C7018" s="146">
        <v>29.062297999999998</v>
      </c>
      <c r="D7018">
        <f t="shared" si="221"/>
        <v>-0.74032656222412996</v>
      </c>
      <c r="E7018">
        <v>-8.4862325810106803E-2</v>
      </c>
      <c r="G7018">
        <v>7016</v>
      </c>
      <c r="H7018">
        <f t="shared" ca="1" si="222"/>
        <v>1.2674013419246066E-2</v>
      </c>
    </row>
    <row r="7019" spans="2:8" x14ac:dyDescent="0.2">
      <c r="B7019" s="176">
        <v>39468</v>
      </c>
      <c r="C7019" s="146">
        <v>111.91864</v>
      </c>
      <c r="D7019">
        <f t="shared" si="221"/>
        <v>-0.70471475740072775</v>
      </c>
      <c r="E7019">
        <v>-8.4908213960249709E-2</v>
      </c>
      <c r="G7019">
        <v>7017</v>
      </c>
      <c r="H7019">
        <f t="shared" ca="1" si="222"/>
        <v>-1.0956662079911042E-2</v>
      </c>
    </row>
    <row r="7020" spans="2:8" x14ac:dyDescent="0.2">
      <c r="B7020" s="176">
        <v>42957</v>
      </c>
      <c r="C7020" s="146">
        <v>379.01873799999998</v>
      </c>
      <c r="D7020">
        <f t="shared" si="221"/>
        <v>1.6156988415304405</v>
      </c>
      <c r="E7020">
        <v>-8.6167462108517223E-2</v>
      </c>
      <c r="G7020">
        <v>7018</v>
      </c>
      <c r="H7020">
        <f t="shared" ca="1" si="222"/>
        <v>3.123625465978996E-2</v>
      </c>
    </row>
    <row r="7021" spans="2:8" x14ac:dyDescent="0.2">
      <c r="B7021" s="176">
        <v>38855</v>
      </c>
      <c r="C7021" s="146">
        <v>144.90152</v>
      </c>
      <c r="D7021">
        <f t="shared" si="221"/>
        <v>4.8018378059401305</v>
      </c>
      <c r="E7021">
        <v>-8.745581811599476E-2</v>
      </c>
      <c r="G7021">
        <v>7019</v>
      </c>
      <c r="H7021">
        <f t="shared" ca="1" si="222"/>
        <v>2.9516451733304014E-2</v>
      </c>
    </row>
    <row r="7022" spans="2:8" x14ac:dyDescent="0.2">
      <c r="B7022" s="176">
        <v>35968</v>
      </c>
      <c r="C7022" s="146">
        <v>24.975107000000001</v>
      </c>
      <c r="D7022">
        <f t="shared" si="221"/>
        <v>-3.3102010188612834E-4</v>
      </c>
      <c r="E7022">
        <v>-8.7915244663541822E-2</v>
      </c>
      <c r="G7022">
        <v>7020</v>
      </c>
      <c r="H7022">
        <f t="shared" ca="1" si="222"/>
        <v>-2.882000717833819E-2</v>
      </c>
    </row>
    <row r="7023" spans="2:8" x14ac:dyDescent="0.2">
      <c r="B7023" s="176">
        <v>39766</v>
      </c>
      <c r="C7023" s="146">
        <v>24.983377000000001</v>
      </c>
      <c r="D7023">
        <f t="shared" si="221"/>
        <v>-0.84769831385319949</v>
      </c>
      <c r="E7023">
        <v>-8.8069117791454432E-2</v>
      </c>
      <c r="G7023">
        <v>7021</v>
      </c>
      <c r="H7023">
        <f t="shared" ca="1" si="222"/>
        <v>-4.7786332591380778E-2</v>
      </c>
    </row>
    <row r="7024" spans="2:8" x14ac:dyDescent="0.2">
      <c r="B7024" s="176">
        <v>44186</v>
      </c>
      <c r="C7024" s="146">
        <v>164.03874200000001</v>
      </c>
      <c r="D7024">
        <f t="shared" si="221"/>
        <v>1.0934176810336196</v>
      </c>
      <c r="E7024">
        <v>-8.8618106829166654E-2</v>
      </c>
      <c r="G7024">
        <v>7022</v>
      </c>
      <c r="H7024">
        <f t="shared" ca="1" si="222"/>
        <v>1.3002681261157074E-2</v>
      </c>
    </row>
    <row r="7025" spans="2:8" x14ac:dyDescent="0.2">
      <c r="B7025" s="176">
        <v>39626</v>
      </c>
      <c r="C7025" s="146">
        <v>78.359298999999993</v>
      </c>
      <c r="D7025">
        <f t="shared" si="221"/>
        <v>1.5018714395665884</v>
      </c>
      <c r="E7025">
        <v>-8.9446600992047376E-2</v>
      </c>
      <c r="G7025">
        <v>7023</v>
      </c>
      <c r="H7025">
        <f t="shared" ca="1" si="222"/>
        <v>4.1518448811403832E-2</v>
      </c>
    </row>
    <row r="7026" spans="2:8" x14ac:dyDescent="0.2">
      <c r="B7026" s="176">
        <v>39902</v>
      </c>
      <c r="C7026" s="146">
        <v>31.320274000000001</v>
      </c>
      <c r="D7026">
        <f t="shared" si="221"/>
        <v>-0.7248871245551316</v>
      </c>
      <c r="E7026">
        <v>-8.9465166343984825E-2</v>
      </c>
      <c r="G7026">
        <v>7024</v>
      </c>
      <c r="H7026">
        <f t="shared" ca="1" si="222"/>
        <v>5.0155034705425663E-2</v>
      </c>
    </row>
    <row r="7027" spans="2:8" x14ac:dyDescent="0.2">
      <c r="B7027" s="176">
        <v>43896</v>
      </c>
      <c r="C7027" s="146">
        <v>113.84517700000001</v>
      </c>
      <c r="D7027">
        <f t="shared" si="221"/>
        <v>1.6014195493196704E-2</v>
      </c>
      <c r="E7027">
        <v>-9.1848908111645214E-2</v>
      </c>
      <c r="G7027">
        <v>7025</v>
      </c>
      <c r="H7027">
        <f t="shared" ca="1" si="222"/>
        <v>5.8647175086316075E-3</v>
      </c>
    </row>
    <row r="7028" spans="2:8" x14ac:dyDescent="0.2">
      <c r="B7028" s="176">
        <v>43698</v>
      </c>
      <c r="C7028" s="146">
        <v>112.050774</v>
      </c>
      <c r="D7028">
        <f t="shared" si="221"/>
        <v>5.8327775680089928</v>
      </c>
      <c r="E7028">
        <v>-9.2450516115088061E-2</v>
      </c>
      <c r="G7028">
        <v>7026</v>
      </c>
      <c r="H7028">
        <f t="shared" ca="1" si="222"/>
        <v>-3.2134085464910721E-2</v>
      </c>
    </row>
    <row r="7029" spans="2:8" x14ac:dyDescent="0.2">
      <c r="B7029" s="176">
        <v>36731</v>
      </c>
      <c r="C7029" s="146">
        <v>16.399007999999998</v>
      </c>
      <c r="D7029">
        <f t="shared" si="221"/>
        <v>0.57598242019808976</v>
      </c>
      <c r="E7029">
        <v>-9.3003464549195891E-2</v>
      </c>
      <c r="G7029">
        <v>7027</v>
      </c>
      <c r="H7029">
        <f t="shared" ca="1" si="222"/>
        <v>-1.8901033561771322E-2</v>
      </c>
    </row>
    <row r="7030" spans="2:8" x14ac:dyDescent="0.2">
      <c r="B7030" s="176">
        <v>36963</v>
      </c>
      <c r="C7030" s="146">
        <v>10.405578</v>
      </c>
      <c r="D7030">
        <f t="shared" si="221"/>
        <v>-0.62989759136291201</v>
      </c>
      <c r="E7030">
        <v>-9.4022920774028004E-2</v>
      </c>
      <c r="G7030">
        <v>7028</v>
      </c>
      <c r="H7030">
        <f t="shared" ca="1" si="222"/>
        <v>2.4400611297925881E-2</v>
      </c>
    </row>
    <row r="7031" spans="2:8" x14ac:dyDescent="0.2">
      <c r="B7031" s="176">
        <v>39763</v>
      </c>
      <c r="C7031" s="146">
        <v>28.115402</v>
      </c>
      <c r="D7031">
        <f t="shared" si="221"/>
        <v>-0.93538085028456053</v>
      </c>
      <c r="E7031">
        <v>-9.4428163638340154E-2</v>
      </c>
      <c r="G7031">
        <v>7029</v>
      </c>
      <c r="H7031">
        <f t="shared" ca="1" si="222"/>
        <v>2.0912515313375329E-2</v>
      </c>
    </row>
    <row r="7032" spans="2:8" x14ac:dyDescent="0.2">
      <c r="B7032" s="176">
        <v>42781</v>
      </c>
      <c r="C7032" s="146">
        <v>435.09396400000003</v>
      </c>
      <c r="D7032">
        <f t="shared" si="221"/>
        <v>28.439685124294915</v>
      </c>
      <c r="E7032">
        <v>-9.4595920377822967E-2</v>
      </c>
      <c r="G7032">
        <v>7030</v>
      </c>
      <c r="H7032">
        <f t="shared" ca="1" si="222"/>
        <v>2.1566080745288579E-3</v>
      </c>
    </row>
    <row r="7033" spans="2:8" x14ac:dyDescent="0.2">
      <c r="B7033" s="176">
        <v>36952</v>
      </c>
      <c r="C7033" s="146">
        <v>14.779165000000001</v>
      </c>
      <c r="D7033">
        <f t="shared" si="221"/>
        <v>-0.88244116488201796</v>
      </c>
      <c r="E7033">
        <v>-9.7928175522576613E-2</v>
      </c>
      <c r="G7033">
        <v>7031</v>
      </c>
      <c r="H7033">
        <f t="shared" ca="1" si="222"/>
        <v>3.9786698431828915E-2</v>
      </c>
    </row>
    <row r="7034" spans="2:8" x14ac:dyDescent="0.2">
      <c r="B7034" s="176">
        <v>38859</v>
      </c>
      <c r="C7034" s="146">
        <v>125.717178</v>
      </c>
      <c r="D7034">
        <f t="shared" si="221"/>
        <v>-0.72429164702641002</v>
      </c>
      <c r="E7034">
        <v>-9.8247947958758242E-2</v>
      </c>
      <c r="G7034">
        <v>7032</v>
      </c>
      <c r="H7034">
        <f t="shared" ca="1" si="222"/>
        <v>-4.5071723443242055E-2</v>
      </c>
    </row>
    <row r="7035" spans="2:8" x14ac:dyDescent="0.2">
      <c r="B7035" s="176">
        <v>42689</v>
      </c>
      <c r="C7035" s="146">
        <v>455.97885100000002</v>
      </c>
      <c r="D7035">
        <f t="shared" si="221"/>
        <v>8.2195855523202379</v>
      </c>
      <c r="E7035">
        <v>-9.8363896312923457E-2</v>
      </c>
      <c r="G7035">
        <v>7033</v>
      </c>
      <c r="H7035">
        <f t="shared" ca="1" si="222"/>
        <v>1.7928840182924635E-2</v>
      </c>
    </row>
    <row r="7036" spans="2:8" x14ac:dyDescent="0.2">
      <c r="B7036" s="176">
        <v>35520</v>
      </c>
      <c r="C7036" s="146">
        <v>49.457630000000002</v>
      </c>
      <c r="D7036">
        <f t="shared" si="221"/>
        <v>-0.82686519820501925</v>
      </c>
      <c r="E7036">
        <v>-9.9237527948924487E-2</v>
      </c>
      <c r="G7036">
        <v>7034</v>
      </c>
      <c r="H7036">
        <f t="shared" ca="1" si="222"/>
        <v>2.2064572753531676E-2</v>
      </c>
    </row>
    <row r="7037" spans="2:8" x14ac:dyDescent="0.2">
      <c r="B7037" s="176">
        <v>44298</v>
      </c>
      <c r="C7037" s="146">
        <v>285.65966800000001</v>
      </c>
      <c r="D7037">
        <f t="shared" si="221"/>
        <v>3.8319348401513382</v>
      </c>
      <c r="E7037">
        <v>-9.9465846691842177E-2</v>
      </c>
      <c r="G7037">
        <v>7035</v>
      </c>
      <c r="H7037">
        <f t="shared" ca="1" si="222"/>
        <v>-2.7098897889857438E-2</v>
      </c>
    </row>
    <row r="7038" spans="2:8" x14ac:dyDescent="0.2">
      <c r="B7038" s="176">
        <v>38124</v>
      </c>
      <c r="C7038" s="146">
        <v>59.119106000000002</v>
      </c>
      <c r="D7038">
        <f t="shared" si="221"/>
        <v>-0.29316610895449646</v>
      </c>
      <c r="E7038">
        <v>-9.9818936316753884E-2</v>
      </c>
      <c r="G7038">
        <v>7036</v>
      </c>
      <c r="H7038">
        <f t="shared" ca="1" si="222"/>
        <v>1.5510916044112937E-2</v>
      </c>
    </row>
    <row r="7039" spans="2:8" x14ac:dyDescent="0.2">
      <c r="B7039" s="176">
        <v>43955</v>
      </c>
      <c r="C7039" s="146">
        <v>83.639319999999998</v>
      </c>
      <c r="D7039">
        <f t="shared" si="221"/>
        <v>-0.80394906655662413</v>
      </c>
      <c r="E7039">
        <v>-0.10026814249708429</v>
      </c>
      <c r="G7039">
        <v>7037</v>
      </c>
      <c r="H7039">
        <f t="shared" ca="1" si="222"/>
        <v>-1.2206723659154647E-2</v>
      </c>
    </row>
    <row r="7040" spans="2:8" x14ac:dyDescent="0.2">
      <c r="B7040" s="176">
        <v>44616</v>
      </c>
      <c r="C7040" s="146">
        <v>426.620361</v>
      </c>
      <c r="D7040">
        <f t="shared" si="221"/>
        <v>3.8630681451922468</v>
      </c>
      <c r="E7040">
        <v>-0.10283015313508337</v>
      </c>
      <c r="G7040">
        <v>7038</v>
      </c>
      <c r="H7040">
        <f t="shared" ca="1" si="222"/>
        <v>-1.2576784101510072E-2</v>
      </c>
    </row>
    <row r="7041" spans="2:8" x14ac:dyDescent="0.2">
      <c r="B7041" s="176">
        <v>43902</v>
      </c>
      <c r="C7041" s="146">
        <v>87.726585</v>
      </c>
      <c r="D7041">
        <f t="shared" si="221"/>
        <v>5.1442734794905087</v>
      </c>
      <c r="E7041">
        <v>-0.1102123463071107</v>
      </c>
      <c r="G7041">
        <v>7039</v>
      </c>
      <c r="H7041">
        <f t="shared" ca="1" si="222"/>
        <v>1.8938123896105663E-2</v>
      </c>
    </row>
    <row r="7042" spans="2:8" x14ac:dyDescent="0.2">
      <c r="B7042" s="176">
        <v>36738</v>
      </c>
      <c r="C7042" s="146">
        <v>14.27778</v>
      </c>
      <c r="D7042">
        <f t="shared" si="221"/>
        <v>-0.68761512505192457</v>
      </c>
      <c r="E7042">
        <v>-0.11052404322702968</v>
      </c>
      <c r="G7042">
        <v>7040</v>
      </c>
      <c r="H7042">
        <f t="shared" ca="1" si="222"/>
        <v>-2.2076764140665336E-2</v>
      </c>
    </row>
    <row r="7043" spans="2:8" x14ac:dyDescent="0.2">
      <c r="B7043" s="176">
        <v>39737</v>
      </c>
      <c r="C7043" s="146">
        <v>45.705734</v>
      </c>
      <c r="D7043">
        <f t="shared" ref="D7043:D7054" si="223">(C7043-C7044)/C7044</f>
        <v>-0.64444989362723093</v>
      </c>
      <c r="E7043">
        <v>-0.11150460492934895</v>
      </c>
      <c r="G7043">
        <v>7041</v>
      </c>
      <c r="H7043">
        <f t="shared" ca="1" si="222"/>
        <v>-1.8423539411340929E-2</v>
      </c>
    </row>
    <row r="7044" spans="2:8" x14ac:dyDescent="0.2">
      <c r="B7044" s="176">
        <v>43889</v>
      </c>
      <c r="C7044" s="146">
        <v>128.54934700000001</v>
      </c>
      <c r="D7044">
        <f t="shared" si="223"/>
        <v>-0.44780463533743536</v>
      </c>
      <c r="E7044">
        <v>-0.11222033296347274</v>
      </c>
      <c r="G7044">
        <v>7042</v>
      </c>
      <c r="H7044">
        <f t="shared" ref="H7044:H7107" ca="1" si="224">_xlfn.NORM.INV(RAND(),N$5,N$6)</f>
        <v>-1.7043042879468399E-2</v>
      </c>
    </row>
    <row r="7045" spans="2:8" x14ac:dyDescent="0.2">
      <c r="B7045" s="176">
        <v>41059</v>
      </c>
      <c r="C7045" s="146">
        <v>232.79686000000001</v>
      </c>
      <c r="D7045">
        <f t="shared" si="223"/>
        <v>0.2667340243068862</v>
      </c>
      <c r="E7045">
        <v>-0.11858567773806</v>
      </c>
      <c r="G7045">
        <v>7043</v>
      </c>
      <c r="H7045">
        <f t="shared" ca="1" si="224"/>
        <v>2.0792439669455959E-2</v>
      </c>
    </row>
    <row r="7046" spans="2:8" x14ac:dyDescent="0.2">
      <c r="B7046" s="176">
        <v>43382</v>
      </c>
      <c r="C7046" s="146">
        <v>183.77722199999999</v>
      </c>
      <c r="D7046">
        <f t="shared" si="223"/>
        <v>5.4078759418138764</v>
      </c>
      <c r="E7046">
        <v>-0.13185780405709896</v>
      </c>
      <c r="G7046">
        <v>7044</v>
      </c>
      <c r="H7046">
        <f t="shared" ca="1" si="224"/>
        <v>-9.3723537826941351E-3</v>
      </c>
    </row>
    <row r="7047" spans="2:8" x14ac:dyDescent="0.2">
      <c r="B7047" s="176">
        <v>39758</v>
      </c>
      <c r="C7047" s="146">
        <v>28.679897</v>
      </c>
      <c r="D7047">
        <f t="shared" si="223"/>
        <v>0.12499990193480279</v>
      </c>
      <c r="E7047">
        <v>-0.13556535901368502</v>
      </c>
      <c r="G7047">
        <v>7045</v>
      </c>
      <c r="H7047">
        <f t="shared" ca="1" si="224"/>
        <v>7.127544617287486E-2</v>
      </c>
    </row>
    <row r="7048" spans="2:8" x14ac:dyDescent="0.2">
      <c r="B7048" s="176">
        <v>39748</v>
      </c>
      <c r="C7048" s="146">
        <v>25.493244000000001</v>
      </c>
      <c r="D7048">
        <f t="shared" si="223"/>
        <v>-0.42016973923195022</v>
      </c>
      <c r="E7048">
        <v>-0.13899133291768803</v>
      </c>
      <c r="G7048">
        <v>7046</v>
      </c>
      <c r="H7048">
        <f t="shared" ca="1" si="224"/>
        <v>-3.8913873940854854E-2</v>
      </c>
    </row>
    <row r="7049" spans="2:8" x14ac:dyDescent="0.2">
      <c r="B7049" s="176">
        <v>39919</v>
      </c>
      <c r="C7049" s="146">
        <v>43.966735999999997</v>
      </c>
      <c r="D7049">
        <f t="shared" si="223"/>
        <v>-0.33377995765574719</v>
      </c>
      <c r="E7049">
        <v>-0.14227353677038296</v>
      </c>
      <c r="G7049">
        <v>7047</v>
      </c>
      <c r="H7049">
        <f t="shared" ca="1" si="224"/>
        <v>-5.3669085855600464E-2</v>
      </c>
    </row>
    <row r="7050" spans="2:8" x14ac:dyDescent="0.2">
      <c r="B7050" s="176">
        <v>43913</v>
      </c>
      <c r="C7050" s="146">
        <v>65.994315999999998</v>
      </c>
      <c r="D7050">
        <f t="shared" si="223"/>
        <v>0.86237310926039246</v>
      </c>
      <c r="E7050">
        <v>-0.14359639776002628</v>
      </c>
      <c r="G7050">
        <v>7048</v>
      </c>
      <c r="H7050">
        <f t="shared" ca="1" si="224"/>
        <v>-1.3259124207966143E-2</v>
      </c>
    </row>
    <row r="7051" spans="2:8" x14ac:dyDescent="0.2">
      <c r="B7051" s="176">
        <v>39744</v>
      </c>
      <c r="C7051" s="146">
        <v>35.435603999999998</v>
      </c>
      <c r="D7051">
        <f t="shared" si="223"/>
        <v>1.9260775663640997</v>
      </c>
      <c r="E7051">
        <v>-0.14742608026203646</v>
      </c>
      <c r="G7051">
        <v>7049</v>
      </c>
      <c r="H7051">
        <f t="shared" ca="1" si="224"/>
        <v>1.5688349879731642E-2</v>
      </c>
    </row>
    <row r="7052" spans="2:8" x14ac:dyDescent="0.2">
      <c r="B7052" s="176">
        <v>36959</v>
      </c>
      <c r="C7052" s="146">
        <v>12.110275</v>
      </c>
      <c r="D7052">
        <f t="shared" si="223"/>
        <v>-0.59098764614851518</v>
      </c>
      <c r="E7052">
        <v>-0.14951233611014877</v>
      </c>
      <c r="G7052">
        <v>7050</v>
      </c>
      <c r="H7052">
        <f t="shared" ca="1" si="224"/>
        <v>4.101551029394127E-3</v>
      </c>
    </row>
    <row r="7053" spans="2:8" x14ac:dyDescent="0.2">
      <c r="B7053" s="176">
        <v>39745</v>
      </c>
      <c r="C7053" s="146">
        <v>29.60858</v>
      </c>
      <c r="D7053">
        <f t="shared" si="223"/>
        <v>-0.80291398558145155</v>
      </c>
      <c r="E7053">
        <v>-0.16443981031055654</v>
      </c>
      <c r="G7053">
        <v>7051</v>
      </c>
      <c r="H7053">
        <f t="shared" ca="1" si="224"/>
        <v>1.7221062489298847E-2</v>
      </c>
    </row>
    <row r="7054" spans="2:8" x14ac:dyDescent="0.2">
      <c r="B7054" s="176">
        <v>43504</v>
      </c>
      <c r="C7054" s="146">
        <v>150.23176599999999</v>
      </c>
      <c r="D7054" t="e">
        <f t="shared" si="223"/>
        <v>#DIV/0!</v>
      </c>
      <c r="E7054">
        <v>-0.17582725757436873</v>
      </c>
      <c r="G7054">
        <v>7052</v>
      </c>
      <c r="H7054">
        <f t="shared" ca="1" si="224"/>
        <v>6.0984222873118415E-2</v>
      </c>
    </row>
    <row r="7055" spans="2:8" x14ac:dyDescent="0.2">
      <c r="G7055">
        <v>7053</v>
      </c>
      <c r="H7055">
        <f t="shared" ca="1" si="224"/>
        <v>-1.3405677038168275E-2</v>
      </c>
    </row>
    <row r="7056" spans="2:8" x14ac:dyDescent="0.2">
      <c r="G7056">
        <v>7054</v>
      </c>
      <c r="H7056">
        <f t="shared" ca="1" si="224"/>
        <v>6.1085932769887668E-3</v>
      </c>
    </row>
    <row r="7057" spans="7:8" x14ac:dyDescent="0.2">
      <c r="G7057">
        <v>7055</v>
      </c>
      <c r="H7057">
        <f t="shared" ca="1" si="224"/>
        <v>4.1129683666033458E-2</v>
      </c>
    </row>
    <row r="7058" spans="7:8" x14ac:dyDescent="0.2">
      <c r="G7058">
        <v>7056</v>
      </c>
      <c r="H7058">
        <f t="shared" ca="1" si="224"/>
        <v>5.0890360652360717E-2</v>
      </c>
    </row>
    <row r="7059" spans="7:8" x14ac:dyDescent="0.2">
      <c r="G7059">
        <v>7057</v>
      </c>
      <c r="H7059">
        <f t="shared" ca="1" si="224"/>
        <v>3.3167601456980278E-2</v>
      </c>
    </row>
    <row r="7060" spans="7:8" x14ac:dyDescent="0.2">
      <c r="G7060">
        <v>7058</v>
      </c>
      <c r="H7060">
        <f t="shared" ca="1" si="224"/>
        <v>2.2666351476813128E-2</v>
      </c>
    </row>
    <row r="7061" spans="7:8" x14ac:dyDescent="0.2">
      <c r="G7061">
        <v>7059</v>
      </c>
      <c r="H7061">
        <f t="shared" ca="1" si="224"/>
        <v>1.1535233322942071E-2</v>
      </c>
    </row>
    <row r="7062" spans="7:8" x14ac:dyDescent="0.2">
      <c r="G7062">
        <v>7060</v>
      </c>
      <c r="H7062">
        <f t="shared" ca="1" si="224"/>
        <v>-1.772439699574543E-2</v>
      </c>
    </row>
    <row r="7063" spans="7:8" x14ac:dyDescent="0.2">
      <c r="G7063">
        <v>7061</v>
      </c>
      <c r="H7063">
        <f t="shared" ca="1" si="224"/>
        <v>1.6463357962602038E-2</v>
      </c>
    </row>
    <row r="7064" spans="7:8" x14ac:dyDescent="0.2">
      <c r="G7064">
        <v>7062</v>
      </c>
      <c r="H7064">
        <f t="shared" ca="1" si="224"/>
        <v>2.3486004023637222E-2</v>
      </c>
    </row>
    <row r="7065" spans="7:8" x14ac:dyDescent="0.2">
      <c r="G7065">
        <v>7063</v>
      </c>
      <c r="H7065">
        <f t="shared" ca="1" si="224"/>
        <v>4.402859521553169E-3</v>
      </c>
    </row>
    <row r="7066" spans="7:8" x14ac:dyDescent="0.2">
      <c r="G7066">
        <v>7064</v>
      </c>
      <c r="H7066">
        <f t="shared" ca="1" si="224"/>
        <v>-6.2326111703639971E-3</v>
      </c>
    </row>
    <row r="7067" spans="7:8" x14ac:dyDescent="0.2">
      <c r="G7067">
        <v>7065</v>
      </c>
      <c r="H7067">
        <f t="shared" ca="1" si="224"/>
        <v>2.6633078667226969E-2</v>
      </c>
    </row>
    <row r="7068" spans="7:8" x14ac:dyDescent="0.2">
      <c r="G7068">
        <v>7066</v>
      </c>
      <c r="H7068">
        <f t="shared" ca="1" si="224"/>
        <v>5.65526471442661E-3</v>
      </c>
    </row>
    <row r="7069" spans="7:8" x14ac:dyDescent="0.2">
      <c r="G7069">
        <v>7067</v>
      </c>
      <c r="H7069">
        <f t="shared" ca="1" si="224"/>
        <v>-4.8628272463267674E-2</v>
      </c>
    </row>
    <row r="7070" spans="7:8" x14ac:dyDescent="0.2">
      <c r="G7070">
        <v>7068</v>
      </c>
      <c r="H7070">
        <f t="shared" ca="1" si="224"/>
        <v>-4.7798503529359285E-2</v>
      </c>
    </row>
    <row r="7071" spans="7:8" x14ac:dyDescent="0.2">
      <c r="G7071">
        <v>7069</v>
      </c>
      <c r="H7071">
        <f t="shared" ca="1" si="224"/>
        <v>2.6264531031910617E-2</v>
      </c>
    </row>
    <row r="7072" spans="7:8" x14ac:dyDescent="0.2">
      <c r="G7072">
        <v>7070</v>
      </c>
      <c r="H7072">
        <f t="shared" ca="1" si="224"/>
        <v>-2.2849261627114752E-2</v>
      </c>
    </row>
    <row r="7073" spans="7:8" x14ac:dyDescent="0.2">
      <c r="G7073">
        <v>7071</v>
      </c>
      <c r="H7073">
        <f t="shared" ca="1" si="224"/>
        <v>2.4621226755771528E-2</v>
      </c>
    </row>
    <row r="7074" spans="7:8" x14ac:dyDescent="0.2">
      <c r="G7074">
        <v>7072</v>
      </c>
      <c r="H7074">
        <f t="shared" ca="1" si="224"/>
        <v>-6.6412890921277265E-2</v>
      </c>
    </row>
    <row r="7075" spans="7:8" x14ac:dyDescent="0.2">
      <c r="G7075">
        <v>7073</v>
      </c>
      <c r="H7075">
        <f t="shared" ca="1" si="224"/>
        <v>3.3162620711661303E-2</v>
      </c>
    </row>
    <row r="7076" spans="7:8" x14ac:dyDescent="0.2">
      <c r="G7076">
        <v>7074</v>
      </c>
      <c r="H7076">
        <f t="shared" ca="1" si="224"/>
        <v>-5.7597621125196279E-2</v>
      </c>
    </row>
    <row r="7077" spans="7:8" x14ac:dyDescent="0.2">
      <c r="G7077">
        <v>7075</v>
      </c>
      <c r="H7077">
        <f t="shared" ca="1" si="224"/>
        <v>-1.3288259261069978E-2</v>
      </c>
    </row>
    <row r="7078" spans="7:8" x14ac:dyDescent="0.2">
      <c r="G7078">
        <v>7076</v>
      </c>
      <c r="H7078">
        <f t="shared" ca="1" si="224"/>
        <v>-3.1983280590645889E-2</v>
      </c>
    </row>
    <row r="7079" spans="7:8" x14ac:dyDescent="0.2">
      <c r="G7079">
        <v>7077</v>
      </c>
      <c r="H7079">
        <f t="shared" ca="1" si="224"/>
        <v>3.6735118913960152E-4</v>
      </c>
    </row>
    <row r="7080" spans="7:8" x14ac:dyDescent="0.2">
      <c r="G7080">
        <v>7078</v>
      </c>
      <c r="H7080">
        <f t="shared" ca="1" si="224"/>
        <v>-5.5006367583487294E-2</v>
      </c>
    </row>
    <row r="7081" spans="7:8" x14ac:dyDescent="0.2">
      <c r="G7081">
        <v>7079</v>
      </c>
      <c r="H7081">
        <f t="shared" ca="1" si="224"/>
        <v>2.4267980414434665E-2</v>
      </c>
    </row>
    <row r="7082" spans="7:8" x14ac:dyDescent="0.2">
      <c r="G7082">
        <v>7080</v>
      </c>
      <c r="H7082">
        <f t="shared" ca="1" si="224"/>
        <v>-1.6366137348876E-2</v>
      </c>
    </row>
    <row r="7083" spans="7:8" x14ac:dyDescent="0.2">
      <c r="G7083">
        <v>7081</v>
      </c>
      <c r="H7083">
        <f t="shared" ca="1" si="224"/>
        <v>8.3751283730166704E-3</v>
      </c>
    </row>
    <row r="7084" spans="7:8" x14ac:dyDescent="0.2">
      <c r="G7084">
        <v>7082</v>
      </c>
      <c r="H7084">
        <f t="shared" ca="1" si="224"/>
        <v>1.8578106974672926E-2</v>
      </c>
    </row>
    <row r="7085" spans="7:8" x14ac:dyDescent="0.2">
      <c r="G7085">
        <v>7083</v>
      </c>
      <c r="H7085">
        <f t="shared" ca="1" si="224"/>
        <v>8.2157941954432712E-3</v>
      </c>
    </row>
    <row r="7086" spans="7:8" x14ac:dyDescent="0.2">
      <c r="G7086">
        <v>7084</v>
      </c>
      <c r="H7086">
        <f t="shared" ca="1" si="224"/>
        <v>-5.4262588445020216E-2</v>
      </c>
    </row>
    <row r="7087" spans="7:8" x14ac:dyDescent="0.2">
      <c r="G7087">
        <v>7085</v>
      </c>
      <c r="H7087">
        <f t="shared" ca="1" si="224"/>
        <v>4.0552488638119298E-2</v>
      </c>
    </row>
    <row r="7088" spans="7:8" x14ac:dyDescent="0.2">
      <c r="G7088">
        <v>7086</v>
      </c>
      <c r="H7088">
        <f t="shared" ca="1" si="224"/>
        <v>-1.524775788296992E-2</v>
      </c>
    </row>
    <row r="7089" spans="7:8" x14ac:dyDescent="0.2">
      <c r="G7089">
        <v>7087</v>
      </c>
      <c r="H7089">
        <f t="shared" ca="1" si="224"/>
        <v>-6.8337326480695047E-3</v>
      </c>
    </row>
    <row r="7090" spans="7:8" x14ac:dyDescent="0.2">
      <c r="G7090">
        <v>7088</v>
      </c>
      <c r="H7090">
        <f t="shared" ca="1" si="224"/>
        <v>8.380993617287379E-3</v>
      </c>
    </row>
    <row r="7091" spans="7:8" x14ac:dyDescent="0.2">
      <c r="G7091">
        <v>7089</v>
      </c>
      <c r="H7091">
        <f t="shared" ca="1" si="224"/>
        <v>-7.4105722939776394E-2</v>
      </c>
    </row>
    <row r="7092" spans="7:8" x14ac:dyDescent="0.2">
      <c r="G7092">
        <v>7090</v>
      </c>
      <c r="H7092">
        <f t="shared" ca="1" si="224"/>
        <v>-3.33173394818177E-3</v>
      </c>
    </row>
    <row r="7093" spans="7:8" x14ac:dyDescent="0.2">
      <c r="G7093">
        <v>7091</v>
      </c>
      <c r="H7093">
        <f t="shared" ca="1" si="224"/>
        <v>2.446106185692852E-2</v>
      </c>
    </row>
    <row r="7094" spans="7:8" x14ac:dyDescent="0.2">
      <c r="G7094">
        <v>7092</v>
      </c>
      <c r="H7094">
        <f t="shared" ca="1" si="224"/>
        <v>2.1359129508543065E-3</v>
      </c>
    </row>
    <row r="7095" spans="7:8" x14ac:dyDescent="0.2">
      <c r="G7095">
        <v>7093</v>
      </c>
      <c r="H7095">
        <f t="shared" ca="1" si="224"/>
        <v>-2.5183279378634682E-2</v>
      </c>
    </row>
    <row r="7096" spans="7:8" x14ac:dyDescent="0.2">
      <c r="G7096">
        <v>7094</v>
      </c>
      <c r="H7096">
        <f t="shared" ca="1" si="224"/>
        <v>1.210108359535551E-2</v>
      </c>
    </row>
    <row r="7097" spans="7:8" x14ac:dyDescent="0.2">
      <c r="G7097">
        <v>7095</v>
      </c>
      <c r="H7097">
        <f t="shared" ca="1" si="224"/>
        <v>-3.2565082715137646E-2</v>
      </c>
    </row>
    <row r="7098" spans="7:8" x14ac:dyDescent="0.2">
      <c r="G7098">
        <v>7096</v>
      </c>
      <c r="H7098">
        <f t="shared" ca="1" si="224"/>
        <v>6.7993578825982864E-2</v>
      </c>
    </row>
    <row r="7099" spans="7:8" x14ac:dyDescent="0.2">
      <c r="G7099">
        <v>7097</v>
      </c>
      <c r="H7099">
        <f t="shared" ca="1" si="224"/>
        <v>-6.7198702930617842E-3</v>
      </c>
    </row>
    <row r="7100" spans="7:8" x14ac:dyDescent="0.2">
      <c r="G7100">
        <v>7098</v>
      </c>
      <c r="H7100">
        <f t="shared" ca="1" si="224"/>
        <v>4.9176762336064828E-2</v>
      </c>
    </row>
    <row r="7101" spans="7:8" x14ac:dyDescent="0.2">
      <c r="G7101">
        <v>7099</v>
      </c>
      <c r="H7101">
        <f t="shared" ca="1" si="224"/>
        <v>2.4597973262322773E-2</v>
      </c>
    </row>
    <row r="7102" spans="7:8" x14ac:dyDescent="0.2">
      <c r="G7102">
        <v>7100</v>
      </c>
      <c r="H7102">
        <f t="shared" ca="1" si="224"/>
        <v>1.3758664761169546E-3</v>
      </c>
    </row>
    <row r="7103" spans="7:8" x14ac:dyDescent="0.2">
      <c r="G7103">
        <v>7101</v>
      </c>
      <c r="H7103">
        <f t="shared" ca="1" si="224"/>
        <v>2.3030059639197301E-2</v>
      </c>
    </row>
    <row r="7104" spans="7:8" x14ac:dyDescent="0.2">
      <c r="G7104">
        <v>7102</v>
      </c>
      <c r="H7104">
        <f t="shared" ca="1" si="224"/>
        <v>1.7142207848457831E-2</v>
      </c>
    </row>
    <row r="7105" spans="7:8" x14ac:dyDescent="0.2">
      <c r="G7105">
        <v>7103</v>
      </c>
      <c r="H7105">
        <f t="shared" ca="1" si="224"/>
        <v>-7.4850112623087743E-3</v>
      </c>
    </row>
    <row r="7106" spans="7:8" x14ac:dyDescent="0.2">
      <c r="G7106">
        <v>7104</v>
      </c>
      <c r="H7106">
        <f t="shared" ca="1" si="224"/>
        <v>-1.3821649400630484E-2</v>
      </c>
    </row>
    <row r="7107" spans="7:8" x14ac:dyDescent="0.2">
      <c r="G7107">
        <v>7105</v>
      </c>
      <c r="H7107">
        <f t="shared" ca="1" si="224"/>
        <v>-4.055644740037212E-2</v>
      </c>
    </row>
    <row r="7108" spans="7:8" x14ac:dyDescent="0.2">
      <c r="G7108">
        <v>7106</v>
      </c>
      <c r="H7108">
        <f t="shared" ref="H7108:H7171" ca="1" si="225">_xlfn.NORM.INV(RAND(),N$5,N$6)</f>
        <v>5.2845134794102279E-2</v>
      </c>
    </row>
    <row r="7109" spans="7:8" x14ac:dyDescent="0.2">
      <c r="G7109">
        <v>7107</v>
      </c>
      <c r="H7109">
        <f t="shared" ca="1" si="225"/>
        <v>-1.5711220752637318E-2</v>
      </c>
    </row>
    <row r="7110" spans="7:8" x14ac:dyDescent="0.2">
      <c r="G7110">
        <v>7108</v>
      </c>
      <c r="H7110">
        <f t="shared" ca="1" si="225"/>
        <v>-3.1814614927732736E-2</v>
      </c>
    </row>
    <row r="7111" spans="7:8" x14ac:dyDescent="0.2">
      <c r="G7111">
        <v>7109</v>
      </c>
      <c r="H7111">
        <f t="shared" ca="1" si="225"/>
        <v>-3.3475496974958448E-2</v>
      </c>
    </row>
    <row r="7112" spans="7:8" x14ac:dyDescent="0.2">
      <c r="G7112">
        <v>7110</v>
      </c>
      <c r="H7112">
        <f t="shared" ca="1" si="225"/>
        <v>-3.719505868431789E-2</v>
      </c>
    </row>
    <row r="7113" spans="7:8" x14ac:dyDescent="0.2">
      <c r="G7113">
        <v>7111</v>
      </c>
      <c r="H7113">
        <f t="shared" ca="1" si="225"/>
        <v>5.4762567206885883E-3</v>
      </c>
    </row>
    <row r="7114" spans="7:8" x14ac:dyDescent="0.2">
      <c r="G7114">
        <v>7112</v>
      </c>
      <c r="H7114">
        <f t="shared" ca="1" si="225"/>
        <v>-7.8192842699433881E-3</v>
      </c>
    </row>
    <row r="7115" spans="7:8" x14ac:dyDescent="0.2">
      <c r="G7115">
        <v>7113</v>
      </c>
      <c r="H7115">
        <f t="shared" ca="1" si="225"/>
        <v>-1.5847214808942495E-2</v>
      </c>
    </row>
    <row r="7116" spans="7:8" x14ac:dyDescent="0.2">
      <c r="G7116">
        <v>7114</v>
      </c>
      <c r="H7116">
        <f t="shared" ca="1" si="225"/>
        <v>1.7486575309049436E-2</v>
      </c>
    </row>
    <row r="7117" spans="7:8" x14ac:dyDescent="0.2">
      <c r="G7117">
        <v>7115</v>
      </c>
      <c r="H7117">
        <f t="shared" ca="1" si="225"/>
        <v>-1.3402518764467324E-3</v>
      </c>
    </row>
    <row r="7118" spans="7:8" x14ac:dyDescent="0.2">
      <c r="G7118">
        <v>7116</v>
      </c>
      <c r="H7118">
        <f t="shared" ca="1" si="225"/>
        <v>3.0565705462998846E-2</v>
      </c>
    </row>
    <row r="7119" spans="7:8" x14ac:dyDescent="0.2">
      <c r="G7119">
        <v>7117</v>
      </c>
      <c r="H7119">
        <f t="shared" ca="1" si="225"/>
        <v>9.027906710333709E-3</v>
      </c>
    </row>
    <row r="7120" spans="7:8" x14ac:dyDescent="0.2">
      <c r="G7120">
        <v>7118</v>
      </c>
      <c r="H7120">
        <f t="shared" ca="1" si="225"/>
        <v>2.5919337882023448E-2</v>
      </c>
    </row>
    <row r="7121" spans="7:8" x14ac:dyDescent="0.2">
      <c r="G7121">
        <v>7119</v>
      </c>
      <c r="H7121">
        <f t="shared" ca="1" si="225"/>
        <v>1.8122287208802896E-2</v>
      </c>
    </row>
    <row r="7122" spans="7:8" x14ac:dyDescent="0.2">
      <c r="G7122">
        <v>7120</v>
      </c>
      <c r="H7122">
        <f t="shared" ca="1" si="225"/>
        <v>1.0671200188465579E-2</v>
      </c>
    </row>
    <row r="7123" spans="7:8" x14ac:dyDescent="0.2">
      <c r="G7123">
        <v>7121</v>
      </c>
      <c r="H7123">
        <f t="shared" ca="1" si="225"/>
        <v>2.2129190596316847E-2</v>
      </c>
    </row>
    <row r="7124" spans="7:8" x14ac:dyDescent="0.2">
      <c r="G7124">
        <v>7122</v>
      </c>
      <c r="H7124">
        <f t="shared" ca="1" si="225"/>
        <v>-4.4602621203930125E-2</v>
      </c>
    </row>
    <row r="7125" spans="7:8" x14ac:dyDescent="0.2">
      <c r="G7125">
        <v>7123</v>
      </c>
      <c r="H7125">
        <f t="shared" ca="1" si="225"/>
        <v>-2.0402389315595671E-2</v>
      </c>
    </row>
    <row r="7126" spans="7:8" x14ac:dyDescent="0.2">
      <c r="G7126">
        <v>7124</v>
      </c>
      <c r="H7126">
        <f t="shared" ca="1" si="225"/>
        <v>5.4215734545248091E-3</v>
      </c>
    </row>
    <row r="7127" spans="7:8" x14ac:dyDescent="0.2">
      <c r="G7127">
        <v>7125</v>
      </c>
      <c r="H7127">
        <f t="shared" ca="1" si="225"/>
        <v>2.9903212397149243E-2</v>
      </c>
    </row>
    <row r="7128" spans="7:8" x14ac:dyDescent="0.2">
      <c r="G7128">
        <v>7126</v>
      </c>
      <c r="H7128">
        <f t="shared" ca="1" si="225"/>
        <v>6.481686808468709E-2</v>
      </c>
    </row>
    <row r="7129" spans="7:8" x14ac:dyDescent="0.2">
      <c r="G7129">
        <v>7127</v>
      </c>
      <c r="H7129">
        <f t="shared" ca="1" si="225"/>
        <v>4.4532549930337444E-2</v>
      </c>
    </row>
    <row r="7130" spans="7:8" x14ac:dyDescent="0.2">
      <c r="G7130">
        <v>7128</v>
      </c>
      <c r="H7130">
        <f t="shared" ca="1" si="225"/>
        <v>3.4288677962709492E-2</v>
      </c>
    </row>
    <row r="7131" spans="7:8" x14ac:dyDescent="0.2">
      <c r="G7131">
        <v>7129</v>
      </c>
      <c r="H7131">
        <f t="shared" ca="1" si="225"/>
        <v>-1.8121143299336111E-2</v>
      </c>
    </row>
    <row r="7132" spans="7:8" x14ac:dyDescent="0.2">
      <c r="G7132">
        <v>7130</v>
      </c>
      <c r="H7132">
        <f t="shared" ca="1" si="225"/>
        <v>5.6609909304794004E-4</v>
      </c>
    </row>
    <row r="7133" spans="7:8" x14ac:dyDescent="0.2">
      <c r="G7133">
        <v>7131</v>
      </c>
      <c r="H7133">
        <f t="shared" ca="1" si="225"/>
        <v>3.4989478747249773E-2</v>
      </c>
    </row>
    <row r="7134" spans="7:8" x14ac:dyDescent="0.2">
      <c r="G7134">
        <v>7132</v>
      </c>
      <c r="H7134">
        <f t="shared" ca="1" si="225"/>
        <v>4.8195097301782792E-2</v>
      </c>
    </row>
    <row r="7135" spans="7:8" x14ac:dyDescent="0.2">
      <c r="G7135">
        <v>7133</v>
      </c>
      <c r="H7135">
        <f t="shared" ca="1" si="225"/>
        <v>-5.0727479579474995E-2</v>
      </c>
    </row>
    <row r="7136" spans="7:8" x14ac:dyDescent="0.2">
      <c r="G7136">
        <v>7134</v>
      </c>
      <c r="H7136">
        <f t="shared" ca="1" si="225"/>
        <v>2.5096927316867815E-3</v>
      </c>
    </row>
    <row r="7137" spans="7:8" x14ac:dyDescent="0.2">
      <c r="G7137">
        <v>7135</v>
      </c>
      <c r="H7137">
        <f t="shared" ca="1" si="225"/>
        <v>2.8633533694174432E-2</v>
      </c>
    </row>
    <row r="7138" spans="7:8" x14ac:dyDescent="0.2">
      <c r="G7138">
        <v>7136</v>
      </c>
      <c r="H7138">
        <f t="shared" ca="1" si="225"/>
        <v>-3.4314308600659369E-3</v>
      </c>
    </row>
    <row r="7139" spans="7:8" x14ac:dyDescent="0.2">
      <c r="G7139">
        <v>7137</v>
      </c>
      <c r="H7139">
        <f t="shared" ca="1" si="225"/>
        <v>-9.095503610079065E-3</v>
      </c>
    </row>
    <row r="7140" spans="7:8" x14ac:dyDescent="0.2">
      <c r="G7140">
        <v>7138</v>
      </c>
      <c r="H7140">
        <f t="shared" ca="1" si="225"/>
        <v>1.6558998143062574E-2</v>
      </c>
    </row>
    <row r="7141" spans="7:8" x14ac:dyDescent="0.2">
      <c r="G7141">
        <v>7139</v>
      </c>
      <c r="H7141">
        <f t="shared" ca="1" si="225"/>
        <v>-2.8059386893765342E-2</v>
      </c>
    </row>
    <row r="7142" spans="7:8" x14ac:dyDescent="0.2">
      <c r="G7142">
        <v>7140</v>
      </c>
      <c r="H7142">
        <f t="shared" ca="1" si="225"/>
        <v>-1.2834112546742167E-2</v>
      </c>
    </row>
    <row r="7143" spans="7:8" x14ac:dyDescent="0.2">
      <c r="G7143">
        <v>7141</v>
      </c>
      <c r="H7143">
        <f t="shared" ca="1" si="225"/>
        <v>-8.8929234584758047E-3</v>
      </c>
    </row>
    <row r="7144" spans="7:8" x14ac:dyDescent="0.2">
      <c r="G7144">
        <v>7142</v>
      </c>
      <c r="H7144">
        <f t="shared" ca="1" si="225"/>
        <v>-1.5036594232964419E-2</v>
      </c>
    </row>
    <row r="7145" spans="7:8" x14ac:dyDescent="0.2">
      <c r="G7145">
        <v>7143</v>
      </c>
      <c r="H7145">
        <f t="shared" ca="1" si="225"/>
        <v>2.44206676565729E-2</v>
      </c>
    </row>
    <row r="7146" spans="7:8" x14ac:dyDescent="0.2">
      <c r="G7146">
        <v>7144</v>
      </c>
      <c r="H7146">
        <f t="shared" ca="1" si="225"/>
        <v>-3.1265907061122984E-2</v>
      </c>
    </row>
    <row r="7147" spans="7:8" x14ac:dyDescent="0.2">
      <c r="G7147">
        <v>7145</v>
      </c>
      <c r="H7147">
        <f t="shared" ca="1" si="225"/>
        <v>3.0618050929666657E-2</v>
      </c>
    </row>
    <row r="7148" spans="7:8" x14ac:dyDescent="0.2">
      <c r="G7148">
        <v>7146</v>
      </c>
      <c r="H7148">
        <f t="shared" ca="1" si="225"/>
        <v>4.3085727618059642E-2</v>
      </c>
    </row>
    <row r="7149" spans="7:8" x14ac:dyDescent="0.2">
      <c r="G7149">
        <v>7147</v>
      </c>
      <c r="H7149">
        <f t="shared" ca="1" si="225"/>
        <v>-4.0874808114351076E-2</v>
      </c>
    </row>
    <row r="7150" spans="7:8" x14ac:dyDescent="0.2">
      <c r="G7150">
        <v>7148</v>
      </c>
      <c r="H7150">
        <f t="shared" ca="1" si="225"/>
        <v>8.9629032540983668E-3</v>
      </c>
    </row>
    <row r="7151" spans="7:8" x14ac:dyDescent="0.2">
      <c r="G7151">
        <v>7149</v>
      </c>
      <c r="H7151">
        <f t="shared" ca="1" si="225"/>
        <v>1.8715519750533018E-2</v>
      </c>
    </row>
    <row r="7152" spans="7:8" x14ac:dyDescent="0.2">
      <c r="G7152">
        <v>7150</v>
      </c>
      <c r="H7152">
        <f t="shared" ca="1" si="225"/>
        <v>2.508485983202511E-2</v>
      </c>
    </row>
    <row r="7153" spans="7:8" x14ac:dyDescent="0.2">
      <c r="G7153">
        <v>7151</v>
      </c>
      <c r="H7153">
        <f t="shared" ca="1" si="225"/>
        <v>-2.8990825855147846E-2</v>
      </c>
    </row>
    <row r="7154" spans="7:8" x14ac:dyDescent="0.2">
      <c r="G7154">
        <v>7152</v>
      </c>
      <c r="H7154">
        <f t="shared" ca="1" si="225"/>
        <v>4.2148672737292253E-2</v>
      </c>
    </row>
    <row r="7155" spans="7:8" x14ac:dyDescent="0.2">
      <c r="G7155">
        <v>7153</v>
      </c>
      <c r="H7155">
        <f t="shared" ca="1" si="225"/>
        <v>6.5294012144647681E-2</v>
      </c>
    </row>
    <row r="7156" spans="7:8" x14ac:dyDescent="0.2">
      <c r="G7156">
        <v>7154</v>
      </c>
      <c r="H7156">
        <f t="shared" ca="1" si="225"/>
        <v>-1.3062205365134791E-2</v>
      </c>
    </row>
    <row r="7157" spans="7:8" x14ac:dyDescent="0.2">
      <c r="G7157">
        <v>7155</v>
      </c>
      <c r="H7157">
        <f t="shared" ca="1" si="225"/>
        <v>2.4859230125195628E-2</v>
      </c>
    </row>
    <row r="7158" spans="7:8" x14ac:dyDescent="0.2">
      <c r="G7158">
        <v>7156</v>
      </c>
      <c r="H7158">
        <f t="shared" ca="1" si="225"/>
        <v>1.257435071873792E-2</v>
      </c>
    </row>
    <row r="7159" spans="7:8" x14ac:dyDescent="0.2">
      <c r="G7159">
        <v>7157</v>
      </c>
      <c r="H7159">
        <f t="shared" ca="1" si="225"/>
        <v>2.9871530332273209E-2</v>
      </c>
    </row>
    <row r="7160" spans="7:8" x14ac:dyDescent="0.2">
      <c r="G7160">
        <v>7158</v>
      </c>
      <c r="H7160">
        <f t="shared" ca="1" si="225"/>
        <v>-1.7534246645937879E-2</v>
      </c>
    </row>
    <row r="7161" spans="7:8" x14ac:dyDescent="0.2">
      <c r="G7161">
        <v>7159</v>
      </c>
      <c r="H7161">
        <f t="shared" ca="1" si="225"/>
        <v>3.3170618637047303E-2</v>
      </c>
    </row>
    <row r="7162" spans="7:8" x14ac:dyDescent="0.2">
      <c r="G7162">
        <v>7160</v>
      </c>
      <c r="H7162">
        <f t="shared" ca="1" si="225"/>
        <v>-2.2891679965364956E-3</v>
      </c>
    </row>
    <row r="7163" spans="7:8" x14ac:dyDescent="0.2">
      <c r="G7163">
        <v>7161</v>
      </c>
      <c r="H7163">
        <f t="shared" ca="1" si="225"/>
        <v>7.9728377486424143E-4</v>
      </c>
    </row>
    <row r="7164" spans="7:8" x14ac:dyDescent="0.2">
      <c r="G7164">
        <v>7162</v>
      </c>
      <c r="H7164">
        <f t="shared" ca="1" si="225"/>
        <v>-3.6050152375756254E-2</v>
      </c>
    </row>
    <row r="7165" spans="7:8" x14ac:dyDescent="0.2">
      <c r="G7165">
        <v>7163</v>
      </c>
      <c r="H7165">
        <f t="shared" ca="1" si="225"/>
        <v>5.5828418701496241E-2</v>
      </c>
    </row>
    <row r="7166" spans="7:8" x14ac:dyDescent="0.2">
      <c r="G7166">
        <v>7164</v>
      </c>
      <c r="H7166">
        <f t="shared" ca="1" si="225"/>
        <v>4.4235841846722704E-2</v>
      </c>
    </row>
    <row r="7167" spans="7:8" x14ac:dyDescent="0.2">
      <c r="G7167">
        <v>7165</v>
      </c>
      <c r="H7167">
        <f t="shared" ca="1" si="225"/>
        <v>2.6946180559898929E-2</v>
      </c>
    </row>
    <row r="7168" spans="7:8" x14ac:dyDescent="0.2">
      <c r="G7168">
        <v>7166</v>
      </c>
      <c r="H7168">
        <f t="shared" ca="1" si="225"/>
        <v>-2.0433977941342829E-2</v>
      </c>
    </row>
    <row r="7169" spans="7:8" x14ac:dyDescent="0.2">
      <c r="G7169">
        <v>7167</v>
      </c>
      <c r="H7169">
        <f t="shared" ca="1" si="225"/>
        <v>-1.7012245865920823E-2</v>
      </c>
    </row>
    <row r="7170" spans="7:8" x14ac:dyDescent="0.2">
      <c r="G7170">
        <v>7168</v>
      </c>
      <c r="H7170">
        <f t="shared" ca="1" si="225"/>
        <v>-2.5319194437657629E-2</v>
      </c>
    </row>
    <row r="7171" spans="7:8" x14ac:dyDescent="0.2">
      <c r="G7171">
        <v>7169</v>
      </c>
      <c r="H7171">
        <f t="shared" ca="1" si="225"/>
        <v>-1.8371083937548309E-5</v>
      </c>
    </row>
    <row r="7172" spans="7:8" x14ac:dyDescent="0.2">
      <c r="G7172">
        <v>7170</v>
      </c>
      <c r="H7172">
        <f t="shared" ref="H7172:H7235" ca="1" si="226">_xlfn.NORM.INV(RAND(),N$5,N$6)</f>
        <v>-5.5861537696556177E-2</v>
      </c>
    </row>
    <row r="7173" spans="7:8" x14ac:dyDescent="0.2">
      <c r="G7173">
        <v>7171</v>
      </c>
      <c r="H7173">
        <f t="shared" ca="1" si="226"/>
        <v>-4.709452906212367E-2</v>
      </c>
    </row>
    <row r="7174" spans="7:8" x14ac:dyDescent="0.2">
      <c r="G7174">
        <v>7172</v>
      </c>
      <c r="H7174">
        <f t="shared" ca="1" si="226"/>
        <v>-8.10718684574834E-3</v>
      </c>
    </row>
    <row r="7175" spans="7:8" x14ac:dyDescent="0.2">
      <c r="G7175">
        <v>7173</v>
      </c>
      <c r="H7175">
        <f t="shared" ca="1" si="226"/>
        <v>1.6609563916237295E-2</v>
      </c>
    </row>
    <row r="7176" spans="7:8" x14ac:dyDescent="0.2">
      <c r="G7176">
        <v>7174</v>
      </c>
      <c r="H7176">
        <f t="shared" ca="1" si="226"/>
        <v>-1.6475372532098579E-2</v>
      </c>
    </row>
    <row r="7177" spans="7:8" x14ac:dyDescent="0.2">
      <c r="G7177">
        <v>7175</v>
      </c>
      <c r="H7177">
        <f t="shared" ca="1" si="226"/>
        <v>8.8777153904963397E-3</v>
      </c>
    </row>
    <row r="7178" spans="7:8" x14ac:dyDescent="0.2">
      <c r="G7178">
        <v>7176</v>
      </c>
      <c r="H7178">
        <f t="shared" ca="1" si="226"/>
        <v>4.7001803822807657E-2</v>
      </c>
    </row>
    <row r="7179" spans="7:8" x14ac:dyDescent="0.2">
      <c r="G7179">
        <v>7177</v>
      </c>
      <c r="H7179">
        <f t="shared" ca="1" si="226"/>
        <v>6.4021720101653301E-2</v>
      </c>
    </row>
    <row r="7180" spans="7:8" x14ac:dyDescent="0.2">
      <c r="G7180">
        <v>7178</v>
      </c>
      <c r="H7180">
        <f t="shared" ca="1" si="226"/>
        <v>4.7445721823408261E-2</v>
      </c>
    </row>
    <row r="7181" spans="7:8" x14ac:dyDescent="0.2">
      <c r="G7181">
        <v>7179</v>
      </c>
      <c r="H7181">
        <f t="shared" ca="1" si="226"/>
        <v>8.0105368303879255E-3</v>
      </c>
    </row>
    <row r="7182" spans="7:8" x14ac:dyDescent="0.2">
      <c r="G7182">
        <v>7180</v>
      </c>
      <c r="H7182">
        <f t="shared" ca="1" si="226"/>
        <v>-3.8230710066075209E-2</v>
      </c>
    </row>
    <row r="7183" spans="7:8" x14ac:dyDescent="0.2">
      <c r="G7183">
        <v>7181</v>
      </c>
      <c r="H7183">
        <f t="shared" ca="1" si="226"/>
        <v>3.3877973383431272E-2</v>
      </c>
    </row>
    <row r="7184" spans="7:8" x14ac:dyDescent="0.2">
      <c r="G7184">
        <v>7182</v>
      </c>
      <c r="H7184">
        <f t="shared" ca="1" si="226"/>
        <v>2.4252518365126235E-2</v>
      </c>
    </row>
    <row r="7185" spans="7:8" x14ac:dyDescent="0.2">
      <c r="G7185">
        <v>7183</v>
      </c>
      <c r="H7185">
        <f t="shared" ca="1" si="226"/>
        <v>-1.7521249579630156E-2</v>
      </c>
    </row>
    <row r="7186" spans="7:8" x14ac:dyDescent="0.2">
      <c r="G7186">
        <v>7184</v>
      </c>
      <c r="H7186">
        <f t="shared" ca="1" si="226"/>
        <v>8.0928132776337813E-3</v>
      </c>
    </row>
    <row r="7187" spans="7:8" x14ac:dyDescent="0.2">
      <c r="G7187">
        <v>7185</v>
      </c>
      <c r="H7187">
        <f t="shared" ca="1" si="226"/>
        <v>-1.0072717323887171E-2</v>
      </c>
    </row>
    <row r="7188" spans="7:8" x14ac:dyDescent="0.2">
      <c r="G7188">
        <v>7186</v>
      </c>
      <c r="H7188">
        <f t="shared" ca="1" si="226"/>
        <v>1.3311786468574097E-2</v>
      </c>
    </row>
    <row r="7189" spans="7:8" x14ac:dyDescent="0.2">
      <c r="G7189">
        <v>7187</v>
      </c>
      <c r="H7189">
        <f t="shared" ca="1" si="226"/>
        <v>3.8353354586595492E-3</v>
      </c>
    </row>
    <row r="7190" spans="7:8" x14ac:dyDescent="0.2">
      <c r="G7190">
        <v>7188</v>
      </c>
      <c r="H7190">
        <f t="shared" ca="1" si="226"/>
        <v>7.6676847651551273E-4</v>
      </c>
    </row>
    <row r="7191" spans="7:8" x14ac:dyDescent="0.2">
      <c r="G7191">
        <v>7189</v>
      </c>
      <c r="H7191">
        <f t="shared" ca="1" si="226"/>
        <v>-9.6150310868860413E-3</v>
      </c>
    </row>
    <row r="7192" spans="7:8" x14ac:dyDescent="0.2">
      <c r="G7192">
        <v>7190</v>
      </c>
      <c r="H7192">
        <f t="shared" ca="1" si="226"/>
        <v>-1.6452068824346026E-2</v>
      </c>
    </row>
    <row r="7193" spans="7:8" x14ac:dyDescent="0.2">
      <c r="G7193">
        <v>7191</v>
      </c>
      <c r="H7193">
        <f t="shared" ca="1" si="226"/>
        <v>1.4465801665468579E-3</v>
      </c>
    </row>
    <row r="7194" spans="7:8" x14ac:dyDescent="0.2">
      <c r="G7194">
        <v>7192</v>
      </c>
      <c r="H7194">
        <f t="shared" ca="1" si="226"/>
        <v>-5.6177607217351745E-2</v>
      </c>
    </row>
    <row r="7195" spans="7:8" x14ac:dyDescent="0.2">
      <c r="G7195">
        <v>7193</v>
      </c>
      <c r="H7195">
        <f t="shared" ca="1" si="226"/>
        <v>-4.3839322544515544E-2</v>
      </c>
    </row>
    <row r="7196" spans="7:8" x14ac:dyDescent="0.2">
      <c r="G7196">
        <v>7194</v>
      </c>
      <c r="H7196">
        <f t="shared" ca="1" si="226"/>
        <v>3.6687805811158304E-2</v>
      </c>
    </row>
    <row r="7197" spans="7:8" x14ac:dyDescent="0.2">
      <c r="G7197">
        <v>7195</v>
      </c>
      <c r="H7197">
        <f t="shared" ca="1" si="226"/>
        <v>-7.3091631928086402E-3</v>
      </c>
    </row>
    <row r="7198" spans="7:8" x14ac:dyDescent="0.2">
      <c r="G7198">
        <v>7196</v>
      </c>
      <c r="H7198">
        <f t="shared" ca="1" si="226"/>
        <v>2.9875136963867416E-2</v>
      </c>
    </row>
    <row r="7199" spans="7:8" x14ac:dyDescent="0.2">
      <c r="G7199">
        <v>7197</v>
      </c>
      <c r="H7199">
        <f t="shared" ca="1" si="226"/>
        <v>5.2779351256472158E-2</v>
      </c>
    </row>
    <row r="7200" spans="7:8" x14ac:dyDescent="0.2">
      <c r="G7200">
        <v>7198</v>
      </c>
      <c r="H7200">
        <f t="shared" ca="1" si="226"/>
        <v>-2.3073202351389467E-2</v>
      </c>
    </row>
    <row r="7201" spans="7:8" x14ac:dyDescent="0.2">
      <c r="G7201">
        <v>7199</v>
      </c>
      <c r="H7201">
        <f t="shared" ca="1" si="226"/>
        <v>7.0435329971290902E-3</v>
      </c>
    </row>
    <row r="7202" spans="7:8" x14ac:dyDescent="0.2">
      <c r="G7202">
        <v>7200</v>
      </c>
      <c r="H7202">
        <f t="shared" ca="1" si="226"/>
        <v>1.1493613404754473E-2</v>
      </c>
    </row>
    <row r="7203" spans="7:8" x14ac:dyDescent="0.2">
      <c r="G7203">
        <v>7201</v>
      </c>
      <c r="H7203">
        <f t="shared" ca="1" si="226"/>
        <v>-2.608546311963043E-2</v>
      </c>
    </row>
    <row r="7204" spans="7:8" x14ac:dyDescent="0.2">
      <c r="G7204">
        <v>7202</v>
      </c>
      <c r="H7204">
        <f t="shared" ca="1" si="226"/>
        <v>3.6699347949632538E-3</v>
      </c>
    </row>
    <row r="7205" spans="7:8" x14ac:dyDescent="0.2">
      <c r="G7205">
        <v>7203</v>
      </c>
      <c r="H7205">
        <f t="shared" ca="1" si="226"/>
        <v>-1.6741513409479613E-2</v>
      </c>
    </row>
    <row r="7206" spans="7:8" x14ac:dyDescent="0.2">
      <c r="G7206">
        <v>7204</v>
      </c>
      <c r="H7206">
        <f t="shared" ca="1" si="226"/>
        <v>-1.7654075593199214E-2</v>
      </c>
    </row>
    <row r="7207" spans="7:8" x14ac:dyDescent="0.2">
      <c r="G7207">
        <v>7205</v>
      </c>
      <c r="H7207">
        <f t="shared" ca="1" si="226"/>
        <v>4.6984062610821636E-2</v>
      </c>
    </row>
    <row r="7208" spans="7:8" x14ac:dyDescent="0.2">
      <c r="G7208">
        <v>7206</v>
      </c>
      <c r="H7208">
        <f t="shared" ca="1" si="226"/>
        <v>-2.7615344940593731E-2</v>
      </c>
    </row>
    <row r="7209" spans="7:8" x14ac:dyDescent="0.2">
      <c r="G7209">
        <v>7207</v>
      </c>
      <c r="H7209">
        <f t="shared" ca="1" si="226"/>
        <v>-1.6226036558145415E-2</v>
      </c>
    </row>
    <row r="7210" spans="7:8" x14ac:dyDescent="0.2">
      <c r="G7210">
        <v>7208</v>
      </c>
      <c r="H7210">
        <f t="shared" ca="1" si="226"/>
        <v>-1.0843203525286728E-2</v>
      </c>
    </row>
    <row r="7211" spans="7:8" x14ac:dyDescent="0.2">
      <c r="G7211">
        <v>7209</v>
      </c>
      <c r="H7211">
        <f t="shared" ca="1" si="226"/>
        <v>4.4604871237587263E-3</v>
      </c>
    </row>
    <row r="7212" spans="7:8" x14ac:dyDescent="0.2">
      <c r="G7212">
        <v>7210</v>
      </c>
      <c r="H7212">
        <f t="shared" ca="1" si="226"/>
        <v>-2.630510773954808E-2</v>
      </c>
    </row>
    <row r="7213" spans="7:8" x14ac:dyDescent="0.2">
      <c r="G7213">
        <v>7211</v>
      </c>
      <c r="H7213">
        <f t="shared" ca="1" si="226"/>
        <v>-1.2795398736381556E-2</v>
      </c>
    </row>
    <row r="7214" spans="7:8" x14ac:dyDescent="0.2">
      <c r="G7214">
        <v>7212</v>
      </c>
      <c r="H7214">
        <f t="shared" ca="1" si="226"/>
        <v>5.5350210756648831E-2</v>
      </c>
    </row>
    <row r="7215" spans="7:8" x14ac:dyDescent="0.2">
      <c r="G7215">
        <v>7213</v>
      </c>
      <c r="H7215">
        <f t="shared" ca="1" si="226"/>
        <v>2.7937039494231534E-2</v>
      </c>
    </row>
    <row r="7216" spans="7:8" x14ac:dyDescent="0.2">
      <c r="G7216">
        <v>7214</v>
      </c>
      <c r="H7216">
        <f t="shared" ca="1" si="226"/>
        <v>-2.7625092858357566E-2</v>
      </c>
    </row>
    <row r="7217" spans="7:8" x14ac:dyDescent="0.2">
      <c r="G7217">
        <v>7215</v>
      </c>
      <c r="H7217">
        <f t="shared" ca="1" si="226"/>
        <v>1.9838290376733965E-2</v>
      </c>
    </row>
    <row r="7218" spans="7:8" x14ac:dyDescent="0.2">
      <c r="G7218">
        <v>7216</v>
      </c>
      <c r="H7218">
        <f t="shared" ca="1" si="226"/>
        <v>3.8269006207779484E-3</v>
      </c>
    </row>
    <row r="7219" spans="7:8" x14ac:dyDescent="0.2">
      <c r="G7219">
        <v>7217</v>
      </c>
      <c r="H7219">
        <f t="shared" ca="1" si="226"/>
        <v>2.5110675239277659E-2</v>
      </c>
    </row>
    <row r="7220" spans="7:8" x14ac:dyDescent="0.2">
      <c r="G7220">
        <v>7218</v>
      </c>
      <c r="H7220">
        <f t="shared" ca="1" si="226"/>
        <v>-1.0386891501603743E-2</v>
      </c>
    </row>
    <row r="7221" spans="7:8" x14ac:dyDescent="0.2">
      <c r="G7221">
        <v>7219</v>
      </c>
      <c r="H7221">
        <f t="shared" ca="1" si="226"/>
        <v>4.7131543853049511E-2</v>
      </c>
    </row>
    <row r="7222" spans="7:8" x14ac:dyDescent="0.2">
      <c r="G7222">
        <v>7220</v>
      </c>
      <c r="H7222">
        <f t="shared" ca="1" si="226"/>
        <v>-1.3000861410392008E-2</v>
      </c>
    </row>
    <row r="7223" spans="7:8" x14ac:dyDescent="0.2">
      <c r="G7223">
        <v>7221</v>
      </c>
      <c r="H7223">
        <f t="shared" ca="1" si="226"/>
        <v>2.0526104728041738E-2</v>
      </c>
    </row>
    <row r="7224" spans="7:8" x14ac:dyDescent="0.2">
      <c r="G7224">
        <v>7222</v>
      </c>
      <c r="H7224">
        <f t="shared" ca="1" si="226"/>
        <v>4.9494870908536888E-2</v>
      </c>
    </row>
    <row r="7225" spans="7:8" x14ac:dyDescent="0.2">
      <c r="G7225">
        <v>7223</v>
      </c>
      <c r="H7225">
        <f t="shared" ca="1" si="226"/>
        <v>4.1006773665686665E-3</v>
      </c>
    </row>
    <row r="7226" spans="7:8" x14ac:dyDescent="0.2">
      <c r="G7226">
        <v>7224</v>
      </c>
      <c r="H7226">
        <f t="shared" ca="1" si="226"/>
        <v>1.8252557880281923E-2</v>
      </c>
    </row>
    <row r="7227" spans="7:8" x14ac:dyDescent="0.2">
      <c r="G7227">
        <v>7225</v>
      </c>
      <c r="H7227">
        <f t="shared" ca="1" si="226"/>
        <v>-3.4102731662316685E-2</v>
      </c>
    </row>
    <row r="7228" spans="7:8" x14ac:dyDescent="0.2">
      <c r="G7228">
        <v>7226</v>
      </c>
      <c r="H7228">
        <f t="shared" ca="1" si="226"/>
        <v>6.9919893451383136E-2</v>
      </c>
    </row>
    <row r="7229" spans="7:8" x14ac:dyDescent="0.2">
      <c r="G7229">
        <v>7227</v>
      </c>
      <c r="H7229">
        <f t="shared" ca="1" si="226"/>
        <v>2.5393382929884668E-2</v>
      </c>
    </row>
    <row r="7230" spans="7:8" x14ac:dyDescent="0.2">
      <c r="G7230">
        <v>7228</v>
      </c>
      <c r="H7230">
        <f t="shared" ca="1" si="226"/>
        <v>1.1029256719697567E-2</v>
      </c>
    </row>
    <row r="7231" spans="7:8" x14ac:dyDescent="0.2">
      <c r="G7231">
        <v>7229</v>
      </c>
      <c r="H7231">
        <f t="shared" ca="1" si="226"/>
        <v>-1.4731164152755584E-2</v>
      </c>
    </row>
    <row r="7232" spans="7:8" x14ac:dyDescent="0.2">
      <c r="G7232">
        <v>7230</v>
      </c>
      <c r="H7232">
        <f t="shared" ca="1" si="226"/>
        <v>-1.9195459108616289E-3</v>
      </c>
    </row>
    <row r="7233" spans="7:8" x14ac:dyDescent="0.2">
      <c r="G7233">
        <v>7231</v>
      </c>
      <c r="H7233">
        <f t="shared" ca="1" si="226"/>
        <v>2.5153754300918846E-2</v>
      </c>
    </row>
    <row r="7234" spans="7:8" x14ac:dyDescent="0.2">
      <c r="G7234">
        <v>7232</v>
      </c>
      <c r="H7234">
        <f t="shared" ca="1" si="226"/>
        <v>-2.0512967485242731E-2</v>
      </c>
    </row>
    <row r="7235" spans="7:8" x14ac:dyDescent="0.2">
      <c r="G7235">
        <v>7233</v>
      </c>
      <c r="H7235">
        <f t="shared" ca="1" si="226"/>
        <v>6.1671591116272163E-3</v>
      </c>
    </row>
    <row r="7236" spans="7:8" x14ac:dyDescent="0.2">
      <c r="G7236">
        <v>7234</v>
      </c>
      <c r="H7236">
        <f t="shared" ref="H7236:H7299" ca="1" si="227">_xlfn.NORM.INV(RAND(),N$5,N$6)</f>
        <v>6.7776125764798089E-3</v>
      </c>
    </row>
    <row r="7237" spans="7:8" x14ac:dyDescent="0.2">
      <c r="G7237">
        <v>7235</v>
      </c>
      <c r="H7237">
        <f t="shared" ca="1" si="227"/>
        <v>-2.5609652296665113E-2</v>
      </c>
    </row>
    <row r="7238" spans="7:8" x14ac:dyDescent="0.2">
      <c r="G7238">
        <v>7236</v>
      </c>
      <c r="H7238">
        <f t="shared" ca="1" si="227"/>
        <v>-2.1143202307060349E-2</v>
      </c>
    </row>
    <row r="7239" spans="7:8" x14ac:dyDescent="0.2">
      <c r="G7239">
        <v>7237</v>
      </c>
      <c r="H7239">
        <f t="shared" ca="1" si="227"/>
        <v>5.1517216934387662E-2</v>
      </c>
    </row>
    <row r="7240" spans="7:8" x14ac:dyDescent="0.2">
      <c r="G7240">
        <v>7238</v>
      </c>
      <c r="H7240">
        <f t="shared" ca="1" si="227"/>
        <v>3.1414333169963005E-2</v>
      </c>
    </row>
    <row r="7241" spans="7:8" x14ac:dyDescent="0.2">
      <c r="G7241">
        <v>7239</v>
      </c>
      <c r="H7241">
        <f t="shared" ca="1" si="227"/>
        <v>3.1426922755871341E-2</v>
      </c>
    </row>
    <row r="7242" spans="7:8" x14ac:dyDescent="0.2">
      <c r="G7242">
        <v>7240</v>
      </c>
      <c r="H7242">
        <f t="shared" ca="1" si="227"/>
        <v>-3.3075553857260173E-2</v>
      </c>
    </row>
    <row r="7243" spans="7:8" x14ac:dyDescent="0.2">
      <c r="G7243">
        <v>7241</v>
      </c>
      <c r="H7243">
        <f t="shared" ca="1" si="227"/>
        <v>-4.2464586101125228E-3</v>
      </c>
    </row>
    <row r="7244" spans="7:8" x14ac:dyDescent="0.2">
      <c r="G7244">
        <v>7242</v>
      </c>
      <c r="H7244">
        <f t="shared" ca="1" si="227"/>
        <v>-1.8933579769986358E-2</v>
      </c>
    </row>
    <row r="7245" spans="7:8" x14ac:dyDescent="0.2">
      <c r="G7245">
        <v>7243</v>
      </c>
      <c r="H7245">
        <f t="shared" ca="1" si="227"/>
        <v>-8.2519306216121222E-3</v>
      </c>
    </row>
    <row r="7246" spans="7:8" x14ac:dyDescent="0.2">
      <c r="G7246">
        <v>7244</v>
      </c>
      <c r="H7246">
        <f t="shared" ca="1" si="227"/>
        <v>6.5734971779716688E-3</v>
      </c>
    </row>
    <row r="7247" spans="7:8" x14ac:dyDescent="0.2">
      <c r="G7247">
        <v>7245</v>
      </c>
      <c r="H7247">
        <f t="shared" ca="1" si="227"/>
        <v>2.9697144241223623E-3</v>
      </c>
    </row>
    <row r="7248" spans="7:8" x14ac:dyDescent="0.2">
      <c r="G7248">
        <v>7246</v>
      </c>
      <c r="H7248">
        <f t="shared" ca="1" si="227"/>
        <v>-1.0961593759252842E-2</v>
      </c>
    </row>
    <row r="7249" spans="7:8" x14ac:dyDescent="0.2">
      <c r="G7249">
        <v>7247</v>
      </c>
      <c r="H7249">
        <f t="shared" ca="1" si="227"/>
        <v>-4.7015411678414755E-2</v>
      </c>
    </row>
    <row r="7250" spans="7:8" x14ac:dyDescent="0.2">
      <c r="G7250">
        <v>7248</v>
      </c>
      <c r="H7250">
        <f t="shared" ca="1" si="227"/>
        <v>-1.8848515141168989E-2</v>
      </c>
    </row>
    <row r="7251" spans="7:8" x14ac:dyDescent="0.2">
      <c r="G7251">
        <v>7249</v>
      </c>
      <c r="H7251">
        <f t="shared" ca="1" si="227"/>
        <v>4.0944091219174326E-2</v>
      </c>
    </row>
    <row r="7252" spans="7:8" x14ac:dyDescent="0.2">
      <c r="G7252">
        <v>7250</v>
      </c>
      <c r="H7252">
        <f t="shared" ca="1" si="227"/>
        <v>-0.1036993964293494</v>
      </c>
    </row>
    <row r="7253" spans="7:8" x14ac:dyDescent="0.2">
      <c r="G7253">
        <v>7251</v>
      </c>
      <c r="H7253">
        <f t="shared" ca="1" si="227"/>
        <v>1.4334482788350223E-2</v>
      </c>
    </row>
    <row r="7254" spans="7:8" x14ac:dyDescent="0.2">
      <c r="G7254">
        <v>7252</v>
      </c>
      <c r="H7254">
        <f t="shared" ca="1" si="227"/>
        <v>3.8142052816176962E-2</v>
      </c>
    </row>
    <row r="7255" spans="7:8" x14ac:dyDescent="0.2">
      <c r="G7255">
        <v>7253</v>
      </c>
      <c r="H7255">
        <f t="shared" ca="1" si="227"/>
        <v>-2.7258213012608633E-3</v>
      </c>
    </row>
    <row r="7256" spans="7:8" x14ac:dyDescent="0.2">
      <c r="G7256">
        <v>7254</v>
      </c>
      <c r="H7256">
        <f t="shared" ca="1" si="227"/>
        <v>4.4459748275250704E-2</v>
      </c>
    </row>
    <row r="7257" spans="7:8" x14ac:dyDescent="0.2">
      <c r="G7257">
        <v>7255</v>
      </c>
      <c r="H7257">
        <f t="shared" ca="1" si="227"/>
        <v>1.66919402700463E-2</v>
      </c>
    </row>
    <row r="7258" spans="7:8" x14ac:dyDescent="0.2">
      <c r="G7258">
        <v>7256</v>
      </c>
      <c r="H7258">
        <f t="shared" ca="1" si="227"/>
        <v>6.4624677754692342E-2</v>
      </c>
    </row>
    <row r="7259" spans="7:8" x14ac:dyDescent="0.2">
      <c r="G7259">
        <v>7257</v>
      </c>
      <c r="H7259">
        <f t="shared" ca="1" si="227"/>
        <v>1.726524282973688E-2</v>
      </c>
    </row>
    <row r="7260" spans="7:8" x14ac:dyDescent="0.2">
      <c r="G7260">
        <v>7258</v>
      </c>
      <c r="H7260">
        <f t="shared" ca="1" si="227"/>
        <v>-2.0030995170441702E-2</v>
      </c>
    </row>
    <row r="7261" spans="7:8" x14ac:dyDescent="0.2">
      <c r="G7261">
        <v>7259</v>
      </c>
      <c r="H7261">
        <f t="shared" ca="1" si="227"/>
        <v>1.3770078626509466E-2</v>
      </c>
    </row>
    <row r="7262" spans="7:8" x14ac:dyDescent="0.2">
      <c r="G7262">
        <v>7260</v>
      </c>
      <c r="H7262">
        <f t="shared" ca="1" si="227"/>
        <v>1.2511375447365273E-2</v>
      </c>
    </row>
    <row r="7263" spans="7:8" x14ac:dyDescent="0.2">
      <c r="G7263">
        <v>7261</v>
      </c>
      <c r="H7263">
        <f t="shared" ca="1" si="227"/>
        <v>-8.5191428613216637E-3</v>
      </c>
    </row>
    <row r="7264" spans="7:8" x14ac:dyDescent="0.2">
      <c r="G7264">
        <v>7262</v>
      </c>
      <c r="H7264">
        <f t="shared" ca="1" si="227"/>
        <v>-1.8768876817938013E-2</v>
      </c>
    </row>
    <row r="7265" spans="7:8" x14ac:dyDescent="0.2">
      <c r="G7265">
        <v>7263</v>
      </c>
      <c r="H7265">
        <f t="shared" ca="1" si="227"/>
        <v>1.0158396362675327E-2</v>
      </c>
    </row>
    <row r="7266" spans="7:8" x14ac:dyDescent="0.2">
      <c r="G7266">
        <v>7264</v>
      </c>
      <c r="H7266">
        <f t="shared" ca="1" si="227"/>
        <v>1.6627380618768495E-2</v>
      </c>
    </row>
    <row r="7267" spans="7:8" x14ac:dyDescent="0.2">
      <c r="G7267">
        <v>7265</v>
      </c>
      <c r="H7267">
        <f t="shared" ca="1" si="227"/>
        <v>4.7953341958860758E-2</v>
      </c>
    </row>
    <row r="7268" spans="7:8" x14ac:dyDescent="0.2">
      <c r="G7268">
        <v>7266</v>
      </c>
      <c r="H7268">
        <f t="shared" ca="1" si="227"/>
        <v>1.4427936865818803E-2</v>
      </c>
    </row>
    <row r="7269" spans="7:8" x14ac:dyDescent="0.2">
      <c r="G7269">
        <v>7267</v>
      </c>
      <c r="H7269">
        <f t="shared" ca="1" si="227"/>
        <v>2.2413452124651258E-2</v>
      </c>
    </row>
    <row r="7270" spans="7:8" x14ac:dyDescent="0.2">
      <c r="G7270">
        <v>7268</v>
      </c>
      <c r="H7270">
        <f t="shared" ca="1" si="227"/>
        <v>-4.4594656394783508E-2</v>
      </c>
    </row>
    <row r="7271" spans="7:8" x14ac:dyDescent="0.2">
      <c r="G7271">
        <v>7269</v>
      </c>
      <c r="H7271">
        <f t="shared" ca="1" si="227"/>
        <v>-2.2322018536079558E-2</v>
      </c>
    </row>
    <row r="7272" spans="7:8" x14ac:dyDescent="0.2">
      <c r="G7272">
        <v>7270</v>
      </c>
      <c r="H7272">
        <f t="shared" ca="1" si="227"/>
        <v>2.8226114270336906E-3</v>
      </c>
    </row>
    <row r="7273" spans="7:8" x14ac:dyDescent="0.2">
      <c r="G7273">
        <v>7271</v>
      </c>
      <c r="H7273">
        <f t="shared" ca="1" si="227"/>
        <v>-1.9268701064946221E-2</v>
      </c>
    </row>
    <row r="7274" spans="7:8" x14ac:dyDescent="0.2">
      <c r="G7274">
        <v>7272</v>
      </c>
      <c r="H7274">
        <f t="shared" ca="1" si="227"/>
        <v>-1.074558758624599E-2</v>
      </c>
    </row>
    <row r="7275" spans="7:8" x14ac:dyDescent="0.2">
      <c r="G7275">
        <v>7273</v>
      </c>
      <c r="H7275">
        <f t="shared" ca="1" si="227"/>
        <v>1.3783778501833181E-2</v>
      </c>
    </row>
    <row r="7276" spans="7:8" x14ac:dyDescent="0.2">
      <c r="G7276">
        <v>7274</v>
      </c>
      <c r="H7276">
        <f t="shared" ca="1" si="227"/>
        <v>3.3473264814736149E-2</v>
      </c>
    </row>
    <row r="7277" spans="7:8" x14ac:dyDescent="0.2">
      <c r="G7277">
        <v>7275</v>
      </c>
      <c r="H7277">
        <f t="shared" ca="1" si="227"/>
        <v>2.1559964765769685E-2</v>
      </c>
    </row>
    <row r="7278" spans="7:8" x14ac:dyDescent="0.2">
      <c r="G7278">
        <v>7276</v>
      </c>
      <c r="H7278">
        <f t="shared" ca="1" si="227"/>
        <v>4.6181033910512939E-2</v>
      </c>
    </row>
    <row r="7279" spans="7:8" x14ac:dyDescent="0.2">
      <c r="G7279">
        <v>7277</v>
      </c>
      <c r="H7279">
        <f t="shared" ca="1" si="227"/>
        <v>-1.6879324545573712E-3</v>
      </c>
    </row>
    <row r="7280" spans="7:8" x14ac:dyDescent="0.2">
      <c r="G7280">
        <v>7278</v>
      </c>
      <c r="H7280">
        <f t="shared" ca="1" si="227"/>
        <v>7.6321301571536512E-3</v>
      </c>
    </row>
    <row r="7281" spans="7:8" x14ac:dyDescent="0.2">
      <c r="G7281">
        <v>7279</v>
      </c>
      <c r="H7281">
        <f t="shared" ca="1" si="227"/>
        <v>3.9257283374135706E-2</v>
      </c>
    </row>
    <row r="7282" spans="7:8" x14ac:dyDescent="0.2">
      <c r="G7282">
        <v>7280</v>
      </c>
      <c r="H7282">
        <f t="shared" ca="1" si="227"/>
        <v>2.9703426040512768E-2</v>
      </c>
    </row>
    <row r="7283" spans="7:8" x14ac:dyDescent="0.2">
      <c r="G7283">
        <v>7281</v>
      </c>
      <c r="H7283">
        <f t="shared" ca="1" si="227"/>
        <v>2.9811743806434341E-2</v>
      </c>
    </row>
    <row r="7284" spans="7:8" x14ac:dyDescent="0.2">
      <c r="G7284">
        <v>7282</v>
      </c>
      <c r="H7284">
        <f t="shared" ca="1" si="227"/>
        <v>2.484143909919492E-2</v>
      </c>
    </row>
    <row r="7285" spans="7:8" x14ac:dyDescent="0.2">
      <c r="G7285">
        <v>7283</v>
      </c>
      <c r="H7285">
        <f t="shared" ca="1" si="227"/>
        <v>-1.3027767638264192E-2</v>
      </c>
    </row>
    <row r="7286" spans="7:8" x14ac:dyDescent="0.2">
      <c r="G7286">
        <v>7284</v>
      </c>
      <c r="H7286">
        <f t="shared" ca="1" si="227"/>
        <v>-4.3939561010372517E-2</v>
      </c>
    </row>
    <row r="7287" spans="7:8" x14ac:dyDescent="0.2">
      <c r="G7287">
        <v>7285</v>
      </c>
      <c r="H7287">
        <f t="shared" ca="1" si="227"/>
        <v>1.3531715199925846E-2</v>
      </c>
    </row>
    <row r="7288" spans="7:8" x14ac:dyDescent="0.2">
      <c r="G7288">
        <v>7286</v>
      </c>
      <c r="H7288">
        <f t="shared" ca="1" si="227"/>
        <v>-2.9226075260829733E-2</v>
      </c>
    </row>
    <row r="7289" spans="7:8" x14ac:dyDescent="0.2">
      <c r="G7289">
        <v>7287</v>
      </c>
      <c r="H7289">
        <f t="shared" ca="1" si="227"/>
        <v>-1.9970600259746014E-2</v>
      </c>
    </row>
    <row r="7290" spans="7:8" x14ac:dyDescent="0.2">
      <c r="G7290">
        <v>7288</v>
      </c>
      <c r="H7290">
        <f t="shared" ca="1" si="227"/>
        <v>2.2696173495908342E-2</v>
      </c>
    </row>
    <row r="7291" spans="7:8" x14ac:dyDescent="0.2">
      <c r="G7291">
        <v>7289</v>
      </c>
      <c r="H7291">
        <f t="shared" ca="1" si="227"/>
        <v>1.201982251068635E-2</v>
      </c>
    </row>
    <row r="7292" spans="7:8" x14ac:dyDescent="0.2">
      <c r="G7292">
        <v>7290</v>
      </c>
      <c r="H7292">
        <f t="shared" ca="1" si="227"/>
        <v>-1.6309701691128317E-2</v>
      </c>
    </row>
    <row r="7293" spans="7:8" x14ac:dyDescent="0.2">
      <c r="G7293">
        <v>7291</v>
      </c>
      <c r="H7293">
        <f t="shared" ca="1" si="227"/>
        <v>5.5979875010106789E-2</v>
      </c>
    </row>
    <row r="7294" spans="7:8" x14ac:dyDescent="0.2">
      <c r="G7294">
        <v>7292</v>
      </c>
      <c r="H7294">
        <f t="shared" ca="1" si="227"/>
        <v>3.4220567408412082E-2</v>
      </c>
    </row>
    <row r="7295" spans="7:8" x14ac:dyDescent="0.2">
      <c r="G7295">
        <v>7293</v>
      </c>
      <c r="H7295">
        <f t="shared" ca="1" si="227"/>
        <v>3.8167383305757535E-3</v>
      </c>
    </row>
    <row r="7296" spans="7:8" x14ac:dyDescent="0.2">
      <c r="G7296">
        <v>7294</v>
      </c>
      <c r="H7296">
        <f t="shared" ca="1" si="227"/>
        <v>4.8421990423415957E-3</v>
      </c>
    </row>
    <row r="7297" spans="7:8" x14ac:dyDescent="0.2">
      <c r="G7297">
        <v>7295</v>
      </c>
      <c r="H7297">
        <f t="shared" ca="1" si="227"/>
        <v>4.6927285363040576E-2</v>
      </c>
    </row>
    <row r="7298" spans="7:8" x14ac:dyDescent="0.2">
      <c r="G7298">
        <v>7296</v>
      </c>
      <c r="H7298">
        <f t="shared" ca="1" si="227"/>
        <v>5.6103218452729295E-2</v>
      </c>
    </row>
    <row r="7299" spans="7:8" x14ac:dyDescent="0.2">
      <c r="G7299">
        <v>7297</v>
      </c>
      <c r="H7299">
        <f t="shared" ca="1" si="227"/>
        <v>1.392547045837097E-2</v>
      </c>
    </row>
    <row r="7300" spans="7:8" x14ac:dyDescent="0.2">
      <c r="G7300">
        <v>7298</v>
      </c>
      <c r="H7300">
        <f t="shared" ref="H7300:H7363" ca="1" si="228">_xlfn.NORM.INV(RAND(),N$5,N$6)</f>
        <v>-5.6588063480370538E-3</v>
      </c>
    </row>
    <row r="7301" spans="7:8" x14ac:dyDescent="0.2">
      <c r="G7301">
        <v>7299</v>
      </c>
      <c r="H7301">
        <f t="shared" ca="1" si="228"/>
        <v>1.3493017780469763E-2</v>
      </c>
    </row>
    <row r="7302" spans="7:8" x14ac:dyDescent="0.2">
      <c r="G7302">
        <v>7300</v>
      </c>
      <c r="H7302">
        <f t="shared" ca="1" si="228"/>
        <v>5.5379117738526482E-3</v>
      </c>
    </row>
    <row r="7303" spans="7:8" x14ac:dyDescent="0.2">
      <c r="G7303">
        <v>7301</v>
      </c>
      <c r="H7303">
        <f t="shared" ca="1" si="228"/>
        <v>-7.4847232496616539E-2</v>
      </c>
    </row>
    <row r="7304" spans="7:8" x14ac:dyDescent="0.2">
      <c r="G7304">
        <v>7302</v>
      </c>
      <c r="H7304">
        <f t="shared" ca="1" si="228"/>
        <v>2.7840293622584507E-2</v>
      </c>
    </row>
    <row r="7305" spans="7:8" x14ac:dyDescent="0.2">
      <c r="G7305">
        <v>7303</v>
      </c>
      <c r="H7305">
        <f t="shared" ca="1" si="228"/>
        <v>1.0693302165274121E-2</v>
      </c>
    </row>
    <row r="7306" spans="7:8" x14ac:dyDescent="0.2">
      <c r="G7306">
        <v>7304</v>
      </c>
      <c r="H7306">
        <f t="shared" ca="1" si="228"/>
        <v>1.8284905924053661E-2</v>
      </c>
    </row>
    <row r="7307" spans="7:8" x14ac:dyDescent="0.2">
      <c r="G7307">
        <v>7305</v>
      </c>
      <c r="H7307">
        <f t="shared" ca="1" si="228"/>
        <v>-2.5625850612371506E-2</v>
      </c>
    </row>
    <row r="7308" spans="7:8" x14ac:dyDescent="0.2">
      <c r="G7308">
        <v>7306</v>
      </c>
      <c r="H7308">
        <f t="shared" ca="1" si="228"/>
        <v>5.3491533011739902E-2</v>
      </c>
    </row>
    <row r="7309" spans="7:8" x14ac:dyDescent="0.2">
      <c r="G7309">
        <v>7307</v>
      </c>
      <c r="H7309">
        <f t="shared" ca="1" si="228"/>
        <v>5.7756306106967132E-3</v>
      </c>
    </row>
    <row r="7310" spans="7:8" x14ac:dyDescent="0.2">
      <c r="G7310">
        <v>7308</v>
      </c>
      <c r="H7310">
        <f t="shared" ca="1" si="228"/>
        <v>-2.3093699348968072E-2</v>
      </c>
    </row>
    <row r="7311" spans="7:8" x14ac:dyDescent="0.2">
      <c r="G7311">
        <v>7309</v>
      </c>
      <c r="H7311">
        <f t="shared" ca="1" si="228"/>
        <v>-6.3498373655075406E-3</v>
      </c>
    </row>
    <row r="7312" spans="7:8" x14ac:dyDescent="0.2">
      <c r="G7312">
        <v>7310</v>
      </c>
      <c r="H7312">
        <f t="shared" ca="1" si="228"/>
        <v>-2.9769924553916454E-2</v>
      </c>
    </row>
    <row r="7313" spans="7:8" x14ac:dyDescent="0.2">
      <c r="G7313">
        <v>7311</v>
      </c>
      <c r="H7313">
        <f t="shared" ca="1" si="228"/>
        <v>2.3769867439688487E-2</v>
      </c>
    </row>
    <row r="7314" spans="7:8" x14ac:dyDescent="0.2">
      <c r="G7314">
        <v>7312</v>
      </c>
      <c r="H7314">
        <f t="shared" ca="1" si="228"/>
        <v>-5.0754685487572448E-2</v>
      </c>
    </row>
    <row r="7315" spans="7:8" x14ac:dyDescent="0.2">
      <c r="G7315">
        <v>7313</v>
      </c>
      <c r="H7315">
        <f t="shared" ca="1" si="228"/>
        <v>-2.9642898453223748E-2</v>
      </c>
    </row>
    <row r="7316" spans="7:8" x14ac:dyDescent="0.2">
      <c r="G7316">
        <v>7314</v>
      </c>
      <c r="H7316">
        <f t="shared" ca="1" si="228"/>
        <v>1.5222027593284183E-2</v>
      </c>
    </row>
    <row r="7317" spans="7:8" x14ac:dyDescent="0.2">
      <c r="G7317">
        <v>7315</v>
      </c>
      <c r="H7317">
        <f t="shared" ca="1" si="228"/>
        <v>-6.1884222392712018E-2</v>
      </c>
    </row>
    <row r="7318" spans="7:8" x14ac:dyDescent="0.2">
      <c r="G7318">
        <v>7316</v>
      </c>
      <c r="H7318">
        <f t="shared" ca="1" si="228"/>
        <v>-4.1361314397540261E-3</v>
      </c>
    </row>
    <row r="7319" spans="7:8" x14ac:dyDescent="0.2">
      <c r="G7319">
        <v>7317</v>
      </c>
      <c r="H7319">
        <f t="shared" ca="1" si="228"/>
        <v>5.5547538850516505E-2</v>
      </c>
    </row>
    <row r="7320" spans="7:8" x14ac:dyDescent="0.2">
      <c r="G7320">
        <v>7318</v>
      </c>
      <c r="H7320">
        <f t="shared" ca="1" si="228"/>
        <v>-3.3285198508825116E-2</v>
      </c>
    </row>
    <row r="7321" spans="7:8" x14ac:dyDescent="0.2">
      <c r="G7321">
        <v>7319</v>
      </c>
      <c r="H7321">
        <f t="shared" ca="1" si="228"/>
        <v>4.1529031992129295E-3</v>
      </c>
    </row>
    <row r="7322" spans="7:8" x14ac:dyDescent="0.2">
      <c r="G7322">
        <v>7320</v>
      </c>
      <c r="H7322">
        <f t="shared" ca="1" si="228"/>
        <v>-1.3993446821031465E-2</v>
      </c>
    </row>
    <row r="7323" spans="7:8" x14ac:dyDescent="0.2">
      <c r="G7323">
        <v>7321</v>
      </c>
      <c r="H7323">
        <f t="shared" ca="1" si="228"/>
        <v>-3.7145985715856603E-2</v>
      </c>
    </row>
    <row r="7324" spans="7:8" x14ac:dyDescent="0.2">
      <c r="G7324">
        <v>7322</v>
      </c>
      <c r="H7324">
        <f t="shared" ca="1" si="228"/>
        <v>6.7968267738006335E-2</v>
      </c>
    </row>
    <row r="7325" spans="7:8" x14ac:dyDescent="0.2">
      <c r="G7325">
        <v>7323</v>
      </c>
      <c r="H7325">
        <f t="shared" ca="1" si="228"/>
        <v>-9.7212373999856273E-4</v>
      </c>
    </row>
    <row r="7326" spans="7:8" x14ac:dyDescent="0.2">
      <c r="G7326">
        <v>7324</v>
      </c>
      <c r="H7326">
        <f t="shared" ca="1" si="228"/>
        <v>-1.1147321060096931E-2</v>
      </c>
    </row>
    <row r="7327" spans="7:8" x14ac:dyDescent="0.2">
      <c r="G7327">
        <v>7325</v>
      </c>
      <c r="H7327">
        <f t="shared" ca="1" si="228"/>
        <v>2.6498357429713962E-2</v>
      </c>
    </row>
    <row r="7328" spans="7:8" x14ac:dyDescent="0.2">
      <c r="G7328">
        <v>7326</v>
      </c>
      <c r="H7328">
        <f t="shared" ca="1" si="228"/>
        <v>1.9538937708402253E-2</v>
      </c>
    </row>
    <row r="7329" spans="7:8" x14ac:dyDescent="0.2">
      <c r="G7329">
        <v>7327</v>
      </c>
      <c r="H7329">
        <f t="shared" ca="1" si="228"/>
        <v>-1.6824326870559361E-2</v>
      </c>
    </row>
    <row r="7330" spans="7:8" x14ac:dyDescent="0.2">
      <c r="G7330">
        <v>7328</v>
      </c>
      <c r="H7330">
        <f t="shared" ca="1" si="228"/>
        <v>-1.2837337426232401E-2</v>
      </c>
    </row>
    <row r="7331" spans="7:8" x14ac:dyDescent="0.2">
      <c r="G7331">
        <v>7329</v>
      </c>
      <c r="H7331">
        <f t="shared" ca="1" si="228"/>
        <v>6.2625085095300542E-2</v>
      </c>
    </row>
    <row r="7332" spans="7:8" x14ac:dyDescent="0.2">
      <c r="G7332">
        <v>7330</v>
      </c>
      <c r="H7332">
        <f t="shared" ca="1" si="228"/>
        <v>9.1121248880713327E-3</v>
      </c>
    </row>
    <row r="7333" spans="7:8" x14ac:dyDescent="0.2">
      <c r="G7333">
        <v>7331</v>
      </c>
      <c r="H7333">
        <f t="shared" ca="1" si="228"/>
        <v>4.4046434096477547E-3</v>
      </c>
    </row>
    <row r="7334" spans="7:8" x14ac:dyDescent="0.2">
      <c r="G7334">
        <v>7332</v>
      </c>
      <c r="H7334">
        <f t="shared" ca="1" si="228"/>
        <v>2.8616900007086984E-2</v>
      </c>
    </row>
    <row r="7335" spans="7:8" x14ac:dyDescent="0.2">
      <c r="G7335">
        <v>7333</v>
      </c>
      <c r="H7335">
        <f t="shared" ca="1" si="228"/>
        <v>-1.3026765398037847E-2</v>
      </c>
    </row>
    <row r="7336" spans="7:8" x14ac:dyDescent="0.2">
      <c r="G7336">
        <v>7334</v>
      </c>
      <c r="H7336">
        <f t="shared" ca="1" si="228"/>
        <v>3.4557110317410808E-2</v>
      </c>
    </row>
    <row r="7337" spans="7:8" x14ac:dyDescent="0.2">
      <c r="G7337">
        <v>7335</v>
      </c>
      <c r="H7337">
        <f t="shared" ca="1" si="228"/>
        <v>-1.180715160260928E-2</v>
      </c>
    </row>
    <row r="7338" spans="7:8" x14ac:dyDescent="0.2">
      <c r="G7338">
        <v>7336</v>
      </c>
      <c r="H7338">
        <f t="shared" ca="1" si="228"/>
        <v>-1.0049690601865073E-2</v>
      </c>
    </row>
    <row r="7339" spans="7:8" x14ac:dyDescent="0.2">
      <c r="G7339">
        <v>7337</v>
      </c>
      <c r="H7339">
        <f t="shared" ca="1" si="228"/>
        <v>-6.4953003630206689E-3</v>
      </c>
    </row>
    <row r="7340" spans="7:8" x14ac:dyDescent="0.2">
      <c r="G7340">
        <v>7338</v>
      </c>
      <c r="H7340">
        <f t="shared" ca="1" si="228"/>
        <v>3.2729256451607028E-2</v>
      </c>
    </row>
    <row r="7341" spans="7:8" x14ac:dyDescent="0.2">
      <c r="G7341">
        <v>7339</v>
      </c>
      <c r="H7341">
        <f t="shared" ca="1" si="228"/>
        <v>-2.4965321782086103E-2</v>
      </c>
    </row>
    <row r="7342" spans="7:8" x14ac:dyDescent="0.2">
      <c r="G7342">
        <v>7340</v>
      </c>
      <c r="H7342">
        <f t="shared" ca="1" si="228"/>
        <v>4.1513176118396479E-2</v>
      </c>
    </row>
    <row r="7343" spans="7:8" x14ac:dyDescent="0.2">
      <c r="G7343">
        <v>7341</v>
      </c>
      <c r="H7343">
        <f t="shared" ca="1" si="228"/>
        <v>1.1525981659026902E-2</v>
      </c>
    </row>
    <row r="7344" spans="7:8" x14ac:dyDescent="0.2">
      <c r="G7344">
        <v>7342</v>
      </c>
      <c r="H7344">
        <f t="shared" ca="1" si="228"/>
        <v>2.5421590846023912E-2</v>
      </c>
    </row>
    <row r="7345" spans="7:8" x14ac:dyDescent="0.2">
      <c r="G7345">
        <v>7343</v>
      </c>
      <c r="H7345">
        <f t="shared" ca="1" si="228"/>
        <v>-9.1920849360117313E-3</v>
      </c>
    </row>
    <row r="7346" spans="7:8" x14ac:dyDescent="0.2">
      <c r="G7346">
        <v>7344</v>
      </c>
      <c r="H7346">
        <f t="shared" ca="1" si="228"/>
        <v>9.2389312344949258E-3</v>
      </c>
    </row>
    <row r="7347" spans="7:8" x14ac:dyDescent="0.2">
      <c r="G7347">
        <v>7345</v>
      </c>
      <c r="H7347">
        <f t="shared" ca="1" si="228"/>
        <v>1.6406179711456778E-3</v>
      </c>
    </row>
    <row r="7348" spans="7:8" x14ac:dyDescent="0.2">
      <c r="G7348">
        <v>7346</v>
      </c>
      <c r="H7348">
        <f t="shared" ca="1" si="228"/>
        <v>-3.9614029577069734E-2</v>
      </c>
    </row>
    <row r="7349" spans="7:8" x14ac:dyDescent="0.2">
      <c r="G7349">
        <v>7347</v>
      </c>
      <c r="H7349">
        <f t="shared" ca="1" si="228"/>
        <v>-4.6457795022291401E-2</v>
      </c>
    </row>
    <row r="7350" spans="7:8" x14ac:dyDescent="0.2">
      <c r="G7350">
        <v>7348</v>
      </c>
      <c r="H7350">
        <f t="shared" ca="1" si="228"/>
        <v>-9.9822947268756457E-3</v>
      </c>
    </row>
    <row r="7351" spans="7:8" x14ac:dyDescent="0.2">
      <c r="G7351">
        <v>7349</v>
      </c>
      <c r="H7351">
        <f t="shared" ca="1" si="228"/>
        <v>-4.0961863123620067E-2</v>
      </c>
    </row>
    <row r="7352" spans="7:8" x14ac:dyDescent="0.2">
      <c r="G7352">
        <v>7350</v>
      </c>
      <c r="H7352">
        <f t="shared" ca="1" si="228"/>
        <v>-3.37228260227114E-2</v>
      </c>
    </row>
    <row r="7353" spans="7:8" x14ac:dyDescent="0.2">
      <c r="G7353">
        <v>7351</v>
      </c>
      <c r="H7353">
        <f t="shared" ca="1" si="228"/>
        <v>-1.3598253277144715E-3</v>
      </c>
    </row>
    <row r="7354" spans="7:8" x14ac:dyDescent="0.2">
      <c r="G7354">
        <v>7352</v>
      </c>
      <c r="H7354">
        <f t="shared" ca="1" si="228"/>
        <v>1.4286596581325932E-2</v>
      </c>
    </row>
    <row r="7355" spans="7:8" x14ac:dyDescent="0.2">
      <c r="G7355">
        <v>7353</v>
      </c>
      <c r="H7355">
        <f t="shared" ca="1" si="228"/>
        <v>1.374170418626758E-2</v>
      </c>
    </row>
    <row r="7356" spans="7:8" x14ac:dyDescent="0.2">
      <c r="G7356">
        <v>7354</v>
      </c>
      <c r="H7356">
        <f t="shared" ca="1" si="228"/>
        <v>9.4215118359955163E-3</v>
      </c>
    </row>
    <row r="7357" spans="7:8" x14ac:dyDescent="0.2">
      <c r="G7357">
        <v>7355</v>
      </c>
      <c r="H7357">
        <f t="shared" ca="1" si="228"/>
        <v>1.7606000143363316E-3</v>
      </c>
    </row>
    <row r="7358" spans="7:8" x14ac:dyDescent="0.2">
      <c r="G7358">
        <v>7356</v>
      </c>
      <c r="H7358">
        <f t="shared" ca="1" si="228"/>
        <v>-4.6168600218339025E-2</v>
      </c>
    </row>
    <row r="7359" spans="7:8" x14ac:dyDescent="0.2">
      <c r="G7359">
        <v>7357</v>
      </c>
      <c r="H7359">
        <f t="shared" ca="1" si="228"/>
        <v>5.6069132779205189E-3</v>
      </c>
    </row>
    <row r="7360" spans="7:8" x14ac:dyDescent="0.2">
      <c r="G7360">
        <v>7358</v>
      </c>
      <c r="H7360">
        <f t="shared" ca="1" si="228"/>
        <v>-2.9640614386158955E-2</v>
      </c>
    </row>
    <row r="7361" spans="7:8" x14ac:dyDescent="0.2">
      <c r="G7361">
        <v>7359</v>
      </c>
      <c r="H7361">
        <f t="shared" ca="1" si="228"/>
        <v>-4.2548968842277587E-2</v>
      </c>
    </row>
    <row r="7362" spans="7:8" x14ac:dyDescent="0.2">
      <c r="G7362">
        <v>7360</v>
      </c>
      <c r="H7362">
        <f t="shared" ca="1" si="228"/>
        <v>3.8247849934597754E-2</v>
      </c>
    </row>
    <row r="7363" spans="7:8" x14ac:dyDescent="0.2">
      <c r="G7363">
        <v>7361</v>
      </c>
      <c r="H7363">
        <f t="shared" ca="1" si="228"/>
        <v>-3.2822032282952468E-2</v>
      </c>
    </row>
    <row r="7364" spans="7:8" x14ac:dyDescent="0.2">
      <c r="G7364">
        <v>7362</v>
      </c>
      <c r="H7364">
        <f t="shared" ref="H7364:H7427" ca="1" si="229">_xlfn.NORM.INV(RAND(),N$5,N$6)</f>
        <v>-1.5706299586143564E-2</v>
      </c>
    </row>
    <row r="7365" spans="7:8" x14ac:dyDescent="0.2">
      <c r="G7365">
        <v>7363</v>
      </c>
      <c r="H7365">
        <f t="shared" ca="1" si="229"/>
        <v>3.3778304393383404E-2</v>
      </c>
    </row>
    <row r="7366" spans="7:8" x14ac:dyDescent="0.2">
      <c r="G7366">
        <v>7364</v>
      </c>
      <c r="H7366">
        <f t="shared" ca="1" si="229"/>
        <v>6.5058718853787589E-3</v>
      </c>
    </row>
    <row r="7367" spans="7:8" x14ac:dyDescent="0.2">
      <c r="G7367">
        <v>7365</v>
      </c>
      <c r="H7367">
        <f t="shared" ca="1" si="229"/>
        <v>2.361835389799238E-2</v>
      </c>
    </row>
    <row r="7368" spans="7:8" x14ac:dyDescent="0.2">
      <c r="G7368">
        <v>7366</v>
      </c>
      <c r="H7368">
        <f t="shared" ca="1" si="229"/>
        <v>-3.2973142613422379E-2</v>
      </c>
    </row>
    <row r="7369" spans="7:8" x14ac:dyDescent="0.2">
      <c r="G7369">
        <v>7367</v>
      </c>
      <c r="H7369">
        <f t="shared" ca="1" si="229"/>
        <v>3.9388419558956294E-3</v>
      </c>
    </row>
    <row r="7370" spans="7:8" x14ac:dyDescent="0.2">
      <c r="G7370">
        <v>7368</v>
      </c>
      <c r="H7370">
        <f t="shared" ca="1" si="229"/>
        <v>1.1831398196179208E-2</v>
      </c>
    </row>
    <row r="7371" spans="7:8" x14ac:dyDescent="0.2">
      <c r="G7371">
        <v>7369</v>
      </c>
      <c r="H7371">
        <f t="shared" ca="1" si="229"/>
        <v>-1.9398000402463254E-3</v>
      </c>
    </row>
    <row r="7372" spans="7:8" x14ac:dyDescent="0.2">
      <c r="G7372">
        <v>7370</v>
      </c>
      <c r="H7372">
        <f t="shared" ca="1" si="229"/>
        <v>-2.8780819699548293E-3</v>
      </c>
    </row>
    <row r="7373" spans="7:8" x14ac:dyDescent="0.2">
      <c r="G7373">
        <v>7371</v>
      </c>
      <c r="H7373">
        <f t="shared" ca="1" si="229"/>
        <v>-1.3749663847729939E-2</v>
      </c>
    </row>
    <row r="7374" spans="7:8" x14ac:dyDescent="0.2">
      <c r="G7374">
        <v>7372</v>
      </c>
      <c r="H7374">
        <f t="shared" ca="1" si="229"/>
        <v>2.6227161539892577E-2</v>
      </c>
    </row>
    <row r="7375" spans="7:8" x14ac:dyDescent="0.2">
      <c r="G7375">
        <v>7373</v>
      </c>
      <c r="H7375">
        <f t="shared" ca="1" si="229"/>
        <v>-3.9305058871637565E-2</v>
      </c>
    </row>
    <row r="7376" spans="7:8" x14ac:dyDescent="0.2">
      <c r="G7376">
        <v>7374</v>
      </c>
      <c r="H7376">
        <f t="shared" ca="1" si="229"/>
        <v>3.6008409525136028E-3</v>
      </c>
    </row>
    <row r="7377" spans="7:8" x14ac:dyDescent="0.2">
      <c r="G7377">
        <v>7375</v>
      </c>
      <c r="H7377">
        <f t="shared" ca="1" si="229"/>
        <v>2.3252602846937403E-2</v>
      </c>
    </row>
    <row r="7378" spans="7:8" x14ac:dyDescent="0.2">
      <c r="G7378">
        <v>7376</v>
      </c>
      <c r="H7378">
        <f t="shared" ca="1" si="229"/>
        <v>-1.9430163493970715E-2</v>
      </c>
    </row>
    <row r="7379" spans="7:8" x14ac:dyDescent="0.2">
      <c r="G7379">
        <v>7377</v>
      </c>
      <c r="H7379">
        <f t="shared" ca="1" si="229"/>
        <v>6.119946018391764E-4</v>
      </c>
    </row>
    <row r="7380" spans="7:8" x14ac:dyDescent="0.2">
      <c r="G7380">
        <v>7378</v>
      </c>
      <c r="H7380">
        <f t="shared" ca="1" si="229"/>
        <v>-1.6718795832672703E-2</v>
      </c>
    </row>
    <row r="7381" spans="7:8" x14ac:dyDescent="0.2">
      <c r="G7381">
        <v>7379</v>
      </c>
      <c r="H7381">
        <f t="shared" ca="1" si="229"/>
        <v>1.6414183788863487E-2</v>
      </c>
    </row>
    <row r="7382" spans="7:8" x14ac:dyDescent="0.2">
      <c r="G7382">
        <v>7380</v>
      </c>
      <c r="H7382">
        <f t="shared" ca="1" si="229"/>
        <v>-4.8171227531412966E-2</v>
      </c>
    </row>
    <row r="7383" spans="7:8" x14ac:dyDescent="0.2">
      <c r="G7383">
        <v>7381</v>
      </c>
      <c r="H7383">
        <f t="shared" ca="1" si="229"/>
        <v>-2.6169274885129334E-2</v>
      </c>
    </row>
    <row r="7384" spans="7:8" x14ac:dyDescent="0.2">
      <c r="G7384">
        <v>7382</v>
      </c>
      <c r="H7384">
        <f t="shared" ca="1" si="229"/>
        <v>2.7505860397192654E-2</v>
      </c>
    </row>
    <row r="7385" spans="7:8" x14ac:dyDescent="0.2">
      <c r="G7385">
        <v>7383</v>
      </c>
      <c r="H7385">
        <f t="shared" ca="1" si="229"/>
        <v>2.6560951390416778E-2</v>
      </c>
    </row>
    <row r="7386" spans="7:8" x14ac:dyDescent="0.2">
      <c r="G7386">
        <v>7384</v>
      </c>
      <c r="H7386">
        <f t="shared" ca="1" si="229"/>
        <v>-3.769831603080219E-2</v>
      </c>
    </row>
    <row r="7387" spans="7:8" x14ac:dyDescent="0.2">
      <c r="G7387">
        <v>7385</v>
      </c>
      <c r="H7387">
        <f t="shared" ca="1" si="229"/>
        <v>5.0993447725757236E-2</v>
      </c>
    </row>
    <row r="7388" spans="7:8" x14ac:dyDescent="0.2">
      <c r="G7388">
        <v>7386</v>
      </c>
      <c r="H7388">
        <f t="shared" ca="1" si="229"/>
        <v>-4.999126784110703E-2</v>
      </c>
    </row>
    <row r="7389" spans="7:8" x14ac:dyDescent="0.2">
      <c r="G7389">
        <v>7387</v>
      </c>
      <c r="H7389">
        <f t="shared" ca="1" si="229"/>
        <v>-1.1580937595196862E-2</v>
      </c>
    </row>
    <row r="7390" spans="7:8" x14ac:dyDescent="0.2">
      <c r="G7390">
        <v>7388</v>
      </c>
      <c r="H7390">
        <f t="shared" ca="1" si="229"/>
        <v>2.7246887764031221E-2</v>
      </c>
    </row>
    <row r="7391" spans="7:8" x14ac:dyDescent="0.2">
      <c r="G7391">
        <v>7389</v>
      </c>
      <c r="H7391">
        <f t="shared" ca="1" si="229"/>
        <v>4.7156873890040904E-2</v>
      </c>
    </row>
    <row r="7392" spans="7:8" x14ac:dyDescent="0.2">
      <c r="G7392">
        <v>7390</v>
      </c>
      <c r="H7392">
        <f t="shared" ca="1" si="229"/>
        <v>3.5932397977899141E-2</v>
      </c>
    </row>
    <row r="7393" spans="7:8" x14ac:dyDescent="0.2">
      <c r="G7393">
        <v>7391</v>
      </c>
      <c r="H7393">
        <f t="shared" ca="1" si="229"/>
        <v>4.09007241602845E-2</v>
      </c>
    </row>
    <row r="7394" spans="7:8" x14ac:dyDescent="0.2">
      <c r="G7394">
        <v>7392</v>
      </c>
      <c r="H7394">
        <f t="shared" ca="1" si="229"/>
        <v>1.8284176921006874E-2</v>
      </c>
    </row>
    <row r="7395" spans="7:8" x14ac:dyDescent="0.2">
      <c r="G7395">
        <v>7393</v>
      </c>
      <c r="H7395">
        <f t="shared" ca="1" si="229"/>
        <v>3.1363837672779712E-2</v>
      </c>
    </row>
    <row r="7396" spans="7:8" x14ac:dyDescent="0.2">
      <c r="G7396">
        <v>7394</v>
      </c>
      <c r="H7396">
        <f t="shared" ca="1" si="229"/>
        <v>3.0604266020943321E-2</v>
      </c>
    </row>
    <row r="7397" spans="7:8" x14ac:dyDescent="0.2">
      <c r="G7397">
        <v>7395</v>
      </c>
      <c r="H7397">
        <f t="shared" ca="1" si="229"/>
        <v>-2.806033182572153E-2</v>
      </c>
    </row>
    <row r="7398" spans="7:8" x14ac:dyDescent="0.2">
      <c r="G7398">
        <v>7396</v>
      </c>
      <c r="H7398">
        <f t="shared" ca="1" si="229"/>
        <v>8.0393885708716206E-3</v>
      </c>
    </row>
    <row r="7399" spans="7:8" x14ac:dyDescent="0.2">
      <c r="G7399">
        <v>7397</v>
      </c>
      <c r="H7399">
        <f t="shared" ca="1" si="229"/>
        <v>6.4204415487018579E-2</v>
      </c>
    </row>
    <row r="7400" spans="7:8" x14ac:dyDescent="0.2">
      <c r="G7400">
        <v>7398</v>
      </c>
      <c r="H7400">
        <f t="shared" ca="1" si="229"/>
        <v>2.5070962781147742E-2</v>
      </c>
    </row>
    <row r="7401" spans="7:8" x14ac:dyDescent="0.2">
      <c r="G7401">
        <v>7399</v>
      </c>
      <c r="H7401">
        <f t="shared" ca="1" si="229"/>
        <v>-4.3092540468752195E-2</v>
      </c>
    </row>
    <row r="7402" spans="7:8" x14ac:dyDescent="0.2">
      <c r="G7402">
        <v>7400</v>
      </c>
      <c r="H7402">
        <f t="shared" ca="1" si="229"/>
        <v>1.3161388219492358E-2</v>
      </c>
    </row>
    <row r="7403" spans="7:8" x14ac:dyDescent="0.2">
      <c r="G7403">
        <v>7401</v>
      </c>
      <c r="H7403">
        <f t="shared" ca="1" si="229"/>
        <v>3.7155628582491294E-2</v>
      </c>
    </row>
    <row r="7404" spans="7:8" x14ac:dyDescent="0.2">
      <c r="G7404">
        <v>7402</v>
      </c>
      <c r="H7404">
        <f t="shared" ca="1" si="229"/>
        <v>1.1621886175838788E-3</v>
      </c>
    </row>
    <row r="7405" spans="7:8" x14ac:dyDescent="0.2">
      <c r="G7405">
        <v>7403</v>
      </c>
      <c r="H7405">
        <f t="shared" ca="1" si="229"/>
        <v>-7.8254446009165205E-3</v>
      </c>
    </row>
    <row r="7406" spans="7:8" x14ac:dyDescent="0.2">
      <c r="G7406">
        <v>7404</v>
      </c>
      <c r="H7406">
        <f t="shared" ca="1" si="229"/>
        <v>-3.1314823344767879E-2</v>
      </c>
    </row>
    <row r="7407" spans="7:8" x14ac:dyDescent="0.2">
      <c r="G7407">
        <v>7405</v>
      </c>
      <c r="H7407">
        <f t="shared" ca="1" si="229"/>
        <v>-1.9330252871094931E-2</v>
      </c>
    </row>
    <row r="7408" spans="7:8" x14ac:dyDescent="0.2">
      <c r="G7408">
        <v>7406</v>
      </c>
      <c r="H7408">
        <f t="shared" ca="1" si="229"/>
        <v>-4.9357963104845809E-3</v>
      </c>
    </row>
    <row r="7409" spans="7:8" x14ac:dyDescent="0.2">
      <c r="G7409">
        <v>7407</v>
      </c>
      <c r="H7409">
        <f t="shared" ca="1" si="229"/>
        <v>3.0107737079490739E-2</v>
      </c>
    </row>
    <row r="7410" spans="7:8" x14ac:dyDescent="0.2">
      <c r="G7410">
        <v>7408</v>
      </c>
      <c r="H7410">
        <f t="shared" ca="1" si="229"/>
        <v>-3.5886355063325631E-2</v>
      </c>
    </row>
    <row r="7411" spans="7:8" x14ac:dyDescent="0.2">
      <c r="G7411">
        <v>7409</v>
      </c>
      <c r="H7411">
        <f t="shared" ca="1" si="229"/>
        <v>-1.8337969301860234E-2</v>
      </c>
    </row>
    <row r="7412" spans="7:8" x14ac:dyDescent="0.2">
      <c r="G7412">
        <v>7410</v>
      </c>
      <c r="H7412">
        <f t="shared" ca="1" si="229"/>
        <v>-6.7104379576953324E-3</v>
      </c>
    </row>
    <row r="7413" spans="7:8" x14ac:dyDescent="0.2">
      <c r="G7413">
        <v>7411</v>
      </c>
      <c r="H7413">
        <f t="shared" ca="1" si="229"/>
        <v>-1.6140887548840336E-3</v>
      </c>
    </row>
    <row r="7414" spans="7:8" x14ac:dyDescent="0.2">
      <c r="G7414">
        <v>7412</v>
      </c>
      <c r="H7414">
        <f t="shared" ca="1" si="229"/>
        <v>-5.9097353394652684E-2</v>
      </c>
    </row>
    <row r="7415" spans="7:8" x14ac:dyDescent="0.2">
      <c r="G7415">
        <v>7413</v>
      </c>
      <c r="H7415">
        <f t="shared" ca="1" si="229"/>
        <v>1.9587130374462157E-2</v>
      </c>
    </row>
    <row r="7416" spans="7:8" x14ac:dyDescent="0.2">
      <c r="G7416">
        <v>7414</v>
      </c>
      <c r="H7416">
        <f t="shared" ca="1" si="229"/>
        <v>-1.9266616150498551E-3</v>
      </c>
    </row>
    <row r="7417" spans="7:8" x14ac:dyDescent="0.2">
      <c r="G7417">
        <v>7415</v>
      </c>
      <c r="H7417">
        <f t="shared" ca="1" si="229"/>
        <v>-1.0048858959834114E-2</v>
      </c>
    </row>
    <row r="7418" spans="7:8" x14ac:dyDescent="0.2">
      <c r="G7418">
        <v>7416</v>
      </c>
      <c r="H7418">
        <f t="shared" ca="1" si="229"/>
        <v>-4.7842581423402974E-2</v>
      </c>
    </row>
    <row r="7419" spans="7:8" x14ac:dyDescent="0.2">
      <c r="G7419">
        <v>7417</v>
      </c>
      <c r="H7419">
        <f t="shared" ca="1" si="229"/>
        <v>-6.8577691488262253E-3</v>
      </c>
    </row>
    <row r="7420" spans="7:8" x14ac:dyDescent="0.2">
      <c r="G7420">
        <v>7418</v>
      </c>
      <c r="H7420">
        <f t="shared" ca="1" si="229"/>
        <v>1.4904797635183879E-2</v>
      </c>
    </row>
    <row r="7421" spans="7:8" x14ac:dyDescent="0.2">
      <c r="G7421">
        <v>7419</v>
      </c>
      <c r="H7421">
        <f t="shared" ca="1" si="229"/>
        <v>3.0126599981139691E-2</v>
      </c>
    </row>
    <row r="7422" spans="7:8" x14ac:dyDescent="0.2">
      <c r="G7422">
        <v>7420</v>
      </c>
      <c r="H7422">
        <f t="shared" ca="1" si="229"/>
        <v>-2.6769693661146041E-2</v>
      </c>
    </row>
    <row r="7423" spans="7:8" x14ac:dyDescent="0.2">
      <c r="G7423">
        <v>7421</v>
      </c>
      <c r="H7423">
        <f t="shared" ca="1" si="229"/>
        <v>-4.2677397698081238E-2</v>
      </c>
    </row>
    <row r="7424" spans="7:8" x14ac:dyDescent="0.2">
      <c r="G7424">
        <v>7422</v>
      </c>
      <c r="H7424">
        <f t="shared" ca="1" si="229"/>
        <v>2.0332217415788504E-2</v>
      </c>
    </row>
    <row r="7425" spans="7:8" x14ac:dyDescent="0.2">
      <c r="G7425">
        <v>7423</v>
      </c>
      <c r="H7425">
        <f t="shared" ca="1" si="229"/>
        <v>1.7153032461297433E-2</v>
      </c>
    </row>
    <row r="7426" spans="7:8" x14ac:dyDescent="0.2">
      <c r="G7426">
        <v>7424</v>
      </c>
      <c r="H7426">
        <f t="shared" ca="1" si="229"/>
        <v>7.2198616158382816E-3</v>
      </c>
    </row>
    <row r="7427" spans="7:8" x14ac:dyDescent="0.2">
      <c r="G7427">
        <v>7425</v>
      </c>
      <c r="H7427">
        <f t="shared" ca="1" si="229"/>
        <v>-5.9453641812959408E-3</v>
      </c>
    </row>
    <row r="7428" spans="7:8" x14ac:dyDescent="0.2">
      <c r="G7428">
        <v>7426</v>
      </c>
      <c r="H7428">
        <f t="shared" ref="H7428:H7491" ca="1" si="230">_xlfn.NORM.INV(RAND(),N$5,N$6)</f>
        <v>3.429368148930137E-2</v>
      </c>
    </row>
    <row r="7429" spans="7:8" x14ac:dyDescent="0.2">
      <c r="G7429">
        <v>7427</v>
      </c>
      <c r="H7429">
        <f t="shared" ca="1" si="230"/>
        <v>-2.2803344618704233E-2</v>
      </c>
    </row>
    <row r="7430" spans="7:8" x14ac:dyDescent="0.2">
      <c r="G7430">
        <v>7428</v>
      </c>
      <c r="H7430">
        <f t="shared" ca="1" si="230"/>
        <v>1.589874922431507E-2</v>
      </c>
    </row>
    <row r="7431" spans="7:8" x14ac:dyDescent="0.2">
      <c r="G7431">
        <v>7429</v>
      </c>
      <c r="H7431">
        <f t="shared" ca="1" si="230"/>
        <v>-1.169783005781197E-2</v>
      </c>
    </row>
    <row r="7432" spans="7:8" x14ac:dyDescent="0.2">
      <c r="G7432">
        <v>7430</v>
      </c>
      <c r="H7432">
        <f t="shared" ca="1" si="230"/>
        <v>-1.6608411148405031E-2</v>
      </c>
    </row>
    <row r="7433" spans="7:8" x14ac:dyDescent="0.2">
      <c r="G7433">
        <v>7431</v>
      </c>
      <c r="H7433">
        <f t="shared" ca="1" si="230"/>
        <v>6.4070489347840917E-2</v>
      </c>
    </row>
    <row r="7434" spans="7:8" x14ac:dyDescent="0.2">
      <c r="G7434">
        <v>7432</v>
      </c>
      <c r="H7434">
        <f t="shared" ca="1" si="230"/>
        <v>2.823686323622062E-2</v>
      </c>
    </row>
    <row r="7435" spans="7:8" x14ac:dyDescent="0.2">
      <c r="G7435">
        <v>7433</v>
      </c>
      <c r="H7435">
        <f t="shared" ca="1" si="230"/>
        <v>-3.8110023487713508E-2</v>
      </c>
    </row>
    <row r="7436" spans="7:8" x14ac:dyDescent="0.2">
      <c r="G7436">
        <v>7434</v>
      </c>
      <c r="H7436">
        <f t="shared" ca="1" si="230"/>
        <v>4.3716070347362669E-2</v>
      </c>
    </row>
    <row r="7437" spans="7:8" x14ac:dyDescent="0.2">
      <c r="G7437">
        <v>7435</v>
      </c>
      <c r="H7437">
        <f t="shared" ca="1" si="230"/>
        <v>-2.2325584677849078E-2</v>
      </c>
    </row>
    <row r="7438" spans="7:8" x14ac:dyDescent="0.2">
      <c r="G7438">
        <v>7436</v>
      </c>
      <c r="H7438">
        <f t="shared" ca="1" si="230"/>
        <v>2.9944458299579264E-2</v>
      </c>
    </row>
    <row r="7439" spans="7:8" x14ac:dyDescent="0.2">
      <c r="G7439">
        <v>7437</v>
      </c>
      <c r="H7439">
        <f t="shared" ca="1" si="230"/>
        <v>7.0321588013781453E-2</v>
      </c>
    </row>
    <row r="7440" spans="7:8" x14ac:dyDescent="0.2">
      <c r="G7440">
        <v>7438</v>
      </c>
      <c r="H7440">
        <f t="shared" ca="1" si="230"/>
        <v>4.1546176557664558E-2</v>
      </c>
    </row>
    <row r="7441" spans="7:8" x14ac:dyDescent="0.2">
      <c r="G7441">
        <v>7439</v>
      </c>
      <c r="H7441">
        <f t="shared" ca="1" si="230"/>
        <v>2.5484985097884952E-2</v>
      </c>
    </row>
    <row r="7442" spans="7:8" x14ac:dyDescent="0.2">
      <c r="G7442">
        <v>7440</v>
      </c>
      <c r="H7442">
        <f t="shared" ca="1" si="230"/>
        <v>1.4308093304916138E-2</v>
      </c>
    </row>
    <row r="7443" spans="7:8" x14ac:dyDescent="0.2">
      <c r="G7443">
        <v>7441</v>
      </c>
      <c r="H7443">
        <f t="shared" ca="1" si="230"/>
        <v>-1.2228343127932214E-2</v>
      </c>
    </row>
    <row r="7444" spans="7:8" x14ac:dyDescent="0.2">
      <c r="G7444">
        <v>7442</v>
      </c>
      <c r="H7444">
        <f t="shared" ca="1" si="230"/>
        <v>-5.0762475674099146E-2</v>
      </c>
    </row>
    <row r="7445" spans="7:8" x14ac:dyDescent="0.2">
      <c r="G7445">
        <v>7443</v>
      </c>
      <c r="H7445">
        <f t="shared" ca="1" si="230"/>
        <v>1.057304748321059E-3</v>
      </c>
    </row>
    <row r="7446" spans="7:8" x14ac:dyDescent="0.2">
      <c r="G7446">
        <v>7444</v>
      </c>
      <c r="H7446">
        <f t="shared" ca="1" si="230"/>
        <v>9.5523903086025303E-4</v>
      </c>
    </row>
    <row r="7447" spans="7:8" x14ac:dyDescent="0.2">
      <c r="G7447">
        <v>7445</v>
      </c>
      <c r="H7447">
        <f t="shared" ca="1" si="230"/>
        <v>1.0725625546673639E-2</v>
      </c>
    </row>
    <row r="7448" spans="7:8" x14ac:dyDescent="0.2">
      <c r="G7448">
        <v>7446</v>
      </c>
      <c r="H7448">
        <f t="shared" ca="1" si="230"/>
        <v>-2.7098881463873615E-2</v>
      </c>
    </row>
    <row r="7449" spans="7:8" x14ac:dyDescent="0.2">
      <c r="G7449">
        <v>7447</v>
      </c>
      <c r="H7449">
        <f t="shared" ca="1" si="230"/>
        <v>-9.3403738629292618E-3</v>
      </c>
    </row>
    <row r="7450" spans="7:8" x14ac:dyDescent="0.2">
      <c r="G7450">
        <v>7448</v>
      </c>
      <c r="H7450">
        <f t="shared" ca="1" si="230"/>
        <v>-3.7182296376934557E-2</v>
      </c>
    </row>
    <row r="7451" spans="7:8" x14ac:dyDescent="0.2">
      <c r="G7451">
        <v>7449</v>
      </c>
      <c r="H7451">
        <f t="shared" ca="1" si="230"/>
        <v>-2.8647060735414679E-2</v>
      </c>
    </row>
    <row r="7452" spans="7:8" x14ac:dyDescent="0.2">
      <c r="G7452">
        <v>7450</v>
      </c>
      <c r="H7452">
        <f t="shared" ca="1" si="230"/>
        <v>-3.124671849623871E-2</v>
      </c>
    </row>
    <row r="7453" spans="7:8" x14ac:dyDescent="0.2">
      <c r="G7453">
        <v>7451</v>
      </c>
      <c r="H7453">
        <f t="shared" ca="1" si="230"/>
        <v>-5.5107025496449881E-4</v>
      </c>
    </row>
    <row r="7454" spans="7:8" x14ac:dyDescent="0.2">
      <c r="G7454">
        <v>7452</v>
      </c>
      <c r="H7454">
        <f t="shared" ca="1" si="230"/>
        <v>-6.4439093178193145E-3</v>
      </c>
    </row>
    <row r="7455" spans="7:8" x14ac:dyDescent="0.2">
      <c r="G7455">
        <v>7453</v>
      </c>
      <c r="H7455">
        <f t="shared" ca="1" si="230"/>
        <v>5.7685970495641503E-2</v>
      </c>
    </row>
    <row r="7456" spans="7:8" x14ac:dyDescent="0.2">
      <c r="G7456">
        <v>7454</v>
      </c>
      <c r="H7456">
        <f t="shared" ca="1" si="230"/>
        <v>1.8727823963141835E-2</v>
      </c>
    </row>
    <row r="7457" spans="7:8" x14ac:dyDescent="0.2">
      <c r="G7457">
        <v>7455</v>
      </c>
      <c r="H7457">
        <f t="shared" ca="1" si="230"/>
        <v>-3.3818694542671106E-2</v>
      </c>
    </row>
    <row r="7458" spans="7:8" x14ac:dyDescent="0.2">
      <c r="G7458">
        <v>7456</v>
      </c>
      <c r="H7458">
        <f t="shared" ca="1" si="230"/>
        <v>-2.979327335099122E-4</v>
      </c>
    </row>
    <row r="7459" spans="7:8" x14ac:dyDescent="0.2">
      <c r="G7459">
        <v>7457</v>
      </c>
      <c r="H7459">
        <f t="shared" ca="1" si="230"/>
        <v>-4.0359840649611976E-2</v>
      </c>
    </row>
    <row r="7460" spans="7:8" x14ac:dyDescent="0.2">
      <c r="G7460">
        <v>7458</v>
      </c>
      <c r="H7460">
        <f t="shared" ca="1" si="230"/>
        <v>-1.7712619596522473E-2</v>
      </c>
    </row>
    <row r="7461" spans="7:8" x14ac:dyDescent="0.2">
      <c r="G7461">
        <v>7459</v>
      </c>
      <c r="H7461">
        <f t="shared" ca="1" si="230"/>
        <v>-2.7203838493896963E-2</v>
      </c>
    </row>
    <row r="7462" spans="7:8" x14ac:dyDescent="0.2">
      <c r="G7462">
        <v>7460</v>
      </c>
      <c r="H7462">
        <f t="shared" ca="1" si="230"/>
        <v>2.3728581776684098E-2</v>
      </c>
    </row>
    <row r="7463" spans="7:8" x14ac:dyDescent="0.2">
      <c r="G7463">
        <v>7461</v>
      </c>
      <c r="H7463">
        <f t="shared" ca="1" si="230"/>
        <v>-9.4165516375132787E-3</v>
      </c>
    </row>
    <row r="7464" spans="7:8" x14ac:dyDescent="0.2">
      <c r="G7464">
        <v>7462</v>
      </c>
      <c r="H7464">
        <f t="shared" ca="1" si="230"/>
        <v>-4.310025911721866E-2</v>
      </c>
    </row>
    <row r="7465" spans="7:8" x14ac:dyDescent="0.2">
      <c r="G7465">
        <v>7463</v>
      </c>
      <c r="H7465">
        <f t="shared" ca="1" si="230"/>
        <v>1.9870591538505979E-2</v>
      </c>
    </row>
    <row r="7466" spans="7:8" x14ac:dyDescent="0.2">
      <c r="G7466">
        <v>7464</v>
      </c>
      <c r="H7466">
        <f t="shared" ca="1" si="230"/>
        <v>4.5764595642445545E-3</v>
      </c>
    </row>
    <row r="7467" spans="7:8" x14ac:dyDescent="0.2">
      <c r="G7467">
        <v>7465</v>
      </c>
      <c r="H7467">
        <f t="shared" ca="1" si="230"/>
        <v>1.2669161332798759E-2</v>
      </c>
    </row>
    <row r="7468" spans="7:8" x14ac:dyDescent="0.2">
      <c r="G7468">
        <v>7466</v>
      </c>
      <c r="H7468">
        <f t="shared" ca="1" si="230"/>
        <v>5.1934327963156224E-3</v>
      </c>
    </row>
    <row r="7469" spans="7:8" x14ac:dyDescent="0.2">
      <c r="G7469">
        <v>7467</v>
      </c>
      <c r="H7469">
        <f t="shared" ca="1" si="230"/>
        <v>2.687315855348819E-2</v>
      </c>
    </row>
    <row r="7470" spans="7:8" x14ac:dyDescent="0.2">
      <c r="G7470">
        <v>7468</v>
      </c>
      <c r="H7470">
        <f t="shared" ca="1" si="230"/>
        <v>-1.5270986404533633E-2</v>
      </c>
    </row>
    <row r="7471" spans="7:8" x14ac:dyDescent="0.2">
      <c r="G7471">
        <v>7469</v>
      </c>
      <c r="H7471">
        <f t="shared" ca="1" si="230"/>
        <v>-6.2072110509931297E-3</v>
      </c>
    </row>
    <row r="7472" spans="7:8" x14ac:dyDescent="0.2">
      <c r="G7472">
        <v>7470</v>
      </c>
      <c r="H7472">
        <f t="shared" ca="1" si="230"/>
        <v>-5.8464660283598778E-2</v>
      </c>
    </row>
    <row r="7473" spans="7:8" x14ac:dyDescent="0.2">
      <c r="G7473">
        <v>7471</v>
      </c>
      <c r="H7473">
        <f t="shared" ca="1" si="230"/>
        <v>1.5729946564876376E-3</v>
      </c>
    </row>
    <row r="7474" spans="7:8" x14ac:dyDescent="0.2">
      <c r="G7474">
        <v>7472</v>
      </c>
      <c r="H7474">
        <f t="shared" ca="1" si="230"/>
        <v>1.8705525580705439E-2</v>
      </c>
    </row>
    <row r="7475" spans="7:8" x14ac:dyDescent="0.2">
      <c r="G7475">
        <v>7473</v>
      </c>
      <c r="H7475">
        <f t="shared" ca="1" si="230"/>
        <v>4.3498938255853905E-3</v>
      </c>
    </row>
    <row r="7476" spans="7:8" x14ac:dyDescent="0.2">
      <c r="G7476">
        <v>7474</v>
      </c>
      <c r="H7476">
        <f t="shared" ca="1" si="230"/>
        <v>4.2416109038312624E-2</v>
      </c>
    </row>
    <row r="7477" spans="7:8" x14ac:dyDescent="0.2">
      <c r="G7477">
        <v>7475</v>
      </c>
      <c r="H7477">
        <f t="shared" ca="1" si="230"/>
        <v>3.7076318123715472E-2</v>
      </c>
    </row>
    <row r="7478" spans="7:8" x14ac:dyDescent="0.2">
      <c r="G7478">
        <v>7476</v>
      </c>
      <c r="H7478">
        <f t="shared" ca="1" si="230"/>
        <v>-5.057028077431476E-2</v>
      </c>
    </row>
    <row r="7479" spans="7:8" x14ac:dyDescent="0.2">
      <c r="G7479">
        <v>7477</v>
      </c>
      <c r="H7479">
        <f t="shared" ca="1" si="230"/>
        <v>1.6910767774217537E-2</v>
      </c>
    </row>
    <row r="7480" spans="7:8" x14ac:dyDescent="0.2">
      <c r="G7480">
        <v>7478</v>
      </c>
      <c r="H7480">
        <f t="shared" ca="1" si="230"/>
        <v>-9.6457728465546254E-3</v>
      </c>
    </row>
    <row r="7481" spans="7:8" x14ac:dyDescent="0.2">
      <c r="G7481">
        <v>7479</v>
      </c>
      <c r="H7481">
        <f t="shared" ca="1" si="230"/>
        <v>-1.9652589856754166E-2</v>
      </c>
    </row>
    <row r="7482" spans="7:8" x14ac:dyDescent="0.2">
      <c r="G7482">
        <v>7480</v>
      </c>
      <c r="H7482">
        <f t="shared" ca="1" si="230"/>
        <v>-3.4399166936776138E-2</v>
      </c>
    </row>
    <row r="7483" spans="7:8" x14ac:dyDescent="0.2">
      <c r="G7483">
        <v>7481</v>
      </c>
      <c r="H7483">
        <f t="shared" ca="1" si="230"/>
        <v>1.653196665015217E-2</v>
      </c>
    </row>
    <row r="7484" spans="7:8" x14ac:dyDescent="0.2">
      <c r="G7484">
        <v>7482</v>
      </c>
      <c r="H7484">
        <f t="shared" ca="1" si="230"/>
        <v>-8.3654034082075723E-3</v>
      </c>
    </row>
    <row r="7485" spans="7:8" x14ac:dyDescent="0.2">
      <c r="G7485">
        <v>7483</v>
      </c>
      <c r="H7485">
        <f t="shared" ca="1" si="230"/>
        <v>4.2647647064286469E-2</v>
      </c>
    </row>
    <row r="7486" spans="7:8" x14ac:dyDescent="0.2">
      <c r="G7486">
        <v>7484</v>
      </c>
      <c r="H7486">
        <f t="shared" ca="1" si="230"/>
        <v>1.9633341966744759E-2</v>
      </c>
    </row>
    <row r="7487" spans="7:8" x14ac:dyDescent="0.2">
      <c r="G7487">
        <v>7485</v>
      </c>
      <c r="H7487">
        <f t="shared" ca="1" si="230"/>
        <v>-2.5013149930324625E-2</v>
      </c>
    </row>
    <row r="7488" spans="7:8" x14ac:dyDescent="0.2">
      <c r="G7488">
        <v>7486</v>
      </c>
      <c r="H7488">
        <f t="shared" ca="1" si="230"/>
        <v>-9.2838104952518812E-3</v>
      </c>
    </row>
    <row r="7489" spans="7:8" x14ac:dyDescent="0.2">
      <c r="G7489">
        <v>7487</v>
      </c>
      <c r="H7489">
        <f t="shared" ca="1" si="230"/>
        <v>7.8839739796622305E-3</v>
      </c>
    </row>
    <row r="7490" spans="7:8" x14ac:dyDescent="0.2">
      <c r="G7490">
        <v>7488</v>
      </c>
      <c r="H7490">
        <f t="shared" ca="1" si="230"/>
        <v>-1.618491376382521E-2</v>
      </c>
    </row>
    <row r="7491" spans="7:8" x14ac:dyDescent="0.2">
      <c r="G7491">
        <v>7489</v>
      </c>
      <c r="H7491">
        <f t="shared" ca="1" si="230"/>
        <v>4.2989828550320193E-2</v>
      </c>
    </row>
    <row r="7492" spans="7:8" x14ac:dyDescent="0.2">
      <c r="G7492">
        <v>7490</v>
      </c>
      <c r="H7492">
        <f t="shared" ref="H7492:H7555" ca="1" si="231">_xlfn.NORM.INV(RAND(),N$5,N$6)</f>
        <v>1.9024160129519869E-2</v>
      </c>
    </row>
    <row r="7493" spans="7:8" x14ac:dyDescent="0.2">
      <c r="G7493">
        <v>7491</v>
      </c>
      <c r="H7493">
        <f t="shared" ca="1" si="231"/>
        <v>-5.0017764403767805E-3</v>
      </c>
    </row>
    <row r="7494" spans="7:8" x14ac:dyDescent="0.2">
      <c r="G7494">
        <v>7492</v>
      </c>
      <c r="H7494">
        <f t="shared" ca="1" si="231"/>
        <v>2.6329005335953136E-2</v>
      </c>
    </row>
    <row r="7495" spans="7:8" x14ac:dyDescent="0.2">
      <c r="G7495">
        <v>7493</v>
      </c>
      <c r="H7495">
        <f t="shared" ca="1" si="231"/>
        <v>-8.0775302191972275E-3</v>
      </c>
    </row>
    <row r="7496" spans="7:8" x14ac:dyDescent="0.2">
      <c r="G7496">
        <v>7494</v>
      </c>
      <c r="H7496">
        <f t="shared" ca="1" si="231"/>
        <v>-1.28696424831051E-2</v>
      </c>
    </row>
    <row r="7497" spans="7:8" x14ac:dyDescent="0.2">
      <c r="G7497">
        <v>7495</v>
      </c>
      <c r="H7497">
        <f t="shared" ca="1" si="231"/>
        <v>-1.5138285162398211E-2</v>
      </c>
    </row>
    <row r="7498" spans="7:8" x14ac:dyDescent="0.2">
      <c r="G7498">
        <v>7496</v>
      </c>
      <c r="H7498">
        <f t="shared" ca="1" si="231"/>
        <v>-2.6001688111708752E-2</v>
      </c>
    </row>
    <row r="7499" spans="7:8" x14ac:dyDescent="0.2">
      <c r="G7499">
        <v>7497</v>
      </c>
      <c r="H7499">
        <f t="shared" ca="1" si="231"/>
        <v>-1.1539344762092507E-2</v>
      </c>
    </row>
    <row r="7500" spans="7:8" x14ac:dyDescent="0.2">
      <c r="G7500">
        <v>7498</v>
      </c>
      <c r="H7500">
        <f t="shared" ca="1" si="231"/>
        <v>5.3906203894804494E-2</v>
      </c>
    </row>
    <row r="7501" spans="7:8" x14ac:dyDescent="0.2">
      <c r="G7501">
        <v>7499</v>
      </c>
      <c r="H7501">
        <f t="shared" ca="1" si="231"/>
        <v>-1.6005383196615937E-2</v>
      </c>
    </row>
    <row r="7502" spans="7:8" x14ac:dyDescent="0.2">
      <c r="G7502">
        <v>7500</v>
      </c>
      <c r="H7502">
        <f t="shared" ca="1" si="231"/>
        <v>-2.1527253516070238E-2</v>
      </c>
    </row>
    <row r="7503" spans="7:8" x14ac:dyDescent="0.2">
      <c r="G7503">
        <v>7501</v>
      </c>
      <c r="H7503">
        <f t="shared" ca="1" si="231"/>
        <v>-2.0353275329082834E-3</v>
      </c>
    </row>
    <row r="7504" spans="7:8" x14ac:dyDescent="0.2">
      <c r="G7504">
        <v>7502</v>
      </c>
      <c r="H7504">
        <f t="shared" ca="1" si="231"/>
        <v>7.6611999158634446E-3</v>
      </c>
    </row>
    <row r="7505" spans="7:8" x14ac:dyDescent="0.2">
      <c r="G7505">
        <v>7503</v>
      </c>
      <c r="H7505">
        <f t="shared" ca="1" si="231"/>
        <v>1.051287784339518E-2</v>
      </c>
    </row>
    <row r="7506" spans="7:8" x14ac:dyDescent="0.2">
      <c r="G7506">
        <v>7504</v>
      </c>
      <c r="H7506">
        <f t="shared" ca="1" si="231"/>
        <v>-6.0294641494871092E-2</v>
      </c>
    </row>
    <row r="7507" spans="7:8" x14ac:dyDescent="0.2">
      <c r="G7507">
        <v>7505</v>
      </c>
      <c r="H7507">
        <f t="shared" ca="1" si="231"/>
        <v>-1.7936349970908927E-2</v>
      </c>
    </row>
    <row r="7508" spans="7:8" x14ac:dyDescent="0.2">
      <c r="G7508">
        <v>7506</v>
      </c>
      <c r="H7508">
        <f t="shared" ca="1" si="231"/>
        <v>1.9750345284278395E-2</v>
      </c>
    </row>
    <row r="7509" spans="7:8" x14ac:dyDescent="0.2">
      <c r="G7509">
        <v>7507</v>
      </c>
      <c r="H7509">
        <f t="shared" ca="1" si="231"/>
        <v>1.9216183162230841E-2</v>
      </c>
    </row>
    <row r="7510" spans="7:8" x14ac:dyDescent="0.2">
      <c r="G7510">
        <v>7508</v>
      </c>
      <c r="H7510">
        <f t="shared" ca="1" si="231"/>
        <v>-4.2443672065454524E-3</v>
      </c>
    </row>
    <row r="7511" spans="7:8" x14ac:dyDescent="0.2">
      <c r="G7511">
        <v>7509</v>
      </c>
      <c r="H7511">
        <f t="shared" ca="1" si="231"/>
        <v>-1.2087888460754785E-4</v>
      </c>
    </row>
    <row r="7512" spans="7:8" x14ac:dyDescent="0.2">
      <c r="G7512">
        <v>7510</v>
      </c>
      <c r="H7512">
        <f t="shared" ca="1" si="231"/>
        <v>-5.8739577791666081E-2</v>
      </c>
    </row>
    <row r="7513" spans="7:8" x14ac:dyDescent="0.2">
      <c r="G7513">
        <v>7511</v>
      </c>
      <c r="H7513">
        <f t="shared" ca="1" si="231"/>
        <v>-2.5652225050519693E-2</v>
      </c>
    </row>
    <row r="7514" spans="7:8" x14ac:dyDescent="0.2">
      <c r="G7514">
        <v>7512</v>
      </c>
      <c r="H7514">
        <f t="shared" ca="1" si="231"/>
        <v>5.6297308627640428E-3</v>
      </c>
    </row>
    <row r="7515" spans="7:8" x14ac:dyDescent="0.2">
      <c r="G7515">
        <v>7513</v>
      </c>
      <c r="H7515">
        <f t="shared" ca="1" si="231"/>
        <v>2.4186869247382024E-2</v>
      </c>
    </row>
    <row r="7516" spans="7:8" x14ac:dyDescent="0.2">
      <c r="G7516">
        <v>7514</v>
      </c>
      <c r="H7516">
        <f t="shared" ca="1" si="231"/>
        <v>7.0433574825361112E-2</v>
      </c>
    </row>
    <row r="7517" spans="7:8" x14ac:dyDescent="0.2">
      <c r="G7517">
        <v>7515</v>
      </c>
      <c r="H7517">
        <f t="shared" ca="1" si="231"/>
        <v>-2.5589332792510758E-2</v>
      </c>
    </row>
    <row r="7518" spans="7:8" x14ac:dyDescent="0.2">
      <c r="G7518">
        <v>7516</v>
      </c>
      <c r="H7518">
        <f t="shared" ca="1" si="231"/>
        <v>1.7689475184515205E-2</v>
      </c>
    </row>
    <row r="7519" spans="7:8" x14ac:dyDescent="0.2">
      <c r="G7519">
        <v>7517</v>
      </c>
      <c r="H7519">
        <f t="shared" ca="1" si="231"/>
        <v>-4.9997693081600514E-2</v>
      </c>
    </row>
    <row r="7520" spans="7:8" x14ac:dyDescent="0.2">
      <c r="G7520">
        <v>7518</v>
      </c>
      <c r="H7520">
        <f t="shared" ca="1" si="231"/>
        <v>6.5276574081179317E-2</v>
      </c>
    </row>
    <row r="7521" spans="7:8" x14ac:dyDescent="0.2">
      <c r="G7521">
        <v>7519</v>
      </c>
      <c r="H7521">
        <f t="shared" ca="1" si="231"/>
        <v>-3.4018078458518328E-2</v>
      </c>
    </row>
    <row r="7522" spans="7:8" x14ac:dyDescent="0.2">
      <c r="G7522">
        <v>7520</v>
      </c>
      <c r="H7522">
        <f t="shared" ca="1" si="231"/>
        <v>-5.6240512787031509E-2</v>
      </c>
    </row>
    <row r="7523" spans="7:8" x14ac:dyDescent="0.2">
      <c r="G7523">
        <v>7521</v>
      </c>
      <c r="H7523">
        <f t="shared" ca="1" si="231"/>
        <v>2.8331371905356235E-2</v>
      </c>
    </row>
    <row r="7524" spans="7:8" x14ac:dyDescent="0.2">
      <c r="G7524">
        <v>7522</v>
      </c>
      <c r="H7524">
        <f t="shared" ca="1" si="231"/>
        <v>5.6706070308092766E-4</v>
      </c>
    </row>
    <row r="7525" spans="7:8" x14ac:dyDescent="0.2">
      <c r="G7525">
        <v>7523</v>
      </c>
      <c r="H7525">
        <f t="shared" ca="1" si="231"/>
        <v>2.0054719082863139E-2</v>
      </c>
    </row>
    <row r="7526" spans="7:8" x14ac:dyDescent="0.2">
      <c r="G7526">
        <v>7524</v>
      </c>
      <c r="H7526">
        <f t="shared" ca="1" si="231"/>
        <v>-3.0269286238448156E-2</v>
      </c>
    </row>
    <row r="7527" spans="7:8" x14ac:dyDescent="0.2">
      <c r="G7527">
        <v>7525</v>
      </c>
      <c r="H7527">
        <f t="shared" ca="1" si="231"/>
        <v>1.1289374091238518E-3</v>
      </c>
    </row>
    <row r="7528" spans="7:8" x14ac:dyDescent="0.2">
      <c r="G7528">
        <v>7526</v>
      </c>
      <c r="H7528">
        <f t="shared" ca="1" si="231"/>
        <v>-3.5929708847784014E-2</v>
      </c>
    </row>
    <row r="7529" spans="7:8" x14ac:dyDescent="0.2">
      <c r="G7529">
        <v>7527</v>
      </c>
      <c r="H7529">
        <f t="shared" ca="1" si="231"/>
        <v>-4.8854094135001884E-3</v>
      </c>
    </row>
    <row r="7530" spans="7:8" x14ac:dyDescent="0.2">
      <c r="G7530">
        <v>7528</v>
      </c>
      <c r="H7530">
        <f t="shared" ca="1" si="231"/>
        <v>2.2564362056191792E-2</v>
      </c>
    </row>
    <row r="7531" spans="7:8" x14ac:dyDescent="0.2">
      <c r="G7531">
        <v>7529</v>
      </c>
      <c r="H7531">
        <f t="shared" ca="1" si="231"/>
        <v>-8.7085567442457892E-3</v>
      </c>
    </row>
    <row r="7532" spans="7:8" x14ac:dyDescent="0.2">
      <c r="G7532">
        <v>7530</v>
      </c>
      <c r="H7532">
        <f t="shared" ca="1" si="231"/>
        <v>-3.0182156073941663E-2</v>
      </c>
    </row>
    <row r="7533" spans="7:8" x14ac:dyDescent="0.2">
      <c r="G7533">
        <v>7531</v>
      </c>
      <c r="H7533">
        <f t="shared" ca="1" si="231"/>
        <v>2.2340875181489788E-2</v>
      </c>
    </row>
    <row r="7534" spans="7:8" x14ac:dyDescent="0.2">
      <c r="G7534">
        <v>7532</v>
      </c>
      <c r="H7534">
        <f t="shared" ca="1" si="231"/>
        <v>-1.9547245965455817E-2</v>
      </c>
    </row>
    <row r="7535" spans="7:8" x14ac:dyDescent="0.2">
      <c r="G7535">
        <v>7533</v>
      </c>
      <c r="H7535">
        <f t="shared" ca="1" si="231"/>
        <v>5.6216970021531767E-2</v>
      </c>
    </row>
    <row r="7536" spans="7:8" x14ac:dyDescent="0.2">
      <c r="G7536">
        <v>7534</v>
      </c>
      <c r="H7536">
        <f t="shared" ca="1" si="231"/>
        <v>-2.671117133098035E-2</v>
      </c>
    </row>
    <row r="7537" spans="7:8" x14ac:dyDescent="0.2">
      <c r="G7537">
        <v>7535</v>
      </c>
      <c r="H7537">
        <f t="shared" ca="1" si="231"/>
        <v>4.1409269335767981E-2</v>
      </c>
    </row>
    <row r="7538" spans="7:8" x14ac:dyDescent="0.2">
      <c r="G7538">
        <v>7536</v>
      </c>
      <c r="H7538">
        <f t="shared" ca="1" si="231"/>
        <v>-6.1982004463862301E-3</v>
      </c>
    </row>
    <row r="7539" spans="7:8" x14ac:dyDescent="0.2">
      <c r="G7539">
        <v>7537</v>
      </c>
      <c r="H7539">
        <f t="shared" ca="1" si="231"/>
        <v>1.4620318805248205E-2</v>
      </c>
    </row>
    <row r="7540" spans="7:8" x14ac:dyDescent="0.2">
      <c r="G7540">
        <v>7538</v>
      </c>
      <c r="H7540">
        <f t="shared" ca="1" si="231"/>
        <v>3.8797542230288036E-2</v>
      </c>
    </row>
    <row r="7541" spans="7:8" x14ac:dyDescent="0.2">
      <c r="G7541">
        <v>7539</v>
      </c>
      <c r="H7541">
        <f t="shared" ca="1" si="231"/>
        <v>2.6902599010114386E-5</v>
      </c>
    </row>
    <row r="7542" spans="7:8" x14ac:dyDescent="0.2">
      <c r="G7542">
        <v>7540</v>
      </c>
      <c r="H7542">
        <f t="shared" ca="1" si="231"/>
        <v>-3.0552649836606979E-2</v>
      </c>
    </row>
    <row r="7543" spans="7:8" x14ac:dyDescent="0.2">
      <c r="G7543">
        <v>7541</v>
      </c>
      <c r="H7543">
        <f t="shared" ca="1" si="231"/>
        <v>-2.3660852040020323E-2</v>
      </c>
    </row>
    <row r="7544" spans="7:8" x14ac:dyDescent="0.2">
      <c r="G7544">
        <v>7542</v>
      </c>
      <c r="H7544">
        <f t="shared" ca="1" si="231"/>
        <v>-1.5354635517296003E-2</v>
      </c>
    </row>
    <row r="7545" spans="7:8" x14ac:dyDescent="0.2">
      <c r="G7545">
        <v>7543</v>
      </c>
      <c r="H7545">
        <f t="shared" ca="1" si="231"/>
        <v>1.4129227606591769E-2</v>
      </c>
    </row>
    <row r="7546" spans="7:8" x14ac:dyDescent="0.2">
      <c r="G7546">
        <v>7544</v>
      </c>
      <c r="H7546">
        <f t="shared" ca="1" si="231"/>
        <v>4.1249642639015222E-3</v>
      </c>
    </row>
    <row r="7547" spans="7:8" x14ac:dyDescent="0.2">
      <c r="G7547">
        <v>7545</v>
      </c>
      <c r="H7547">
        <f t="shared" ca="1" si="231"/>
        <v>2.3501777369366102E-2</v>
      </c>
    </row>
    <row r="7548" spans="7:8" x14ac:dyDescent="0.2">
      <c r="G7548">
        <v>7546</v>
      </c>
      <c r="H7548">
        <f t="shared" ca="1" si="231"/>
        <v>2.5024199996967728E-2</v>
      </c>
    </row>
    <row r="7549" spans="7:8" x14ac:dyDescent="0.2">
      <c r="G7549">
        <v>7547</v>
      </c>
      <c r="H7549">
        <f t="shared" ca="1" si="231"/>
        <v>-3.0145873837515085E-2</v>
      </c>
    </row>
    <row r="7550" spans="7:8" x14ac:dyDescent="0.2">
      <c r="G7550">
        <v>7548</v>
      </c>
      <c r="H7550">
        <f t="shared" ca="1" si="231"/>
        <v>-6.119367907692682E-3</v>
      </c>
    </row>
    <row r="7551" spans="7:8" x14ac:dyDescent="0.2">
      <c r="G7551">
        <v>7549</v>
      </c>
      <c r="H7551">
        <f t="shared" ca="1" si="231"/>
        <v>1.8522231604183453E-2</v>
      </c>
    </row>
    <row r="7552" spans="7:8" x14ac:dyDescent="0.2">
      <c r="G7552">
        <v>7550</v>
      </c>
      <c r="H7552">
        <f t="shared" ca="1" si="231"/>
        <v>-1.7004014120161066E-2</v>
      </c>
    </row>
    <row r="7553" spans="7:8" x14ac:dyDescent="0.2">
      <c r="G7553">
        <v>7551</v>
      </c>
      <c r="H7553">
        <f t="shared" ca="1" si="231"/>
        <v>2.7041850612150736E-4</v>
      </c>
    </row>
    <row r="7554" spans="7:8" x14ac:dyDescent="0.2">
      <c r="G7554">
        <v>7552</v>
      </c>
      <c r="H7554">
        <f t="shared" ca="1" si="231"/>
        <v>-7.2117713279697113E-2</v>
      </c>
    </row>
    <row r="7555" spans="7:8" x14ac:dyDescent="0.2">
      <c r="G7555">
        <v>7553</v>
      </c>
      <c r="H7555">
        <f t="shared" ca="1" si="231"/>
        <v>2.7896624324654777E-2</v>
      </c>
    </row>
    <row r="7556" spans="7:8" x14ac:dyDescent="0.2">
      <c r="G7556">
        <v>7554</v>
      </c>
      <c r="H7556">
        <f t="shared" ref="H7556:H7619" ca="1" si="232">_xlfn.NORM.INV(RAND(),N$5,N$6)</f>
        <v>7.751275607743368E-3</v>
      </c>
    </row>
    <row r="7557" spans="7:8" x14ac:dyDescent="0.2">
      <c r="G7557">
        <v>7555</v>
      </c>
      <c r="H7557">
        <f t="shared" ca="1" si="232"/>
        <v>1.9911042873091585E-2</v>
      </c>
    </row>
    <row r="7558" spans="7:8" x14ac:dyDescent="0.2">
      <c r="G7558">
        <v>7556</v>
      </c>
      <c r="H7558">
        <f t="shared" ca="1" si="232"/>
        <v>2.2197499391214924E-2</v>
      </c>
    </row>
    <row r="7559" spans="7:8" x14ac:dyDescent="0.2">
      <c r="G7559">
        <v>7557</v>
      </c>
      <c r="H7559">
        <f t="shared" ca="1" si="232"/>
        <v>2.6198217779629412E-2</v>
      </c>
    </row>
    <row r="7560" spans="7:8" x14ac:dyDescent="0.2">
      <c r="G7560">
        <v>7558</v>
      </c>
      <c r="H7560">
        <f t="shared" ca="1" si="232"/>
        <v>2.5730387355936659E-2</v>
      </c>
    </row>
    <row r="7561" spans="7:8" x14ac:dyDescent="0.2">
      <c r="G7561">
        <v>7559</v>
      </c>
      <c r="H7561">
        <f t="shared" ca="1" si="232"/>
        <v>3.8295346066806998E-2</v>
      </c>
    </row>
    <row r="7562" spans="7:8" x14ac:dyDescent="0.2">
      <c r="G7562">
        <v>7560</v>
      </c>
      <c r="H7562">
        <f t="shared" ca="1" si="232"/>
        <v>-3.0600152723139914E-4</v>
      </c>
    </row>
    <row r="7563" spans="7:8" x14ac:dyDescent="0.2">
      <c r="G7563">
        <v>7561</v>
      </c>
      <c r="H7563">
        <f t="shared" ca="1" si="232"/>
        <v>-3.498454565807041E-2</v>
      </c>
    </row>
    <row r="7564" spans="7:8" x14ac:dyDescent="0.2">
      <c r="G7564">
        <v>7562</v>
      </c>
      <c r="H7564">
        <f t="shared" ca="1" si="232"/>
        <v>1.7551228519213091E-2</v>
      </c>
    </row>
    <row r="7565" spans="7:8" x14ac:dyDescent="0.2">
      <c r="G7565">
        <v>7563</v>
      </c>
      <c r="H7565">
        <f t="shared" ca="1" si="232"/>
        <v>4.5489555292497021E-2</v>
      </c>
    </row>
    <row r="7566" spans="7:8" x14ac:dyDescent="0.2">
      <c r="G7566">
        <v>7564</v>
      </c>
      <c r="H7566">
        <f t="shared" ca="1" si="232"/>
        <v>1.3570050214224676E-2</v>
      </c>
    </row>
    <row r="7567" spans="7:8" x14ac:dyDescent="0.2">
      <c r="G7567">
        <v>7565</v>
      </c>
      <c r="H7567">
        <f t="shared" ca="1" si="232"/>
        <v>-2.1162449025879226E-2</v>
      </c>
    </row>
    <row r="7568" spans="7:8" x14ac:dyDescent="0.2">
      <c r="G7568">
        <v>7566</v>
      </c>
      <c r="H7568">
        <f t="shared" ca="1" si="232"/>
        <v>-4.7536646426563234E-3</v>
      </c>
    </row>
    <row r="7569" spans="7:8" x14ac:dyDescent="0.2">
      <c r="G7569">
        <v>7567</v>
      </c>
      <c r="H7569">
        <f t="shared" ca="1" si="232"/>
        <v>-7.8333736602002064E-3</v>
      </c>
    </row>
    <row r="7570" spans="7:8" x14ac:dyDescent="0.2">
      <c r="G7570">
        <v>7568</v>
      </c>
      <c r="H7570">
        <f t="shared" ca="1" si="232"/>
        <v>-3.7642230696296783E-2</v>
      </c>
    </row>
    <row r="7571" spans="7:8" x14ac:dyDescent="0.2">
      <c r="G7571">
        <v>7569</v>
      </c>
      <c r="H7571">
        <f t="shared" ca="1" si="232"/>
        <v>1.7313439992075526E-2</v>
      </c>
    </row>
    <row r="7572" spans="7:8" x14ac:dyDescent="0.2">
      <c r="G7572">
        <v>7570</v>
      </c>
      <c r="H7572">
        <f t="shared" ca="1" si="232"/>
        <v>7.9084624209708826E-2</v>
      </c>
    </row>
    <row r="7573" spans="7:8" x14ac:dyDescent="0.2">
      <c r="G7573">
        <v>7571</v>
      </c>
      <c r="H7573">
        <f t="shared" ca="1" si="232"/>
        <v>2.6594607127310588E-3</v>
      </c>
    </row>
    <row r="7574" spans="7:8" x14ac:dyDescent="0.2">
      <c r="G7574">
        <v>7572</v>
      </c>
      <c r="H7574">
        <f t="shared" ca="1" si="232"/>
        <v>-2.4019926583612496E-3</v>
      </c>
    </row>
    <row r="7575" spans="7:8" x14ac:dyDescent="0.2">
      <c r="G7575">
        <v>7573</v>
      </c>
      <c r="H7575">
        <f t="shared" ca="1" si="232"/>
        <v>-4.3041736219716867E-2</v>
      </c>
    </row>
    <row r="7576" spans="7:8" x14ac:dyDescent="0.2">
      <c r="G7576">
        <v>7574</v>
      </c>
      <c r="H7576">
        <f t="shared" ca="1" si="232"/>
        <v>1.7115078124492405E-2</v>
      </c>
    </row>
    <row r="7577" spans="7:8" x14ac:dyDescent="0.2">
      <c r="G7577">
        <v>7575</v>
      </c>
      <c r="H7577">
        <f t="shared" ca="1" si="232"/>
        <v>-1.6207455506379528E-2</v>
      </c>
    </row>
    <row r="7578" spans="7:8" x14ac:dyDescent="0.2">
      <c r="G7578">
        <v>7576</v>
      </c>
      <c r="H7578">
        <f t="shared" ca="1" si="232"/>
        <v>-1.5951567599221225E-2</v>
      </c>
    </row>
    <row r="7579" spans="7:8" x14ac:dyDescent="0.2">
      <c r="G7579">
        <v>7577</v>
      </c>
      <c r="H7579">
        <f t="shared" ca="1" si="232"/>
        <v>5.8545815397186042E-3</v>
      </c>
    </row>
    <row r="7580" spans="7:8" x14ac:dyDescent="0.2">
      <c r="G7580">
        <v>7578</v>
      </c>
      <c r="H7580">
        <f t="shared" ca="1" si="232"/>
        <v>2.4761174298818123E-2</v>
      </c>
    </row>
    <row r="7581" spans="7:8" x14ac:dyDescent="0.2">
      <c r="G7581">
        <v>7579</v>
      </c>
      <c r="H7581">
        <f t="shared" ca="1" si="232"/>
        <v>-2.1754480154886558E-2</v>
      </c>
    </row>
    <row r="7582" spans="7:8" x14ac:dyDescent="0.2">
      <c r="G7582">
        <v>7580</v>
      </c>
      <c r="H7582">
        <f t="shared" ca="1" si="232"/>
        <v>-2.1778471263557031E-2</v>
      </c>
    </row>
    <row r="7583" spans="7:8" x14ac:dyDescent="0.2">
      <c r="G7583">
        <v>7581</v>
      </c>
      <c r="H7583">
        <f t="shared" ca="1" si="232"/>
        <v>-6.675931373548491E-2</v>
      </c>
    </row>
    <row r="7584" spans="7:8" x14ac:dyDescent="0.2">
      <c r="G7584">
        <v>7582</v>
      </c>
      <c r="H7584">
        <f t="shared" ca="1" si="232"/>
        <v>-2.8845553581247655E-3</v>
      </c>
    </row>
    <row r="7585" spans="7:8" x14ac:dyDescent="0.2">
      <c r="G7585">
        <v>7583</v>
      </c>
      <c r="H7585">
        <f t="shared" ca="1" si="232"/>
        <v>5.0719680883038625E-4</v>
      </c>
    </row>
    <row r="7586" spans="7:8" x14ac:dyDescent="0.2">
      <c r="G7586">
        <v>7584</v>
      </c>
      <c r="H7586">
        <f t="shared" ca="1" si="232"/>
        <v>5.5227841170290932E-3</v>
      </c>
    </row>
    <row r="7587" spans="7:8" x14ac:dyDescent="0.2">
      <c r="G7587">
        <v>7585</v>
      </c>
      <c r="H7587">
        <f t="shared" ca="1" si="232"/>
        <v>1.215681879386424E-2</v>
      </c>
    </row>
    <row r="7588" spans="7:8" x14ac:dyDescent="0.2">
      <c r="G7588">
        <v>7586</v>
      </c>
      <c r="H7588">
        <f t="shared" ca="1" si="232"/>
        <v>-6.0710138234645796E-3</v>
      </c>
    </row>
    <row r="7589" spans="7:8" x14ac:dyDescent="0.2">
      <c r="G7589">
        <v>7587</v>
      </c>
      <c r="H7589">
        <f t="shared" ca="1" si="232"/>
        <v>-3.485771689252528E-2</v>
      </c>
    </row>
    <row r="7590" spans="7:8" x14ac:dyDescent="0.2">
      <c r="G7590">
        <v>7588</v>
      </c>
      <c r="H7590">
        <f t="shared" ca="1" si="232"/>
        <v>6.3223155407041626E-2</v>
      </c>
    </row>
    <row r="7591" spans="7:8" x14ac:dyDescent="0.2">
      <c r="G7591">
        <v>7589</v>
      </c>
      <c r="H7591">
        <f t="shared" ca="1" si="232"/>
        <v>-2.9799080003435452E-2</v>
      </c>
    </row>
    <row r="7592" spans="7:8" x14ac:dyDescent="0.2">
      <c r="G7592">
        <v>7590</v>
      </c>
      <c r="H7592">
        <f t="shared" ca="1" si="232"/>
        <v>-1.4878545129303311E-2</v>
      </c>
    </row>
    <row r="7593" spans="7:8" x14ac:dyDescent="0.2">
      <c r="G7593">
        <v>7591</v>
      </c>
      <c r="H7593">
        <f t="shared" ca="1" si="232"/>
        <v>-1.7804423791864286E-2</v>
      </c>
    </row>
    <row r="7594" spans="7:8" x14ac:dyDescent="0.2">
      <c r="G7594">
        <v>7592</v>
      </c>
      <c r="H7594">
        <f t="shared" ca="1" si="232"/>
        <v>-1.6529659461545068E-2</v>
      </c>
    </row>
    <row r="7595" spans="7:8" x14ac:dyDescent="0.2">
      <c r="G7595">
        <v>7593</v>
      </c>
      <c r="H7595">
        <f t="shared" ca="1" si="232"/>
        <v>-1.8639303350222496E-2</v>
      </c>
    </row>
    <row r="7596" spans="7:8" x14ac:dyDescent="0.2">
      <c r="G7596">
        <v>7594</v>
      </c>
      <c r="H7596">
        <f t="shared" ca="1" si="232"/>
        <v>-3.3143134862078982E-2</v>
      </c>
    </row>
    <row r="7597" spans="7:8" x14ac:dyDescent="0.2">
      <c r="G7597">
        <v>7595</v>
      </c>
      <c r="H7597">
        <f t="shared" ca="1" si="232"/>
        <v>1.1790596134666192E-3</v>
      </c>
    </row>
    <row r="7598" spans="7:8" x14ac:dyDescent="0.2">
      <c r="G7598">
        <v>7596</v>
      </c>
      <c r="H7598">
        <f t="shared" ca="1" si="232"/>
        <v>-2.4772413753081521E-2</v>
      </c>
    </row>
    <row r="7599" spans="7:8" x14ac:dyDescent="0.2">
      <c r="G7599">
        <v>7597</v>
      </c>
      <c r="H7599">
        <f t="shared" ca="1" si="232"/>
        <v>3.4908663196495951E-2</v>
      </c>
    </row>
    <row r="7600" spans="7:8" x14ac:dyDescent="0.2">
      <c r="G7600">
        <v>7598</v>
      </c>
      <c r="H7600">
        <f t="shared" ca="1" si="232"/>
        <v>6.7552013399412884E-3</v>
      </c>
    </row>
    <row r="7601" spans="7:8" x14ac:dyDescent="0.2">
      <c r="G7601">
        <v>7599</v>
      </c>
      <c r="H7601">
        <f t="shared" ca="1" si="232"/>
        <v>-4.4378926891860751E-2</v>
      </c>
    </row>
    <row r="7602" spans="7:8" x14ac:dyDescent="0.2">
      <c r="G7602">
        <v>7600</v>
      </c>
      <c r="H7602">
        <f t="shared" ca="1" si="232"/>
        <v>1.674533135074802E-2</v>
      </c>
    </row>
    <row r="7603" spans="7:8" x14ac:dyDescent="0.2">
      <c r="G7603">
        <v>7601</v>
      </c>
      <c r="H7603">
        <f t="shared" ca="1" si="232"/>
        <v>-2.940799087320075E-2</v>
      </c>
    </row>
    <row r="7604" spans="7:8" x14ac:dyDescent="0.2">
      <c r="G7604">
        <v>7602</v>
      </c>
      <c r="H7604">
        <f t="shared" ca="1" si="232"/>
        <v>-4.0789002979600107E-3</v>
      </c>
    </row>
    <row r="7605" spans="7:8" x14ac:dyDescent="0.2">
      <c r="G7605">
        <v>7603</v>
      </c>
      <c r="H7605">
        <f t="shared" ca="1" si="232"/>
        <v>-3.6560697453848288E-2</v>
      </c>
    </row>
    <row r="7606" spans="7:8" x14ac:dyDescent="0.2">
      <c r="G7606">
        <v>7604</v>
      </c>
      <c r="H7606">
        <f t="shared" ca="1" si="232"/>
        <v>-4.0038669561206414E-2</v>
      </c>
    </row>
    <row r="7607" spans="7:8" x14ac:dyDescent="0.2">
      <c r="G7607">
        <v>7605</v>
      </c>
      <c r="H7607">
        <f t="shared" ca="1" si="232"/>
        <v>6.604428820244394E-3</v>
      </c>
    </row>
    <row r="7608" spans="7:8" x14ac:dyDescent="0.2">
      <c r="G7608">
        <v>7606</v>
      </c>
      <c r="H7608">
        <f t="shared" ca="1" si="232"/>
        <v>-1.8403085250761602E-2</v>
      </c>
    </row>
    <row r="7609" spans="7:8" x14ac:dyDescent="0.2">
      <c r="G7609">
        <v>7607</v>
      </c>
      <c r="H7609">
        <f t="shared" ca="1" si="232"/>
        <v>6.0872063703496751E-2</v>
      </c>
    </row>
    <row r="7610" spans="7:8" x14ac:dyDescent="0.2">
      <c r="G7610">
        <v>7608</v>
      </c>
      <c r="H7610">
        <f t="shared" ca="1" si="232"/>
        <v>-7.0769833786513692E-2</v>
      </c>
    </row>
    <row r="7611" spans="7:8" x14ac:dyDescent="0.2">
      <c r="G7611">
        <v>7609</v>
      </c>
      <c r="H7611">
        <f t="shared" ca="1" si="232"/>
        <v>-4.0536000598135787E-2</v>
      </c>
    </row>
    <row r="7612" spans="7:8" x14ac:dyDescent="0.2">
      <c r="G7612">
        <v>7610</v>
      </c>
      <c r="H7612">
        <f t="shared" ca="1" si="232"/>
        <v>3.4335695622618463E-2</v>
      </c>
    </row>
    <row r="7613" spans="7:8" x14ac:dyDescent="0.2">
      <c r="G7613">
        <v>7611</v>
      </c>
      <c r="H7613">
        <f t="shared" ca="1" si="232"/>
        <v>2.9550169835433633E-2</v>
      </c>
    </row>
    <row r="7614" spans="7:8" x14ac:dyDescent="0.2">
      <c r="G7614">
        <v>7612</v>
      </c>
      <c r="H7614">
        <f t="shared" ca="1" si="232"/>
        <v>1.5550987881277749E-2</v>
      </c>
    </row>
    <row r="7615" spans="7:8" x14ac:dyDescent="0.2">
      <c r="G7615">
        <v>7613</v>
      </c>
      <c r="H7615">
        <f t="shared" ca="1" si="232"/>
        <v>3.0887409110461773E-3</v>
      </c>
    </row>
    <row r="7616" spans="7:8" x14ac:dyDescent="0.2">
      <c r="G7616">
        <v>7614</v>
      </c>
      <c r="H7616">
        <f t="shared" ca="1" si="232"/>
        <v>5.2827557976460722E-2</v>
      </c>
    </row>
    <row r="7617" spans="7:8" x14ac:dyDescent="0.2">
      <c r="G7617">
        <v>7615</v>
      </c>
      <c r="H7617">
        <f t="shared" ca="1" si="232"/>
        <v>1.1310478757961871E-2</v>
      </c>
    </row>
    <row r="7618" spans="7:8" x14ac:dyDescent="0.2">
      <c r="G7618">
        <v>7616</v>
      </c>
      <c r="H7618">
        <f t="shared" ca="1" si="232"/>
        <v>-6.109463542035462E-2</v>
      </c>
    </row>
    <row r="7619" spans="7:8" x14ac:dyDescent="0.2">
      <c r="G7619">
        <v>7617</v>
      </c>
      <c r="H7619">
        <f t="shared" ca="1" si="232"/>
        <v>3.3880567328994173E-2</v>
      </c>
    </row>
    <row r="7620" spans="7:8" x14ac:dyDescent="0.2">
      <c r="G7620">
        <v>7618</v>
      </c>
      <c r="H7620">
        <f t="shared" ref="H7620:H7683" ca="1" si="233">_xlfn.NORM.INV(RAND(),N$5,N$6)</f>
        <v>1.9564183653760562E-2</v>
      </c>
    </row>
    <row r="7621" spans="7:8" x14ac:dyDescent="0.2">
      <c r="G7621">
        <v>7619</v>
      </c>
      <c r="H7621">
        <f t="shared" ca="1" si="233"/>
        <v>3.6057160764176636E-2</v>
      </c>
    </row>
    <row r="7622" spans="7:8" x14ac:dyDescent="0.2">
      <c r="G7622">
        <v>7620</v>
      </c>
      <c r="H7622">
        <f t="shared" ca="1" si="233"/>
        <v>-3.9580375101653797E-2</v>
      </c>
    </row>
    <row r="7623" spans="7:8" x14ac:dyDescent="0.2">
      <c r="G7623">
        <v>7621</v>
      </c>
      <c r="H7623">
        <f t="shared" ca="1" si="233"/>
        <v>-1.8503599606358327E-2</v>
      </c>
    </row>
    <row r="7624" spans="7:8" x14ac:dyDescent="0.2">
      <c r="G7624">
        <v>7622</v>
      </c>
      <c r="H7624">
        <f t="shared" ca="1" si="233"/>
        <v>-3.6089793258666257E-2</v>
      </c>
    </row>
    <row r="7625" spans="7:8" x14ac:dyDescent="0.2">
      <c r="G7625">
        <v>7623</v>
      </c>
      <c r="H7625">
        <f t="shared" ca="1" si="233"/>
        <v>1.2576618659572721E-2</v>
      </c>
    </row>
    <row r="7626" spans="7:8" x14ac:dyDescent="0.2">
      <c r="G7626">
        <v>7624</v>
      </c>
      <c r="H7626">
        <f t="shared" ca="1" si="233"/>
        <v>-1.030256729940358E-4</v>
      </c>
    </row>
    <row r="7627" spans="7:8" x14ac:dyDescent="0.2">
      <c r="G7627">
        <v>7625</v>
      </c>
      <c r="H7627">
        <f t="shared" ca="1" si="233"/>
        <v>-2.0681281398778416E-2</v>
      </c>
    </row>
    <row r="7628" spans="7:8" x14ac:dyDescent="0.2">
      <c r="G7628">
        <v>7626</v>
      </c>
      <c r="H7628">
        <f t="shared" ca="1" si="233"/>
        <v>1.787009131613749E-3</v>
      </c>
    </row>
    <row r="7629" spans="7:8" x14ac:dyDescent="0.2">
      <c r="G7629">
        <v>7627</v>
      </c>
      <c r="H7629">
        <f t="shared" ca="1" si="233"/>
        <v>-1.6620434414753762E-2</v>
      </c>
    </row>
    <row r="7630" spans="7:8" x14ac:dyDescent="0.2">
      <c r="G7630">
        <v>7628</v>
      </c>
      <c r="H7630">
        <f t="shared" ca="1" si="233"/>
        <v>2.2204372615882345E-2</v>
      </c>
    </row>
    <row r="7631" spans="7:8" x14ac:dyDescent="0.2">
      <c r="G7631">
        <v>7629</v>
      </c>
      <c r="H7631">
        <f t="shared" ca="1" si="233"/>
        <v>-1.4876134741357291E-2</v>
      </c>
    </row>
    <row r="7632" spans="7:8" x14ac:dyDescent="0.2">
      <c r="G7632">
        <v>7630</v>
      </c>
      <c r="H7632">
        <f t="shared" ca="1" si="233"/>
        <v>-1.6335961530023535E-2</v>
      </c>
    </row>
    <row r="7633" spans="7:8" x14ac:dyDescent="0.2">
      <c r="G7633">
        <v>7631</v>
      </c>
      <c r="H7633">
        <f t="shared" ca="1" si="233"/>
        <v>-1.2811124924673373E-2</v>
      </c>
    </row>
    <row r="7634" spans="7:8" x14ac:dyDescent="0.2">
      <c r="G7634">
        <v>7632</v>
      </c>
      <c r="H7634">
        <f t="shared" ca="1" si="233"/>
        <v>1.7114048108849637E-2</v>
      </c>
    </row>
    <row r="7635" spans="7:8" x14ac:dyDescent="0.2">
      <c r="G7635">
        <v>7633</v>
      </c>
      <c r="H7635">
        <f t="shared" ca="1" si="233"/>
        <v>-1.7905983928136287E-2</v>
      </c>
    </row>
    <row r="7636" spans="7:8" x14ac:dyDescent="0.2">
      <c r="G7636">
        <v>7634</v>
      </c>
      <c r="H7636">
        <f t="shared" ca="1" si="233"/>
        <v>-3.5673173391379952E-2</v>
      </c>
    </row>
    <row r="7637" spans="7:8" x14ac:dyDescent="0.2">
      <c r="G7637">
        <v>7635</v>
      </c>
      <c r="H7637">
        <f t="shared" ca="1" si="233"/>
        <v>1.1361047765589639E-2</v>
      </c>
    </row>
    <row r="7638" spans="7:8" x14ac:dyDescent="0.2">
      <c r="G7638">
        <v>7636</v>
      </c>
      <c r="H7638">
        <f t="shared" ca="1" si="233"/>
        <v>4.736193417471235E-2</v>
      </c>
    </row>
    <row r="7639" spans="7:8" x14ac:dyDescent="0.2">
      <c r="G7639">
        <v>7637</v>
      </c>
      <c r="H7639">
        <f t="shared" ca="1" si="233"/>
        <v>-4.4386732685554986E-2</v>
      </c>
    </row>
    <row r="7640" spans="7:8" x14ac:dyDescent="0.2">
      <c r="G7640">
        <v>7638</v>
      </c>
      <c r="H7640">
        <f t="shared" ca="1" si="233"/>
        <v>2.7843365182379714E-2</v>
      </c>
    </row>
    <row r="7641" spans="7:8" x14ac:dyDescent="0.2">
      <c r="G7641">
        <v>7639</v>
      </c>
      <c r="H7641">
        <f t="shared" ca="1" si="233"/>
        <v>4.3085125411938326E-2</v>
      </c>
    </row>
    <row r="7642" spans="7:8" x14ac:dyDescent="0.2">
      <c r="G7642">
        <v>7640</v>
      </c>
      <c r="H7642">
        <f t="shared" ca="1" si="233"/>
        <v>-1.0062163748185861E-2</v>
      </c>
    </row>
    <row r="7643" spans="7:8" x14ac:dyDescent="0.2">
      <c r="G7643">
        <v>7641</v>
      </c>
      <c r="H7643">
        <f t="shared" ca="1" si="233"/>
        <v>-2.9837213777288013E-2</v>
      </c>
    </row>
    <row r="7644" spans="7:8" x14ac:dyDescent="0.2">
      <c r="G7644">
        <v>7642</v>
      </c>
      <c r="H7644">
        <f t="shared" ca="1" si="233"/>
        <v>9.2896226770492855E-3</v>
      </c>
    </row>
    <row r="7645" spans="7:8" x14ac:dyDescent="0.2">
      <c r="G7645">
        <v>7643</v>
      </c>
      <c r="H7645">
        <f t="shared" ca="1" si="233"/>
        <v>4.221363608749254E-2</v>
      </c>
    </row>
    <row r="7646" spans="7:8" x14ac:dyDescent="0.2">
      <c r="G7646">
        <v>7644</v>
      </c>
      <c r="H7646">
        <f t="shared" ca="1" si="233"/>
        <v>7.7061561234345393E-4</v>
      </c>
    </row>
    <row r="7647" spans="7:8" x14ac:dyDescent="0.2">
      <c r="G7647">
        <v>7645</v>
      </c>
      <c r="H7647">
        <f t="shared" ca="1" si="233"/>
        <v>-2.503685771069324E-2</v>
      </c>
    </row>
    <row r="7648" spans="7:8" x14ac:dyDescent="0.2">
      <c r="G7648">
        <v>7646</v>
      </c>
      <c r="H7648">
        <f t="shared" ca="1" si="233"/>
        <v>4.4759625365615634E-3</v>
      </c>
    </row>
    <row r="7649" spans="7:8" x14ac:dyDescent="0.2">
      <c r="G7649">
        <v>7647</v>
      </c>
      <c r="H7649">
        <f t="shared" ca="1" si="233"/>
        <v>-2.3696156376897988E-2</v>
      </c>
    </row>
    <row r="7650" spans="7:8" x14ac:dyDescent="0.2">
      <c r="G7650">
        <v>7648</v>
      </c>
      <c r="H7650">
        <f t="shared" ca="1" si="233"/>
        <v>7.5784464780697478E-3</v>
      </c>
    </row>
    <row r="7651" spans="7:8" x14ac:dyDescent="0.2">
      <c r="G7651">
        <v>7649</v>
      </c>
      <c r="H7651">
        <f t="shared" ca="1" si="233"/>
        <v>1.8718939574242019E-3</v>
      </c>
    </row>
    <row r="7652" spans="7:8" x14ac:dyDescent="0.2">
      <c r="G7652">
        <v>7650</v>
      </c>
      <c r="H7652">
        <f t="shared" ca="1" si="233"/>
        <v>-9.3565546673096845E-3</v>
      </c>
    </row>
    <row r="7653" spans="7:8" x14ac:dyDescent="0.2">
      <c r="G7653">
        <v>7651</v>
      </c>
      <c r="H7653">
        <f t="shared" ca="1" si="233"/>
        <v>6.2096418245958926E-3</v>
      </c>
    </row>
    <row r="7654" spans="7:8" x14ac:dyDescent="0.2">
      <c r="G7654">
        <v>7652</v>
      </c>
      <c r="H7654">
        <f t="shared" ca="1" si="233"/>
        <v>8.6841454848661287E-4</v>
      </c>
    </row>
    <row r="7655" spans="7:8" x14ac:dyDescent="0.2">
      <c r="G7655">
        <v>7653</v>
      </c>
      <c r="H7655">
        <f t="shared" ca="1" si="233"/>
        <v>3.5241413386366299E-2</v>
      </c>
    </row>
    <row r="7656" spans="7:8" x14ac:dyDescent="0.2">
      <c r="G7656">
        <v>7654</v>
      </c>
      <c r="H7656">
        <f t="shared" ca="1" si="233"/>
        <v>-1.9786125139545935E-2</v>
      </c>
    </row>
    <row r="7657" spans="7:8" x14ac:dyDescent="0.2">
      <c r="G7657">
        <v>7655</v>
      </c>
      <c r="H7657">
        <f t="shared" ca="1" si="233"/>
        <v>2.7186837637051221E-3</v>
      </c>
    </row>
    <row r="7658" spans="7:8" x14ac:dyDescent="0.2">
      <c r="G7658">
        <v>7656</v>
      </c>
      <c r="H7658">
        <f t="shared" ca="1" si="233"/>
        <v>4.3444199752604371E-2</v>
      </c>
    </row>
    <row r="7659" spans="7:8" x14ac:dyDescent="0.2">
      <c r="G7659">
        <v>7657</v>
      </c>
      <c r="H7659">
        <f t="shared" ca="1" si="233"/>
        <v>8.1180999248114498E-3</v>
      </c>
    </row>
    <row r="7660" spans="7:8" x14ac:dyDescent="0.2">
      <c r="G7660">
        <v>7658</v>
      </c>
      <c r="H7660">
        <f t="shared" ca="1" si="233"/>
        <v>2.9492002963962495E-3</v>
      </c>
    </row>
    <row r="7661" spans="7:8" x14ac:dyDescent="0.2">
      <c r="G7661">
        <v>7659</v>
      </c>
      <c r="H7661">
        <f t="shared" ca="1" si="233"/>
        <v>9.7885475685586896E-3</v>
      </c>
    </row>
    <row r="7662" spans="7:8" x14ac:dyDescent="0.2">
      <c r="G7662">
        <v>7660</v>
      </c>
      <c r="H7662">
        <f t="shared" ca="1" si="233"/>
        <v>-3.392653776543378E-3</v>
      </c>
    </row>
    <row r="7663" spans="7:8" x14ac:dyDescent="0.2">
      <c r="G7663">
        <v>7661</v>
      </c>
      <c r="H7663">
        <f t="shared" ca="1" si="233"/>
        <v>-2.604471395711132E-3</v>
      </c>
    </row>
    <row r="7664" spans="7:8" x14ac:dyDescent="0.2">
      <c r="G7664">
        <v>7662</v>
      </c>
      <c r="H7664">
        <f t="shared" ca="1" si="233"/>
        <v>1.6983275662890988E-2</v>
      </c>
    </row>
    <row r="7665" spans="7:8" x14ac:dyDescent="0.2">
      <c r="G7665">
        <v>7663</v>
      </c>
      <c r="H7665">
        <f t="shared" ca="1" si="233"/>
        <v>-1.8185980493035932E-2</v>
      </c>
    </row>
    <row r="7666" spans="7:8" x14ac:dyDescent="0.2">
      <c r="G7666">
        <v>7664</v>
      </c>
      <c r="H7666">
        <f t="shared" ca="1" si="233"/>
        <v>1.9499713081526551E-2</v>
      </c>
    </row>
    <row r="7667" spans="7:8" x14ac:dyDescent="0.2">
      <c r="G7667">
        <v>7665</v>
      </c>
      <c r="H7667">
        <f t="shared" ca="1" si="233"/>
        <v>2.273331316886857E-2</v>
      </c>
    </row>
    <row r="7668" spans="7:8" x14ac:dyDescent="0.2">
      <c r="G7668">
        <v>7666</v>
      </c>
      <c r="H7668">
        <f t="shared" ca="1" si="233"/>
        <v>-4.7764373193961741E-2</v>
      </c>
    </row>
    <row r="7669" spans="7:8" x14ac:dyDescent="0.2">
      <c r="G7669">
        <v>7667</v>
      </c>
      <c r="H7669">
        <f t="shared" ca="1" si="233"/>
        <v>2.3197837663396243E-2</v>
      </c>
    </row>
    <row r="7670" spans="7:8" x14ac:dyDescent="0.2">
      <c r="G7670">
        <v>7668</v>
      </c>
      <c r="H7670">
        <f t="shared" ca="1" si="233"/>
        <v>9.3072989583080287E-3</v>
      </c>
    </row>
    <row r="7671" spans="7:8" x14ac:dyDescent="0.2">
      <c r="G7671">
        <v>7669</v>
      </c>
      <c r="H7671">
        <f t="shared" ca="1" si="233"/>
        <v>5.3528128476279888E-3</v>
      </c>
    </row>
    <row r="7672" spans="7:8" x14ac:dyDescent="0.2">
      <c r="G7672">
        <v>7670</v>
      </c>
      <c r="H7672">
        <f t="shared" ca="1" si="233"/>
        <v>-5.0015233338465512E-2</v>
      </c>
    </row>
    <row r="7673" spans="7:8" x14ac:dyDescent="0.2">
      <c r="G7673">
        <v>7671</v>
      </c>
      <c r="H7673">
        <f t="shared" ca="1" si="233"/>
        <v>1.5888483833077685E-3</v>
      </c>
    </row>
    <row r="7674" spans="7:8" x14ac:dyDescent="0.2">
      <c r="G7674">
        <v>7672</v>
      </c>
      <c r="H7674">
        <f t="shared" ca="1" si="233"/>
        <v>4.1110894933089372E-2</v>
      </c>
    </row>
    <row r="7675" spans="7:8" x14ac:dyDescent="0.2">
      <c r="G7675">
        <v>7673</v>
      </c>
      <c r="H7675">
        <f t="shared" ca="1" si="233"/>
        <v>2.2708912256302168E-2</v>
      </c>
    </row>
    <row r="7676" spans="7:8" x14ac:dyDescent="0.2">
      <c r="G7676">
        <v>7674</v>
      </c>
      <c r="H7676">
        <f t="shared" ca="1" si="233"/>
        <v>-5.8673683218714856E-3</v>
      </c>
    </row>
    <row r="7677" spans="7:8" x14ac:dyDescent="0.2">
      <c r="G7677">
        <v>7675</v>
      </c>
      <c r="H7677">
        <f t="shared" ca="1" si="233"/>
        <v>-3.0159328537401477E-2</v>
      </c>
    </row>
    <row r="7678" spans="7:8" x14ac:dyDescent="0.2">
      <c r="G7678">
        <v>7676</v>
      </c>
      <c r="H7678">
        <f t="shared" ca="1" si="233"/>
        <v>-5.9688023938578645E-2</v>
      </c>
    </row>
    <row r="7679" spans="7:8" x14ac:dyDescent="0.2">
      <c r="G7679">
        <v>7677</v>
      </c>
      <c r="H7679">
        <f t="shared" ca="1" si="233"/>
        <v>4.2307830797504706E-2</v>
      </c>
    </row>
    <row r="7680" spans="7:8" x14ac:dyDescent="0.2">
      <c r="G7680">
        <v>7678</v>
      </c>
      <c r="H7680">
        <f t="shared" ca="1" si="233"/>
        <v>1.7492036435245741E-2</v>
      </c>
    </row>
    <row r="7681" spans="7:8" x14ac:dyDescent="0.2">
      <c r="G7681">
        <v>7679</v>
      </c>
      <c r="H7681">
        <f t="shared" ca="1" si="233"/>
        <v>1.8001792338531847E-2</v>
      </c>
    </row>
    <row r="7682" spans="7:8" x14ac:dyDescent="0.2">
      <c r="G7682">
        <v>7680</v>
      </c>
      <c r="H7682">
        <f t="shared" ca="1" si="233"/>
        <v>3.4655140261484939E-2</v>
      </c>
    </row>
    <row r="7683" spans="7:8" x14ac:dyDescent="0.2">
      <c r="G7683">
        <v>7681</v>
      </c>
      <c r="H7683">
        <f t="shared" ca="1" si="233"/>
        <v>-6.6091926274193359E-3</v>
      </c>
    </row>
    <row r="7684" spans="7:8" x14ac:dyDescent="0.2">
      <c r="G7684">
        <v>7682</v>
      </c>
      <c r="H7684">
        <f t="shared" ref="H7684:H7747" ca="1" si="234">_xlfn.NORM.INV(RAND(),N$5,N$6)</f>
        <v>4.1098348110085725E-3</v>
      </c>
    </row>
    <row r="7685" spans="7:8" x14ac:dyDescent="0.2">
      <c r="G7685">
        <v>7683</v>
      </c>
      <c r="H7685">
        <f t="shared" ca="1" si="234"/>
        <v>-6.6116333401603014E-3</v>
      </c>
    </row>
    <row r="7686" spans="7:8" x14ac:dyDescent="0.2">
      <c r="G7686">
        <v>7684</v>
      </c>
      <c r="H7686">
        <f t="shared" ca="1" si="234"/>
        <v>2.635113453097301E-2</v>
      </c>
    </row>
    <row r="7687" spans="7:8" x14ac:dyDescent="0.2">
      <c r="G7687">
        <v>7685</v>
      </c>
      <c r="H7687">
        <f t="shared" ca="1" si="234"/>
        <v>-1.2198829524053108E-2</v>
      </c>
    </row>
    <row r="7688" spans="7:8" x14ac:dyDescent="0.2">
      <c r="G7688">
        <v>7686</v>
      </c>
      <c r="H7688">
        <f t="shared" ca="1" si="234"/>
        <v>-2.6438082301799221E-3</v>
      </c>
    </row>
    <row r="7689" spans="7:8" x14ac:dyDescent="0.2">
      <c r="G7689">
        <v>7687</v>
      </c>
      <c r="H7689">
        <f t="shared" ca="1" si="234"/>
        <v>-1.7712937720193441E-2</v>
      </c>
    </row>
    <row r="7690" spans="7:8" x14ac:dyDescent="0.2">
      <c r="G7690">
        <v>7688</v>
      </c>
      <c r="H7690">
        <f t="shared" ca="1" si="234"/>
        <v>1.7955881177804431E-2</v>
      </c>
    </row>
    <row r="7691" spans="7:8" x14ac:dyDescent="0.2">
      <c r="G7691">
        <v>7689</v>
      </c>
      <c r="H7691">
        <f t="shared" ca="1" si="234"/>
        <v>8.7065844984086427E-2</v>
      </c>
    </row>
    <row r="7692" spans="7:8" x14ac:dyDescent="0.2">
      <c r="G7692">
        <v>7690</v>
      </c>
      <c r="H7692">
        <f t="shared" ca="1" si="234"/>
        <v>2.8532143369352034E-2</v>
      </c>
    </row>
    <row r="7693" spans="7:8" x14ac:dyDescent="0.2">
      <c r="G7693">
        <v>7691</v>
      </c>
      <c r="H7693">
        <f t="shared" ca="1" si="234"/>
        <v>3.1732327260953597E-2</v>
      </c>
    </row>
    <row r="7694" spans="7:8" x14ac:dyDescent="0.2">
      <c r="G7694">
        <v>7692</v>
      </c>
      <c r="H7694">
        <f t="shared" ca="1" si="234"/>
        <v>8.0577650226961187E-2</v>
      </c>
    </row>
    <row r="7695" spans="7:8" x14ac:dyDescent="0.2">
      <c r="G7695">
        <v>7693</v>
      </c>
      <c r="H7695">
        <f t="shared" ca="1" si="234"/>
        <v>-1.545697157203527E-2</v>
      </c>
    </row>
    <row r="7696" spans="7:8" x14ac:dyDescent="0.2">
      <c r="G7696">
        <v>7694</v>
      </c>
      <c r="H7696">
        <f t="shared" ca="1" si="234"/>
        <v>2.3118696815284971E-3</v>
      </c>
    </row>
    <row r="7697" spans="7:8" x14ac:dyDescent="0.2">
      <c r="G7697">
        <v>7695</v>
      </c>
      <c r="H7697">
        <f t="shared" ca="1" si="234"/>
        <v>-3.9092202090341369E-3</v>
      </c>
    </row>
    <row r="7698" spans="7:8" x14ac:dyDescent="0.2">
      <c r="G7698">
        <v>7696</v>
      </c>
      <c r="H7698">
        <f t="shared" ca="1" si="234"/>
        <v>2.3067188843806753E-2</v>
      </c>
    </row>
    <row r="7699" spans="7:8" x14ac:dyDescent="0.2">
      <c r="G7699">
        <v>7697</v>
      </c>
      <c r="H7699">
        <f t="shared" ca="1" si="234"/>
        <v>-1.4765432668028503E-2</v>
      </c>
    </row>
    <row r="7700" spans="7:8" x14ac:dyDescent="0.2">
      <c r="G7700">
        <v>7698</v>
      </c>
      <c r="H7700">
        <f t="shared" ca="1" si="234"/>
        <v>-2.9625914880782683E-2</v>
      </c>
    </row>
    <row r="7701" spans="7:8" x14ac:dyDescent="0.2">
      <c r="G7701">
        <v>7699</v>
      </c>
      <c r="H7701">
        <f t="shared" ca="1" si="234"/>
        <v>-3.8055724971992083E-2</v>
      </c>
    </row>
    <row r="7702" spans="7:8" x14ac:dyDescent="0.2">
      <c r="G7702">
        <v>7700</v>
      </c>
      <c r="H7702">
        <f t="shared" ca="1" si="234"/>
        <v>5.9701369640432246E-2</v>
      </c>
    </row>
    <row r="7703" spans="7:8" x14ac:dyDescent="0.2">
      <c r="G7703">
        <v>7701</v>
      </c>
      <c r="H7703">
        <f t="shared" ca="1" si="234"/>
        <v>-2.4512793792363582E-2</v>
      </c>
    </row>
    <row r="7704" spans="7:8" x14ac:dyDescent="0.2">
      <c r="G7704">
        <v>7702</v>
      </c>
      <c r="H7704">
        <f t="shared" ca="1" si="234"/>
        <v>-9.077401122857761E-3</v>
      </c>
    </row>
    <row r="7705" spans="7:8" x14ac:dyDescent="0.2">
      <c r="G7705">
        <v>7703</v>
      </c>
      <c r="H7705">
        <f t="shared" ca="1" si="234"/>
        <v>-2.8088140800574202E-2</v>
      </c>
    </row>
    <row r="7706" spans="7:8" x14ac:dyDescent="0.2">
      <c r="G7706">
        <v>7704</v>
      </c>
      <c r="H7706">
        <f t="shared" ca="1" si="234"/>
        <v>4.4246740686888471E-3</v>
      </c>
    </row>
    <row r="7707" spans="7:8" x14ac:dyDescent="0.2">
      <c r="G7707">
        <v>7705</v>
      </c>
      <c r="H7707">
        <f t="shared" ca="1" si="234"/>
        <v>2.7132503550887505E-2</v>
      </c>
    </row>
    <row r="7708" spans="7:8" x14ac:dyDescent="0.2">
      <c r="G7708">
        <v>7706</v>
      </c>
      <c r="H7708">
        <f t="shared" ca="1" si="234"/>
        <v>-7.4256707555305805E-3</v>
      </c>
    </row>
    <row r="7709" spans="7:8" x14ac:dyDescent="0.2">
      <c r="G7709">
        <v>7707</v>
      </c>
      <c r="H7709">
        <f t="shared" ca="1" si="234"/>
        <v>5.621591776085769E-3</v>
      </c>
    </row>
    <row r="7710" spans="7:8" x14ac:dyDescent="0.2">
      <c r="G7710">
        <v>7708</v>
      </c>
      <c r="H7710">
        <f t="shared" ca="1" si="234"/>
        <v>7.7288991026771962E-4</v>
      </c>
    </row>
    <row r="7711" spans="7:8" x14ac:dyDescent="0.2">
      <c r="G7711">
        <v>7709</v>
      </c>
      <c r="H7711">
        <f t="shared" ca="1" si="234"/>
        <v>5.9555372633598766E-2</v>
      </c>
    </row>
    <row r="7712" spans="7:8" x14ac:dyDescent="0.2">
      <c r="G7712">
        <v>7710</v>
      </c>
      <c r="H7712">
        <f t="shared" ca="1" si="234"/>
        <v>-3.7475727491740746E-2</v>
      </c>
    </row>
    <row r="7713" spans="7:8" x14ac:dyDescent="0.2">
      <c r="G7713">
        <v>7711</v>
      </c>
      <c r="H7713">
        <f t="shared" ca="1" si="234"/>
        <v>1.6158227162355304E-2</v>
      </c>
    </row>
    <row r="7714" spans="7:8" x14ac:dyDescent="0.2">
      <c r="G7714">
        <v>7712</v>
      </c>
      <c r="H7714">
        <f t="shared" ca="1" si="234"/>
        <v>-6.1359503004151054E-3</v>
      </c>
    </row>
    <row r="7715" spans="7:8" x14ac:dyDescent="0.2">
      <c r="G7715">
        <v>7713</v>
      </c>
      <c r="H7715">
        <f t="shared" ca="1" si="234"/>
        <v>-6.6954421419267926E-2</v>
      </c>
    </row>
    <row r="7716" spans="7:8" x14ac:dyDescent="0.2">
      <c r="G7716">
        <v>7714</v>
      </c>
      <c r="H7716">
        <f t="shared" ca="1" si="234"/>
        <v>-3.1980970762205838E-2</v>
      </c>
    </row>
    <row r="7717" spans="7:8" x14ac:dyDescent="0.2">
      <c r="G7717">
        <v>7715</v>
      </c>
      <c r="H7717">
        <f t="shared" ca="1" si="234"/>
        <v>-2.2138226405662639E-2</v>
      </c>
    </row>
    <row r="7718" spans="7:8" x14ac:dyDescent="0.2">
      <c r="G7718">
        <v>7716</v>
      </c>
      <c r="H7718">
        <f t="shared" ca="1" si="234"/>
        <v>-3.1024090587596129E-2</v>
      </c>
    </row>
    <row r="7719" spans="7:8" x14ac:dyDescent="0.2">
      <c r="G7719">
        <v>7717</v>
      </c>
      <c r="H7719">
        <f t="shared" ca="1" si="234"/>
        <v>1.8193616532448886E-2</v>
      </c>
    </row>
    <row r="7720" spans="7:8" x14ac:dyDescent="0.2">
      <c r="G7720">
        <v>7718</v>
      </c>
      <c r="H7720">
        <f t="shared" ca="1" si="234"/>
        <v>1.5673606875209883E-2</v>
      </c>
    </row>
    <row r="7721" spans="7:8" x14ac:dyDescent="0.2">
      <c r="G7721">
        <v>7719</v>
      </c>
      <c r="H7721">
        <f t="shared" ca="1" si="234"/>
        <v>-2.0921529377138846E-2</v>
      </c>
    </row>
    <row r="7722" spans="7:8" x14ac:dyDescent="0.2">
      <c r="G7722">
        <v>7720</v>
      </c>
      <c r="H7722">
        <f t="shared" ca="1" si="234"/>
        <v>3.6464946846419793E-2</v>
      </c>
    </row>
    <row r="7723" spans="7:8" x14ac:dyDescent="0.2">
      <c r="G7723">
        <v>7721</v>
      </c>
      <c r="H7723">
        <f t="shared" ca="1" si="234"/>
        <v>7.1563282118328395E-3</v>
      </c>
    </row>
    <row r="7724" spans="7:8" x14ac:dyDescent="0.2">
      <c r="G7724">
        <v>7722</v>
      </c>
      <c r="H7724">
        <f t="shared" ca="1" si="234"/>
        <v>-4.6267308383935939E-2</v>
      </c>
    </row>
    <row r="7725" spans="7:8" x14ac:dyDescent="0.2">
      <c r="G7725">
        <v>7723</v>
      </c>
      <c r="H7725">
        <f t="shared" ca="1" si="234"/>
        <v>-5.9067803860950882E-2</v>
      </c>
    </row>
    <row r="7726" spans="7:8" x14ac:dyDescent="0.2">
      <c r="G7726">
        <v>7724</v>
      </c>
      <c r="H7726">
        <f t="shared" ca="1" si="234"/>
        <v>-5.2853234684170788E-2</v>
      </c>
    </row>
    <row r="7727" spans="7:8" x14ac:dyDescent="0.2">
      <c r="G7727">
        <v>7725</v>
      </c>
      <c r="H7727">
        <f t="shared" ca="1" si="234"/>
        <v>2.9906901159209652E-2</v>
      </c>
    </row>
    <row r="7728" spans="7:8" x14ac:dyDescent="0.2">
      <c r="G7728">
        <v>7726</v>
      </c>
      <c r="H7728">
        <f t="shared" ca="1" si="234"/>
        <v>2.5843055286229974E-2</v>
      </c>
    </row>
    <row r="7729" spans="7:8" x14ac:dyDescent="0.2">
      <c r="G7729">
        <v>7727</v>
      </c>
      <c r="H7729">
        <f t="shared" ca="1" si="234"/>
        <v>-3.677568041511297E-2</v>
      </c>
    </row>
    <row r="7730" spans="7:8" x14ac:dyDescent="0.2">
      <c r="G7730">
        <v>7728</v>
      </c>
      <c r="H7730">
        <f t="shared" ca="1" si="234"/>
        <v>-2.8716836466748342E-3</v>
      </c>
    </row>
    <row r="7731" spans="7:8" x14ac:dyDescent="0.2">
      <c r="G7731">
        <v>7729</v>
      </c>
      <c r="H7731">
        <f t="shared" ca="1" si="234"/>
        <v>2.2201530625664309E-2</v>
      </c>
    </row>
    <row r="7732" spans="7:8" x14ac:dyDescent="0.2">
      <c r="G7732">
        <v>7730</v>
      </c>
      <c r="H7732">
        <f t="shared" ca="1" si="234"/>
        <v>7.7623892926006145E-3</v>
      </c>
    </row>
    <row r="7733" spans="7:8" x14ac:dyDescent="0.2">
      <c r="G7733">
        <v>7731</v>
      </c>
      <c r="H7733">
        <f t="shared" ca="1" si="234"/>
        <v>2.3265800530229676E-2</v>
      </c>
    </row>
    <row r="7734" spans="7:8" x14ac:dyDescent="0.2">
      <c r="G7734">
        <v>7732</v>
      </c>
      <c r="H7734">
        <f t="shared" ca="1" si="234"/>
        <v>3.3352654457295579E-2</v>
      </c>
    </row>
    <row r="7735" spans="7:8" x14ac:dyDescent="0.2">
      <c r="G7735">
        <v>7733</v>
      </c>
      <c r="H7735">
        <f t="shared" ca="1" si="234"/>
        <v>1.1803282866393167E-2</v>
      </c>
    </row>
    <row r="7736" spans="7:8" x14ac:dyDescent="0.2">
      <c r="G7736">
        <v>7734</v>
      </c>
      <c r="H7736">
        <f t="shared" ca="1" si="234"/>
        <v>-4.5720016155944086E-2</v>
      </c>
    </row>
    <row r="7737" spans="7:8" x14ac:dyDescent="0.2">
      <c r="G7737">
        <v>7735</v>
      </c>
      <c r="H7737">
        <f t="shared" ca="1" si="234"/>
        <v>1.3639341911534916E-2</v>
      </c>
    </row>
    <row r="7738" spans="7:8" x14ac:dyDescent="0.2">
      <c r="G7738">
        <v>7736</v>
      </c>
      <c r="H7738">
        <f t="shared" ca="1" si="234"/>
        <v>4.116042369936803E-2</v>
      </c>
    </row>
    <row r="7739" spans="7:8" x14ac:dyDescent="0.2">
      <c r="G7739">
        <v>7737</v>
      </c>
      <c r="H7739">
        <f t="shared" ca="1" si="234"/>
        <v>7.5262245013112544E-2</v>
      </c>
    </row>
    <row r="7740" spans="7:8" x14ac:dyDescent="0.2">
      <c r="G7740">
        <v>7738</v>
      </c>
      <c r="H7740">
        <f t="shared" ca="1" si="234"/>
        <v>-2.3477786775388709E-2</v>
      </c>
    </row>
    <row r="7741" spans="7:8" x14ac:dyDescent="0.2">
      <c r="G7741">
        <v>7739</v>
      </c>
      <c r="H7741">
        <f t="shared" ca="1" si="234"/>
        <v>8.5831098065670443E-3</v>
      </c>
    </row>
    <row r="7742" spans="7:8" x14ac:dyDescent="0.2">
      <c r="G7742">
        <v>7740</v>
      </c>
      <c r="H7742">
        <f t="shared" ca="1" si="234"/>
        <v>2.548824993270676E-2</v>
      </c>
    </row>
    <row r="7743" spans="7:8" x14ac:dyDescent="0.2">
      <c r="G7743">
        <v>7741</v>
      </c>
      <c r="H7743">
        <f t="shared" ca="1" si="234"/>
        <v>2.326597517685814E-2</v>
      </c>
    </row>
    <row r="7744" spans="7:8" x14ac:dyDescent="0.2">
      <c r="G7744">
        <v>7742</v>
      </c>
      <c r="H7744">
        <f t="shared" ca="1" si="234"/>
        <v>-1.5574992149021385E-2</v>
      </c>
    </row>
    <row r="7745" spans="7:8" x14ac:dyDescent="0.2">
      <c r="G7745">
        <v>7743</v>
      </c>
      <c r="H7745">
        <f t="shared" ca="1" si="234"/>
        <v>-1.9501044697186647E-2</v>
      </c>
    </row>
    <row r="7746" spans="7:8" x14ac:dyDescent="0.2">
      <c r="G7746">
        <v>7744</v>
      </c>
      <c r="H7746">
        <f t="shared" ca="1" si="234"/>
        <v>2.7879708306099142E-2</v>
      </c>
    </row>
    <row r="7747" spans="7:8" x14ac:dyDescent="0.2">
      <c r="G7747">
        <v>7745</v>
      </c>
      <c r="H7747">
        <f t="shared" ca="1" si="234"/>
        <v>-1.3900170672580934E-2</v>
      </c>
    </row>
    <row r="7748" spans="7:8" x14ac:dyDescent="0.2">
      <c r="G7748">
        <v>7746</v>
      </c>
      <c r="H7748">
        <f t="shared" ref="H7748:H7811" ca="1" si="235">_xlfn.NORM.INV(RAND(),N$5,N$6)</f>
        <v>4.6287181300770107E-2</v>
      </c>
    </row>
    <row r="7749" spans="7:8" x14ac:dyDescent="0.2">
      <c r="G7749">
        <v>7747</v>
      </c>
      <c r="H7749">
        <f t="shared" ca="1" si="235"/>
        <v>7.4151135932164457E-3</v>
      </c>
    </row>
    <row r="7750" spans="7:8" x14ac:dyDescent="0.2">
      <c r="G7750">
        <v>7748</v>
      </c>
      <c r="H7750">
        <f t="shared" ca="1" si="235"/>
        <v>5.7607841172972352E-2</v>
      </c>
    </row>
    <row r="7751" spans="7:8" x14ac:dyDescent="0.2">
      <c r="G7751">
        <v>7749</v>
      </c>
      <c r="H7751">
        <f t="shared" ca="1" si="235"/>
        <v>-4.5017026700054731E-2</v>
      </c>
    </row>
    <row r="7752" spans="7:8" x14ac:dyDescent="0.2">
      <c r="G7752">
        <v>7750</v>
      </c>
      <c r="H7752">
        <f t="shared" ca="1" si="235"/>
        <v>7.3024177435397963E-2</v>
      </c>
    </row>
    <row r="7753" spans="7:8" x14ac:dyDescent="0.2">
      <c r="G7753">
        <v>7751</v>
      </c>
      <c r="H7753">
        <f t="shared" ca="1" si="235"/>
        <v>-6.7383542205582707E-3</v>
      </c>
    </row>
    <row r="7754" spans="7:8" x14ac:dyDescent="0.2">
      <c r="G7754">
        <v>7752</v>
      </c>
      <c r="H7754">
        <f t="shared" ca="1" si="235"/>
        <v>1.6903386082047712E-2</v>
      </c>
    </row>
    <row r="7755" spans="7:8" x14ac:dyDescent="0.2">
      <c r="G7755">
        <v>7753</v>
      </c>
      <c r="H7755">
        <f t="shared" ca="1" si="235"/>
        <v>3.2120971864503516E-2</v>
      </c>
    </row>
    <row r="7756" spans="7:8" x14ac:dyDescent="0.2">
      <c r="G7756">
        <v>7754</v>
      </c>
      <c r="H7756">
        <f t="shared" ca="1" si="235"/>
        <v>-2.5652867664161111E-2</v>
      </c>
    </row>
    <row r="7757" spans="7:8" x14ac:dyDescent="0.2">
      <c r="G7757">
        <v>7755</v>
      </c>
      <c r="H7757">
        <f t="shared" ca="1" si="235"/>
        <v>2.7569027564646728E-2</v>
      </c>
    </row>
    <row r="7758" spans="7:8" x14ac:dyDescent="0.2">
      <c r="G7758">
        <v>7756</v>
      </c>
      <c r="H7758">
        <f t="shared" ca="1" si="235"/>
        <v>2.556893990348813E-2</v>
      </c>
    </row>
    <row r="7759" spans="7:8" x14ac:dyDescent="0.2">
      <c r="G7759">
        <v>7757</v>
      </c>
      <c r="H7759">
        <f t="shared" ca="1" si="235"/>
        <v>-7.5378887025228337E-3</v>
      </c>
    </row>
    <row r="7760" spans="7:8" x14ac:dyDescent="0.2">
      <c r="G7760">
        <v>7758</v>
      </c>
      <c r="H7760">
        <f t="shared" ca="1" si="235"/>
        <v>9.2690850303370556E-3</v>
      </c>
    </row>
    <row r="7761" spans="7:8" x14ac:dyDescent="0.2">
      <c r="G7761">
        <v>7759</v>
      </c>
      <c r="H7761">
        <f t="shared" ca="1" si="235"/>
        <v>1.6673856853718597E-2</v>
      </c>
    </row>
    <row r="7762" spans="7:8" x14ac:dyDescent="0.2">
      <c r="G7762">
        <v>7760</v>
      </c>
      <c r="H7762">
        <f t="shared" ca="1" si="235"/>
        <v>1.0804099787797287E-2</v>
      </c>
    </row>
    <row r="7763" spans="7:8" x14ac:dyDescent="0.2">
      <c r="G7763">
        <v>7761</v>
      </c>
      <c r="H7763">
        <f t="shared" ca="1" si="235"/>
        <v>6.0518576330896245E-2</v>
      </c>
    </row>
    <row r="7764" spans="7:8" x14ac:dyDescent="0.2">
      <c r="G7764">
        <v>7762</v>
      </c>
      <c r="H7764">
        <f t="shared" ca="1" si="235"/>
        <v>-6.7023393991127696E-3</v>
      </c>
    </row>
    <row r="7765" spans="7:8" x14ac:dyDescent="0.2">
      <c r="G7765">
        <v>7763</v>
      </c>
      <c r="H7765">
        <f t="shared" ca="1" si="235"/>
        <v>-2.1253080631955548E-2</v>
      </c>
    </row>
    <row r="7766" spans="7:8" x14ac:dyDescent="0.2">
      <c r="G7766">
        <v>7764</v>
      </c>
      <c r="H7766">
        <f t="shared" ca="1" si="235"/>
        <v>-1.2313890139050382E-2</v>
      </c>
    </row>
    <row r="7767" spans="7:8" x14ac:dyDescent="0.2">
      <c r="G7767">
        <v>7765</v>
      </c>
      <c r="H7767">
        <f t="shared" ca="1" si="235"/>
        <v>-1.5188807127773048E-2</v>
      </c>
    </row>
    <row r="7768" spans="7:8" x14ac:dyDescent="0.2">
      <c r="G7768">
        <v>7766</v>
      </c>
      <c r="H7768">
        <f t="shared" ca="1" si="235"/>
        <v>-4.1820751724165217E-2</v>
      </c>
    </row>
    <row r="7769" spans="7:8" x14ac:dyDescent="0.2">
      <c r="G7769">
        <v>7767</v>
      </c>
      <c r="H7769">
        <f t="shared" ca="1" si="235"/>
        <v>-4.5969123540175051E-2</v>
      </c>
    </row>
    <row r="7770" spans="7:8" x14ac:dyDescent="0.2">
      <c r="G7770">
        <v>7768</v>
      </c>
      <c r="H7770">
        <f t="shared" ca="1" si="235"/>
        <v>4.8122564353619245E-2</v>
      </c>
    </row>
    <row r="7771" spans="7:8" x14ac:dyDescent="0.2">
      <c r="G7771">
        <v>7769</v>
      </c>
      <c r="H7771">
        <f t="shared" ca="1" si="235"/>
        <v>1.8547061099826047E-2</v>
      </c>
    </row>
    <row r="7772" spans="7:8" x14ac:dyDescent="0.2">
      <c r="G7772">
        <v>7770</v>
      </c>
      <c r="H7772">
        <f t="shared" ca="1" si="235"/>
        <v>1.7954630840761564E-2</v>
      </c>
    </row>
    <row r="7773" spans="7:8" x14ac:dyDescent="0.2">
      <c r="G7773">
        <v>7771</v>
      </c>
      <c r="H7773">
        <f t="shared" ca="1" si="235"/>
        <v>-5.6273731465817066E-2</v>
      </c>
    </row>
    <row r="7774" spans="7:8" x14ac:dyDescent="0.2">
      <c r="G7774">
        <v>7772</v>
      </c>
      <c r="H7774">
        <f t="shared" ca="1" si="235"/>
        <v>-1.4759948216697398E-2</v>
      </c>
    </row>
    <row r="7775" spans="7:8" x14ac:dyDescent="0.2">
      <c r="G7775">
        <v>7773</v>
      </c>
      <c r="H7775">
        <f t="shared" ca="1" si="235"/>
        <v>-6.1560366931433089E-2</v>
      </c>
    </row>
    <row r="7776" spans="7:8" x14ac:dyDescent="0.2">
      <c r="G7776">
        <v>7774</v>
      </c>
      <c r="H7776">
        <f t="shared" ca="1" si="235"/>
        <v>1.1650239237829962E-2</v>
      </c>
    </row>
    <row r="7777" spans="7:8" x14ac:dyDescent="0.2">
      <c r="G7777">
        <v>7775</v>
      </c>
      <c r="H7777">
        <f t="shared" ca="1" si="235"/>
        <v>1.2293522892677216E-2</v>
      </c>
    </row>
    <row r="7778" spans="7:8" x14ac:dyDescent="0.2">
      <c r="G7778">
        <v>7776</v>
      </c>
      <c r="H7778">
        <f t="shared" ca="1" si="235"/>
        <v>-1.9561481742460269E-2</v>
      </c>
    </row>
    <row r="7779" spans="7:8" x14ac:dyDescent="0.2">
      <c r="G7779">
        <v>7777</v>
      </c>
      <c r="H7779">
        <f t="shared" ca="1" si="235"/>
        <v>-4.3179226920314562E-2</v>
      </c>
    </row>
    <row r="7780" spans="7:8" x14ac:dyDescent="0.2">
      <c r="G7780">
        <v>7778</v>
      </c>
      <c r="H7780">
        <f t="shared" ca="1" si="235"/>
        <v>-1.0512115600399951E-2</v>
      </c>
    </row>
    <row r="7781" spans="7:8" x14ac:dyDescent="0.2">
      <c r="G7781">
        <v>7779</v>
      </c>
      <c r="H7781">
        <f t="shared" ca="1" si="235"/>
        <v>-1.4071619261402058E-2</v>
      </c>
    </row>
    <row r="7782" spans="7:8" x14ac:dyDescent="0.2">
      <c r="G7782">
        <v>7780</v>
      </c>
      <c r="H7782">
        <f t="shared" ca="1" si="235"/>
        <v>1.6505278727707517E-2</v>
      </c>
    </row>
    <row r="7783" spans="7:8" x14ac:dyDescent="0.2">
      <c r="G7783">
        <v>7781</v>
      </c>
      <c r="H7783">
        <f t="shared" ca="1" si="235"/>
        <v>1.3145762919466989E-2</v>
      </c>
    </row>
    <row r="7784" spans="7:8" x14ac:dyDescent="0.2">
      <c r="G7784">
        <v>7782</v>
      </c>
      <c r="H7784">
        <f t="shared" ca="1" si="235"/>
        <v>-4.5012111487046869E-2</v>
      </c>
    </row>
    <row r="7785" spans="7:8" x14ac:dyDescent="0.2">
      <c r="G7785">
        <v>7783</v>
      </c>
      <c r="H7785">
        <f t="shared" ca="1" si="235"/>
        <v>1.709413712156483E-2</v>
      </c>
    </row>
    <row r="7786" spans="7:8" x14ac:dyDescent="0.2">
      <c r="G7786">
        <v>7784</v>
      </c>
      <c r="H7786">
        <f t="shared" ca="1" si="235"/>
        <v>6.0454998969148341E-2</v>
      </c>
    </row>
    <row r="7787" spans="7:8" x14ac:dyDescent="0.2">
      <c r="G7787">
        <v>7785</v>
      </c>
      <c r="H7787">
        <f t="shared" ca="1" si="235"/>
        <v>1.6494474156575716E-2</v>
      </c>
    </row>
    <row r="7788" spans="7:8" x14ac:dyDescent="0.2">
      <c r="G7788">
        <v>7786</v>
      </c>
      <c r="H7788">
        <f t="shared" ca="1" si="235"/>
        <v>-3.9592510795357076E-2</v>
      </c>
    </row>
    <row r="7789" spans="7:8" x14ac:dyDescent="0.2">
      <c r="G7789">
        <v>7787</v>
      </c>
      <c r="H7789">
        <f t="shared" ca="1" si="235"/>
        <v>6.249566592383269E-3</v>
      </c>
    </row>
    <row r="7790" spans="7:8" x14ac:dyDescent="0.2">
      <c r="G7790">
        <v>7788</v>
      </c>
      <c r="H7790">
        <f t="shared" ca="1" si="235"/>
        <v>4.4140144151494816E-2</v>
      </c>
    </row>
    <row r="7791" spans="7:8" x14ac:dyDescent="0.2">
      <c r="G7791">
        <v>7789</v>
      </c>
      <c r="H7791">
        <f t="shared" ca="1" si="235"/>
        <v>-6.1245045555678376E-3</v>
      </c>
    </row>
    <row r="7792" spans="7:8" x14ac:dyDescent="0.2">
      <c r="G7792">
        <v>7790</v>
      </c>
      <c r="H7792">
        <f t="shared" ca="1" si="235"/>
        <v>-1.8681073240320756E-2</v>
      </c>
    </row>
    <row r="7793" spans="7:8" x14ac:dyDescent="0.2">
      <c r="G7793">
        <v>7791</v>
      </c>
      <c r="H7793">
        <f t="shared" ca="1" si="235"/>
        <v>-2.5538769669772592E-4</v>
      </c>
    </row>
    <row r="7794" spans="7:8" x14ac:dyDescent="0.2">
      <c r="G7794">
        <v>7792</v>
      </c>
      <c r="H7794">
        <f t="shared" ca="1" si="235"/>
        <v>3.5589784605919803E-3</v>
      </c>
    </row>
    <row r="7795" spans="7:8" x14ac:dyDescent="0.2">
      <c r="G7795">
        <v>7793</v>
      </c>
      <c r="H7795">
        <f t="shared" ca="1" si="235"/>
        <v>1.9539286541148674E-2</v>
      </c>
    </row>
    <row r="7796" spans="7:8" x14ac:dyDescent="0.2">
      <c r="G7796">
        <v>7794</v>
      </c>
      <c r="H7796">
        <f t="shared" ca="1" si="235"/>
        <v>-7.6726569813299658E-2</v>
      </c>
    </row>
    <row r="7797" spans="7:8" x14ac:dyDescent="0.2">
      <c r="G7797">
        <v>7795</v>
      </c>
      <c r="H7797">
        <f t="shared" ca="1" si="235"/>
        <v>-7.4196934275416654E-2</v>
      </c>
    </row>
    <row r="7798" spans="7:8" x14ac:dyDescent="0.2">
      <c r="G7798">
        <v>7796</v>
      </c>
      <c r="H7798">
        <f t="shared" ca="1" si="235"/>
        <v>6.8750572317682231E-3</v>
      </c>
    </row>
    <row r="7799" spans="7:8" x14ac:dyDescent="0.2">
      <c r="G7799">
        <v>7797</v>
      </c>
      <c r="H7799">
        <f t="shared" ca="1" si="235"/>
        <v>-2.9424686965804168E-2</v>
      </c>
    </row>
    <row r="7800" spans="7:8" x14ac:dyDescent="0.2">
      <c r="G7800">
        <v>7798</v>
      </c>
      <c r="H7800">
        <f t="shared" ca="1" si="235"/>
        <v>-2.3996777190386363E-2</v>
      </c>
    </row>
    <row r="7801" spans="7:8" x14ac:dyDescent="0.2">
      <c r="G7801">
        <v>7799</v>
      </c>
      <c r="H7801">
        <f t="shared" ca="1" si="235"/>
        <v>1.4138763437344248E-2</v>
      </c>
    </row>
    <row r="7802" spans="7:8" x14ac:dyDescent="0.2">
      <c r="G7802">
        <v>7800</v>
      </c>
      <c r="H7802">
        <f t="shared" ca="1" si="235"/>
        <v>-1.347872443386324E-2</v>
      </c>
    </row>
    <row r="7803" spans="7:8" x14ac:dyDescent="0.2">
      <c r="G7803">
        <v>7801</v>
      </c>
      <c r="H7803">
        <f t="shared" ca="1" si="235"/>
        <v>8.4015249573088421E-3</v>
      </c>
    </row>
    <row r="7804" spans="7:8" x14ac:dyDescent="0.2">
      <c r="G7804">
        <v>7802</v>
      </c>
      <c r="H7804">
        <f t="shared" ca="1" si="235"/>
        <v>-3.2958304428109313E-2</v>
      </c>
    </row>
    <row r="7805" spans="7:8" x14ac:dyDescent="0.2">
      <c r="G7805">
        <v>7803</v>
      </c>
      <c r="H7805">
        <f t="shared" ca="1" si="235"/>
        <v>7.1724426858305159E-3</v>
      </c>
    </row>
    <row r="7806" spans="7:8" x14ac:dyDescent="0.2">
      <c r="G7806">
        <v>7804</v>
      </c>
      <c r="H7806">
        <f t="shared" ca="1" si="235"/>
        <v>-6.0976809538357442E-2</v>
      </c>
    </row>
    <row r="7807" spans="7:8" x14ac:dyDescent="0.2">
      <c r="G7807">
        <v>7805</v>
      </c>
      <c r="H7807">
        <f t="shared" ca="1" si="235"/>
        <v>3.7664021019362171E-2</v>
      </c>
    </row>
    <row r="7808" spans="7:8" x14ac:dyDescent="0.2">
      <c r="G7808">
        <v>7806</v>
      </c>
      <c r="H7808">
        <f t="shared" ca="1" si="235"/>
        <v>-1.0579350214803291E-2</v>
      </c>
    </row>
    <row r="7809" spans="7:8" x14ac:dyDescent="0.2">
      <c r="G7809">
        <v>7807</v>
      </c>
      <c r="H7809">
        <f t="shared" ca="1" si="235"/>
        <v>8.9436502584508155E-3</v>
      </c>
    </row>
    <row r="7810" spans="7:8" x14ac:dyDescent="0.2">
      <c r="G7810">
        <v>7808</v>
      </c>
      <c r="H7810">
        <f t="shared" ca="1" si="235"/>
        <v>-7.0836544861312856E-2</v>
      </c>
    </row>
    <row r="7811" spans="7:8" x14ac:dyDescent="0.2">
      <c r="G7811">
        <v>7809</v>
      </c>
      <c r="H7811">
        <f t="shared" ca="1" si="235"/>
        <v>-3.3485378709323693E-2</v>
      </c>
    </row>
    <row r="7812" spans="7:8" x14ac:dyDescent="0.2">
      <c r="G7812">
        <v>7810</v>
      </c>
      <c r="H7812">
        <f t="shared" ref="H7812:H7875" ca="1" si="236">_xlfn.NORM.INV(RAND(),N$5,N$6)</f>
        <v>-6.4753173178581664E-3</v>
      </c>
    </row>
    <row r="7813" spans="7:8" x14ac:dyDescent="0.2">
      <c r="G7813">
        <v>7811</v>
      </c>
      <c r="H7813">
        <f t="shared" ca="1" si="236"/>
        <v>1.7183283814396974E-2</v>
      </c>
    </row>
    <row r="7814" spans="7:8" x14ac:dyDescent="0.2">
      <c r="G7814">
        <v>7812</v>
      </c>
      <c r="H7814">
        <f t="shared" ca="1" si="236"/>
        <v>-2.6782540945163403E-2</v>
      </c>
    </row>
    <row r="7815" spans="7:8" x14ac:dyDescent="0.2">
      <c r="G7815">
        <v>7813</v>
      </c>
      <c r="H7815">
        <f t="shared" ca="1" si="236"/>
        <v>1.5247856677849498E-2</v>
      </c>
    </row>
    <row r="7816" spans="7:8" x14ac:dyDescent="0.2">
      <c r="G7816">
        <v>7814</v>
      </c>
      <c r="H7816">
        <f t="shared" ca="1" si="236"/>
        <v>3.4912107734027427E-2</v>
      </c>
    </row>
    <row r="7817" spans="7:8" x14ac:dyDescent="0.2">
      <c r="G7817">
        <v>7815</v>
      </c>
      <c r="H7817">
        <f t="shared" ca="1" si="236"/>
        <v>-3.3251040101077035E-3</v>
      </c>
    </row>
    <row r="7818" spans="7:8" x14ac:dyDescent="0.2">
      <c r="G7818">
        <v>7816</v>
      </c>
      <c r="H7818">
        <f t="shared" ca="1" si="236"/>
        <v>-2.4881644959977318E-2</v>
      </c>
    </row>
    <row r="7819" spans="7:8" x14ac:dyDescent="0.2">
      <c r="G7819">
        <v>7817</v>
      </c>
      <c r="H7819">
        <f t="shared" ca="1" si="236"/>
        <v>-3.2876434070799931E-2</v>
      </c>
    </row>
    <row r="7820" spans="7:8" x14ac:dyDescent="0.2">
      <c r="G7820">
        <v>7818</v>
      </c>
      <c r="H7820">
        <f t="shared" ca="1" si="236"/>
        <v>-8.5645127163676699E-3</v>
      </c>
    </row>
    <row r="7821" spans="7:8" x14ac:dyDescent="0.2">
      <c r="G7821">
        <v>7819</v>
      </c>
      <c r="H7821">
        <f t="shared" ca="1" si="236"/>
        <v>-3.4317833319079429E-2</v>
      </c>
    </row>
    <row r="7822" spans="7:8" x14ac:dyDescent="0.2">
      <c r="G7822">
        <v>7820</v>
      </c>
      <c r="H7822">
        <f t="shared" ca="1" si="236"/>
        <v>-2.7731518780364915E-2</v>
      </c>
    </row>
    <row r="7823" spans="7:8" x14ac:dyDescent="0.2">
      <c r="G7823">
        <v>7821</v>
      </c>
      <c r="H7823">
        <f t="shared" ca="1" si="236"/>
        <v>-4.0143836159740133E-2</v>
      </c>
    </row>
    <row r="7824" spans="7:8" x14ac:dyDescent="0.2">
      <c r="G7824">
        <v>7822</v>
      </c>
      <c r="H7824">
        <f t="shared" ca="1" si="236"/>
        <v>-2.2738743096460647E-2</v>
      </c>
    </row>
    <row r="7825" spans="7:8" x14ac:dyDescent="0.2">
      <c r="G7825">
        <v>7823</v>
      </c>
      <c r="H7825">
        <f t="shared" ca="1" si="236"/>
        <v>4.6077618590458355E-3</v>
      </c>
    </row>
    <row r="7826" spans="7:8" x14ac:dyDescent="0.2">
      <c r="G7826">
        <v>7824</v>
      </c>
      <c r="H7826">
        <f t="shared" ca="1" si="236"/>
        <v>-4.37615358871358E-2</v>
      </c>
    </row>
    <row r="7827" spans="7:8" x14ac:dyDescent="0.2">
      <c r="G7827">
        <v>7825</v>
      </c>
      <c r="H7827">
        <f t="shared" ca="1" si="236"/>
        <v>-3.890442007035555E-2</v>
      </c>
    </row>
    <row r="7828" spans="7:8" x14ac:dyDescent="0.2">
      <c r="G7828">
        <v>7826</v>
      </c>
      <c r="H7828">
        <f t="shared" ca="1" si="236"/>
        <v>6.3302854998207401E-3</v>
      </c>
    </row>
    <row r="7829" spans="7:8" x14ac:dyDescent="0.2">
      <c r="G7829">
        <v>7827</v>
      </c>
      <c r="H7829">
        <f t="shared" ca="1" si="236"/>
        <v>4.3218221124501847E-2</v>
      </c>
    </row>
    <row r="7830" spans="7:8" x14ac:dyDescent="0.2">
      <c r="G7830">
        <v>7828</v>
      </c>
      <c r="H7830">
        <f t="shared" ca="1" si="236"/>
        <v>1.1918381329972349E-2</v>
      </c>
    </row>
    <row r="7831" spans="7:8" x14ac:dyDescent="0.2">
      <c r="G7831">
        <v>7829</v>
      </c>
      <c r="H7831">
        <f t="shared" ca="1" si="236"/>
        <v>1.466926707292429E-3</v>
      </c>
    </row>
    <row r="7832" spans="7:8" x14ac:dyDescent="0.2">
      <c r="G7832">
        <v>7830</v>
      </c>
      <c r="H7832">
        <f t="shared" ca="1" si="236"/>
        <v>1.0068492990063084E-2</v>
      </c>
    </row>
    <row r="7833" spans="7:8" x14ac:dyDescent="0.2">
      <c r="G7833">
        <v>7831</v>
      </c>
      <c r="H7833">
        <f t="shared" ca="1" si="236"/>
        <v>3.3670144537998915E-2</v>
      </c>
    </row>
    <row r="7834" spans="7:8" x14ac:dyDescent="0.2">
      <c r="G7834">
        <v>7832</v>
      </c>
      <c r="H7834">
        <f t="shared" ca="1" si="236"/>
        <v>-1.44799005507381E-3</v>
      </c>
    </row>
    <row r="7835" spans="7:8" x14ac:dyDescent="0.2">
      <c r="G7835">
        <v>7833</v>
      </c>
      <c r="H7835">
        <f t="shared" ca="1" si="236"/>
        <v>-4.4379395174113032E-3</v>
      </c>
    </row>
    <row r="7836" spans="7:8" x14ac:dyDescent="0.2">
      <c r="G7836">
        <v>7834</v>
      </c>
      <c r="H7836">
        <f t="shared" ca="1" si="236"/>
        <v>1.5319948784994042E-2</v>
      </c>
    </row>
    <row r="7837" spans="7:8" x14ac:dyDescent="0.2">
      <c r="G7837">
        <v>7835</v>
      </c>
      <c r="H7837">
        <f t="shared" ca="1" si="236"/>
        <v>5.471359904133654E-2</v>
      </c>
    </row>
    <row r="7838" spans="7:8" x14ac:dyDescent="0.2">
      <c r="G7838">
        <v>7836</v>
      </c>
      <c r="H7838">
        <f t="shared" ca="1" si="236"/>
        <v>-3.6186181133834643E-2</v>
      </c>
    </row>
    <row r="7839" spans="7:8" x14ac:dyDescent="0.2">
      <c r="G7839">
        <v>7837</v>
      </c>
      <c r="H7839">
        <f t="shared" ca="1" si="236"/>
        <v>-1.6982340526555328E-3</v>
      </c>
    </row>
    <row r="7840" spans="7:8" x14ac:dyDescent="0.2">
      <c r="G7840">
        <v>7838</v>
      </c>
      <c r="H7840">
        <f t="shared" ca="1" si="236"/>
        <v>-3.3545023032546147E-2</v>
      </c>
    </row>
    <row r="7841" spans="7:8" x14ac:dyDescent="0.2">
      <c r="G7841">
        <v>7839</v>
      </c>
      <c r="H7841">
        <f t="shared" ca="1" si="236"/>
        <v>-5.7435001591623052E-3</v>
      </c>
    </row>
    <row r="7842" spans="7:8" x14ac:dyDescent="0.2">
      <c r="G7842">
        <v>7840</v>
      </c>
      <c r="H7842">
        <f t="shared" ca="1" si="236"/>
        <v>3.7237674173720939E-2</v>
      </c>
    </row>
    <row r="7843" spans="7:8" x14ac:dyDescent="0.2">
      <c r="G7843">
        <v>7841</v>
      </c>
      <c r="H7843">
        <f t="shared" ca="1" si="236"/>
        <v>1.5128128084848338E-2</v>
      </c>
    </row>
    <row r="7844" spans="7:8" x14ac:dyDescent="0.2">
      <c r="G7844">
        <v>7842</v>
      </c>
      <c r="H7844">
        <f t="shared" ca="1" si="236"/>
        <v>-3.2832729893010381E-3</v>
      </c>
    </row>
    <row r="7845" spans="7:8" x14ac:dyDescent="0.2">
      <c r="G7845">
        <v>7843</v>
      </c>
      <c r="H7845">
        <f t="shared" ca="1" si="236"/>
        <v>9.3950049947988806E-3</v>
      </c>
    </row>
    <row r="7846" spans="7:8" x14ac:dyDescent="0.2">
      <c r="G7846">
        <v>7844</v>
      </c>
      <c r="H7846">
        <f t="shared" ca="1" si="236"/>
        <v>1.7747280107226485E-2</v>
      </c>
    </row>
    <row r="7847" spans="7:8" x14ac:dyDescent="0.2">
      <c r="G7847">
        <v>7845</v>
      </c>
      <c r="H7847">
        <f t="shared" ca="1" si="236"/>
        <v>8.5288886008880876E-3</v>
      </c>
    </row>
    <row r="7848" spans="7:8" x14ac:dyDescent="0.2">
      <c r="G7848">
        <v>7846</v>
      </c>
      <c r="H7848">
        <f t="shared" ca="1" si="236"/>
        <v>6.2621947361411134E-2</v>
      </c>
    </row>
    <row r="7849" spans="7:8" x14ac:dyDescent="0.2">
      <c r="G7849">
        <v>7847</v>
      </c>
      <c r="H7849">
        <f t="shared" ca="1" si="236"/>
        <v>2.8506029641465709E-2</v>
      </c>
    </row>
    <row r="7850" spans="7:8" x14ac:dyDescent="0.2">
      <c r="G7850">
        <v>7848</v>
      </c>
      <c r="H7850">
        <f t="shared" ca="1" si="236"/>
        <v>1.043644975483222E-2</v>
      </c>
    </row>
    <row r="7851" spans="7:8" x14ac:dyDescent="0.2">
      <c r="G7851">
        <v>7849</v>
      </c>
      <c r="H7851">
        <f t="shared" ca="1" si="236"/>
        <v>6.4227584603239893E-2</v>
      </c>
    </row>
    <row r="7852" spans="7:8" x14ac:dyDescent="0.2">
      <c r="G7852">
        <v>7850</v>
      </c>
      <c r="H7852">
        <f t="shared" ca="1" si="236"/>
        <v>6.106812216970502E-3</v>
      </c>
    </row>
    <row r="7853" spans="7:8" x14ac:dyDescent="0.2">
      <c r="G7853">
        <v>7851</v>
      </c>
      <c r="H7853">
        <f t="shared" ca="1" si="236"/>
        <v>-3.1259955527649985E-2</v>
      </c>
    </row>
    <row r="7854" spans="7:8" x14ac:dyDescent="0.2">
      <c r="G7854">
        <v>7852</v>
      </c>
      <c r="H7854">
        <f t="shared" ca="1" si="236"/>
        <v>4.2990449683850051E-3</v>
      </c>
    </row>
    <row r="7855" spans="7:8" x14ac:dyDescent="0.2">
      <c r="G7855">
        <v>7853</v>
      </c>
      <c r="H7855">
        <f t="shared" ca="1" si="236"/>
        <v>4.053897144821967E-2</v>
      </c>
    </row>
    <row r="7856" spans="7:8" x14ac:dyDescent="0.2">
      <c r="G7856">
        <v>7854</v>
      </c>
      <c r="H7856">
        <f t="shared" ca="1" si="236"/>
        <v>1.577310576525226E-2</v>
      </c>
    </row>
    <row r="7857" spans="7:8" x14ac:dyDescent="0.2">
      <c r="G7857">
        <v>7855</v>
      </c>
      <c r="H7857">
        <f t="shared" ca="1" si="236"/>
        <v>6.277370343743989E-2</v>
      </c>
    </row>
    <row r="7858" spans="7:8" x14ac:dyDescent="0.2">
      <c r="G7858">
        <v>7856</v>
      </c>
      <c r="H7858">
        <f t="shared" ca="1" si="236"/>
        <v>4.5894003874537355E-2</v>
      </c>
    </row>
    <row r="7859" spans="7:8" x14ac:dyDescent="0.2">
      <c r="G7859">
        <v>7857</v>
      </c>
      <c r="H7859">
        <f t="shared" ca="1" si="236"/>
        <v>4.0515180904535174E-2</v>
      </c>
    </row>
    <row r="7860" spans="7:8" x14ac:dyDescent="0.2">
      <c r="G7860">
        <v>7858</v>
      </c>
      <c r="H7860">
        <f t="shared" ca="1" si="236"/>
        <v>-3.8103799819038997E-2</v>
      </c>
    </row>
    <row r="7861" spans="7:8" x14ac:dyDescent="0.2">
      <c r="G7861">
        <v>7859</v>
      </c>
      <c r="H7861">
        <f t="shared" ca="1" si="236"/>
        <v>-1.5933563023185996E-2</v>
      </c>
    </row>
    <row r="7862" spans="7:8" x14ac:dyDescent="0.2">
      <c r="G7862">
        <v>7860</v>
      </c>
      <c r="H7862">
        <f t="shared" ca="1" si="236"/>
        <v>-4.9149681596171071E-2</v>
      </c>
    </row>
    <row r="7863" spans="7:8" x14ac:dyDescent="0.2">
      <c r="G7863">
        <v>7861</v>
      </c>
      <c r="H7863">
        <f t="shared" ca="1" si="236"/>
        <v>-9.9633048962319073E-3</v>
      </c>
    </row>
    <row r="7864" spans="7:8" x14ac:dyDescent="0.2">
      <c r="G7864">
        <v>7862</v>
      </c>
      <c r="H7864">
        <f t="shared" ca="1" si="236"/>
        <v>2.1453975924521213E-2</v>
      </c>
    </row>
    <row r="7865" spans="7:8" x14ac:dyDescent="0.2">
      <c r="G7865">
        <v>7863</v>
      </c>
      <c r="H7865">
        <f t="shared" ca="1" si="236"/>
        <v>-1.8907935144580688E-2</v>
      </c>
    </row>
    <row r="7866" spans="7:8" x14ac:dyDescent="0.2">
      <c r="G7866">
        <v>7864</v>
      </c>
      <c r="H7866">
        <f t="shared" ca="1" si="236"/>
        <v>-6.9539426888620736E-4</v>
      </c>
    </row>
    <row r="7867" spans="7:8" x14ac:dyDescent="0.2">
      <c r="G7867">
        <v>7865</v>
      </c>
      <c r="H7867">
        <f t="shared" ca="1" si="236"/>
        <v>-2.2538372461332223E-2</v>
      </c>
    </row>
    <row r="7868" spans="7:8" x14ac:dyDescent="0.2">
      <c r="G7868">
        <v>7866</v>
      </c>
      <c r="H7868">
        <f t="shared" ca="1" si="236"/>
        <v>9.0220341879922051E-3</v>
      </c>
    </row>
    <row r="7869" spans="7:8" x14ac:dyDescent="0.2">
      <c r="G7869">
        <v>7867</v>
      </c>
      <c r="H7869">
        <f t="shared" ca="1" si="236"/>
        <v>4.1409428613242115E-2</v>
      </c>
    </row>
    <row r="7870" spans="7:8" x14ac:dyDescent="0.2">
      <c r="G7870">
        <v>7868</v>
      </c>
      <c r="H7870">
        <f t="shared" ca="1" si="236"/>
        <v>-2.1930261457224626E-2</v>
      </c>
    </row>
    <row r="7871" spans="7:8" x14ac:dyDescent="0.2">
      <c r="G7871">
        <v>7869</v>
      </c>
      <c r="H7871">
        <f t="shared" ca="1" si="236"/>
        <v>-2.288718962602446E-3</v>
      </c>
    </row>
    <row r="7872" spans="7:8" x14ac:dyDescent="0.2">
      <c r="G7872">
        <v>7870</v>
      </c>
      <c r="H7872">
        <f t="shared" ca="1" si="236"/>
        <v>-4.7256134625101524E-2</v>
      </c>
    </row>
    <row r="7873" spans="7:8" x14ac:dyDescent="0.2">
      <c r="G7873">
        <v>7871</v>
      </c>
      <c r="H7873">
        <f t="shared" ca="1" si="236"/>
        <v>1.8155742016942776E-2</v>
      </c>
    </row>
    <row r="7874" spans="7:8" x14ac:dyDescent="0.2">
      <c r="G7874">
        <v>7872</v>
      </c>
      <c r="H7874">
        <f t="shared" ca="1" si="236"/>
        <v>2.7069287309007536E-2</v>
      </c>
    </row>
    <row r="7875" spans="7:8" x14ac:dyDescent="0.2">
      <c r="G7875">
        <v>7873</v>
      </c>
      <c r="H7875">
        <f t="shared" ca="1" si="236"/>
        <v>3.4068919634046369E-3</v>
      </c>
    </row>
    <row r="7876" spans="7:8" x14ac:dyDescent="0.2">
      <c r="G7876">
        <v>7874</v>
      </c>
      <c r="H7876">
        <f t="shared" ref="H7876:H7939" ca="1" si="237">_xlfn.NORM.INV(RAND(),N$5,N$6)</f>
        <v>-4.0879060254589983E-2</v>
      </c>
    </row>
    <row r="7877" spans="7:8" x14ac:dyDescent="0.2">
      <c r="G7877">
        <v>7875</v>
      </c>
      <c r="H7877">
        <f t="shared" ca="1" si="237"/>
        <v>3.8525704059782472E-2</v>
      </c>
    </row>
    <row r="7878" spans="7:8" x14ac:dyDescent="0.2">
      <c r="G7878">
        <v>7876</v>
      </c>
      <c r="H7878">
        <f t="shared" ca="1" si="237"/>
        <v>7.489097419889082E-3</v>
      </c>
    </row>
    <row r="7879" spans="7:8" x14ac:dyDescent="0.2">
      <c r="G7879">
        <v>7877</v>
      </c>
      <c r="H7879">
        <f t="shared" ca="1" si="237"/>
        <v>-1.5155955736371855E-3</v>
      </c>
    </row>
    <row r="7880" spans="7:8" x14ac:dyDescent="0.2">
      <c r="G7880">
        <v>7878</v>
      </c>
      <c r="H7880">
        <f t="shared" ca="1" si="237"/>
        <v>2.0446558577030337E-2</v>
      </c>
    </row>
    <row r="7881" spans="7:8" x14ac:dyDescent="0.2">
      <c r="G7881">
        <v>7879</v>
      </c>
      <c r="H7881">
        <f t="shared" ca="1" si="237"/>
        <v>-1.4240126393847351E-2</v>
      </c>
    </row>
    <row r="7882" spans="7:8" x14ac:dyDescent="0.2">
      <c r="G7882">
        <v>7880</v>
      </c>
      <c r="H7882">
        <f t="shared" ca="1" si="237"/>
        <v>-1.3194111288024269E-2</v>
      </c>
    </row>
    <row r="7883" spans="7:8" x14ac:dyDescent="0.2">
      <c r="G7883">
        <v>7881</v>
      </c>
      <c r="H7883">
        <f t="shared" ca="1" si="237"/>
        <v>-8.9346806349926249E-3</v>
      </c>
    </row>
    <row r="7884" spans="7:8" x14ac:dyDescent="0.2">
      <c r="G7884">
        <v>7882</v>
      </c>
      <c r="H7884">
        <f t="shared" ca="1" si="237"/>
        <v>3.2718414574459627E-2</v>
      </c>
    </row>
    <row r="7885" spans="7:8" x14ac:dyDescent="0.2">
      <c r="G7885">
        <v>7883</v>
      </c>
      <c r="H7885">
        <f t="shared" ca="1" si="237"/>
        <v>-1.9501126527987609E-2</v>
      </c>
    </row>
    <row r="7886" spans="7:8" x14ac:dyDescent="0.2">
      <c r="G7886">
        <v>7884</v>
      </c>
      <c r="H7886">
        <f t="shared" ca="1" si="237"/>
        <v>6.2143488048677434E-3</v>
      </c>
    </row>
    <row r="7887" spans="7:8" x14ac:dyDescent="0.2">
      <c r="G7887">
        <v>7885</v>
      </c>
      <c r="H7887">
        <f t="shared" ca="1" si="237"/>
        <v>-2.8800869018916819E-2</v>
      </c>
    </row>
    <row r="7888" spans="7:8" x14ac:dyDescent="0.2">
      <c r="G7888">
        <v>7886</v>
      </c>
      <c r="H7888">
        <f t="shared" ca="1" si="237"/>
        <v>3.8818898930005181E-2</v>
      </c>
    </row>
    <row r="7889" spans="7:8" x14ac:dyDescent="0.2">
      <c r="G7889">
        <v>7887</v>
      </c>
      <c r="H7889">
        <f t="shared" ca="1" si="237"/>
        <v>2.716167631194197E-3</v>
      </c>
    </row>
    <row r="7890" spans="7:8" x14ac:dyDescent="0.2">
      <c r="G7890">
        <v>7888</v>
      </c>
      <c r="H7890">
        <f t="shared" ca="1" si="237"/>
        <v>4.3283398651087053E-2</v>
      </c>
    </row>
    <row r="7891" spans="7:8" x14ac:dyDescent="0.2">
      <c r="G7891">
        <v>7889</v>
      </c>
      <c r="H7891">
        <f t="shared" ca="1" si="237"/>
        <v>4.6911723347749887E-2</v>
      </c>
    </row>
    <row r="7892" spans="7:8" x14ac:dyDescent="0.2">
      <c r="G7892">
        <v>7890</v>
      </c>
      <c r="H7892">
        <f t="shared" ca="1" si="237"/>
        <v>-5.7133013645829477E-2</v>
      </c>
    </row>
    <row r="7893" spans="7:8" x14ac:dyDescent="0.2">
      <c r="G7893">
        <v>7891</v>
      </c>
      <c r="H7893">
        <f t="shared" ca="1" si="237"/>
        <v>5.9469258697523366E-3</v>
      </c>
    </row>
    <row r="7894" spans="7:8" x14ac:dyDescent="0.2">
      <c r="G7894">
        <v>7892</v>
      </c>
      <c r="H7894">
        <f t="shared" ca="1" si="237"/>
        <v>-3.0016200504221942E-3</v>
      </c>
    </row>
    <row r="7895" spans="7:8" x14ac:dyDescent="0.2">
      <c r="G7895">
        <v>7893</v>
      </c>
      <c r="H7895">
        <f t="shared" ca="1" si="237"/>
        <v>4.4235179821313482E-2</v>
      </c>
    </row>
    <row r="7896" spans="7:8" x14ac:dyDescent="0.2">
      <c r="G7896">
        <v>7894</v>
      </c>
      <c r="H7896">
        <f t="shared" ca="1" si="237"/>
        <v>-1.6175372693519787E-2</v>
      </c>
    </row>
    <row r="7897" spans="7:8" x14ac:dyDescent="0.2">
      <c r="G7897">
        <v>7895</v>
      </c>
      <c r="H7897">
        <f t="shared" ca="1" si="237"/>
        <v>-8.63868728479655E-3</v>
      </c>
    </row>
    <row r="7898" spans="7:8" x14ac:dyDescent="0.2">
      <c r="G7898">
        <v>7896</v>
      </c>
      <c r="H7898">
        <f t="shared" ca="1" si="237"/>
        <v>1.0521826005114726E-2</v>
      </c>
    </row>
    <row r="7899" spans="7:8" x14ac:dyDescent="0.2">
      <c r="G7899">
        <v>7897</v>
      </c>
      <c r="H7899">
        <f t="shared" ca="1" si="237"/>
        <v>8.2380129990180084E-3</v>
      </c>
    </row>
    <row r="7900" spans="7:8" x14ac:dyDescent="0.2">
      <c r="G7900">
        <v>7898</v>
      </c>
      <c r="H7900">
        <f t="shared" ca="1" si="237"/>
        <v>-2.6051466607759647E-2</v>
      </c>
    </row>
    <row r="7901" spans="7:8" x14ac:dyDescent="0.2">
      <c r="G7901">
        <v>7899</v>
      </c>
      <c r="H7901">
        <f t="shared" ca="1" si="237"/>
        <v>-2.0755313412709302E-2</v>
      </c>
    </row>
    <row r="7902" spans="7:8" x14ac:dyDescent="0.2">
      <c r="G7902">
        <v>7900</v>
      </c>
      <c r="H7902">
        <f t="shared" ca="1" si="237"/>
        <v>6.6924210386334181E-3</v>
      </c>
    </row>
    <row r="7903" spans="7:8" x14ac:dyDescent="0.2">
      <c r="G7903">
        <v>7901</v>
      </c>
      <c r="H7903">
        <f t="shared" ca="1" si="237"/>
        <v>-2.9005579819058498E-2</v>
      </c>
    </row>
    <row r="7904" spans="7:8" x14ac:dyDescent="0.2">
      <c r="G7904">
        <v>7902</v>
      </c>
      <c r="H7904">
        <f t="shared" ca="1" si="237"/>
        <v>-3.3572881918146635E-5</v>
      </c>
    </row>
    <row r="7905" spans="7:8" x14ac:dyDescent="0.2">
      <c r="G7905">
        <v>7903</v>
      </c>
      <c r="H7905">
        <f t="shared" ca="1" si="237"/>
        <v>-5.4333540720362143E-3</v>
      </c>
    </row>
    <row r="7906" spans="7:8" x14ac:dyDescent="0.2">
      <c r="G7906">
        <v>7904</v>
      </c>
      <c r="H7906">
        <f t="shared" ca="1" si="237"/>
        <v>-5.2731061816013213E-3</v>
      </c>
    </row>
    <row r="7907" spans="7:8" x14ac:dyDescent="0.2">
      <c r="G7907">
        <v>7905</v>
      </c>
      <c r="H7907">
        <f t="shared" ca="1" si="237"/>
        <v>1.4904705016417708E-2</v>
      </c>
    </row>
    <row r="7908" spans="7:8" x14ac:dyDescent="0.2">
      <c r="G7908">
        <v>7906</v>
      </c>
      <c r="H7908">
        <f t="shared" ca="1" si="237"/>
        <v>-6.5451388545002707E-3</v>
      </c>
    </row>
    <row r="7909" spans="7:8" x14ac:dyDescent="0.2">
      <c r="G7909">
        <v>7907</v>
      </c>
      <c r="H7909">
        <f t="shared" ca="1" si="237"/>
        <v>-1.6123047350376566E-2</v>
      </c>
    </row>
    <row r="7910" spans="7:8" x14ac:dyDescent="0.2">
      <c r="G7910">
        <v>7908</v>
      </c>
      <c r="H7910">
        <f t="shared" ca="1" si="237"/>
        <v>-1.9324957666020208E-2</v>
      </c>
    </row>
    <row r="7911" spans="7:8" x14ac:dyDescent="0.2">
      <c r="G7911">
        <v>7909</v>
      </c>
      <c r="H7911">
        <f t="shared" ca="1" si="237"/>
        <v>1.4238071607263494E-3</v>
      </c>
    </row>
    <row r="7912" spans="7:8" x14ac:dyDescent="0.2">
      <c r="G7912">
        <v>7910</v>
      </c>
      <c r="H7912">
        <f t="shared" ca="1" si="237"/>
        <v>-6.9040246622785384E-3</v>
      </c>
    </row>
    <row r="7913" spans="7:8" x14ac:dyDescent="0.2">
      <c r="G7913">
        <v>7911</v>
      </c>
      <c r="H7913">
        <f t="shared" ca="1" si="237"/>
        <v>-7.2501410727220411E-2</v>
      </c>
    </row>
    <row r="7914" spans="7:8" x14ac:dyDescent="0.2">
      <c r="G7914">
        <v>7912</v>
      </c>
      <c r="H7914">
        <f t="shared" ca="1" si="237"/>
        <v>-1.6271856703687471E-2</v>
      </c>
    </row>
    <row r="7915" spans="7:8" x14ac:dyDescent="0.2">
      <c r="G7915">
        <v>7913</v>
      </c>
      <c r="H7915">
        <f t="shared" ca="1" si="237"/>
        <v>1.8018884840573929E-2</v>
      </c>
    </row>
    <row r="7916" spans="7:8" x14ac:dyDescent="0.2">
      <c r="G7916">
        <v>7914</v>
      </c>
      <c r="H7916">
        <f t="shared" ca="1" si="237"/>
        <v>-1.4941607799007155E-2</v>
      </c>
    </row>
    <row r="7917" spans="7:8" x14ac:dyDescent="0.2">
      <c r="G7917">
        <v>7915</v>
      </c>
      <c r="H7917">
        <f t="shared" ca="1" si="237"/>
        <v>-1.6742650561293333E-2</v>
      </c>
    </row>
    <row r="7918" spans="7:8" x14ac:dyDescent="0.2">
      <c r="G7918">
        <v>7916</v>
      </c>
      <c r="H7918">
        <f t="shared" ca="1" si="237"/>
        <v>7.313881381869268E-2</v>
      </c>
    </row>
    <row r="7919" spans="7:8" x14ac:dyDescent="0.2">
      <c r="G7919">
        <v>7917</v>
      </c>
      <c r="H7919">
        <f t="shared" ca="1" si="237"/>
        <v>-1.2709865710662091E-2</v>
      </c>
    </row>
    <row r="7920" spans="7:8" x14ac:dyDescent="0.2">
      <c r="G7920">
        <v>7918</v>
      </c>
      <c r="H7920">
        <f t="shared" ca="1" si="237"/>
        <v>1.6246095923640833E-2</v>
      </c>
    </row>
    <row r="7921" spans="7:8" x14ac:dyDescent="0.2">
      <c r="G7921">
        <v>7919</v>
      </c>
      <c r="H7921">
        <f t="shared" ca="1" si="237"/>
        <v>1.6763291007384787E-2</v>
      </c>
    </row>
    <row r="7922" spans="7:8" x14ac:dyDescent="0.2">
      <c r="G7922">
        <v>7920</v>
      </c>
      <c r="H7922">
        <f t="shared" ca="1" si="237"/>
        <v>-1.2650117851211994E-2</v>
      </c>
    </row>
    <row r="7923" spans="7:8" x14ac:dyDescent="0.2">
      <c r="G7923">
        <v>7921</v>
      </c>
      <c r="H7923">
        <f t="shared" ca="1" si="237"/>
        <v>-1.3365647453323247E-2</v>
      </c>
    </row>
    <row r="7924" spans="7:8" x14ac:dyDescent="0.2">
      <c r="G7924">
        <v>7922</v>
      </c>
      <c r="H7924">
        <f t="shared" ca="1" si="237"/>
        <v>3.0095593532774228E-2</v>
      </c>
    </row>
    <row r="7925" spans="7:8" x14ac:dyDescent="0.2">
      <c r="G7925">
        <v>7923</v>
      </c>
      <c r="H7925">
        <f t="shared" ca="1" si="237"/>
        <v>1.9745863358227821E-2</v>
      </c>
    </row>
    <row r="7926" spans="7:8" x14ac:dyDescent="0.2">
      <c r="G7926">
        <v>7924</v>
      </c>
      <c r="H7926">
        <f t="shared" ca="1" si="237"/>
        <v>2.0637890526976229E-2</v>
      </c>
    </row>
    <row r="7927" spans="7:8" x14ac:dyDescent="0.2">
      <c r="G7927">
        <v>7925</v>
      </c>
      <c r="H7927">
        <f t="shared" ca="1" si="237"/>
        <v>5.7119265832761577E-2</v>
      </c>
    </row>
    <row r="7928" spans="7:8" x14ac:dyDescent="0.2">
      <c r="G7928">
        <v>7926</v>
      </c>
      <c r="H7928">
        <f t="shared" ca="1" si="237"/>
        <v>9.2381979979566219E-3</v>
      </c>
    </row>
    <row r="7929" spans="7:8" x14ac:dyDescent="0.2">
      <c r="G7929">
        <v>7927</v>
      </c>
      <c r="H7929">
        <f t="shared" ca="1" si="237"/>
        <v>3.898898488375261E-2</v>
      </c>
    </row>
    <row r="7930" spans="7:8" x14ac:dyDescent="0.2">
      <c r="G7930">
        <v>7928</v>
      </c>
      <c r="H7930">
        <f t="shared" ca="1" si="237"/>
        <v>6.5464073179563501E-2</v>
      </c>
    </row>
    <row r="7931" spans="7:8" x14ac:dyDescent="0.2">
      <c r="G7931">
        <v>7929</v>
      </c>
      <c r="H7931">
        <f t="shared" ca="1" si="237"/>
        <v>-2.5785148414573644E-3</v>
      </c>
    </row>
    <row r="7932" spans="7:8" x14ac:dyDescent="0.2">
      <c r="G7932">
        <v>7930</v>
      </c>
      <c r="H7932">
        <f t="shared" ca="1" si="237"/>
        <v>6.7237007150808853E-2</v>
      </c>
    </row>
    <row r="7933" spans="7:8" x14ac:dyDescent="0.2">
      <c r="G7933">
        <v>7931</v>
      </c>
      <c r="H7933">
        <f t="shared" ca="1" si="237"/>
        <v>-5.5815397828136359E-3</v>
      </c>
    </row>
    <row r="7934" spans="7:8" x14ac:dyDescent="0.2">
      <c r="G7934">
        <v>7932</v>
      </c>
      <c r="H7934">
        <f t="shared" ca="1" si="237"/>
        <v>-1.1600873326296958E-2</v>
      </c>
    </row>
    <row r="7935" spans="7:8" x14ac:dyDescent="0.2">
      <c r="G7935">
        <v>7933</v>
      </c>
      <c r="H7935">
        <f t="shared" ca="1" si="237"/>
        <v>3.3437461262043272E-3</v>
      </c>
    </row>
    <row r="7936" spans="7:8" x14ac:dyDescent="0.2">
      <c r="G7936">
        <v>7934</v>
      </c>
      <c r="H7936">
        <f t="shared" ca="1" si="237"/>
        <v>4.6277680744708026E-2</v>
      </c>
    </row>
    <row r="7937" spans="7:8" x14ac:dyDescent="0.2">
      <c r="G7937">
        <v>7935</v>
      </c>
      <c r="H7937">
        <f t="shared" ca="1" si="237"/>
        <v>4.5454450796752061E-3</v>
      </c>
    </row>
    <row r="7938" spans="7:8" x14ac:dyDescent="0.2">
      <c r="G7938">
        <v>7936</v>
      </c>
      <c r="H7938">
        <f t="shared" ca="1" si="237"/>
        <v>-2.8857706869284017E-2</v>
      </c>
    </row>
    <row r="7939" spans="7:8" x14ac:dyDescent="0.2">
      <c r="G7939">
        <v>7937</v>
      </c>
      <c r="H7939">
        <f t="shared" ca="1" si="237"/>
        <v>-2.7917715785704466E-2</v>
      </c>
    </row>
    <row r="7940" spans="7:8" x14ac:dyDescent="0.2">
      <c r="G7940">
        <v>7938</v>
      </c>
      <c r="H7940">
        <f t="shared" ref="H7940:H8003" ca="1" si="238">_xlfn.NORM.INV(RAND(),N$5,N$6)</f>
        <v>-7.0315721257121322E-2</v>
      </c>
    </row>
    <row r="7941" spans="7:8" x14ac:dyDescent="0.2">
      <c r="G7941">
        <v>7939</v>
      </c>
      <c r="H7941">
        <f t="shared" ca="1" si="238"/>
        <v>6.0544148664598901E-3</v>
      </c>
    </row>
    <row r="7942" spans="7:8" x14ac:dyDescent="0.2">
      <c r="G7942">
        <v>7940</v>
      </c>
      <c r="H7942">
        <f t="shared" ca="1" si="238"/>
        <v>5.6025880299394627E-2</v>
      </c>
    </row>
    <row r="7943" spans="7:8" x14ac:dyDescent="0.2">
      <c r="G7943">
        <v>7941</v>
      </c>
      <c r="H7943">
        <f t="shared" ca="1" si="238"/>
        <v>5.2315835717992476E-2</v>
      </c>
    </row>
    <row r="7944" spans="7:8" x14ac:dyDescent="0.2">
      <c r="G7944">
        <v>7942</v>
      </c>
      <c r="H7944">
        <f t="shared" ca="1" si="238"/>
        <v>-1.7061423985075666E-2</v>
      </c>
    </row>
    <row r="7945" spans="7:8" x14ac:dyDescent="0.2">
      <c r="G7945">
        <v>7943</v>
      </c>
      <c r="H7945">
        <f t="shared" ca="1" si="238"/>
        <v>2.8651484356254326E-2</v>
      </c>
    </row>
    <row r="7946" spans="7:8" x14ac:dyDescent="0.2">
      <c r="G7946">
        <v>7944</v>
      </c>
      <c r="H7946">
        <f t="shared" ca="1" si="238"/>
        <v>-5.686806792934606E-2</v>
      </c>
    </row>
    <row r="7947" spans="7:8" x14ac:dyDescent="0.2">
      <c r="G7947">
        <v>7945</v>
      </c>
      <c r="H7947">
        <f t="shared" ca="1" si="238"/>
        <v>-4.1653645487176656E-2</v>
      </c>
    </row>
    <row r="7948" spans="7:8" x14ac:dyDescent="0.2">
      <c r="G7948">
        <v>7946</v>
      </c>
      <c r="H7948">
        <f t="shared" ca="1" si="238"/>
        <v>5.4282757329383131E-3</v>
      </c>
    </row>
    <row r="7949" spans="7:8" x14ac:dyDescent="0.2">
      <c r="G7949">
        <v>7947</v>
      </c>
      <c r="H7949">
        <f t="shared" ca="1" si="238"/>
        <v>3.4675485257961859E-2</v>
      </c>
    </row>
    <row r="7950" spans="7:8" x14ac:dyDescent="0.2">
      <c r="G7950">
        <v>7948</v>
      </c>
      <c r="H7950">
        <f t="shared" ca="1" si="238"/>
        <v>6.3639185082201941E-2</v>
      </c>
    </row>
    <row r="7951" spans="7:8" x14ac:dyDescent="0.2">
      <c r="G7951">
        <v>7949</v>
      </c>
      <c r="H7951">
        <f t="shared" ca="1" si="238"/>
        <v>-2.602047926771512E-2</v>
      </c>
    </row>
    <row r="7952" spans="7:8" x14ac:dyDescent="0.2">
      <c r="G7952">
        <v>7950</v>
      </c>
      <c r="H7952">
        <f t="shared" ca="1" si="238"/>
        <v>-2.3608509580652611E-3</v>
      </c>
    </row>
    <row r="7953" spans="7:8" x14ac:dyDescent="0.2">
      <c r="G7953">
        <v>7951</v>
      </c>
      <c r="H7953">
        <f t="shared" ca="1" si="238"/>
        <v>-3.4516899877635995E-2</v>
      </c>
    </row>
    <row r="7954" spans="7:8" x14ac:dyDescent="0.2">
      <c r="G7954">
        <v>7952</v>
      </c>
      <c r="H7954">
        <f t="shared" ca="1" si="238"/>
        <v>-3.7201921843839095E-2</v>
      </c>
    </row>
    <row r="7955" spans="7:8" x14ac:dyDescent="0.2">
      <c r="G7955">
        <v>7953</v>
      </c>
      <c r="H7955">
        <f t="shared" ca="1" si="238"/>
        <v>-6.9433932019789188E-3</v>
      </c>
    </row>
    <row r="7956" spans="7:8" x14ac:dyDescent="0.2">
      <c r="G7956">
        <v>7954</v>
      </c>
      <c r="H7956">
        <f t="shared" ca="1" si="238"/>
        <v>-3.0055841582844793E-2</v>
      </c>
    </row>
    <row r="7957" spans="7:8" x14ac:dyDescent="0.2">
      <c r="G7957">
        <v>7955</v>
      </c>
      <c r="H7957">
        <f t="shared" ca="1" si="238"/>
        <v>9.9276959653344307E-3</v>
      </c>
    </row>
    <row r="7958" spans="7:8" x14ac:dyDescent="0.2">
      <c r="G7958">
        <v>7956</v>
      </c>
      <c r="H7958">
        <f t="shared" ca="1" si="238"/>
        <v>1.3316584764545893E-2</v>
      </c>
    </row>
    <row r="7959" spans="7:8" x14ac:dyDescent="0.2">
      <c r="G7959">
        <v>7957</v>
      </c>
      <c r="H7959">
        <f t="shared" ca="1" si="238"/>
        <v>1.8969374240416045E-2</v>
      </c>
    </row>
    <row r="7960" spans="7:8" x14ac:dyDescent="0.2">
      <c r="G7960">
        <v>7958</v>
      </c>
      <c r="H7960">
        <f t="shared" ca="1" si="238"/>
        <v>1.2885074644997769E-2</v>
      </c>
    </row>
    <row r="7961" spans="7:8" x14ac:dyDescent="0.2">
      <c r="G7961">
        <v>7959</v>
      </c>
      <c r="H7961">
        <f t="shared" ca="1" si="238"/>
        <v>1.6614916209817608E-3</v>
      </c>
    </row>
    <row r="7962" spans="7:8" x14ac:dyDescent="0.2">
      <c r="G7962">
        <v>7960</v>
      </c>
      <c r="H7962">
        <f t="shared" ca="1" si="238"/>
        <v>-1.205211932216043E-2</v>
      </c>
    </row>
    <row r="7963" spans="7:8" x14ac:dyDescent="0.2">
      <c r="G7963">
        <v>7961</v>
      </c>
      <c r="H7963">
        <f t="shared" ca="1" si="238"/>
        <v>2.4267861357700421E-3</v>
      </c>
    </row>
    <row r="7964" spans="7:8" x14ac:dyDescent="0.2">
      <c r="G7964">
        <v>7962</v>
      </c>
      <c r="H7964">
        <f t="shared" ca="1" si="238"/>
        <v>2.5795012556400231E-2</v>
      </c>
    </row>
    <row r="7965" spans="7:8" x14ac:dyDescent="0.2">
      <c r="G7965">
        <v>7963</v>
      </c>
      <c r="H7965">
        <f t="shared" ca="1" si="238"/>
        <v>-3.4897077331860052E-2</v>
      </c>
    </row>
    <row r="7966" spans="7:8" x14ac:dyDescent="0.2">
      <c r="G7966">
        <v>7964</v>
      </c>
      <c r="H7966">
        <f t="shared" ca="1" si="238"/>
        <v>4.8191219040528428E-2</v>
      </c>
    </row>
    <row r="7967" spans="7:8" x14ac:dyDescent="0.2">
      <c r="G7967">
        <v>7965</v>
      </c>
      <c r="H7967">
        <f t="shared" ca="1" si="238"/>
        <v>2.717949100188299E-2</v>
      </c>
    </row>
    <row r="7968" spans="7:8" x14ac:dyDescent="0.2">
      <c r="G7968">
        <v>7966</v>
      </c>
      <c r="H7968">
        <f t="shared" ca="1" si="238"/>
        <v>1.2221915862264991E-3</v>
      </c>
    </row>
    <row r="7969" spans="7:8" x14ac:dyDescent="0.2">
      <c r="G7969">
        <v>7967</v>
      </c>
      <c r="H7969">
        <f t="shared" ca="1" si="238"/>
        <v>2.4117997956726145E-2</v>
      </c>
    </row>
    <row r="7970" spans="7:8" x14ac:dyDescent="0.2">
      <c r="G7970">
        <v>7968</v>
      </c>
      <c r="H7970">
        <f t="shared" ca="1" si="238"/>
        <v>2.0117335717622978E-2</v>
      </c>
    </row>
    <row r="7971" spans="7:8" x14ac:dyDescent="0.2">
      <c r="G7971">
        <v>7969</v>
      </c>
      <c r="H7971">
        <f t="shared" ca="1" si="238"/>
        <v>-1.1753479970785633E-2</v>
      </c>
    </row>
    <row r="7972" spans="7:8" x14ac:dyDescent="0.2">
      <c r="G7972">
        <v>7970</v>
      </c>
      <c r="H7972">
        <f t="shared" ca="1" si="238"/>
        <v>4.3909140646815899E-2</v>
      </c>
    </row>
    <row r="7973" spans="7:8" x14ac:dyDescent="0.2">
      <c r="G7973">
        <v>7971</v>
      </c>
      <c r="H7973">
        <f t="shared" ca="1" si="238"/>
        <v>-3.6818057775466734E-2</v>
      </c>
    </row>
    <row r="7974" spans="7:8" x14ac:dyDescent="0.2">
      <c r="G7974">
        <v>7972</v>
      </c>
      <c r="H7974">
        <f t="shared" ca="1" si="238"/>
        <v>1.6156013903295376E-2</v>
      </c>
    </row>
    <row r="7975" spans="7:8" x14ac:dyDescent="0.2">
      <c r="G7975">
        <v>7973</v>
      </c>
      <c r="H7975">
        <f t="shared" ca="1" si="238"/>
        <v>0.10976620914260794</v>
      </c>
    </row>
    <row r="7976" spans="7:8" x14ac:dyDescent="0.2">
      <c r="G7976">
        <v>7974</v>
      </c>
      <c r="H7976">
        <f t="shared" ca="1" si="238"/>
        <v>-2.1483938034450468E-2</v>
      </c>
    </row>
    <row r="7977" spans="7:8" x14ac:dyDescent="0.2">
      <c r="G7977">
        <v>7975</v>
      </c>
      <c r="H7977">
        <f t="shared" ca="1" si="238"/>
        <v>1.1792344057924261E-2</v>
      </c>
    </row>
    <row r="7978" spans="7:8" x14ac:dyDescent="0.2">
      <c r="G7978">
        <v>7976</v>
      </c>
      <c r="H7978">
        <f t="shared" ca="1" si="238"/>
        <v>-4.809846420313818E-2</v>
      </c>
    </row>
    <row r="7979" spans="7:8" x14ac:dyDescent="0.2">
      <c r="G7979">
        <v>7977</v>
      </c>
      <c r="H7979">
        <f t="shared" ca="1" si="238"/>
        <v>-2.8563019872508279E-2</v>
      </c>
    </row>
    <row r="7980" spans="7:8" x14ac:dyDescent="0.2">
      <c r="G7980">
        <v>7978</v>
      </c>
      <c r="H7980">
        <f t="shared" ca="1" si="238"/>
        <v>-2.4977407690770937E-3</v>
      </c>
    </row>
    <row r="7981" spans="7:8" x14ac:dyDescent="0.2">
      <c r="G7981">
        <v>7979</v>
      </c>
      <c r="H7981">
        <f t="shared" ca="1" si="238"/>
        <v>3.8177181623573871E-2</v>
      </c>
    </row>
    <row r="7982" spans="7:8" x14ac:dyDescent="0.2">
      <c r="G7982">
        <v>7980</v>
      </c>
      <c r="H7982">
        <f t="shared" ca="1" si="238"/>
        <v>1.3691390055180937E-2</v>
      </c>
    </row>
    <row r="7983" spans="7:8" x14ac:dyDescent="0.2">
      <c r="G7983">
        <v>7981</v>
      </c>
      <c r="H7983">
        <f t="shared" ca="1" si="238"/>
        <v>3.7058943621087477E-2</v>
      </c>
    </row>
    <row r="7984" spans="7:8" x14ac:dyDescent="0.2">
      <c r="G7984">
        <v>7982</v>
      </c>
      <c r="H7984">
        <f t="shared" ca="1" si="238"/>
        <v>-3.4528098320190194E-2</v>
      </c>
    </row>
    <row r="7985" spans="7:8" x14ac:dyDescent="0.2">
      <c r="G7985">
        <v>7983</v>
      </c>
      <c r="H7985">
        <f t="shared" ca="1" si="238"/>
        <v>-1.3056238530395343E-2</v>
      </c>
    </row>
    <row r="7986" spans="7:8" x14ac:dyDescent="0.2">
      <c r="G7986">
        <v>7984</v>
      </c>
      <c r="H7986">
        <f t="shared" ca="1" si="238"/>
        <v>-6.4696242309648325E-4</v>
      </c>
    </row>
    <row r="7987" spans="7:8" x14ac:dyDescent="0.2">
      <c r="G7987">
        <v>7985</v>
      </c>
      <c r="H7987">
        <f t="shared" ca="1" si="238"/>
        <v>1.130778108036481E-2</v>
      </c>
    </row>
    <row r="7988" spans="7:8" x14ac:dyDescent="0.2">
      <c r="G7988">
        <v>7986</v>
      </c>
      <c r="H7988">
        <f t="shared" ca="1" si="238"/>
        <v>2.0803944027162919E-2</v>
      </c>
    </row>
    <row r="7989" spans="7:8" x14ac:dyDescent="0.2">
      <c r="G7989">
        <v>7987</v>
      </c>
      <c r="H7989">
        <f t="shared" ca="1" si="238"/>
        <v>1.2700108052104777E-2</v>
      </c>
    </row>
    <row r="7990" spans="7:8" x14ac:dyDescent="0.2">
      <c r="G7990">
        <v>7988</v>
      </c>
      <c r="H7990">
        <f t="shared" ca="1" si="238"/>
        <v>-3.6633798224254839E-2</v>
      </c>
    </row>
    <row r="7991" spans="7:8" x14ac:dyDescent="0.2">
      <c r="G7991">
        <v>7989</v>
      </c>
      <c r="H7991">
        <f t="shared" ca="1" si="238"/>
        <v>3.246918034422569E-2</v>
      </c>
    </row>
    <row r="7992" spans="7:8" x14ac:dyDescent="0.2">
      <c r="G7992">
        <v>7990</v>
      </c>
      <c r="H7992">
        <f t="shared" ca="1" si="238"/>
        <v>1.2759431225910665E-2</v>
      </c>
    </row>
    <row r="7993" spans="7:8" x14ac:dyDescent="0.2">
      <c r="G7993">
        <v>7991</v>
      </c>
      <c r="H7993">
        <f t="shared" ca="1" si="238"/>
        <v>-4.1573016230886495E-2</v>
      </c>
    </row>
    <row r="7994" spans="7:8" x14ac:dyDescent="0.2">
      <c r="G7994">
        <v>7992</v>
      </c>
      <c r="H7994">
        <f t="shared" ca="1" si="238"/>
        <v>3.2915690174785246E-2</v>
      </c>
    </row>
    <row r="7995" spans="7:8" x14ac:dyDescent="0.2">
      <c r="G7995">
        <v>7993</v>
      </c>
      <c r="H7995">
        <f t="shared" ca="1" si="238"/>
        <v>1.0611193190515778E-3</v>
      </c>
    </row>
    <row r="7996" spans="7:8" x14ac:dyDescent="0.2">
      <c r="G7996">
        <v>7994</v>
      </c>
      <c r="H7996">
        <f t="shared" ca="1" si="238"/>
        <v>-1.9647936794206365E-2</v>
      </c>
    </row>
    <row r="7997" spans="7:8" x14ac:dyDescent="0.2">
      <c r="G7997">
        <v>7995</v>
      </c>
      <c r="H7997">
        <f t="shared" ca="1" si="238"/>
        <v>-2.5375787176246636E-2</v>
      </c>
    </row>
    <row r="7998" spans="7:8" x14ac:dyDescent="0.2">
      <c r="G7998">
        <v>7996</v>
      </c>
      <c r="H7998">
        <f t="shared" ca="1" si="238"/>
        <v>-9.7507780049479638E-3</v>
      </c>
    </row>
    <row r="7999" spans="7:8" x14ac:dyDescent="0.2">
      <c r="G7999">
        <v>7997</v>
      </c>
      <c r="H7999">
        <f t="shared" ca="1" si="238"/>
        <v>-9.0509597731757881E-3</v>
      </c>
    </row>
    <row r="8000" spans="7:8" x14ac:dyDescent="0.2">
      <c r="G8000">
        <v>7998</v>
      </c>
      <c r="H8000">
        <f t="shared" ca="1" si="238"/>
        <v>-3.3507874344749895E-2</v>
      </c>
    </row>
    <row r="8001" spans="7:8" x14ac:dyDescent="0.2">
      <c r="G8001">
        <v>7999</v>
      </c>
      <c r="H8001">
        <f t="shared" ca="1" si="238"/>
        <v>-1.4351549612955547E-2</v>
      </c>
    </row>
    <row r="8002" spans="7:8" x14ac:dyDescent="0.2">
      <c r="G8002">
        <v>8000</v>
      </c>
      <c r="H8002">
        <f t="shared" ca="1" si="238"/>
        <v>-2.208822359383656E-2</v>
      </c>
    </row>
    <row r="8003" spans="7:8" x14ac:dyDescent="0.2">
      <c r="G8003">
        <v>8001</v>
      </c>
      <c r="H8003">
        <f t="shared" ca="1" si="238"/>
        <v>-3.7895748551504772E-2</v>
      </c>
    </row>
    <row r="8004" spans="7:8" x14ac:dyDescent="0.2">
      <c r="G8004">
        <v>8002</v>
      </c>
      <c r="H8004">
        <f t="shared" ref="H8004:H8067" ca="1" si="239">_xlfn.NORM.INV(RAND(),N$5,N$6)</f>
        <v>3.2022498902438613E-2</v>
      </c>
    </row>
    <row r="8005" spans="7:8" x14ac:dyDescent="0.2">
      <c r="G8005">
        <v>8003</v>
      </c>
      <c r="H8005">
        <f t="shared" ca="1" si="239"/>
        <v>1.6289563484869568E-2</v>
      </c>
    </row>
    <row r="8006" spans="7:8" x14ac:dyDescent="0.2">
      <c r="G8006">
        <v>8004</v>
      </c>
      <c r="H8006">
        <f t="shared" ca="1" si="239"/>
        <v>1.170681055138271E-2</v>
      </c>
    </row>
    <row r="8007" spans="7:8" x14ac:dyDescent="0.2">
      <c r="G8007">
        <v>8005</v>
      </c>
      <c r="H8007">
        <f t="shared" ca="1" si="239"/>
        <v>3.3232555702712285E-3</v>
      </c>
    </row>
    <row r="8008" spans="7:8" x14ac:dyDescent="0.2">
      <c r="G8008">
        <v>8006</v>
      </c>
      <c r="H8008">
        <f t="shared" ca="1" si="239"/>
        <v>-8.2211888511852741E-3</v>
      </c>
    </row>
    <row r="8009" spans="7:8" x14ac:dyDescent="0.2">
      <c r="G8009">
        <v>8007</v>
      </c>
      <c r="H8009">
        <f t="shared" ca="1" si="239"/>
        <v>1.1706415063511968E-2</v>
      </c>
    </row>
    <row r="8010" spans="7:8" x14ac:dyDescent="0.2">
      <c r="G8010">
        <v>8008</v>
      </c>
      <c r="H8010">
        <f t="shared" ca="1" si="239"/>
        <v>-3.4702250802698259E-2</v>
      </c>
    </row>
    <row r="8011" spans="7:8" x14ac:dyDescent="0.2">
      <c r="G8011">
        <v>8009</v>
      </c>
      <c r="H8011">
        <f t="shared" ca="1" si="239"/>
        <v>-4.1182220358017161E-3</v>
      </c>
    </row>
    <row r="8012" spans="7:8" x14ac:dyDescent="0.2">
      <c r="G8012">
        <v>8010</v>
      </c>
      <c r="H8012">
        <f t="shared" ca="1" si="239"/>
        <v>5.3023086096674929E-2</v>
      </c>
    </row>
    <row r="8013" spans="7:8" x14ac:dyDescent="0.2">
      <c r="G8013">
        <v>8011</v>
      </c>
      <c r="H8013">
        <f t="shared" ca="1" si="239"/>
        <v>-2.6908135296352005E-2</v>
      </c>
    </row>
    <row r="8014" spans="7:8" x14ac:dyDescent="0.2">
      <c r="G8014">
        <v>8012</v>
      </c>
      <c r="H8014">
        <f t="shared" ca="1" si="239"/>
        <v>-3.6361441382534866E-2</v>
      </c>
    </row>
    <row r="8015" spans="7:8" x14ac:dyDescent="0.2">
      <c r="G8015">
        <v>8013</v>
      </c>
      <c r="H8015">
        <f t="shared" ca="1" si="239"/>
        <v>-1.1362962353893287E-2</v>
      </c>
    </row>
    <row r="8016" spans="7:8" x14ac:dyDescent="0.2">
      <c r="G8016">
        <v>8014</v>
      </c>
      <c r="H8016">
        <f t="shared" ca="1" si="239"/>
        <v>1.1418180848385143E-2</v>
      </c>
    </row>
    <row r="8017" spans="7:8" x14ac:dyDescent="0.2">
      <c r="G8017">
        <v>8015</v>
      </c>
      <c r="H8017">
        <f t="shared" ca="1" si="239"/>
        <v>-4.0262536976999417E-3</v>
      </c>
    </row>
    <row r="8018" spans="7:8" x14ac:dyDescent="0.2">
      <c r="G8018">
        <v>8016</v>
      </c>
      <c r="H8018">
        <f t="shared" ca="1" si="239"/>
        <v>8.8830094058716758E-4</v>
      </c>
    </row>
    <row r="8019" spans="7:8" x14ac:dyDescent="0.2">
      <c r="G8019">
        <v>8017</v>
      </c>
      <c r="H8019">
        <f t="shared" ca="1" si="239"/>
        <v>1.7295825772229935E-3</v>
      </c>
    </row>
    <row r="8020" spans="7:8" x14ac:dyDescent="0.2">
      <c r="G8020">
        <v>8018</v>
      </c>
      <c r="H8020">
        <f t="shared" ca="1" si="239"/>
        <v>2.5238923809461786E-2</v>
      </c>
    </row>
    <row r="8021" spans="7:8" x14ac:dyDescent="0.2">
      <c r="G8021">
        <v>8019</v>
      </c>
      <c r="H8021">
        <f t="shared" ca="1" si="239"/>
        <v>-2.2835418241126889E-2</v>
      </c>
    </row>
    <row r="8022" spans="7:8" x14ac:dyDescent="0.2">
      <c r="G8022">
        <v>8020</v>
      </c>
      <c r="H8022">
        <f t="shared" ca="1" si="239"/>
        <v>2.7174774430722203E-2</v>
      </c>
    </row>
    <row r="8023" spans="7:8" x14ac:dyDescent="0.2">
      <c r="G8023">
        <v>8021</v>
      </c>
      <c r="H8023">
        <f t="shared" ca="1" si="239"/>
        <v>2.0810900462934587E-2</v>
      </c>
    </row>
    <row r="8024" spans="7:8" x14ac:dyDescent="0.2">
      <c r="G8024">
        <v>8022</v>
      </c>
      <c r="H8024">
        <f t="shared" ca="1" si="239"/>
        <v>-8.4505227720094618E-3</v>
      </c>
    </row>
    <row r="8025" spans="7:8" x14ac:dyDescent="0.2">
      <c r="G8025">
        <v>8023</v>
      </c>
      <c r="H8025">
        <f t="shared" ca="1" si="239"/>
        <v>1.5641214196566763E-2</v>
      </c>
    </row>
    <row r="8026" spans="7:8" x14ac:dyDescent="0.2">
      <c r="G8026">
        <v>8024</v>
      </c>
      <c r="H8026">
        <f t="shared" ca="1" si="239"/>
        <v>1.4606534059702955E-2</v>
      </c>
    </row>
    <row r="8027" spans="7:8" x14ac:dyDescent="0.2">
      <c r="G8027">
        <v>8025</v>
      </c>
      <c r="H8027">
        <f t="shared" ca="1" si="239"/>
        <v>-1.0846751434046013E-2</v>
      </c>
    </row>
    <row r="8028" spans="7:8" x14ac:dyDescent="0.2">
      <c r="G8028">
        <v>8026</v>
      </c>
      <c r="H8028">
        <f t="shared" ca="1" si="239"/>
        <v>-4.4573019067790723E-2</v>
      </c>
    </row>
    <row r="8029" spans="7:8" x14ac:dyDescent="0.2">
      <c r="G8029">
        <v>8027</v>
      </c>
      <c r="H8029">
        <f t="shared" ca="1" si="239"/>
        <v>-1.8409226259398514E-3</v>
      </c>
    </row>
    <row r="8030" spans="7:8" x14ac:dyDescent="0.2">
      <c r="G8030">
        <v>8028</v>
      </c>
      <c r="H8030">
        <f t="shared" ca="1" si="239"/>
        <v>1.7340489796302008E-2</v>
      </c>
    </row>
    <row r="8031" spans="7:8" x14ac:dyDescent="0.2">
      <c r="G8031">
        <v>8029</v>
      </c>
      <c r="H8031">
        <f t="shared" ca="1" si="239"/>
        <v>-3.1806995351353937E-2</v>
      </c>
    </row>
    <row r="8032" spans="7:8" x14ac:dyDescent="0.2">
      <c r="G8032">
        <v>8030</v>
      </c>
      <c r="H8032">
        <f t="shared" ca="1" si="239"/>
        <v>3.5587210806955767E-2</v>
      </c>
    </row>
    <row r="8033" spans="7:8" x14ac:dyDescent="0.2">
      <c r="G8033">
        <v>8031</v>
      </c>
      <c r="H8033">
        <f t="shared" ca="1" si="239"/>
        <v>3.1071854236553214E-2</v>
      </c>
    </row>
    <row r="8034" spans="7:8" x14ac:dyDescent="0.2">
      <c r="G8034">
        <v>8032</v>
      </c>
      <c r="H8034">
        <f t="shared" ca="1" si="239"/>
        <v>1.9474144490593284E-2</v>
      </c>
    </row>
    <row r="8035" spans="7:8" x14ac:dyDescent="0.2">
      <c r="G8035">
        <v>8033</v>
      </c>
      <c r="H8035">
        <f t="shared" ca="1" si="239"/>
        <v>2.6936998576550996E-3</v>
      </c>
    </row>
    <row r="8036" spans="7:8" x14ac:dyDescent="0.2">
      <c r="G8036">
        <v>8034</v>
      </c>
      <c r="H8036">
        <f t="shared" ca="1" si="239"/>
        <v>-1.0531737089560027E-2</v>
      </c>
    </row>
    <row r="8037" spans="7:8" x14ac:dyDescent="0.2">
      <c r="G8037">
        <v>8035</v>
      </c>
      <c r="H8037">
        <f t="shared" ca="1" si="239"/>
        <v>-2.9867816824070421E-2</v>
      </c>
    </row>
    <row r="8038" spans="7:8" x14ac:dyDescent="0.2">
      <c r="G8038">
        <v>8036</v>
      </c>
      <c r="H8038">
        <f t="shared" ca="1" si="239"/>
        <v>2.3640264266613486E-2</v>
      </c>
    </row>
    <row r="8039" spans="7:8" x14ac:dyDescent="0.2">
      <c r="G8039">
        <v>8037</v>
      </c>
      <c r="H8039">
        <f t="shared" ca="1" si="239"/>
        <v>5.822029908352206E-2</v>
      </c>
    </row>
    <row r="8040" spans="7:8" x14ac:dyDescent="0.2">
      <c r="G8040">
        <v>8038</v>
      </c>
      <c r="H8040">
        <f t="shared" ca="1" si="239"/>
        <v>3.8846790853442045E-2</v>
      </c>
    </row>
    <row r="8041" spans="7:8" x14ac:dyDescent="0.2">
      <c r="G8041">
        <v>8039</v>
      </c>
      <c r="H8041">
        <f t="shared" ca="1" si="239"/>
        <v>8.8975019830876256E-3</v>
      </c>
    </row>
    <row r="8042" spans="7:8" x14ac:dyDescent="0.2">
      <c r="G8042">
        <v>8040</v>
      </c>
      <c r="H8042">
        <f t="shared" ca="1" si="239"/>
        <v>-1.5050167890607619E-2</v>
      </c>
    </row>
    <row r="8043" spans="7:8" x14ac:dyDescent="0.2">
      <c r="G8043">
        <v>8041</v>
      </c>
      <c r="H8043">
        <f t="shared" ca="1" si="239"/>
        <v>6.1864284796663928E-2</v>
      </c>
    </row>
    <row r="8044" spans="7:8" x14ac:dyDescent="0.2">
      <c r="G8044">
        <v>8042</v>
      </c>
      <c r="H8044">
        <f t="shared" ca="1" si="239"/>
        <v>-1.4509382570408428E-2</v>
      </c>
    </row>
    <row r="8045" spans="7:8" x14ac:dyDescent="0.2">
      <c r="G8045">
        <v>8043</v>
      </c>
      <c r="H8045">
        <f t="shared" ca="1" si="239"/>
        <v>2.6596471707162405E-2</v>
      </c>
    </row>
    <row r="8046" spans="7:8" x14ac:dyDescent="0.2">
      <c r="G8046">
        <v>8044</v>
      </c>
      <c r="H8046">
        <f t="shared" ca="1" si="239"/>
        <v>-1.711407084903829E-2</v>
      </c>
    </row>
    <row r="8047" spans="7:8" x14ac:dyDescent="0.2">
      <c r="G8047">
        <v>8045</v>
      </c>
      <c r="H8047">
        <f t="shared" ca="1" si="239"/>
        <v>1.765581175893129E-2</v>
      </c>
    </row>
    <row r="8048" spans="7:8" x14ac:dyDescent="0.2">
      <c r="G8048">
        <v>8046</v>
      </c>
      <c r="H8048">
        <f t="shared" ca="1" si="239"/>
        <v>1.4873202916986567E-2</v>
      </c>
    </row>
    <row r="8049" spans="7:8" x14ac:dyDescent="0.2">
      <c r="G8049">
        <v>8047</v>
      </c>
      <c r="H8049">
        <f t="shared" ca="1" si="239"/>
        <v>-9.9956039802488548E-3</v>
      </c>
    </row>
    <row r="8050" spans="7:8" x14ac:dyDescent="0.2">
      <c r="G8050">
        <v>8048</v>
      </c>
      <c r="H8050">
        <f t="shared" ca="1" si="239"/>
        <v>-2.8907923150875332E-2</v>
      </c>
    </row>
    <row r="8051" spans="7:8" x14ac:dyDescent="0.2">
      <c r="G8051">
        <v>8049</v>
      </c>
      <c r="H8051">
        <f t="shared" ca="1" si="239"/>
        <v>4.7341827320974049E-2</v>
      </c>
    </row>
    <row r="8052" spans="7:8" x14ac:dyDescent="0.2">
      <c r="G8052">
        <v>8050</v>
      </c>
      <c r="H8052">
        <f t="shared" ca="1" si="239"/>
        <v>3.1850067549769857E-2</v>
      </c>
    </row>
    <row r="8053" spans="7:8" x14ac:dyDescent="0.2">
      <c r="G8053">
        <v>8051</v>
      </c>
      <c r="H8053">
        <f t="shared" ca="1" si="239"/>
        <v>-5.5348176487891882E-3</v>
      </c>
    </row>
    <row r="8054" spans="7:8" x14ac:dyDescent="0.2">
      <c r="G8054">
        <v>8052</v>
      </c>
      <c r="H8054">
        <f t="shared" ca="1" si="239"/>
        <v>2.4934362233025465E-3</v>
      </c>
    </row>
    <row r="8055" spans="7:8" x14ac:dyDescent="0.2">
      <c r="G8055">
        <v>8053</v>
      </c>
      <c r="H8055">
        <f t="shared" ca="1" si="239"/>
        <v>6.7102537540141682E-3</v>
      </c>
    </row>
    <row r="8056" spans="7:8" x14ac:dyDescent="0.2">
      <c r="G8056">
        <v>8054</v>
      </c>
      <c r="H8056">
        <f t="shared" ca="1" si="239"/>
        <v>-1.0106303745593763E-2</v>
      </c>
    </row>
    <row r="8057" spans="7:8" x14ac:dyDescent="0.2">
      <c r="G8057">
        <v>8055</v>
      </c>
      <c r="H8057">
        <f t="shared" ca="1" si="239"/>
        <v>-2.8945014007826057E-2</v>
      </c>
    </row>
    <row r="8058" spans="7:8" x14ac:dyDescent="0.2">
      <c r="G8058">
        <v>8056</v>
      </c>
      <c r="H8058">
        <f t="shared" ca="1" si="239"/>
        <v>-1.1386918936603341E-2</v>
      </c>
    </row>
    <row r="8059" spans="7:8" x14ac:dyDescent="0.2">
      <c r="G8059">
        <v>8057</v>
      </c>
      <c r="H8059">
        <f t="shared" ca="1" si="239"/>
        <v>5.5203911103427296E-2</v>
      </c>
    </row>
    <row r="8060" spans="7:8" x14ac:dyDescent="0.2">
      <c r="G8060">
        <v>8058</v>
      </c>
      <c r="H8060">
        <f t="shared" ca="1" si="239"/>
        <v>-1.2276578292061805E-2</v>
      </c>
    </row>
    <row r="8061" spans="7:8" x14ac:dyDescent="0.2">
      <c r="G8061">
        <v>8059</v>
      </c>
      <c r="H8061">
        <f t="shared" ca="1" si="239"/>
        <v>-2.2415368699749395E-2</v>
      </c>
    </row>
    <row r="8062" spans="7:8" x14ac:dyDescent="0.2">
      <c r="G8062">
        <v>8060</v>
      </c>
      <c r="H8062">
        <f t="shared" ca="1" si="239"/>
        <v>2.67808222399297E-2</v>
      </c>
    </row>
    <row r="8063" spans="7:8" x14ac:dyDescent="0.2">
      <c r="G8063">
        <v>8061</v>
      </c>
      <c r="H8063">
        <f t="shared" ca="1" si="239"/>
        <v>-1.3435671622501207E-2</v>
      </c>
    </row>
    <row r="8064" spans="7:8" x14ac:dyDescent="0.2">
      <c r="G8064">
        <v>8062</v>
      </c>
      <c r="H8064">
        <f t="shared" ca="1" si="239"/>
        <v>2.5744720962448554E-2</v>
      </c>
    </row>
    <row r="8065" spans="7:8" x14ac:dyDescent="0.2">
      <c r="G8065">
        <v>8063</v>
      </c>
      <c r="H8065">
        <f t="shared" ca="1" si="239"/>
        <v>-3.9753293727887343E-2</v>
      </c>
    </row>
    <row r="8066" spans="7:8" x14ac:dyDescent="0.2">
      <c r="G8066">
        <v>8064</v>
      </c>
      <c r="H8066">
        <f t="shared" ca="1" si="239"/>
        <v>-1.555268666214318E-2</v>
      </c>
    </row>
    <row r="8067" spans="7:8" x14ac:dyDescent="0.2">
      <c r="G8067">
        <v>8065</v>
      </c>
      <c r="H8067">
        <f t="shared" ca="1" si="239"/>
        <v>-5.1246736047319535E-3</v>
      </c>
    </row>
    <row r="8068" spans="7:8" x14ac:dyDescent="0.2">
      <c r="G8068">
        <v>8066</v>
      </c>
      <c r="H8068">
        <f t="shared" ref="H8068:H8131" ca="1" si="240">_xlfn.NORM.INV(RAND(),N$5,N$6)</f>
        <v>3.5143915588266808E-2</v>
      </c>
    </row>
    <row r="8069" spans="7:8" x14ac:dyDescent="0.2">
      <c r="G8069">
        <v>8067</v>
      </c>
      <c r="H8069">
        <f t="shared" ca="1" si="240"/>
        <v>-1.3443450268574296E-2</v>
      </c>
    </row>
    <row r="8070" spans="7:8" x14ac:dyDescent="0.2">
      <c r="G8070">
        <v>8068</v>
      </c>
      <c r="H8070">
        <f t="shared" ca="1" si="240"/>
        <v>1.1662574460253088E-2</v>
      </c>
    </row>
    <row r="8071" spans="7:8" x14ac:dyDescent="0.2">
      <c r="G8071">
        <v>8069</v>
      </c>
      <c r="H8071">
        <f t="shared" ca="1" si="240"/>
        <v>3.1606175433090307E-2</v>
      </c>
    </row>
    <row r="8072" spans="7:8" x14ac:dyDescent="0.2">
      <c r="G8072">
        <v>8070</v>
      </c>
      <c r="H8072">
        <f t="shared" ca="1" si="240"/>
        <v>-2.2387235107698807E-2</v>
      </c>
    </row>
    <row r="8073" spans="7:8" x14ac:dyDescent="0.2">
      <c r="G8073">
        <v>8071</v>
      </c>
      <c r="H8073">
        <f t="shared" ca="1" si="240"/>
        <v>-1.6784260313497314E-2</v>
      </c>
    </row>
    <row r="8074" spans="7:8" x14ac:dyDescent="0.2">
      <c r="G8074">
        <v>8072</v>
      </c>
      <c r="H8074">
        <f t="shared" ca="1" si="240"/>
        <v>2.2645032201852821E-3</v>
      </c>
    </row>
    <row r="8075" spans="7:8" x14ac:dyDescent="0.2">
      <c r="G8075">
        <v>8073</v>
      </c>
      <c r="H8075">
        <f t="shared" ca="1" si="240"/>
        <v>-4.0921571774862955E-2</v>
      </c>
    </row>
    <row r="8076" spans="7:8" x14ac:dyDescent="0.2">
      <c r="G8076">
        <v>8074</v>
      </c>
      <c r="H8076">
        <f t="shared" ca="1" si="240"/>
        <v>8.8886539598108157E-3</v>
      </c>
    </row>
    <row r="8077" spans="7:8" x14ac:dyDescent="0.2">
      <c r="G8077">
        <v>8075</v>
      </c>
      <c r="H8077">
        <f t="shared" ca="1" si="240"/>
        <v>2.1193919037605473E-2</v>
      </c>
    </row>
    <row r="8078" spans="7:8" x14ac:dyDescent="0.2">
      <c r="G8078">
        <v>8076</v>
      </c>
      <c r="H8078">
        <f t="shared" ca="1" si="240"/>
        <v>-4.5887036937253697E-2</v>
      </c>
    </row>
    <row r="8079" spans="7:8" x14ac:dyDescent="0.2">
      <c r="G8079">
        <v>8077</v>
      </c>
      <c r="H8079">
        <f t="shared" ca="1" si="240"/>
        <v>-2.6628297508689641E-2</v>
      </c>
    </row>
    <row r="8080" spans="7:8" x14ac:dyDescent="0.2">
      <c r="G8080">
        <v>8078</v>
      </c>
      <c r="H8080">
        <f t="shared" ca="1" si="240"/>
        <v>1.4578454662980285E-2</v>
      </c>
    </row>
    <row r="8081" spans="7:8" x14ac:dyDescent="0.2">
      <c r="G8081">
        <v>8079</v>
      </c>
      <c r="H8081">
        <f t="shared" ca="1" si="240"/>
        <v>-4.898006661943384E-2</v>
      </c>
    </row>
    <row r="8082" spans="7:8" x14ac:dyDescent="0.2">
      <c r="G8082">
        <v>8080</v>
      </c>
      <c r="H8082">
        <f t="shared" ca="1" si="240"/>
        <v>1.6630951293636072E-2</v>
      </c>
    </row>
    <row r="8083" spans="7:8" x14ac:dyDescent="0.2">
      <c r="G8083">
        <v>8081</v>
      </c>
      <c r="H8083">
        <f t="shared" ca="1" si="240"/>
        <v>-1.7312396716755316E-2</v>
      </c>
    </row>
    <row r="8084" spans="7:8" x14ac:dyDescent="0.2">
      <c r="G8084">
        <v>8082</v>
      </c>
      <c r="H8084">
        <f t="shared" ca="1" si="240"/>
        <v>-4.5528690761433344E-2</v>
      </c>
    </row>
    <row r="8085" spans="7:8" x14ac:dyDescent="0.2">
      <c r="G8085">
        <v>8083</v>
      </c>
      <c r="H8085">
        <f t="shared" ca="1" si="240"/>
        <v>5.1194632050379968E-2</v>
      </c>
    </row>
    <row r="8086" spans="7:8" x14ac:dyDescent="0.2">
      <c r="G8086">
        <v>8084</v>
      </c>
      <c r="H8086">
        <f t="shared" ca="1" si="240"/>
        <v>1.7576406947976166E-2</v>
      </c>
    </row>
    <row r="8087" spans="7:8" x14ac:dyDescent="0.2">
      <c r="G8087">
        <v>8085</v>
      </c>
      <c r="H8087">
        <f t="shared" ca="1" si="240"/>
        <v>2.9841540011845236E-2</v>
      </c>
    </row>
    <row r="8088" spans="7:8" x14ac:dyDescent="0.2">
      <c r="G8088">
        <v>8086</v>
      </c>
      <c r="H8088">
        <f t="shared" ca="1" si="240"/>
        <v>-7.56637540467527E-3</v>
      </c>
    </row>
    <row r="8089" spans="7:8" x14ac:dyDescent="0.2">
      <c r="G8089">
        <v>8087</v>
      </c>
      <c r="H8089">
        <f t="shared" ca="1" si="240"/>
        <v>-1.7734114083986202E-2</v>
      </c>
    </row>
    <row r="8090" spans="7:8" x14ac:dyDescent="0.2">
      <c r="G8090">
        <v>8088</v>
      </c>
      <c r="H8090">
        <f t="shared" ca="1" si="240"/>
        <v>2.4810457851829077E-2</v>
      </c>
    </row>
    <row r="8091" spans="7:8" x14ac:dyDescent="0.2">
      <c r="G8091">
        <v>8089</v>
      </c>
      <c r="H8091">
        <f t="shared" ca="1" si="240"/>
        <v>-3.9973883223517618E-3</v>
      </c>
    </row>
    <row r="8092" spans="7:8" x14ac:dyDescent="0.2">
      <c r="G8092">
        <v>8090</v>
      </c>
      <c r="H8092">
        <f t="shared" ca="1" si="240"/>
        <v>-4.1098214270730835E-2</v>
      </c>
    </row>
    <row r="8093" spans="7:8" x14ac:dyDescent="0.2">
      <c r="G8093">
        <v>8091</v>
      </c>
      <c r="H8093">
        <f t="shared" ca="1" si="240"/>
        <v>2.0544922797823287E-2</v>
      </c>
    </row>
    <row r="8094" spans="7:8" x14ac:dyDescent="0.2">
      <c r="G8094">
        <v>8092</v>
      </c>
      <c r="H8094">
        <f t="shared" ca="1" si="240"/>
        <v>2.3232585601442469E-2</v>
      </c>
    </row>
    <row r="8095" spans="7:8" x14ac:dyDescent="0.2">
      <c r="G8095">
        <v>8093</v>
      </c>
      <c r="H8095">
        <f t="shared" ca="1" si="240"/>
        <v>-3.7313897111602191E-2</v>
      </c>
    </row>
    <row r="8096" spans="7:8" x14ac:dyDescent="0.2">
      <c r="G8096">
        <v>8094</v>
      </c>
      <c r="H8096">
        <f t="shared" ca="1" si="240"/>
        <v>1.592917272083904E-2</v>
      </c>
    </row>
    <row r="8097" spans="7:8" x14ac:dyDescent="0.2">
      <c r="G8097">
        <v>8095</v>
      </c>
      <c r="H8097">
        <f t="shared" ca="1" si="240"/>
        <v>1.6750924561709148E-2</v>
      </c>
    </row>
    <row r="8098" spans="7:8" x14ac:dyDescent="0.2">
      <c r="G8098">
        <v>8096</v>
      </c>
      <c r="H8098">
        <f t="shared" ca="1" si="240"/>
        <v>-9.8570218461342708E-3</v>
      </c>
    </row>
    <row r="8099" spans="7:8" x14ac:dyDescent="0.2">
      <c r="G8099">
        <v>8097</v>
      </c>
      <c r="H8099">
        <f t="shared" ca="1" si="240"/>
        <v>-1.417174746811705E-2</v>
      </c>
    </row>
    <row r="8100" spans="7:8" x14ac:dyDescent="0.2">
      <c r="G8100">
        <v>8098</v>
      </c>
      <c r="H8100">
        <f t="shared" ca="1" si="240"/>
        <v>-1.5603801701986861E-2</v>
      </c>
    </row>
    <row r="8101" spans="7:8" x14ac:dyDescent="0.2">
      <c r="G8101">
        <v>8099</v>
      </c>
      <c r="H8101">
        <f t="shared" ca="1" si="240"/>
        <v>-4.0288027622697835E-2</v>
      </c>
    </row>
    <row r="8102" spans="7:8" x14ac:dyDescent="0.2">
      <c r="G8102">
        <v>8100</v>
      </c>
      <c r="H8102">
        <f t="shared" ca="1" si="240"/>
        <v>-2.5412358976384837E-2</v>
      </c>
    </row>
    <row r="8103" spans="7:8" x14ac:dyDescent="0.2">
      <c r="G8103">
        <v>8101</v>
      </c>
      <c r="H8103">
        <f t="shared" ca="1" si="240"/>
        <v>2.5267570460138708E-2</v>
      </c>
    </row>
    <row r="8104" spans="7:8" x14ac:dyDescent="0.2">
      <c r="G8104">
        <v>8102</v>
      </c>
      <c r="H8104">
        <f t="shared" ca="1" si="240"/>
        <v>4.1166393832821301E-2</v>
      </c>
    </row>
    <row r="8105" spans="7:8" x14ac:dyDescent="0.2">
      <c r="G8105">
        <v>8103</v>
      </c>
      <c r="H8105">
        <f t="shared" ca="1" si="240"/>
        <v>-3.8937513023293978E-2</v>
      </c>
    </row>
    <row r="8106" spans="7:8" x14ac:dyDescent="0.2">
      <c r="G8106">
        <v>8104</v>
      </c>
      <c r="H8106">
        <f t="shared" ca="1" si="240"/>
        <v>4.195486757990613E-3</v>
      </c>
    </row>
    <row r="8107" spans="7:8" x14ac:dyDescent="0.2">
      <c r="G8107">
        <v>8105</v>
      </c>
      <c r="H8107">
        <f t="shared" ca="1" si="240"/>
        <v>3.3029447448393638E-2</v>
      </c>
    </row>
    <row r="8108" spans="7:8" x14ac:dyDescent="0.2">
      <c r="G8108">
        <v>8106</v>
      </c>
      <c r="H8108">
        <f t="shared" ca="1" si="240"/>
        <v>-5.8505581248121464E-3</v>
      </c>
    </row>
    <row r="8109" spans="7:8" x14ac:dyDescent="0.2">
      <c r="G8109">
        <v>8107</v>
      </c>
      <c r="H8109">
        <f t="shared" ca="1" si="240"/>
        <v>2.8217219313424701E-2</v>
      </c>
    </row>
    <row r="8110" spans="7:8" x14ac:dyDescent="0.2">
      <c r="G8110">
        <v>8108</v>
      </c>
      <c r="H8110">
        <f t="shared" ca="1" si="240"/>
        <v>2.5039435855491246E-2</v>
      </c>
    </row>
    <row r="8111" spans="7:8" x14ac:dyDescent="0.2">
      <c r="G8111">
        <v>8109</v>
      </c>
      <c r="H8111">
        <f t="shared" ca="1" si="240"/>
        <v>3.6107891573150232E-2</v>
      </c>
    </row>
    <row r="8112" spans="7:8" x14ac:dyDescent="0.2">
      <c r="G8112">
        <v>8110</v>
      </c>
      <c r="H8112">
        <f t="shared" ca="1" si="240"/>
        <v>-4.0581287831134225E-2</v>
      </c>
    </row>
    <row r="8113" spans="7:8" x14ac:dyDescent="0.2">
      <c r="G8113">
        <v>8111</v>
      </c>
      <c r="H8113">
        <f t="shared" ca="1" si="240"/>
        <v>5.3157567197406219E-2</v>
      </c>
    </row>
    <row r="8114" spans="7:8" x14ac:dyDescent="0.2">
      <c r="G8114">
        <v>8112</v>
      </c>
      <c r="H8114">
        <f t="shared" ca="1" si="240"/>
        <v>-4.8697839733352934E-2</v>
      </c>
    </row>
    <row r="8115" spans="7:8" x14ac:dyDescent="0.2">
      <c r="G8115">
        <v>8113</v>
      </c>
      <c r="H8115">
        <f t="shared" ca="1" si="240"/>
        <v>-4.1785176462922687E-2</v>
      </c>
    </row>
    <row r="8116" spans="7:8" x14ac:dyDescent="0.2">
      <c r="G8116">
        <v>8114</v>
      </c>
      <c r="H8116">
        <f t="shared" ca="1" si="240"/>
        <v>2.5291346344502461E-2</v>
      </c>
    </row>
    <row r="8117" spans="7:8" x14ac:dyDescent="0.2">
      <c r="G8117">
        <v>8115</v>
      </c>
      <c r="H8117">
        <f t="shared" ca="1" si="240"/>
        <v>-6.7320178036519546E-2</v>
      </c>
    </row>
    <row r="8118" spans="7:8" x14ac:dyDescent="0.2">
      <c r="G8118">
        <v>8116</v>
      </c>
      <c r="H8118">
        <f t="shared" ca="1" si="240"/>
        <v>-2.3235422767681053E-2</v>
      </c>
    </row>
    <row r="8119" spans="7:8" x14ac:dyDescent="0.2">
      <c r="G8119">
        <v>8117</v>
      </c>
      <c r="H8119">
        <f t="shared" ca="1" si="240"/>
        <v>1.343165548501345E-2</v>
      </c>
    </row>
    <row r="8120" spans="7:8" x14ac:dyDescent="0.2">
      <c r="G8120">
        <v>8118</v>
      </c>
      <c r="H8120">
        <f t="shared" ca="1" si="240"/>
        <v>-5.4303312778924903E-3</v>
      </c>
    </row>
    <row r="8121" spans="7:8" x14ac:dyDescent="0.2">
      <c r="G8121">
        <v>8119</v>
      </c>
      <c r="H8121">
        <f t="shared" ca="1" si="240"/>
        <v>2.8397098375160156E-2</v>
      </c>
    </row>
    <row r="8122" spans="7:8" x14ac:dyDescent="0.2">
      <c r="G8122">
        <v>8120</v>
      </c>
      <c r="H8122">
        <f t="shared" ca="1" si="240"/>
        <v>3.0152020167881523E-2</v>
      </c>
    </row>
    <row r="8123" spans="7:8" x14ac:dyDescent="0.2">
      <c r="G8123">
        <v>8121</v>
      </c>
      <c r="H8123">
        <f t="shared" ca="1" si="240"/>
        <v>-3.5467219291852516E-2</v>
      </c>
    </row>
    <row r="8124" spans="7:8" x14ac:dyDescent="0.2">
      <c r="G8124">
        <v>8122</v>
      </c>
      <c r="H8124">
        <f t="shared" ca="1" si="240"/>
        <v>1.1087713953947715E-2</v>
      </c>
    </row>
    <row r="8125" spans="7:8" x14ac:dyDescent="0.2">
      <c r="G8125">
        <v>8123</v>
      </c>
      <c r="H8125">
        <f t="shared" ca="1" si="240"/>
        <v>1.2512353055339194E-2</v>
      </c>
    </row>
    <row r="8126" spans="7:8" x14ac:dyDescent="0.2">
      <c r="G8126">
        <v>8124</v>
      </c>
      <c r="H8126">
        <f t="shared" ca="1" si="240"/>
        <v>6.0256187236043923E-2</v>
      </c>
    </row>
    <row r="8127" spans="7:8" x14ac:dyDescent="0.2">
      <c r="G8127">
        <v>8125</v>
      </c>
      <c r="H8127">
        <f t="shared" ca="1" si="240"/>
        <v>3.2025308116345247E-3</v>
      </c>
    </row>
    <row r="8128" spans="7:8" x14ac:dyDescent="0.2">
      <c r="G8128">
        <v>8126</v>
      </c>
      <c r="H8128">
        <f t="shared" ca="1" si="240"/>
        <v>4.5144447867654265E-3</v>
      </c>
    </row>
    <row r="8129" spans="7:8" x14ac:dyDescent="0.2">
      <c r="G8129">
        <v>8127</v>
      </c>
      <c r="H8129">
        <f t="shared" ca="1" si="240"/>
        <v>-2.2033611803453475E-2</v>
      </c>
    </row>
    <row r="8130" spans="7:8" x14ac:dyDescent="0.2">
      <c r="G8130">
        <v>8128</v>
      </c>
      <c r="H8130">
        <f t="shared" ca="1" si="240"/>
        <v>-2.2898032416917725E-3</v>
      </c>
    </row>
    <row r="8131" spans="7:8" x14ac:dyDescent="0.2">
      <c r="G8131">
        <v>8129</v>
      </c>
      <c r="H8131">
        <f t="shared" ca="1" si="240"/>
        <v>1.3709790449921971E-2</v>
      </c>
    </row>
    <row r="8132" spans="7:8" x14ac:dyDescent="0.2">
      <c r="G8132">
        <v>8130</v>
      </c>
      <c r="H8132">
        <f t="shared" ref="H8132:H8195" ca="1" si="241">_xlfn.NORM.INV(RAND(),N$5,N$6)</f>
        <v>1.3504861181903688E-2</v>
      </c>
    </row>
    <row r="8133" spans="7:8" x14ac:dyDescent="0.2">
      <c r="G8133">
        <v>8131</v>
      </c>
      <c r="H8133">
        <f t="shared" ca="1" si="241"/>
        <v>-7.8071724920992314E-3</v>
      </c>
    </row>
    <row r="8134" spans="7:8" x14ac:dyDescent="0.2">
      <c r="G8134">
        <v>8132</v>
      </c>
      <c r="H8134">
        <f t="shared" ca="1" si="241"/>
        <v>6.319606782787579E-2</v>
      </c>
    </row>
    <row r="8135" spans="7:8" x14ac:dyDescent="0.2">
      <c r="G8135">
        <v>8133</v>
      </c>
      <c r="H8135">
        <f t="shared" ca="1" si="241"/>
        <v>9.7350563273722306E-3</v>
      </c>
    </row>
    <row r="8136" spans="7:8" x14ac:dyDescent="0.2">
      <c r="G8136">
        <v>8134</v>
      </c>
      <c r="H8136">
        <f t="shared" ca="1" si="241"/>
        <v>1.8655328539801529E-2</v>
      </c>
    </row>
    <row r="8137" spans="7:8" x14ac:dyDescent="0.2">
      <c r="G8137">
        <v>8135</v>
      </c>
      <c r="H8137">
        <f t="shared" ca="1" si="241"/>
        <v>-1.3554206480005566E-3</v>
      </c>
    </row>
    <row r="8138" spans="7:8" x14ac:dyDescent="0.2">
      <c r="G8138">
        <v>8136</v>
      </c>
      <c r="H8138">
        <f t="shared" ca="1" si="241"/>
        <v>1.357501041919813E-2</v>
      </c>
    </row>
    <row r="8139" spans="7:8" x14ac:dyDescent="0.2">
      <c r="G8139">
        <v>8137</v>
      </c>
      <c r="H8139">
        <f t="shared" ca="1" si="241"/>
        <v>7.2861213163167762E-3</v>
      </c>
    </row>
    <row r="8140" spans="7:8" x14ac:dyDescent="0.2">
      <c r="G8140">
        <v>8138</v>
      </c>
      <c r="H8140">
        <f t="shared" ca="1" si="241"/>
        <v>-5.464785939609329E-2</v>
      </c>
    </row>
    <row r="8141" spans="7:8" x14ac:dyDescent="0.2">
      <c r="G8141">
        <v>8139</v>
      </c>
      <c r="H8141">
        <f t="shared" ca="1" si="241"/>
        <v>7.0591460689369773E-3</v>
      </c>
    </row>
    <row r="8142" spans="7:8" x14ac:dyDescent="0.2">
      <c r="G8142">
        <v>8140</v>
      </c>
      <c r="H8142">
        <f t="shared" ca="1" si="241"/>
        <v>4.1579011109233545E-2</v>
      </c>
    </row>
    <row r="8143" spans="7:8" x14ac:dyDescent="0.2">
      <c r="G8143">
        <v>8141</v>
      </c>
      <c r="H8143">
        <f t="shared" ca="1" si="241"/>
        <v>4.3571268718759684E-3</v>
      </c>
    </row>
    <row r="8144" spans="7:8" x14ac:dyDescent="0.2">
      <c r="G8144">
        <v>8142</v>
      </c>
      <c r="H8144">
        <f t="shared" ca="1" si="241"/>
        <v>7.2294854922284966E-3</v>
      </c>
    </row>
    <row r="8145" spans="7:8" x14ac:dyDescent="0.2">
      <c r="G8145">
        <v>8143</v>
      </c>
      <c r="H8145">
        <f t="shared" ca="1" si="241"/>
        <v>-2.7184792171213459E-2</v>
      </c>
    </row>
    <row r="8146" spans="7:8" x14ac:dyDescent="0.2">
      <c r="G8146">
        <v>8144</v>
      </c>
      <c r="H8146">
        <f t="shared" ca="1" si="241"/>
        <v>3.4180945509967024E-2</v>
      </c>
    </row>
    <row r="8147" spans="7:8" x14ac:dyDescent="0.2">
      <c r="G8147">
        <v>8145</v>
      </c>
      <c r="H8147">
        <f t="shared" ca="1" si="241"/>
        <v>5.9386417305760516E-3</v>
      </c>
    </row>
    <row r="8148" spans="7:8" x14ac:dyDescent="0.2">
      <c r="G8148">
        <v>8146</v>
      </c>
      <c r="H8148">
        <f t="shared" ca="1" si="241"/>
        <v>-1.9098967349562172E-2</v>
      </c>
    </row>
    <row r="8149" spans="7:8" x14ac:dyDescent="0.2">
      <c r="G8149">
        <v>8147</v>
      </c>
      <c r="H8149">
        <f t="shared" ca="1" si="241"/>
        <v>9.816846986110633E-3</v>
      </c>
    </row>
    <row r="8150" spans="7:8" x14ac:dyDescent="0.2">
      <c r="G8150">
        <v>8148</v>
      </c>
      <c r="H8150">
        <f t="shared" ca="1" si="241"/>
        <v>6.9691392381054495E-3</v>
      </c>
    </row>
    <row r="8151" spans="7:8" x14ac:dyDescent="0.2">
      <c r="G8151">
        <v>8149</v>
      </c>
      <c r="H8151">
        <f t="shared" ca="1" si="241"/>
        <v>-1.6093748381756111E-2</v>
      </c>
    </row>
    <row r="8152" spans="7:8" x14ac:dyDescent="0.2">
      <c r="G8152">
        <v>8150</v>
      </c>
      <c r="H8152">
        <f t="shared" ca="1" si="241"/>
        <v>3.9733375818487439E-2</v>
      </c>
    </row>
    <row r="8153" spans="7:8" x14ac:dyDescent="0.2">
      <c r="G8153">
        <v>8151</v>
      </c>
      <c r="H8153">
        <f t="shared" ca="1" si="241"/>
        <v>2.162132875340449E-2</v>
      </c>
    </row>
    <row r="8154" spans="7:8" x14ac:dyDescent="0.2">
      <c r="G8154">
        <v>8152</v>
      </c>
      <c r="H8154">
        <f t="shared" ca="1" si="241"/>
        <v>1.9087400186677636E-2</v>
      </c>
    </row>
    <row r="8155" spans="7:8" x14ac:dyDescent="0.2">
      <c r="G8155">
        <v>8153</v>
      </c>
      <c r="H8155">
        <f t="shared" ca="1" si="241"/>
        <v>-2.0314960305876324E-2</v>
      </c>
    </row>
    <row r="8156" spans="7:8" x14ac:dyDescent="0.2">
      <c r="G8156">
        <v>8154</v>
      </c>
      <c r="H8156">
        <f t="shared" ca="1" si="241"/>
        <v>-8.7038042946291604E-3</v>
      </c>
    </row>
    <row r="8157" spans="7:8" x14ac:dyDescent="0.2">
      <c r="G8157">
        <v>8155</v>
      </c>
      <c r="H8157">
        <f t="shared" ca="1" si="241"/>
        <v>-4.8190407934922956E-2</v>
      </c>
    </row>
    <row r="8158" spans="7:8" x14ac:dyDescent="0.2">
      <c r="G8158">
        <v>8156</v>
      </c>
      <c r="H8158">
        <f t="shared" ca="1" si="241"/>
        <v>3.5978806601236694E-2</v>
      </c>
    </row>
    <row r="8159" spans="7:8" x14ac:dyDescent="0.2">
      <c r="G8159">
        <v>8157</v>
      </c>
      <c r="H8159">
        <f t="shared" ca="1" si="241"/>
        <v>4.0587248686233639E-2</v>
      </c>
    </row>
    <row r="8160" spans="7:8" x14ac:dyDescent="0.2">
      <c r="G8160">
        <v>8158</v>
      </c>
      <c r="H8160">
        <f t="shared" ca="1" si="241"/>
        <v>3.2609110392619246E-2</v>
      </c>
    </row>
    <row r="8161" spans="7:8" x14ac:dyDescent="0.2">
      <c r="G8161">
        <v>8159</v>
      </c>
      <c r="H8161">
        <f t="shared" ca="1" si="241"/>
        <v>2.1420645055504655E-2</v>
      </c>
    </row>
    <row r="8162" spans="7:8" x14ac:dyDescent="0.2">
      <c r="G8162">
        <v>8160</v>
      </c>
      <c r="H8162">
        <f t="shared" ca="1" si="241"/>
        <v>1.5959821313530555E-2</v>
      </c>
    </row>
    <row r="8163" spans="7:8" x14ac:dyDescent="0.2">
      <c r="G8163">
        <v>8161</v>
      </c>
      <c r="H8163">
        <f t="shared" ca="1" si="241"/>
        <v>2.3126124243187711E-2</v>
      </c>
    </row>
    <row r="8164" spans="7:8" x14ac:dyDescent="0.2">
      <c r="G8164">
        <v>8162</v>
      </c>
      <c r="H8164">
        <f t="shared" ca="1" si="241"/>
        <v>-4.964702378463149E-2</v>
      </c>
    </row>
    <row r="8165" spans="7:8" x14ac:dyDescent="0.2">
      <c r="G8165">
        <v>8163</v>
      </c>
      <c r="H8165">
        <f t="shared" ca="1" si="241"/>
        <v>1.1373732564386995E-2</v>
      </c>
    </row>
    <row r="8166" spans="7:8" x14ac:dyDescent="0.2">
      <c r="G8166">
        <v>8164</v>
      </c>
      <c r="H8166">
        <f t="shared" ca="1" si="241"/>
        <v>-2.3321722301009346E-2</v>
      </c>
    </row>
    <row r="8167" spans="7:8" x14ac:dyDescent="0.2">
      <c r="G8167">
        <v>8165</v>
      </c>
      <c r="H8167">
        <f t="shared" ca="1" si="241"/>
        <v>-1.731092002601296E-2</v>
      </c>
    </row>
    <row r="8168" spans="7:8" x14ac:dyDescent="0.2">
      <c r="G8168">
        <v>8166</v>
      </c>
      <c r="H8168">
        <f t="shared" ca="1" si="241"/>
        <v>6.393400024882305E-2</v>
      </c>
    </row>
    <row r="8169" spans="7:8" x14ac:dyDescent="0.2">
      <c r="G8169">
        <v>8167</v>
      </c>
      <c r="H8169">
        <f t="shared" ca="1" si="241"/>
        <v>3.9831065475395951E-2</v>
      </c>
    </row>
    <row r="8170" spans="7:8" x14ac:dyDescent="0.2">
      <c r="G8170">
        <v>8168</v>
      </c>
      <c r="H8170">
        <f t="shared" ca="1" si="241"/>
        <v>-1.4169739254205485E-2</v>
      </c>
    </row>
    <row r="8171" spans="7:8" x14ac:dyDescent="0.2">
      <c r="G8171">
        <v>8169</v>
      </c>
      <c r="H8171">
        <f t="shared" ca="1" si="241"/>
        <v>2.5157356820337616E-2</v>
      </c>
    </row>
    <row r="8172" spans="7:8" x14ac:dyDescent="0.2">
      <c r="G8172">
        <v>8170</v>
      </c>
      <c r="H8172">
        <f t="shared" ca="1" si="241"/>
        <v>3.2830657974137756E-2</v>
      </c>
    </row>
    <row r="8173" spans="7:8" x14ac:dyDescent="0.2">
      <c r="G8173">
        <v>8171</v>
      </c>
      <c r="H8173">
        <f t="shared" ca="1" si="241"/>
        <v>-2.042671532305583E-2</v>
      </c>
    </row>
    <row r="8174" spans="7:8" x14ac:dyDescent="0.2">
      <c r="G8174">
        <v>8172</v>
      </c>
      <c r="H8174">
        <f t="shared" ca="1" si="241"/>
        <v>6.902160417484442E-3</v>
      </c>
    </row>
    <row r="8175" spans="7:8" x14ac:dyDescent="0.2">
      <c r="G8175">
        <v>8173</v>
      </c>
      <c r="H8175">
        <f t="shared" ca="1" si="241"/>
        <v>4.5672513762772621E-2</v>
      </c>
    </row>
    <row r="8176" spans="7:8" x14ac:dyDescent="0.2">
      <c r="G8176">
        <v>8174</v>
      </c>
      <c r="H8176">
        <f t="shared" ca="1" si="241"/>
        <v>-9.5282948513191485E-3</v>
      </c>
    </row>
    <row r="8177" spans="7:8" x14ac:dyDescent="0.2">
      <c r="G8177">
        <v>8175</v>
      </c>
      <c r="H8177">
        <f t="shared" ca="1" si="241"/>
        <v>3.9184752592262263E-2</v>
      </c>
    </row>
    <row r="8178" spans="7:8" x14ac:dyDescent="0.2">
      <c r="G8178">
        <v>8176</v>
      </c>
      <c r="H8178">
        <f t="shared" ca="1" si="241"/>
        <v>-1.8514847413429916E-2</v>
      </c>
    </row>
    <row r="8179" spans="7:8" x14ac:dyDescent="0.2">
      <c r="G8179">
        <v>8177</v>
      </c>
      <c r="H8179">
        <f t="shared" ca="1" si="241"/>
        <v>-1.1852028218289073E-2</v>
      </c>
    </row>
    <row r="8180" spans="7:8" x14ac:dyDescent="0.2">
      <c r="G8180">
        <v>8178</v>
      </c>
      <c r="H8180">
        <f t="shared" ca="1" si="241"/>
        <v>2.0628870352225194E-2</v>
      </c>
    </row>
    <row r="8181" spans="7:8" x14ac:dyDescent="0.2">
      <c r="G8181">
        <v>8179</v>
      </c>
      <c r="H8181">
        <f t="shared" ca="1" si="241"/>
        <v>-2.3041495327298097E-2</v>
      </c>
    </row>
    <row r="8182" spans="7:8" x14ac:dyDescent="0.2">
      <c r="G8182">
        <v>8180</v>
      </c>
      <c r="H8182">
        <f t="shared" ca="1" si="241"/>
        <v>-3.9604144224188821E-2</v>
      </c>
    </row>
    <row r="8183" spans="7:8" x14ac:dyDescent="0.2">
      <c r="G8183">
        <v>8181</v>
      </c>
      <c r="H8183">
        <f t="shared" ca="1" si="241"/>
        <v>-5.1011326049429769E-2</v>
      </c>
    </row>
    <row r="8184" spans="7:8" x14ac:dyDescent="0.2">
      <c r="G8184">
        <v>8182</v>
      </c>
      <c r="H8184">
        <f t="shared" ca="1" si="241"/>
        <v>-1.2709896476352529E-2</v>
      </c>
    </row>
    <row r="8185" spans="7:8" x14ac:dyDescent="0.2">
      <c r="G8185">
        <v>8183</v>
      </c>
      <c r="H8185">
        <f t="shared" ca="1" si="241"/>
        <v>9.6709744925740967E-3</v>
      </c>
    </row>
    <row r="8186" spans="7:8" x14ac:dyDescent="0.2">
      <c r="G8186">
        <v>8184</v>
      </c>
      <c r="H8186">
        <f t="shared" ca="1" si="241"/>
        <v>5.4071518464374309E-2</v>
      </c>
    </row>
    <row r="8187" spans="7:8" x14ac:dyDescent="0.2">
      <c r="G8187">
        <v>8185</v>
      </c>
      <c r="H8187">
        <f t="shared" ca="1" si="241"/>
        <v>-3.0131105802453893E-3</v>
      </c>
    </row>
    <row r="8188" spans="7:8" x14ac:dyDescent="0.2">
      <c r="G8188">
        <v>8186</v>
      </c>
      <c r="H8188">
        <f t="shared" ca="1" si="241"/>
        <v>2.8183888416927459E-2</v>
      </c>
    </row>
    <row r="8189" spans="7:8" x14ac:dyDescent="0.2">
      <c r="G8189">
        <v>8187</v>
      </c>
      <c r="H8189">
        <f t="shared" ca="1" si="241"/>
        <v>1.1065700120124238E-2</v>
      </c>
    </row>
    <row r="8190" spans="7:8" x14ac:dyDescent="0.2">
      <c r="G8190">
        <v>8188</v>
      </c>
      <c r="H8190">
        <f t="shared" ca="1" si="241"/>
        <v>-1.3636772704345437E-3</v>
      </c>
    </row>
    <row r="8191" spans="7:8" x14ac:dyDescent="0.2">
      <c r="G8191">
        <v>8189</v>
      </c>
      <c r="H8191">
        <f t="shared" ca="1" si="241"/>
        <v>4.6022303773180062E-2</v>
      </c>
    </row>
    <row r="8192" spans="7:8" x14ac:dyDescent="0.2">
      <c r="G8192">
        <v>8190</v>
      </c>
      <c r="H8192">
        <f t="shared" ca="1" si="241"/>
        <v>-3.0514425021503228E-3</v>
      </c>
    </row>
    <row r="8193" spans="7:8" x14ac:dyDescent="0.2">
      <c r="G8193">
        <v>8191</v>
      </c>
      <c r="H8193">
        <f t="shared" ca="1" si="241"/>
        <v>-2.7725499707751983E-2</v>
      </c>
    </row>
    <row r="8194" spans="7:8" x14ac:dyDescent="0.2">
      <c r="G8194">
        <v>8192</v>
      </c>
      <c r="H8194">
        <f t="shared" ca="1" si="241"/>
        <v>-2.2773255544052167E-2</v>
      </c>
    </row>
    <row r="8195" spans="7:8" x14ac:dyDescent="0.2">
      <c r="G8195">
        <v>8193</v>
      </c>
      <c r="H8195">
        <f t="shared" ca="1" si="241"/>
        <v>-6.2218812460076182E-3</v>
      </c>
    </row>
    <row r="8196" spans="7:8" x14ac:dyDescent="0.2">
      <c r="G8196">
        <v>8194</v>
      </c>
      <c r="H8196">
        <f t="shared" ref="H8196:H8259" ca="1" si="242">_xlfn.NORM.INV(RAND(),N$5,N$6)</f>
        <v>4.0981945357268686E-2</v>
      </c>
    </row>
    <row r="8197" spans="7:8" x14ac:dyDescent="0.2">
      <c r="G8197">
        <v>8195</v>
      </c>
      <c r="H8197">
        <f t="shared" ca="1" si="242"/>
        <v>6.4235587904532584E-2</v>
      </c>
    </row>
    <row r="8198" spans="7:8" x14ac:dyDescent="0.2">
      <c r="G8198">
        <v>8196</v>
      </c>
      <c r="H8198">
        <f t="shared" ca="1" si="242"/>
        <v>6.0365124134754464E-2</v>
      </c>
    </row>
    <row r="8199" spans="7:8" x14ac:dyDescent="0.2">
      <c r="G8199">
        <v>8197</v>
      </c>
      <c r="H8199">
        <f t="shared" ca="1" si="242"/>
        <v>6.1283307259581759E-3</v>
      </c>
    </row>
    <row r="8200" spans="7:8" x14ac:dyDescent="0.2">
      <c r="G8200">
        <v>8198</v>
      </c>
      <c r="H8200">
        <f t="shared" ca="1" si="242"/>
        <v>-5.9293629378671137E-2</v>
      </c>
    </row>
    <row r="8201" spans="7:8" x14ac:dyDescent="0.2">
      <c r="G8201">
        <v>8199</v>
      </c>
      <c r="H8201">
        <f t="shared" ca="1" si="242"/>
        <v>-5.6413428641079177E-2</v>
      </c>
    </row>
    <row r="8202" spans="7:8" x14ac:dyDescent="0.2">
      <c r="G8202">
        <v>8200</v>
      </c>
      <c r="H8202">
        <f t="shared" ca="1" si="242"/>
        <v>8.123440848192888E-2</v>
      </c>
    </row>
    <row r="8203" spans="7:8" x14ac:dyDescent="0.2">
      <c r="G8203">
        <v>8201</v>
      </c>
      <c r="H8203">
        <f t="shared" ca="1" si="242"/>
        <v>-5.1695992859333616E-3</v>
      </c>
    </row>
    <row r="8204" spans="7:8" x14ac:dyDescent="0.2">
      <c r="G8204">
        <v>8202</v>
      </c>
      <c r="H8204">
        <f t="shared" ca="1" si="242"/>
        <v>3.2043610354036973E-2</v>
      </c>
    </row>
    <row r="8205" spans="7:8" x14ac:dyDescent="0.2">
      <c r="G8205">
        <v>8203</v>
      </c>
      <c r="H8205">
        <f t="shared" ca="1" si="242"/>
        <v>-4.5656839548852725E-3</v>
      </c>
    </row>
    <row r="8206" spans="7:8" x14ac:dyDescent="0.2">
      <c r="G8206">
        <v>8204</v>
      </c>
      <c r="H8206">
        <f t="shared" ca="1" si="242"/>
        <v>-9.0626087112812993E-3</v>
      </c>
    </row>
    <row r="8207" spans="7:8" x14ac:dyDescent="0.2">
      <c r="G8207">
        <v>8205</v>
      </c>
      <c r="H8207">
        <f t="shared" ca="1" si="242"/>
        <v>-1.8994862058812671E-2</v>
      </c>
    </row>
    <row r="8208" spans="7:8" x14ac:dyDescent="0.2">
      <c r="G8208">
        <v>8206</v>
      </c>
      <c r="H8208">
        <f t="shared" ca="1" si="242"/>
        <v>-1.5518644525983907E-2</v>
      </c>
    </row>
    <row r="8209" spans="7:8" x14ac:dyDescent="0.2">
      <c r="G8209">
        <v>8207</v>
      </c>
      <c r="H8209">
        <f t="shared" ca="1" si="242"/>
        <v>-2.7925412527233896E-2</v>
      </c>
    </row>
    <row r="8210" spans="7:8" x14ac:dyDescent="0.2">
      <c r="G8210">
        <v>8208</v>
      </c>
      <c r="H8210">
        <f t="shared" ca="1" si="242"/>
        <v>-7.0330955054048903E-3</v>
      </c>
    </row>
    <row r="8211" spans="7:8" x14ac:dyDescent="0.2">
      <c r="G8211">
        <v>8209</v>
      </c>
      <c r="H8211">
        <f t="shared" ca="1" si="242"/>
        <v>-1.6176772167676032E-2</v>
      </c>
    </row>
    <row r="8212" spans="7:8" x14ac:dyDescent="0.2">
      <c r="G8212">
        <v>8210</v>
      </c>
      <c r="H8212">
        <f t="shared" ca="1" si="242"/>
        <v>-4.8816157275968171E-2</v>
      </c>
    </row>
    <row r="8213" spans="7:8" x14ac:dyDescent="0.2">
      <c r="G8213">
        <v>8211</v>
      </c>
      <c r="H8213">
        <f t="shared" ca="1" si="242"/>
        <v>-4.8836395190439932E-2</v>
      </c>
    </row>
    <row r="8214" spans="7:8" x14ac:dyDescent="0.2">
      <c r="G8214">
        <v>8212</v>
      </c>
      <c r="H8214">
        <f t="shared" ca="1" si="242"/>
        <v>-5.4148380455222335E-2</v>
      </c>
    </row>
    <row r="8215" spans="7:8" x14ac:dyDescent="0.2">
      <c r="G8215">
        <v>8213</v>
      </c>
      <c r="H8215">
        <f t="shared" ca="1" si="242"/>
        <v>1.2285685054856761E-2</v>
      </c>
    </row>
    <row r="8216" spans="7:8" x14ac:dyDescent="0.2">
      <c r="G8216">
        <v>8214</v>
      </c>
      <c r="H8216">
        <f t="shared" ca="1" si="242"/>
        <v>1.1936878109211242E-2</v>
      </c>
    </row>
    <row r="8217" spans="7:8" x14ac:dyDescent="0.2">
      <c r="G8217">
        <v>8215</v>
      </c>
      <c r="H8217">
        <f t="shared" ca="1" si="242"/>
        <v>-1.4973686290557214E-2</v>
      </c>
    </row>
    <row r="8218" spans="7:8" x14ac:dyDescent="0.2">
      <c r="G8218">
        <v>8216</v>
      </c>
      <c r="H8218">
        <f t="shared" ca="1" si="242"/>
        <v>-4.781712861382752E-3</v>
      </c>
    </row>
    <row r="8219" spans="7:8" x14ac:dyDescent="0.2">
      <c r="G8219">
        <v>8217</v>
      </c>
      <c r="H8219">
        <f t="shared" ca="1" si="242"/>
        <v>4.9154877610335782E-2</v>
      </c>
    </row>
    <row r="8220" spans="7:8" x14ac:dyDescent="0.2">
      <c r="G8220">
        <v>8218</v>
      </c>
      <c r="H8220">
        <f t="shared" ca="1" si="242"/>
        <v>1.1702984927649084E-2</v>
      </c>
    </row>
    <row r="8221" spans="7:8" x14ac:dyDescent="0.2">
      <c r="G8221">
        <v>8219</v>
      </c>
      <c r="H8221">
        <f t="shared" ca="1" si="242"/>
        <v>-3.3498613187240493E-4</v>
      </c>
    </row>
    <row r="8222" spans="7:8" x14ac:dyDescent="0.2">
      <c r="G8222">
        <v>8220</v>
      </c>
      <c r="H8222">
        <f t="shared" ca="1" si="242"/>
        <v>2.4998210737859312E-2</v>
      </c>
    </row>
    <row r="8223" spans="7:8" x14ac:dyDescent="0.2">
      <c r="G8223">
        <v>8221</v>
      </c>
      <c r="H8223">
        <f t="shared" ca="1" si="242"/>
        <v>5.6141542791048576E-2</v>
      </c>
    </row>
    <row r="8224" spans="7:8" x14ac:dyDescent="0.2">
      <c r="G8224">
        <v>8222</v>
      </c>
      <c r="H8224">
        <f t="shared" ca="1" si="242"/>
        <v>2.8080732724639373E-2</v>
      </c>
    </row>
    <row r="8225" spans="7:8" x14ac:dyDescent="0.2">
      <c r="G8225">
        <v>8223</v>
      </c>
      <c r="H8225">
        <f t="shared" ca="1" si="242"/>
        <v>1.0584765417272515E-2</v>
      </c>
    </row>
    <row r="8226" spans="7:8" x14ac:dyDescent="0.2">
      <c r="G8226">
        <v>8224</v>
      </c>
      <c r="H8226">
        <f t="shared" ca="1" si="242"/>
        <v>1.5144779866229214E-2</v>
      </c>
    </row>
    <row r="8227" spans="7:8" x14ac:dyDescent="0.2">
      <c r="G8227">
        <v>8225</v>
      </c>
      <c r="H8227">
        <f t="shared" ca="1" si="242"/>
        <v>-2.3174884955956949E-2</v>
      </c>
    </row>
    <row r="8228" spans="7:8" x14ac:dyDescent="0.2">
      <c r="G8228">
        <v>8226</v>
      </c>
      <c r="H8228">
        <f t="shared" ca="1" si="242"/>
        <v>8.1609713545873919E-3</v>
      </c>
    </row>
    <row r="8229" spans="7:8" x14ac:dyDescent="0.2">
      <c r="G8229">
        <v>8227</v>
      </c>
      <c r="H8229">
        <f t="shared" ca="1" si="242"/>
        <v>-5.4541433536776209E-3</v>
      </c>
    </row>
    <row r="8230" spans="7:8" x14ac:dyDescent="0.2">
      <c r="G8230">
        <v>8228</v>
      </c>
      <c r="H8230">
        <f t="shared" ca="1" si="242"/>
        <v>-3.8673545471649785E-2</v>
      </c>
    </row>
    <row r="8231" spans="7:8" x14ac:dyDescent="0.2">
      <c r="G8231">
        <v>8229</v>
      </c>
      <c r="H8231">
        <f t="shared" ca="1" si="242"/>
        <v>4.0373280038048222E-2</v>
      </c>
    </row>
    <row r="8232" spans="7:8" x14ac:dyDescent="0.2">
      <c r="G8232">
        <v>8230</v>
      </c>
      <c r="H8232">
        <f t="shared" ca="1" si="242"/>
        <v>-4.2039374205131264E-2</v>
      </c>
    </row>
    <row r="8233" spans="7:8" x14ac:dyDescent="0.2">
      <c r="G8233">
        <v>8231</v>
      </c>
      <c r="H8233">
        <f t="shared" ca="1" si="242"/>
        <v>1.4336885274419628E-2</v>
      </c>
    </row>
    <row r="8234" spans="7:8" x14ac:dyDescent="0.2">
      <c r="G8234">
        <v>8232</v>
      </c>
      <c r="H8234">
        <f t="shared" ca="1" si="242"/>
        <v>3.0530943515500982E-3</v>
      </c>
    </row>
    <row r="8235" spans="7:8" x14ac:dyDescent="0.2">
      <c r="G8235">
        <v>8233</v>
      </c>
      <c r="H8235">
        <f t="shared" ca="1" si="242"/>
        <v>-5.8710441362177096E-3</v>
      </c>
    </row>
    <row r="8236" spans="7:8" x14ac:dyDescent="0.2">
      <c r="G8236">
        <v>8234</v>
      </c>
      <c r="H8236">
        <f t="shared" ca="1" si="242"/>
        <v>-1.6090166959824462E-2</v>
      </c>
    </row>
    <row r="8237" spans="7:8" x14ac:dyDescent="0.2">
      <c r="G8237">
        <v>8235</v>
      </c>
      <c r="H8237">
        <f t="shared" ca="1" si="242"/>
        <v>5.5695956333802574E-2</v>
      </c>
    </row>
    <row r="8238" spans="7:8" x14ac:dyDescent="0.2">
      <c r="G8238">
        <v>8236</v>
      </c>
      <c r="H8238">
        <f t="shared" ca="1" si="242"/>
        <v>3.1341269294887751E-3</v>
      </c>
    </row>
    <row r="8239" spans="7:8" x14ac:dyDescent="0.2">
      <c r="G8239">
        <v>8237</v>
      </c>
      <c r="H8239">
        <f t="shared" ca="1" si="242"/>
        <v>6.5738554443863201E-2</v>
      </c>
    </row>
    <row r="8240" spans="7:8" x14ac:dyDescent="0.2">
      <c r="G8240">
        <v>8238</v>
      </c>
      <c r="H8240">
        <f t="shared" ca="1" si="242"/>
        <v>3.8423750119054384E-2</v>
      </c>
    </row>
    <row r="8241" spans="7:8" x14ac:dyDescent="0.2">
      <c r="G8241">
        <v>8239</v>
      </c>
      <c r="H8241">
        <f t="shared" ca="1" si="242"/>
        <v>-4.7509672334013747E-3</v>
      </c>
    </row>
    <row r="8242" spans="7:8" x14ac:dyDescent="0.2">
      <c r="G8242">
        <v>8240</v>
      </c>
      <c r="H8242">
        <f t="shared" ca="1" si="242"/>
        <v>-4.4049277894510283E-2</v>
      </c>
    </row>
    <row r="8243" spans="7:8" x14ac:dyDescent="0.2">
      <c r="G8243">
        <v>8241</v>
      </c>
      <c r="H8243">
        <f t="shared" ca="1" si="242"/>
        <v>-2.8542856564907723E-2</v>
      </c>
    </row>
    <row r="8244" spans="7:8" x14ac:dyDescent="0.2">
      <c r="G8244">
        <v>8242</v>
      </c>
      <c r="H8244">
        <f t="shared" ca="1" si="242"/>
        <v>5.1496101675628306E-2</v>
      </c>
    </row>
    <row r="8245" spans="7:8" x14ac:dyDescent="0.2">
      <c r="G8245">
        <v>8243</v>
      </c>
      <c r="H8245">
        <f t="shared" ca="1" si="242"/>
        <v>-3.7103497812073838E-2</v>
      </c>
    </row>
    <row r="8246" spans="7:8" x14ac:dyDescent="0.2">
      <c r="G8246">
        <v>8244</v>
      </c>
      <c r="H8246">
        <f t="shared" ca="1" si="242"/>
        <v>4.054288235228061E-2</v>
      </c>
    </row>
    <row r="8247" spans="7:8" x14ac:dyDescent="0.2">
      <c r="G8247">
        <v>8245</v>
      </c>
      <c r="H8247">
        <f t="shared" ca="1" si="242"/>
        <v>-3.5048731622265655E-2</v>
      </c>
    </row>
    <row r="8248" spans="7:8" x14ac:dyDescent="0.2">
      <c r="G8248">
        <v>8246</v>
      </c>
      <c r="H8248">
        <f t="shared" ca="1" si="242"/>
        <v>-2.5051246900358842E-2</v>
      </c>
    </row>
    <row r="8249" spans="7:8" x14ac:dyDescent="0.2">
      <c r="G8249">
        <v>8247</v>
      </c>
      <c r="H8249">
        <f t="shared" ca="1" si="242"/>
        <v>-3.4024252100801813E-3</v>
      </c>
    </row>
    <row r="8250" spans="7:8" x14ac:dyDescent="0.2">
      <c r="G8250">
        <v>8248</v>
      </c>
      <c r="H8250">
        <f t="shared" ca="1" si="242"/>
        <v>-3.5966328060901588E-2</v>
      </c>
    </row>
    <row r="8251" spans="7:8" x14ac:dyDescent="0.2">
      <c r="G8251">
        <v>8249</v>
      </c>
      <c r="H8251">
        <f t="shared" ca="1" si="242"/>
        <v>2.3172767912651694E-2</v>
      </c>
    </row>
    <row r="8252" spans="7:8" x14ac:dyDescent="0.2">
      <c r="G8252">
        <v>8250</v>
      </c>
      <c r="H8252">
        <f t="shared" ca="1" si="242"/>
        <v>-6.1340167271390559E-4</v>
      </c>
    </row>
    <row r="8253" spans="7:8" x14ac:dyDescent="0.2">
      <c r="G8253">
        <v>8251</v>
      </c>
      <c r="H8253">
        <f t="shared" ca="1" si="242"/>
        <v>2.2099887321203437E-2</v>
      </c>
    </row>
    <row r="8254" spans="7:8" x14ac:dyDescent="0.2">
      <c r="G8254">
        <v>8252</v>
      </c>
      <c r="H8254">
        <f t="shared" ca="1" si="242"/>
        <v>3.122068316651903E-2</v>
      </c>
    </row>
    <row r="8255" spans="7:8" x14ac:dyDescent="0.2">
      <c r="G8255">
        <v>8253</v>
      </c>
      <c r="H8255">
        <f t="shared" ca="1" si="242"/>
        <v>-8.9836570184466582E-3</v>
      </c>
    </row>
    <row r="8256" spans="7:8" x14ac:dyDescent="0.2">
      <c r="G8256">
        <v>8254</v>
      </c>
      <c r="H8256">
        <f t="shared" ca="1" si="242"/>
        <v>2.4487598607967363E-2</v>
      </c>
    </row>
    <row r="8257" spans="7:8" x14ac:dyDescent="0.2">
      <c r="G8257">
        <v>8255</v>
      </c>
      <c r="H8257">
        <f t="shared" ca="1" si="242"/>
        <v>-2.1069616942788402E-3</v>
      </c>
    </row>
    <row r="8258" spans="7:8" x14ac:dyDescent="0.2">
      <c r="G8258">
        <v>8256</v>
      </c>
      <c r="H8258">
        <f t="shared" ca="1" si="242"/>
        <v>-3.4964799095523906E-2</v>
      </c>
    </row>
    <row r="8259" spans="7:8" x14ac:dyDescent="0.2">
      <c r="G8259">
        <v>8257</v>
      </c>
      <c r="H8259">
        <f t="shared" ca="1" si="242"/>
        <v>4.1781150748374248E-2</v>
      </c>
    </row>
    <row r="8260" spans="7:8" x14ac:dyDescent="0.2">
      <c r="G8260">
        <v>8258</v>
      </c>
      <c r="H8260">
        <f t="shared" ref="H8260:H8323" ca="1" si="243">_xlfn.NORM.INV(RAND(),N$5,N$6)</f>
        <v>-1.9228367283368793E-2</v>
      </c>
    </row>
    <row r="8261" spans="7:8" x14ac:dyDescent="0.2">
      <c r="G8261">
        <v>8259</v>
      </c>
      <c r="H8261">
        <f t="shared" ca="1" si="243"/>
        <v>-1.4160319831875733E-2</v>
      </c>
    </row>
    <row r="8262" spans="7:8" x14ac:dyDescent="0.2">
      <c r="G8262">
        <v>8260</v>
      </c>
      <c r="H8262">
        <f t="shared" ca="1" si="243"/>
        <v>2.1759834432322121E-2</v>
      </c>
    </row>
    <row r="8263" spans="7:8" x14ac:dyDescent="0.2">
      <c r="G8263">
        <v>8261</v>
      </c>
      <c r="H8263">
        <f t="shared" ca="1" si="243"/>
        <v>1.9685004384867113E-2</v>
      </c>
    </row>
    <row r="8264" spans="7:8" x14ac:dyDescent="0.2">
      <c r="G8264">
        <v>8262</v>
      </c>
      <c r="H8264">
        <f t="shared" ca="1" si="243"/>
        <v>7.3444310725227935E-3</v>
      </c>
    </row>
    <row r="8265" spans="7:8" x14ac:dyDescent="0.2">
      <c r="G8265">
        <v>8263</v>
      </c>
      <c r="H8265">
        <f t="shared" ca="1" si="243"/>
        <v>1.8042449686152505E-2</v>
      </c>
    </row>
    <row r="8266" spans="7:8" x14ac:dyDescent="0.2">
      <c r="G8266">
        <v>8264</v>
      </c>
      <c r="H8266">
        <f t="shared" ca="1" si="243"/>
        <v>1.6674900520301388E-2</v>
      </c>
    </row>
    <row r="8267" spans="7:8" x14ac:dyDescent="0.2">
      <c r="G8267">
        <v>8265</v>
      </c>
      <c r="H8267">
        <f t="shared" ca="1" si="243"/>
        <v>-6.6601511651130972E-3</v>
      </c>
    </row>
    <row r="8268" spans="7:8" x14ac:dyDescent="0.2">
      <c r="G8268">
        <v>8266</v>
      </c>
      <c r="H8268">
        <f t="shared" ca="1" si="243"/>
        <v>-1.8706735709004548E-2</v>
      </c>
    </row>
    <row r="8269" spans="7:8" x14ac:dyDescent="0.2">
      <c r="G8269">
        <v>8267</v>
      </c>
      <c r="H8269">
        <f t="shared" ca="1" si="243"/>
        <v>-5.4965572760478559E-2</v>
      </c>
    </row>
    <row r="8270" spans="7:8" x14ac:dyDescent="0.2">
      <c r="G8270">
        <v>8268</v>
      </c>
      <c r="H8270">
        <f t="shared" ca="1" si="243"/>
        <v>2.9869770130170135E-2</v>
      </c>
    </row>
    <row r="8271" spans="7:8" x14ac:dyDescent="0.2">
      <c r="G8271">
        <v>8269</v>
      </c>
      <c r="H8271">
        <f t="shared" ca="1" si="243"/>
        <v>2.2101773875225317E-2</v>
      </c>
    </row>
    <row r="8272" spans="7:8" x14ac:dyDescent="0.2">
      <c r="G8272">
        <v>8270</v>
      </c>
      <c r="H8272">
        <f t="shared" ca="1" si="243"/>
        <v>-2.71716224973968E-2</v>
      </c>
    </row>
    <row r="8273" spans="7:8" x14ac:dyDescent="0.2">
      <c r="G8273">
        <v>8271</v>
      </c>
      <c r="H8273">
        <f t="shared" ca="1" si="243"/>
        <v>-1.0304821035521482E-2</v>
      </c>
    </row>
    <row r="8274" spans="7:8" x14ac:dyDescent="0.2">
      <c r="G8274">
        <v>8272</v>
      </c>
      <c r="H8274">
        <f t="shared" ca="1" si="243"/>
        <v>1.8518078818359745E-2</v>
      </c>
    </row>
    <row r="8275" spans="7:8" x14ac:dyDescent="0.2">
      <c r="G8275">
        <v>8273</v>
      </c>
      <c r="H8275">
        <f t="shared" ca="1" si="243"/>
        <v>-5.6475097741887442E-2</v>
      </c>
    </row>
    <row r="8276" spans="7:8" x14ac:dyDescent="0.2">
      <c r="G8276">
        <v>8274</v>
      </c>
      <c r="H8276">
        <f t="shared" ca="1" si="243"/>
        <v>-3.6560390861367309E-2</v>
      </c>
    </row>
    <row r="8277" spans="7:8" x14ac:dyDescent="0.2">
      <c r="G8277">
        <v>8275</v>
      </c>
      <c r="H8277">
        <f t="shared" ca="1" si="243"/>
        <v>2.6163833460960895E-2</v>
      </c>
    </row>
    <row r="8278" spans="7:8" x14ac:dyDescent="0.2">
      <c r="G8278">
        <v>8276</v>
      </c>
      <c r="H8278">
        <f t="shared" ca="1" si="243"/>
        <v>-2.7565358851918836E-2</v>
      </c>
    </row>
    <row r="8279" spans="7:8" x14ac:dyDescent="0.2">
      <c r="G8279">
        <v>8277</v>
      </c>
      <c r="H8279">
        <f t="shared" ca="1" si="243"/>
        <v>-1.9809102690197759E-2</v>
      </c>
    </row>
    <row r="8280" spans="7:8" x14ac:dyDescent="0.2">
      <c r="G8280">
        <v>8278</v>
      </c>
      <c r="H8280">
        <f t="shared" ca="1" si="243"/>
        <v>4.4760138594582156E-3</v>
      </c>
    </row>
    <row r="8281" spans="7:8" x14ac:dyDescent="0.2">
      <c r="G8281">
        <v>8279</v>
      </c>
      <c r="H8281">
        <f t="shared" ca="1" si="243"/>
        <v>-5.6752833581387559E-2</v>
      </c>
    </row>
    <row r="8282" spans="7:8" x14ac:dyDescent="0.2">
      <c r="G8282">
        <v>8280</v>
      </c>
      <c r="H8282">
        <f t="shared" ca="1" si="243"/>
        <v>-1.1038345738612778E-2</v>
      </c>
    </row>
    <row r="8283" spans="7:8" x14ac:dyDescent="0.2">
      <c r="G8283">
        <v>8281</v>
      </c>
      <c r="H8283">
        <f t="shared" ca="1" si="243"/>
        <v>1.5464488895391497E-2</v>
      </c>
    </row>
    <row r="8284" spans="7:8" x14ac:dyDescent="0.2">
      <c r="G8284">
        <v>8282</v>
      </c>
      <c r="H8284">
        <f t="shared" ca="1" si="243"/>
        <v>1.9526231026923312E-2</v>
      </c>
    </row>
    <row r="8285" spans="7:8" x14ac:dyDescent="0.2">
      <c r="G8285">
        <v>8283</v>
      </c>
      <c r="H8285">
        <f t="shared" ca="1" si="243"/>
        <v>-8.6632461281592951E-3</v>
      </c>
    </row>
    <row r="8286" spans="7:8" x14ac:dyDescent="0.2">
      <c r="G8286">
        <v>8284</v>
      </c>
      <c r="H8286">
        <f t="shared" ca="1" si="243"/>
        <v>1.7525492213784629E-2</v>
      </c>
    </row>
    <row r="8287" spans="7:8" x14ac:dyDescent="0.2">
      <c r="G8287">
        <v>8285</v>
      </c>
      <c r="H8287">
        <f t="shared" ca="1" si="243"/>
        <v>3.2616638392278248E-2</v>
      </c>
    </row>
    <row r="8288" spans="7:8" x14ac:dyDescent="0.2">
      <c r="G8288">
        <v>8286</v>
      </c>
      <c r="H8288">
        <f t="shared" ca="1" si="243"/>
        <v>-1.4846276546538851E-2</v>
      </c>
    </row>
    <row r="8289" spans="7:8" x14ac:dyDescent="0.2">
      <c r="G8289">
        <v>8287</v>
      </c>
      <c r="H8289">
        <f t="shared" ca="1" si="243"/>
        <v>2.0631664747092007E-2</v>
      </c>
    </row>
    <row r="8290" spans="7:8" x14ac:dyDescent="0.2">
      <c r="G8290">
        <v>8288</v>
      </c>
      <c r="H8290">
        <f t="shared" ca="1" si="243"/>
        <v>-5.3859887794619747E-2</v>
      </c>
    </row>
    <row r="8291" spans="7:8" x14ac:dyDescent="0.2">
      <c r="G8291">
        <v>8289</v>
      </c>
      <c r="H8291">
        <f t="shared" ca="1" si="243"/>
        <v>1.8810532974386712E-2</v>
      </c>
    </row>
    <row r="8292" spans="7:8" x14ac:dyDescent="0.2">
      <c r="G8292">
        <v>8290</v>
      </c>
      <c r="H8292">
        <f t="shared" ca="1" si="243"/>
        <v>-1.9723663364776378E-2</v>
      </c>
    </row>
    <row r="8293" spans="7:8" x14ac:dyDescent="0.2">
      <c r="G8293">
        <v>8291</v>
      </c>
      <c r="H8293">
        <f t="shared" ca="1" si="243"/>
        <v>2.1191481317699903E-2</v>
      </c>
    </row>
    <row r="8294" spans="7:8" x14ac:dyDescent="0.2">
      <c r="G8294">
        <v>8292</v>
      </c>
      <c r="H8294">
        <f t="shared" ca="1" si="243"/>
        <v>1.2791850104833285E-2</v>
      </c>
    </row>
    <row r="8295" spans="7:8" x14ac:dyDescent="0.2">
      <c r="G8295">
        <v>8293</v>
      </c>
      <c r="H8295">
        <f t="shared" ca="1" si="243"/>
        <v>-1.2772918022360961E-2</v>
      </c>
    </row>
    <row r="8296" spans="7:8" x14ac:dyDescent="0.2">
      <c r="G8296">
        <v>8294</v>
      </c>
      <c r="H8296">
        <f t="shared" ca="1" si="243"/>
        <v>2.5811557667184969E-2</v>
      </c>
    </row>
    <row r="8297" spans="7:8" x14ac:dyDescent="0.2">
      <c r="G8297">
        <v>8295</v>
      </c>
      <c r="H8297">
        <f t="shared" ca="1" si="243"/>
        <v>-5.1212065748074347E-2</v>
      </c>
    </row>
    <row r="8298" spans="7:8" x14ac:dyDescent="0.2">
      <c r="G8298">
        <v>8296</v>
      </c>
      <c r="H8298">
        <f t="shared" ca="1" si="243"/>
        <v>3.6405997432180995E-2</v>
      </c>
    </row>
    <row r="8299" spans="7:8" x14ac:dyDescent="0.2">
      <c r="G8299">
        <v>8297</v>
      </c>
      <c r="H8299">
        <f t="shared" ca="1" si="243"/>
        <v>2.6095882491044255E-2</v>
      </c>
    </row>
    <row r="8300" spans="7:8" x14ac:dyDescent="0.2">
      <c r="G8300">
        <v>8298</v>
      </c>
      <c r="H8300">
        <f t="shared" ca="1" si="243"/>
        <v>1.8853433152765133E-2</v>
      </c>
    </row>
    <row r="8301" spans="7:8" x14ac:dyDescent="0.2">
      <c r="G8301">
        <v>8299</v>
      </c>
      <c r="H8301">
        <f t="shared" ca="1" si="243"/>
        <v>-7.0949055976384104E-3</v>
      </c>
    </row>
    <row r="8302" spans="7:8" x14ac:dyDescent="0.2">
      <c r="G8302">
        <v>8300</v>
      </c>
      <c r="H8302">
        <f t="shared" ca="1" si="243"/>
        <v>3.2227962148688605E-3</v>
      </c>
    </row>
    <row r="8303" spans="7:8" x14ac:dyDescent="0.2">
      <c r="G8303">
        <v>8301</v>
      </c>
      <c r="H8303">
        <f t="shared" ca="1" si="243"/>
        <v>-1.9169893278911467E-2</v>
      </c>
    </row>
    <row r="8304" spans="7:8" x14ac:dyDescent="0.2">
      <c r="G8304">
        <v>8302</v>
      </c>
      <c r="H8304">
        <f t="shared" ca="1" si="243"/>
        <v>1.0026515779244813E-2</v>
      </c>
    </row>
    <row r="8305" spans="7:8" x14ac:dyDescent="0.2">
      <c r="G8305">
        <v>8303</v>
      </c>
      <c r="H8305">
        <f t="shared" ca="1" si="243"/>
        <v>3.5261037045134794E-2</v>
      </c>
    </row>
    <row r="8306" spans="7:8" x14ac:dyDescent="0.2">
      <c r="G8306">
        <v>8304</v>
      </c>
      <c r="H8306">
        <f t="shared" ca="1" si="243"/>
        <v>-1.4514257883974285E-2</v>
      </c>
    </row>
    <row r="8307" spans="7:8" x14ac:dyDescent="0.2">
      <c r="G8307">
        <v>8305</v>
      </c>
      <c r="H8307">
        <f t="shared" ca="1" si="243"/>
        <v>2.9242988938692597E-2</v>
      </c>
    </row>
    <row r="8308" spans="7:8" x14ac:dyDescent="0.2">
      <c r="G8308">
        <v>8306</v>
      </c>
      <c r="H8308">
        <f t="shared" ca="1" si="243"/>
        <v>-1.0736189537064109E-2</v>
      </c>
    </row>
    <row r="8309" spans="7:8" x14ac:dyDescent="0.2">
      <c r="G8309">
        <v>8307</v>
      </c>
      <c r="H8309">
        <f t="shared" ca="1" si="243"/>
        <v>-1.7539006220127849E-2</v>
      </c>
    </row>
    <row r="8310" spans="7:8" x14ac:dyDescent="0.2">
      <c r="G8310">
        <v>8308</v>
      </c>
      <c r="H8310">
        <f t="shared" ca="1" si="243"/>
        <v>1.9335610323599286E-2</v>
      </c>
    </row>
    <row r="8311" spans="7:8" x14ac:dyDescent="0.2">
      <c r="G8311">
        <v>8309</v>
      </c>
      <c r="H8311">
        <f t="shared" ca="1" si="243"/>
        <v>2.5554959002402813E-2</v>
      </c>
    </row>
    <row r="8312" spans="7:8" x14ac:dyDescent="0.2">
      <c r="G8312">
        <v>8310</v>
      </c>
      <c r="H8312">
        <f t="shared" ca="1" si="243"/>
        <v>1.8230460259783345E-2</v>
      </c>
    </row>
    <row r="8313" spans="7:8" x14ac:dyDescent="0.2">
      <c r="G8313">
        <v>8311</v>
      </c>
      <c r="H8313">
        <f t="shared" ca="1" si="243"/>
        <v>-4.5976459585894053E-2</v>
      </c>
    </row>
    <row r="8314" spans="7:8" x14ac:dyDescent="0.2">
      <c r="G8314">
        <v>8312</v>
      </c>
      <c r="H8314">
        <f t="shared" ca="1" si="243"/>
        <v>-3.7437239854999638E-2</v>
      </c>
    </row>
    <row r="8315" spans="7:8" x14ac:dyDescent="0.2">
      <c r="G8315">
        <v>8313</v>
      </c>
      <c r="H8315">
        <f t="shared" ca="1" si="243"/>
        <v>-2.4765482143578231E-2</v>
      </c>
    </row>
    <row r="8316" spans="7:8" x14ac:dyDescent="0.2">
      <c r="G8316">
        <v>8314</v>
      </c>
      <c r="H8316">
        <f t="shared" ca="1" si="243"/>
        <v>-1.0566579165941805E-2</v>
      </c>
    </row>
    <row r="8317" spans="7:8" x14ac:dyDescent="0.2">
      <c r="G8317">
        <v>8315</v>
      </c>
      <c r="H8317">
        <f t="shared" ca="1" si="243"/>
        <v>4.511864174189595E-3</v>
      </c>
    </row>
    <row r="8318" spans="7:8" x14ac:dyDescent="0.2">
      <c r="G8318">
        <v>8316</v>
      </c>
      <c r="H8318">
        <f t="shared" ca="1" si="243"/>
        <v>3.8212124605602721E-2</v>
      </c>
    </row>
    <row r="8319" spans="7:8" x14ac:dyDescent="0.2">
      <c r="G8319">
        <v>8317</v>
      </c>
      <c r="H8319">
        <f t="shared" ca="1" si="243"/>
        <v>-1.4522829338572735E-4</v>
      </c>
    </row>
    <row r="8320" spans="7:8" x14ac:dyDescent="0.2">
      <c r="G8320">
        <v>8318</v>
      </c>
      <c r="H8320">
        <f t="shared" ca="1" si="243"/>
        <v>2.4748324548112051E-2</v>
      </c>
    </row>
    <row r="8321" spans="7:8" x14ac:dyDescent="0.2">
      <c r="G8321">
        <v>8319</v>
      </c>
      <c r="H8321">
        <f t="shared" ca="1" si="243"/>
        <v>-3.2648203136293456E-2</v>
      </c>
    </row>
    <row r="8322" spans="7:8" x14ac:dyDescent="0.2">
      <c r="G8322">
        <v>8320</v>
      </c>
      <c r="H8322">
        <f t="shared" ca="1" si="243"/>
        <v>5.1057250677291388E-2</v>
      </c>
    </row>
    <row r="8323" spans="7:8" x14ac:dyDescent="0.2">
      <c r="G8323">
        <v>8321</v>
      </c>
      <c r="H8323">
        <f t="shared" ca="1" si="243"/>
        <v>-2.7066947188487487E-2</v>
      </c>
    </row>
    <row r="8324" spans="7:8" x14ac:dyDescent="0.2">
      <c r="G8324">
        <v>8322</v>
      </c>
      <c r="H8324">
        <f t="shared" ref="H8324:H8387" ca="1" si="244">_xlfn.NORM.INV(RAND(),N$5,N$6)</f>
        <v>6.3496644621782432E-3</v>
      </c>
    </row>
    <row r="8325" spans="7:8" x14ac:dyDescent="0.2">
      <c r="G8325">
        <v>8323</v>
      </c>
      <c r="H8325">
        <f t="shared" ca="1" si="244"/>
        <v>7.9409011231440143E-3</v>
      </c>
    </row>
    <row r="8326" spans="7:8" x14ac:dyDescent="0.2">
      <c r="G8326">
        <v>8324</v>
      </c>
      <c r="H8326">
        <f t="shared" ca="1" si="244"/>
        <v>2.1689118515641467E-2</v>
      </c>
    </row>
    <row r="8327" spans="7:8" x14ac:dyDescent="0.2">
      <c r="G8327">
        <v>8325</v>
      </c>
      <c r="H8327">
        <f t="shared" ca="1" si="244"/>
        <v>3.9442973819999054E-2</v>
      </c>
    </row>
    <row r="8328" spans="7:8" x14ac:dyDescent="0.2">
      <c r="G8328">
        <v>8326</v>
      </c>
      <c r="H8328">
        <f t="shared" ca="1" si="244"/>
        <v>1.4450550795738872E-2</v>
      </c>
    </row>
    <row r="8329" spans="7:8" x14ac:dyDescent="0.2">
      <c r="G8329">
        <v>8327</v>
      </c>
      <c r="H8329">
        <f t="shared" ca="1" si="244"/>
        <v>7.0161244593261368E-2</v>
      </c>
    </row>
    <row r="8330" spans="7:8" x14ac:dyDescent="0.2">
      <c r="G8330">
        <v>8328</v>
      </c>
      <c r="H8330">
        <f t="shared" ca="1" si="244"/>
        <v>5.2845925068962032E-2</v>
      </c>
    </row>
    <row r="8331" spans="7:8" x14ac:dyDescent="0.2">
      <c r="G8331">
        <v>8329</v>
      </c>
      <c r="H8331">
        <f t="shared" ca="1" si="244"/>
        <v>-3.2575853033440148E-2</v>
      </c>
    </row>
    <row r="8332" spans="7:8" x14ac:dyDescent="0.2">
      <c r="G8332">
        <v>8330</v>
      </c>
      <c r="H8332">
        <f t="shared" ca="1" si="244"/>
        <v>2.7492625808015165E-2</v>
      </c>
    </row>
    <row r="8333" spans="7:8" x14ac:dyDescent="0.2">
      <c r="G8333">
        <v>8331</v>
      </c>
      <c r="H8333">
        <f t="shared" ca="1" si="244"/>
        <v>-9.2287317695880031E-4</v>
      </c>
    </row>
    <row r="8334" spans="7:8" x14ac:dyDescent="0.2">
      <c r="G8334">
        <v>8332</v>
      </c>
      <c r="H8334">
        <f t="shared" ca="1" si="244"/>
        <v>2.0187056980495728E-2</v>
      </c>
    </row>
    <row r="8335" spans="7:8" x14ac:dyDescent="0.2">
      <c r="G8335">
        <v>8333</v>
      </c>
      <c r="H8335">
        <f t="shared" ca="1" si="244"/>
        <v>2.7111354158307763E-2</v>
      </c>
    </row>
    <row r="8336" spans="7:8" x14ac:dyDescent="0.2">
      <c r="G8336">
        <v>8334</v>
      </c>
      <c r="H8336">
        <f t="shared" ca="1" si="244"/>
        <v>-2.1283910582714397E-2</v>
      </c>
    </row>
    <row r="8337" spans="7:8" x14ac:dyDescent="0.2">
      <c r="G8337">
        <v>8335</v>
      </c>
      <c r="H8337">
        <f t="shared" ca="1" si="244"/>
        <v>8.6330001502273254E-3</v>
      </c>
    </row>
    <row r="8338" spans="7:8" x14ac:dyDescent="0.2">
      <c r="G8338">
        <v>8336</v>
      </c>
      <c r="H8338">
        <f t="shared" ca="1" si="244"/>
        <v>3.6708119297478225E-3</v>
      </c>
    </row>
    <row r="8339" spans="7:8" x14ac:dyDescent="0.2">
      <c r="G8339">
        <v>8337</v>
      </c>
      <c r="H8339">
        <f t="shared" ca="1" si="244"/>
        <v>2.8020721895437781E-2</v>
      </c>
    </row>
    <row r="8340" spans="7:8" x14ac:dyDescent="0.2">
      <c r="G8340">
        <v>8338</v>
      </c>
      <c r="H8340">
        <f t="shared" ca="1" si="244"/>
        <v>-2.3993818168487165E-2</v>
      </c>
    </row>
    <row r="8341" spans="7:8" x14ac:dyDescent="0.2">
      <c r="G8341">
        <v>8339</v>
      </c>
      <c r="H8341">
        <f t="shared" ca="1" si="244"/>
        <v>2.4914718985031888E-2</v>
      </c>
    </row>
    <row r="8342" spans="7:8" x14ac:dyDescent="0.2">
      <c r="G8342">
        <v>8340</v>
      </c>
      <c r="H8342">
        <f t="shared" ca="1" si="244"/>
        <v>-4.0072317853717385E-2</v>
      </c>
    </row>
    <row r="8343" spans="7:8" x14ac:dyDescent="0.2">
      <c r="G8343">
        <v>8341</v>
      </c>
      <c r="H8343">
        <f t="shared" ca="1" si="244"/>
        <v>-1.9845700241316204E-2</v>
      </c>
    </row>
    <row r="8344" spans="7:8" x14ac:dyDescent="0.2">
      <c r="G8344">
        <v>8342</v>
      </c>
      <c r="H8344">
        <f t="shared" ca="1" si="244"/>
        <v>4.4483608827575037E-2</v>
      </c>
    </row>
    <row r="8345" spans="7:8" x14ac:dyDescent="0.2">
      <c r="G8345">
        <v>8343</v>
      </c>
      <c r="H8345">
        <f t="shared" ca="1" si="244"/>
        <v>5.3597330385249178E-2</v>
      </c>
    </row>
    <row r="8346" spans="7:8" x14ac:dyDescent="0.2">
      <c r="G8346">
        <v>8344</v>
      </c>
      <c r="H8346">
        <f t="shared" ca="1" si="244"/>
        <v>-1.4794281509367087E-3</v>
      </c>
    </row>
    <row r="8347" spans="7:8" x14ac:dyDescent="0.2">
      <c r="G8347">
        <v>8345</v>
      </c>
      <c r="H8347">
        <f t="shared" ca="1" si="244"/>
        <v>-4.6450346023586163E-3</v>
      </c>
    </row>
    <row r="8348" spans="7:8" x14ac:dyDescent="0.2">
      <c r="G8348">
        <v>8346</v>
      </c>
      <c r="H8348">
        <f t="shared" ca="1" si="244"/>
        <v>1.9081581629928488E-2</v>
      </c>
    </row>
    <row r="8349" spans="7:8" x14ac:dyDescent="0.2">
      <c r="G8349">
        <v>8347</v>
      </c>
      <c r="H8349">
        <f t="shared" ca="1" si="244"/>
        <v>1.563410616959059E-2</v>
      </c>
    </row>
    <row r="8350" spans="7:8" x14ac:dyDescent="0.2">
      <c r="G8350">
        <v>8348</v>
      </c>
      <c r="H8350">
        <f t="shared" ca="1" si="244"/>
        <v>6.8463562077288015E-2</v>
      </c>
    </row>
    <row r="8351" spans="7:8" x14ac:dyDescent="0.2">
      <c r="G8351">
        <v>8349</v>
      </c>
      <c r="H8351">
        <f t="shared" ca="1" si="244"/>
        <v>2.0194549950430785E-2</v>
      </c>
    </row>
    <row r="8352" spans="7:8" x14ac:dyDescent="0.2">
      <c r="G8352">
        <v>8350</v>
      </c>
      <c r="H8352">
        <f t="shared" ca="1" si="244"/>
        <v>-1.6301052485532364E-2</v>
      </c>
    </row>
    <row r="8353" spans="7:8" x14ac:dyDescent="0.2">
      <c r="G8353">
        <v>8351</v>
      </c>
      <c r="H8353">
        <f t="shared" ca="1" si="244"/>
        <v>8.9662783006896792E-3</v>
      </c>
    </row>
    <row r="8354" spans="7:8" x14ac:dyDescent="0.2">
      <c r="G8354">
        <v>8352</v>
      </c>
      <c r="H8354">
        <f t="shared" ca="1" si="244"/>
        <v>-1.3520438944116385E-2</v>
      </c>
    </row>
    <row r="8355" spans="7:8" x14ac:dyDescent="0.2">
      <c r="G8355">
        <v>8353</v>
      </c>
      <c r="H8355">
        <f t="shared" ca="1" si="244"/>
        <v>4.0288047953602815E-2</v>
      </c>
    </row>
    <row r="8356" spans="7:8" x14ac:dyDescent="0.2">
      <c r="G8356">
        <v>8354</v>
      </c>
      <c r="H8356">
        <f t="shared" ca="1" si="244"/>
        <v>-1.0781946007040145E-2</v>
      </c>
    </row>
    <row r="8357" spans="7:8" x14ac:dyDescent="0.2">
      <c r="G8357">
        <v>8355</v>
      </c>
      <c r="H8357">
        <f t="shared" ca="1" si="244"/>
        <v>-2.3244567701696632E-2</v>
      </c>
    </row>
    <row r="8358" spans="7:8" x14ac:dyDescent="0.2">
      <c r="G8358">
        <v>8356</v>
      </c>
      <c r="H8358">
        <f t="shared" ca="1" si="244"/>
        <v>-1.9315781381468583E-2</v>
      </c>
    </row>
    <row r="8359" spans="7:8" x14ac:dyDescent="0.2">
      <c r="G8359">
        <v>8357</v>
      </c>
      <c r="H8359">
        <f t="shared" ca="1" si="244"/>
        <v>-6.0276191439127338E-2</v>
      </c>
    </row>
    <row r="8360" spans="7:8" x14ac:dyDescent="0.2">
      <c r="G8360">
        <v>8358</v>
      </c>
      <c r="H8360">
        <f t="shared" ca="1" si="244"/>
        <v>-6.9634744190345363E-2</v>
      </c>
    </row>
    <row r="8361" spans="7:8" x14ac:dyDescent="0.2">
      <c r="G8361">
        <v>8359</v>
      </c>
      <c r="H8361">
        <f t="shared" ca="1" si="244"/>
        <v>-5.7527455966060112E-2</v>
      </c>
    </row>
    <row r="8362" spans="7:8" x14ac:dyDescent="0.2">
      <c r="G8362">
        <v>8360</v>
      </c>
      <c r="H8362">
        <f t="shared" ca="1" si="244"/>
        <v>-1.3075519053444023E-2</v>
      </c>
    </row>
    <row r="8363" spans="7:8" x14ac:dyDescent="0.2">
      <c r="G8363">
        <v>8361</v>
      </c>
      <c r="H8363">
        <f t="shared" ca="1" si="244"/>
        <v>-5.0587938678072826E-2</v>
      </c>
    </row>
    <row r="8364" spans="7:8" x14ac:dyDescent="0.2">
      <c r="G8364">
        <v>8362</v>
      </c>
      <c r="H8364">
        <f t="shared" ca="1" si="244"/>
        <v>-1.13194972517686E-2</v>
      </c>
    </row>
    <row r="8365" spans="7:8" x14ac:dyDescent="0.2">
      <c r="G8365">
        <v>8363</v>
      </c>
      <c r="H8365">
        <f t="shared" ca="1" si="244"/>
        <v>1.5682851154915675E-3</v>
      </c>
    </row>
    <row r="8366" spans="7:8" x14ac:dyDescent="0.2">
      <c r="G8366">
        <v>8364</v>
      </c>
      <c r="H8366">
        <f t="shared" ca="1" si="244"/>
        <v>-3.0406141284855023E-2</v>
      </c>
    </row>
    <row r="8367" spans="7:8" x14ac:dyDescent="0.2">
      <c r="G8367">
        <v>8365</v>
      </c>
      <c r="H8367">
        <f t="shared" ca="1" si="244"/>
        <v>3.3754919910796485E-3</v>
      </c>
    </row>
    <row r="8368" spans="7:8" x14ac:dyDescent="0.2">
      <c r="G8368">
        <v>8366</v>
      </c>
      <c r="H8368">
        <f t="shared" ca="1" si="244"/>
        <v>8.5016780420445748E-3</v>
      </c>
    </row>
    <row r="8369" spans="7:8" x14ac:dyDescent="0.2">
      <c r="G8369">
        <v>8367</v>
      </c>
      <c r="H8369">
        <f t="shared" ca="1" si="244"/>
        <v>1.5615024266606388E-2</v>
      </c>
    </row>
    <row r="8370" spans="7:8" x14ac:dyDescent="0.2">
      <c r="G8370">
        <v>8368</v>
      </c>
      <c r="H8370">
        <f t="shared" ca="1" si="244"/>
        <v>-9.6960987021929568E-3</v>
      </c>
    </row>
    <row r="8371" spans="7:8" x14ac:dyDescent="0.2">
      <c r="G8371">
        <v>8369</v>
      </c>
      <c r="H8371">
        <f t="shared" ca="1" si="244"/>
        <v>-4.2926422906182038E-2</v>
      </c>
    </row>
    <row r="8372" spans="7:8" x14ac:dyDescent="0.2">
      <c r="G8372">
        <v>8370</v>
      </c>
      <c r="H8372">
        <f t="shared" ca="1" si="244"/>
        <v>4.2597534138883193E-3</v>
      </c>
    </row>
    <row r="8373" spans="7:8" x14ac:dyDescent="0.2">
      <c r="G8373">
        <v>8371</v>
      </c>
      <c r="H8373">
        <f t="shared" ca="1" si="244"/>
        <v>1.8659813102506575E-4</v>
      </c>
    </row>
    <row r="8374" spans="7:8" x14ac:dyDescent="0.2">
      <c r="G8374">
        <v>8372</v>
      </c>
      <c r="H8374">
        <f t="shared" ca="1" si="244"/>
        <v>1.5102484310187198E-2</v>
      </c>
    </row>
    <row r="8375" spans="7:8" x14ac:dyDescent="0.2">
      <c r="G8375">
        <v>8373</v>
      </c>
      <c r="H8375">
        <f t="shared" ca="1" si="244"/>
        <v>7.5811659278685042E-3</v>
      </c>
    </row>
    <row r="8376" spans="7:8" x14ac:dyDescent="0.2">
      <c r="G8376">
        <v>8374</v>
      </c>
      <c r="H8376">
        <f t="shared" ca="1" si="244"/>
        <v>3.9754784318792563E-2</v>
      </c>
    </row>
    <row r="8377" spans="7:8" x14ac:dyDescent="0.2">
      <c r="G8377">
        <v>8375</v>
      </c>
      <c r="H8377">
        <f t="shared" ca="1" si="244"/>
        <v>1.8345236128360125E-2</v>
      </c>
    </row>
    <row r="8378" spans="7:8" x14ac:dyDescent="0.2">
      <c r="G8378">
        <v>8376</v>
      </c>
      <c r="H8378">
        <f t="shared" ca="1" si="244"/>
        <v>-5.823055500139453E-3</v>
      </c>
    </row>
    <row r="8379" spans="7:8" x14ac:dyDescent="0.2">
      <c r="G8379">
        <v>8377</v>
      </c>
      <c r="H8379">
        <f t="shared" ca="1" si="244"/>
        <v>-1.7308986602848051E-2</v>
      </c>
    </row>
    <row r="8380" spans="7:8" x14ac:dyDescent="0.2">
      <c r="G8380">
        <v>8378</v>
      </c>
      <c r="H8380">
        <f t="shared" ca="1" si="244"/>
        <v>2.0047251353350122E-2</v>
      </c>
    </row>
    <row r="8381" spans="7:8" x14ac:dyDescent="0.2">
      <c r="G8381">
        <v>8379</v>
      </c>
      <c r="H8381">
        <f t="shared" ca="1" si="244"/>
        <v>-1.2149527145957205E-3</v>
      </c>
    </row>
    <row r="8382" spans="7:8" x14ac:dyDescent="0.2">
      <c r="G8382">
        <v>8380</v>
      </c>
      <c r="H8382">
        <f t="shared" ca="1" si="244"/>
        <v>1.9785526463070371E-2</v>
      </c>
    </row>
    <row r="8383" spans="7:8" x14ac:dyDescent="0.2">
      <c r="G8383">
        <v>8381</v>
      </c>
      <c r="H8383">
        <f t="shared" ca="1" si="244"/>
        <v>4.2260017778011374E-2</v>
      </c>
    </row>
    <row r="8384" spans="7:8" x14ac:dyDescent="0.2">
      <c r="G8384">
        <v>8382</v>
      </c>
      <c r="H8384">
        <f t="shared" ca="1" si="244"/>
        <v>-1.9946468369998041E-2</v>
      </c>
    </row>
    <row r="8385" spans="7:8" x14ac:dyDescent="0.2">
      <c r="G8385">
        <v>8383</v>
      </c>
      <c r="H8385">
        <f t="shared" ca="1" si="244"/>
        <v>4.6525385915197205E-2</v>
      </c>
    </row>
    <row r="8386" spans="7:8" x14ac:dyDescent="0.2">
      <c r="G8386">
        <v>8384</v>
      </c>
      <c r="H8386">
        <f t="shared" ca="1" si="244"/>
        <v>4.3855110512102967E-2</v>
      </c>
    </row>
    <row r="8387" spans="7:8" x14ac:dyDescent="0.2">
      <c r="G8387">
        <v>8385</v>
      </c>
      <c r="H8387">
        <f t="shared" ca="1" si="244"/>
        <v>-1.9690874627279593E-2</v>
      </c>
    </row>
    <row r="8388" spans="7:8" x14ac:dyDescent="0.2">
      <c r="G8388">
        <v>8386</v>
      </c>
      <c r="H8388">
        <f t="shared" ref="H8388:H8451" ca="1" si="245">_xlfn.NORM.INV(RAND(),N$5,N$6)</f>
        <v>3.1918217248891337E-2</v>
      </c>
    </row>
    <row r="8389" spans="7:8" x14ac:dyDescent="0.2">
      <c r="G8389">
        <v>8387</v>
      </c>
      <c r="H8389">
        <f t="shared" ca="1" si="245"/>
        <v>-3.5691722937861964E-2</v>
      </c>
    </row>
    <row r="8390" spans="7:8" x14ac:dyDescent="0.2">
      <c r="G8390">
        <v>8388</v>
      </c>
      <c r="H8390">
        <f t="shared" ca="1" si="245"/>
        <v>2.6363354895563088E-2</v>
      </c>
    </row>
    <row r="8391" spans="7:8" x14ac:dyDescent="0.2">
      <c r="G8391">
        <v>8389</v>
      </c>
      <c r="H8391">
        <f t="shared" ca="1" si="245"/>
        <v>6.9067213640153242E-3</v>
      </c>
    </row>
    <row r="8392" spans="7:8" x14ac:dyDescent="0.2">
      <c r="G8392">
        <v>8390</v>
      </c>
      <c r="H8392">
        <f t="shared" ca="1" si="245"/>
        <v>2.4757430428436534E-3</v>
      </c>
    </row>
    <row r="8393" spans="7:8" x14ac:dyDescent="0.2">
      <c r="G8393">
        <v>8391</v>
      </c>
      <c r="H8393">
        <f t="shared" ca="1" si="245"/>
        <v>-2.1757399875081622E-2</v>
      </c>
    </row>
    <row r="8394" spans="7:8" x14ac:dyDescent="0.2">
      <c r="G8394">
        <v>8392</v>
      </c>
      <c r="H8394">
        <f t="shared" ca="1" si="245"/>
        <v>-1.0265959927871795E-2</v>
      </c>
    </row>
    <row r="8395" spans="7:8" x14ac:dyDescent="0.2">
      <c r="G8395">
        <v>8393</v>
      </c>
      <c r="H8395">
        <f t="shared" ca="1" si="245"/>
        <v>-1.9853838644323437E-3</v>
      </c>
    </row>
    <row r="8396" spans="7:8" x14ac:dyDescent="0.2">
      <c r="G8396">
        <v>8394</v>
      </c>
      <c r="H8396">
        <f t="shared" ca="1" si="245"/>
        <v>1.0012494972619808E-2</v>
      </c>
    </row>
    <row r="8397" spans="7:8" x14ac:dyDescent="0.2">
      <c r="G8397">
        <v>8395</v>
      </c>
      <c r="H8397">
        <f t="shared" ca="1" si="245"/>
        <v>-8.9398213112514245E-3</v>
      </c>
    </row>
    <row r="8398" spans="7:8" x14ac:dyDescent="0.2">
      <c r="G8398">
        <v>8396</v>
      </c>
      <c r="H8398">
        <f t="shared" ca="1" si="245"/>
        <v>-3.0054256919799335E-2</v>
      </c>
    </row>
    <row r="8399" spans="7:8" x14ac:dyDescent="0.2">
      <c r="G8399">
        <v>8397</v>
      </c>
      <c r="H8399">
        <f t="shared" ca="1" si="245"/>
        <v>-5.3493560245521359E-3</v>
      </c>
    </row>
    <row r="8400" spans="7:8" x14ac:dyDescent="0.2">
      <c r="G8400">
        <v>8398</v>
      </c>
      <c r="H8400">
        <f t="shared" ca="1" si="245"/>
        <v>-3.66075308250235E-2</v>
      </c>
    </row>
    <row r="8401" spans="7:8" x14ac:dyDescent="0.2">
      <c r="G8401">
        <v>8399</v>
      </c>
      <c r="H8401">
        <f t="shared" ca="1" si="245"/>
        <v>-6.2495609040798747E-2</v>
      </c>
    </row>
    <row r="8402" spans="7:8" x14ac:dyDescent="0.2">
      <c r="G8402">
        <v>8400</v>
      </c>
      <c r="H8402">
        <f t="shared" ca="1" si="245"/>
        <v>-4.3204868615005472E-3</v>
      </c>
    </row>
    <row r="8403" spans="7:8" x14ac:dyDescent="0.2">
      <c r="G8403">
        <v>8401</v>
      </c>
      <c r="H8403">
        <f t="shared" ca="1" si="245"/>
        <v>-2.7178785656599452E-2</v>
      </c>
    </row>
    <row r="8404" spans="7:8" x14ac:dyDescent="0.2">
      <c r="G8404">
        <v>8402</v>
      </c>
      <c r="H8404">
        <f t="shared" ca="1" si="245"/>
        <v>3.3078162075456073E-2</v>
      </c>
    </row>
    <row r="8405" spans="7:8" x14ac:dyDescent="0.2">
      <c r="G8405">
        <v>8403</v>
      </c>
      <c r="H8405">
        <f t="shared" ca="1" si="245"/>
        <v>-3.6011188379884859E-2</v>
      </c>
    </row>
    <row r="8406" spans="7:8" x14ac:dyDescent="0.2">
      <c r="G8406">
        <v>8404</v>
      </c>
      <c r="H8406">
        <f t="shared" ca="1" si="245"/>
        <v>1.9650588391070291E-2</v>
      </c>
    </row>
    <row r="8407" spans="7:8" x14ac:dyDescent="0.2">
      <c r="G8407">
        <v>8405</v>
      </c>
      <c r="H8407">
        <f t="shared" ca="1" si="245"/>
        <v>-1.1144283266866182E-2</v>
      </c>
    </row>
    <row r="8408" spans="7:8" x14ac:dyDescent="0.2">
      <c r="G8408">
        <v>8406</v>
      </c>
      <c r="H8408">
        <f t="shared" ca="1" si="245"/>
        <v>3.7964776399940416E-3</v>
      </c>
    </row>
    <row r="8409" spans="7:8" x14ac:dyDescent="0.2">
      <c r="G8409">
        <v>8407</v>
      </c>
      <c r="H8409">
        <f t="shared" ca="1" si="245"/>
        <v>-2.8327445441244985E-2</v>
      </c>
    </row>
    <row r="8410" spans="7:8" x14ac:dyDescent="0.2">
      <c r="G8410">
        <v>8408</v>
      </c>
      <c r="H8410">
        <f t="shared" ca="1" si="245"/>
        <v>-4.5526209457189921E-3</v>
      </c>
    </row>
    <row r="8411" spans="7:8" x14ac:dyDescent="0.2">
      <c r="G8411">
        <v>8409</v>
      </c>
      <c r="H8411">
        <f t="shared" ca="1" si="245"/>
        <v>2.4699591705730644E-2</v>
      </c>
    </row>
    <row r="8412" spans="7:8" x14ac:dyDescent="0.2">
      <c r="G8412">
        <v>8410</v>
      </c>
      <c r="H8412">
        <f t="shared" ca="1" si="245"/>
        <v>-1.3749442224433757E-2</v>
      </c>
    </row>
    <row r="8413" spans="7:8" x14ac:dyDescent="0.2">
      <c r="G8413">
        <v>8411</v>
      </c>
      <c r="H8413">
        <f t="shared" ca="1" si="245"/>
        <v>-1.7678074932510914E-2</v>
      </c>
    </row>
    <row r="8414" spans="7:8" x14ac:dyDescent="0.2">
      <c r="G8414">
        <v>8412</v>
      </c>
      <c r="H8414">
        <f t="shared" ca="1" si="245"/>
        <v>1.2313303613140919E-2</v>
      </c>
    </row>
    <row r="8415" spans="7:8" x14ac:dyDescent="0.2">
      <c r="G8415">
        <v>8413</v>
      </c>
      <c r="H8415">
        <f t="shared" ca="1" si="245"/>
        <v>2.959320442411335E-2</v>
      </c>
    </row>
    <row r="8416" spans="7:8" x14ac:dyDescent="0.2">
      <c r="G8416">
        <v>8414</v>
      </c>
      <c r="H8416">
        <f t="shared" ca="1" si="245"/>
        <v>2.3164600844010744E-2</v>
      </c>
    </row>
    <row r="8417" spans="7:8" x14ac:dyDescent="0.2">
      <c r="G8417">
        <v>8415</v>
      </c>
      <c r="H8417">
        <f t="shared" ca="1" si="245"/>
        <v>-3.7368045803206924E-3</v>
      </c>
    </row>
    <row r="8418" spans="7:8" x14ac:dyDescent="0.2">
      <c r="G8418">
        <v>8416</v>
      </c>
      <c r="H8418">
        <f t="shared" ca="1" si="245"/>
        <v>-7.5494407996939848E-3</v>
      </c>
    </row>
    <row r="8419" spans="7:8" x14ac:dyDescent="0.2">
      <c r="G8419">
        <v>8417</v>
      </c>
      <c r="H8419">
        <f t="shared" ca="1" si="245"/>
        <v>-6.8473840376892785E-3</v>
      </c>
    </row>
    <row r="8420" spans="7:8" x14ac:dyDescent="0.2">
      <c r="G8420">
        <v>8418</v>
      </c>
      <c r="H8420">
        <f t="shared" ca="1" si="245"/>
        <v>2.5701181590511234E-2</v>
      </c>
    </row>
    <row r="8421" spans="7:8" x14ac:dyDescent="0.2">
      <c r="G8421">
        <v>8419</v>
      </c>
      <c r="H8421">
        <f t="shared" ca="1" si="245"/>
        <v>-1.5950992705674964E-2</v>
      </c>
    </row>
    <row r="8422" spans="7:8" x14ac:dyDescent="0.2">
      <c r="G8422">
        <v>8420</v>
      </c>
      <c r="H8422">
        <f t="shared" ca="1" si="245"/>
        <v>-6.3159561762662366E-4</v>
      </c>
    </row>
    <row r="8423" spans="7:8" x14ac:dyDescent="0.2">
      <c r="G8423">
        <v>8421</v>
      </c>
      <c r="H8423">
        <f t="shared" ca="1" si="245"/>
        <v>4.6728976685879664E-2</v>
      </c>
    </row>
    <row r="8424" spans="7:8" x14ac:dyDescent="0.2">
      <c r="G8424">
        <v>8422</v>
      </c>
      <c r="H8424">
        <f t="shared" ca="1" si="245"/>
        <v>2.7384737711417338E-3</v>
      </c>
    </row>
    <row r="8425" spans="7:8" x14ac:dyDescent="0.2">
      <c r="G8425">
        <v>8423</v>
      </c>
      <c r="H8425">
        <f t="shared" ca="1" si="245"/>
        <v>-3.2901089760821465E-3</v>
      </c>
    </row>
    <row r="8426" spans="7:8" x14ac:dyDescent="0.2">
      <c r="G8426">
        <v>8424</v>
      </c>
      <c r="H8426">
        <f t="shared" ca="1" si="245"/>
        <v>-9.6933967980469757E-3</v>
      </c>
    </row>
    <row r="8427" spans="7:8" x14ac:dyDescent="0.2">
      <c r="G8427">
        <v>8425</v>
      </c>
      <c r="H8427">
        <f t="shared" ca="1" si="245"/>
        <v>-6.9160860744876792E-3</v>
      </c>
    </row>
    <row r="8428" spans="7:8" x14ac:dyDescent="0.2">
      <c r="G8428">
        <v>8426</v>
      </c>
      <c r="H8428">
        <f t="shared" ca="1" si="245"/>
        <v>1.4353115273385408E-2</v>
      </c>
    </row>
    <row r="8429" spans="7:8" x14ac:dyDescent="0.2">
      <c r="G8429">
        <v>8427</v>
      </c>
      <c r="H8429">
        <f t="shared" ca="1" si="245"/>
        <v>-1.2522141000250737E-2</v>
      </c>
    </row>
    <row r="8430" spans="7:8" x14ac:dyDescent="0.2">
      <c r="G8430">
        <v>8428</v>
      </c>
      <c r="H8430">
        <f t="shared" ca="1" si="245"/>
        <v>1.2675458346383354E-3</v>
      </c>
    </row>
    <row r="8431" spans="7:8" x14ac:dyDescent="0.2">
      <c r="G8431">
        <v>8429</v>
      </c>
      <c r="H8431">
        <f t="shared" ca="1" si="245"/>
        <v>1.4312768281475881E-2</v>
      </c>
    </row>
    <row r="8432" spans="7:8" x14ac:dyDescent="0.2">
      <c r="G8432">
        <v>8430</v>
      </c>
      <c r="H8432">
        <f t="shared" ca="1" si="245"/>
        <v>-2.5284048652737753E-2</v>
      </c>
    </row>
    <row r="8433" spans="7:8" x14ac:dyDescent="0.2">
      <c r="G8433">
        <v>8431</v>
      </c>
      <c r="H8433">
        <f t="shared" ca="1" si="245"/>
        <v>2.0496526272574311E-2</v>
      </c>
    </row>
    <row r="8434" spans="7:8" x14ac:dyDescent="0.2">
      <c r="G8434">
        <v>8432</v>
      </c>
      <c r="H8434">
        <f t="shared" ca="1" si="245"/>
        <v>-2.892167207481279E-2</v>
      </c>
    </row>
    <row r="8435" spans="7:8" x14ac:dyDescent="0.2">
      <c r="G8435">
        <v>8433</v>
      </c>
      <c r="H8435">
        <f t="shared" ca="1" si="245"/>
        <v>2.2532794476105022E-2</v>
      </c>
    </row>
    <row r="8436" spans="7:8" x14ac:dyDescent="0.2">
      <c r="G8436">
        <v>8434</v>
      </c>
      <c r="H8436">
        <f t="shared" ca="1" si="245"/>
        <v>-9.6761261926385546E-3</v>
      </c>
    </row>
    <row r="8437" spans="7:8" x14ac:dyDescent="0.2">
      <c r="G8437">
        <v>8435</v>
      </c>
      <c r="H8437">
        <f t="shared" ca="1" si="245"/>
        <v>-4.0542138977329056E-2</v>
      </c>
    </row>
    <row r="8438" spans="7:8" x14ac:dyDescent="0.2">
      <c r="G8438">
        <v>8436</v>
      </c>
      <c r="H8438">
        <f t="shared" ca="1" si="245"/>
        <v>5.050944521072416E-2</v>
      </c>
    </row>
    <row r="8439" spans="7:8" x14ac:dyDescent="0.2">
      <c r="G8439">
        <v>8437</v>
      </c>
      <c r="H8439">
        <f t="shared" ca="1" si="245"/>
        <v>3.55595896397592E-2</v>
      </c>
    </row>
    <row r="8440" spans="7:8" x14ac:dyDescent="0.2">
      <c r="G8440">
        <v>8438</v>
      </c>
      <c r="H8440">
        <f t="shared" ca="1" si="245"/>
        <v>1.8203050591901863E-2</v>
      </c>
    </row>
    <row r="8441" spans="7:8" x14ac:dyDescent="0.2">
      <c r="G8441">
        <v>8439</v>
      </c>
      <c r="H8441">
        <f t="shared" ca="1" si="245"/>
        <v>-3.1242708622648122E-2</v>
      </c>
    </row>
    <row r="8442" spans="7:8" x14ac:dyDescent="0.2">
      <c r="G8442">
        <v>8440</v>
      </c>
      <c r="H8442">
        <f t="shared" ca="1" si="245"/>
        <v>-3.0060349572300386E-4</v>
      </c>
    </row>
    <row r="8443" spans="7:8" x14ac:dyDescent="0.2">
      <c r="G8443">
        <v>8441</v>
      </c>
      <c r="H8443">
        <f t="shared" ca="1" si="245"/>
        <v>3.6924445591522293E-3</v>
      </c>
    </row>
    <row r="8444" spans="7:8" x14ac:dyDescent="0.2">
      <c r="G8444">
        <v>8442</v>
      </c>
      <c r="H8444">
        <f t="shared" ca="1" si="245"/>
        <v>5.1601065757867534E-2</v>
      </c>
    </row>
    <row r="8445" spans="7:8" x14ac:dyDescent="0.2">
      <c r="G8445">
        <v>8443</v>
      </c>
      <c r="H8445">
        <f t="shared" ca="1" si="245"/>
        <v>-3.5475668187797675E-2</v>
      </c>
    </row>
    <row r="8446" spans="7:8" x14ac:dyDescent="0.2">
      <c r="G8446">
        <v>8444</v>
      </c>
      <c r="H8446">
        <f t="shared" ca="1" si="245"/>
        <v>3.9028518628251685E-2</v>
      </c>
    </row>
    <row r="8447" spans="7:8" x14ac:dyDescent="0.2">
      <c r="G8447">
        <v>8445</v>
      </c>
      <c r="H8447">
        <f t="shared" ca="1" si="245"/>
        <v>6.422089212836958E-2</v>
      </c>
    </row>
    <row r="8448" spans="7:8" x14ac:dyDescent="0.2">
      <c r="G8448">
        <v>8446</v>
      </c>
      <c r="H8448">
        <f t="shared" ca="1" si="245"/>
        <v>1.0825968977586602E-2</v>
      </c>
    </row>
    <row r="8449" spans="7:8" x14ac:dyDescent="0.2">
      <c r="G8449">
        <v>8447</v>
      </c>
      <c r="H8449">
        <f t="shared" ca="1" si="245"/>
        <v>8.1669107607737768E-2</v>
      </c>
    </row>
    <row r="8450" spans="7:8" x14ac:dyDescent="0.2">
      <c r="G8450">
        <v>8448</v>
      </c>
      <c r="H8450">
        <f t="shared" ca="1" si="245"/>
        <v>-1.4478807324341489E-2</v>
      </c>
    </row>
    <row r="8451" spans="7:8" x14ac:dyDescent="0.2">
      <c r="G8451">
        <v>8449</v>
      </c>
      <c r="H8451">
        <f t="shared" ca="1" si="245"/>
        <v>2.3053090322129249E-2</v>
      </c>
    </row>
    <row r="8452" spans="7:8" x14ac:dyDescent="0.2">
      <c r="G8452">
        <v>8450</v>
      </c>
      <c r="H8452">
        <f t="shared" ref="H8452:H8515" ca="1" si="246">_xlfn.NORM.INV(RAND(),N$5,N$6)</f>
        <v>2.0038265849078467E-2</v>
      </c>
    </row>
    <row r="8453" spans="7:8" x14ac:dyDescent="0.2">
      <c r="G8453">
        <v>8451</v>
      </c>
      <c r="H8453">
        <f t="shared" ca="1" si="246"/>
        <v>6.9635226828567388E-3</v>
      </c>
    </row>
    <row r="8454" spans="7:8" x14ac:dyDescent="0.2">
      <c r="G8454">
        <v>8452</v>
      </c>
      <c r="H8454">
        <f t="shared" ca="1" si="246"/>
        <v>3.2234759068473402E-2</v>
      </c>
    </row>
    <row r="8455" spans="7:8" x14ac:dyDescent="0.2">
      <c r="G8455">
        <v>8453</v>
      </c>
      <c r="H8455">
        <f t="shared" ca="1" si="246"/>
        <v>2.6966974914383626E-2</v>
      </c>
    </row>
    <row r="8456" spans="7:8" x14ac:dyDescent="0.2">
      <c r="G8456">
        <v>8454</v>
      </c>
      <c r="H8456">
        <f t="shared" ca="1" si="246"/>
        <v>-1.4798085909663741E-2</v>
      </c>
    </row>
    <row r="8457" spans="7:8" x14ac:dyDescent="0.2">
      <c r="G8457">
        <v>8455</v>
      </c>
      <c r="H8457">
        <f t="shared" ca="1" si="246"/>
        <v>-1.7109304397233915E-2</v>
      </c>
    </row>
    <row r="8458" spans="7:8" x14ac:dyDescent="0.2">
      <c r="G8458">
        <v>8456</v>
      </c>
      <c r="H8458">
        <f t="shared" ca="1" si="246"/>
        <v>1.4390021224405157E-2</v>
      </c>
    </row>
    <row r="8459" spans="7:8" x14ac:dyDescent="0.2">
      <c r="G8459">
        <v>8457</v>
      </c>
      <c r="H8459">
        <f t="shared" ca="1" si="246"/>
        <v>7.8893173234940734E-3</v>
      </c>
    </row>
    <row r="8460" spans="7:8" x14ac:dyDescent="0.2">
      <c r="G8460">
        <v>8458</v>
      </c>
      <c r="H8460">
        <f t="shared" ca="1" si="246"/>
        <v>7.1825251196820494E-3</v>
      </c>
    </row>
    <row r="8461" spans="7:8" x14ac:dyDescent="0.2">
      <c r="G8461">
        <v>8459</v>
      </c>
      <c r="H8461">
        <f t="shared" ca="1" si="246"/>
        <v>1.8397412571196769E-2</v>
      </c>
    </row>
    <row r="8462" spans="7:8" x14ac:dyDescent="0.2">
      <c r="G8462">
        <v>8460</v>
      </c>
      <c r="H8462">
        <f t="shared" ca="1" si="246"/>
        <v>2.3552300799810095E-2</v>
      </c>
    </row>
    <row r="8463" spans="7:8" x14ac:dyDescent="0.2">
      <c r="G8463">
        <v>8461</v>
      </c>
      <c r="H8463">
        <f t="shared" ca="1" si="246"/>
        <v>-1.2921763585796836E-2</v>
      </c>
    </row>
    <row r="8464" spans="7:8" x14ac:dyDescent="0.2">
      <c r="G8464">
        <v>8462</v>
      </c>
      <c r="H8464">
        <f t="shared" ca="1" si="246"/>
        <v>2.3441967595752108E-2</v>
      </c>
    </row>
    <row r="8465" spans="7:8" x14ac:dyDescent="0.2">
      <c r="G8465">
        <v>8463</v>
      </c>
      <c r="H8465">
        <f t="shared" ca="1" si="246"/>
        <v>-2.2717115807948305E-2</v>
      </c>
    </row>
    <row r="8466" spans="7:8" x14ac:dyDescent="0.2">
      <c r="G8466">
        <v>8464</v>
      </c>
      <c r="H8466">
        <f t="shared" ca="1" si="246"/>
        <v>3.8809290381995834E-2</v>
      </c>
    </row>
    <row r="8467" spans="7:8" x14ac:dyDescent="0.2">
      <c r="G8467">
        <v>8465</v>
      </c>
      <c r="H8467">
        <f t="shared" ca="1" si="246"/>
        <v>-5.5922254449386651E-3</v>
      </c>
    </row>
    <row r="8468" spans="7:8" x14ac:dyDescent="0.2">
      <c r="G8468">
        <v>8466</v>
      </c>
      <c r="H8468">
        <f t="shared" ca="1" si="246"/>
        <v>-3.4530088679425266E-2</v>
      </c>
    </row>
    <row r="8469" spans="7:8" x14ac:dyDescent="0.2">
      <c r="G8469">
        <v>8467</v>
      </c>
      <c r="H8469">
        <f t="shared" ca="1" si="246"/>
        <v>2.0916210032528783E-2</v>
      </c>
    </row>
    <row r="8470" spans="7:8" x14ac:dyDescent="0.2">
      <c r="G8470">
        <v>8468</v>
      </c>
      <c r="H8470">
        <f t="shared" ca="1" si="246"/>
        <v>-3.2350743149193867E-3</v>
      </c>
    </row>
    <row r="8471" spans="7:8" x14ac:dyDescent="0.2">
      <c r="G8471">
        <v>8469</v>
      </c>
      <c r="H8471">
        <f t="shared" ca="1" si="246"/>
        <v>4.2229009219478315E-2</v>
      </c>
    </row>
    <row r="8472" spans="7:8" x14ac:dyDescent="0.2">
      <c r="G8472">
        <v>8470</v>
      </c>
      <c r="H8472">
        <f t="shared" ca="1" si="246"/>
        <v>2.0044760188398358E-2</v>
      </c>
    </row>
    <row r="8473" spans="7:8" x14ac:dyDescent="0.2">
      <c r="G8473">
        <v>8471</v>
      </c>
      <c r="H8473">
        <f t="shared" ca="1" si="246"/>
        <v>5.360634650394022E-3</v>
      </c>
    </row>
    <row r="8474" spans="7:8" x14ac:dyDescent="0.2">
      <c r="G8474">
        <v>8472</v>
      </c>
      <c r="H8474">
        <f t="shared" ca="1" si="246"/>
        <v>-1.8778724264989582E-2</v>
      </c>
    </row>
    <row r="8475" spans="7:8" x14ac:dyDescent="0.2">
      <c r="G8475">
        <v>8473</v>
      </c>
      <c r="H8475">
        <f t="shared" ca="1" si="246"/>
        <v>5.3471823528523997E-2</v>
      </c>
    </row>
    <row r="8476" spans="7:8" x14ac:dyDescent="0.2">
      <c r="G8476">
        <v>8474</v>
      </c>
      <c r="H8476">
        <f t="shared" ca="1" si="246"/>
        <v>2.1320323521012957E-2</v>
      </c>
    </row>
    <row r="8477" spans="7:8" x14ac:dyDescent="0.2">
      <c r="G8477">
        <v>8475</v>
      </c>
      <c r="H8477">
        <f t="shared" ca="1" si="246"/>
        <v>2.2123542637596572E-2</v>
      </c>
    </row>
    <row r="8478" spans="7:8" x14ac:dyDescent="0.2">
      <c r="G8478">
        <v>8476</v>
      </c>
      <c r="H8478">
        <f t="shared" ca="1" si="246"/>
        <v>1.2698347875691299E-2</v>
      </c>
    </row>
    <row r="8479" spans="7:8" x14ac:dyDescent="0.2">
      <c r="G8479">
        <v>8477</v>
      </c>
      <c r="H8479">
        <f t="shared" ca="1" si="246"/>
        <v>2.7396696234907869E-2</v>
      </c>
    </row>
    <row r="8480" spans="7:8" x14ac:dyDescent="0.2">
      <c r="G8480">
        <v>8478</v>
      </c>
      <c r="H8480">
        <f t="shared" ca="1" si="246"/>
        <v>2.8241279253713902E-2</v>
      </c>
    </row>
    <row r="8481" spans="7:8" x14ac:dyDescent="0.2">
      <c r="G8481">
        <v>8479</v>
      </c>
      <c r="H8481">
        <f t="shared" ca="1" si="246"/>
        <v>1.3692490978037604E-2</v>
      </c>
    </row>
    <row r="8482" spans="7:8" x14ac:dyDescent="0.2">
      <c r="G8482">
        <v>8480</v>
      </c>
      <c r="H8482">
        <f t="shared" ca="1" si="246"/>
        <v>3.4762976495711445E-2</v>
      </c>
    </row>
    <row r="8483" spans="7:8" x14ac:dyDescent="0.2">
      <c r="G8483">
        <v>8481</v>
      </c>
      <c r="H8483">
        <f t="shared" ca="1" si="246"/>
        <v>6.3162398274829975E-3</v>
      </c>
    </row>
    <row r="8484" spans="7:8" x14ac:dyDescent="0.2">
      <c r="G8484">
        <v>8482</v>
      </c>
      <c r="H8484">
        <f t="shared" ca="1" si="246"/>
        <v>-8.6490967071389917E-3</v>
      </c>
    </row>
    <row r="8485" spans="7:8" x14ac:dyDescent="0.2">
      <c r="G8485">
        <v>8483</v>
      </c>
      <c r="H8485">
        <f t="shared" ca="1" si="246"/>
        <v>4.1851235698508189E-2</v>
      </c>
    </row>
    <row r="8486" spans="7:8" x14ac:dyDescent="0.2">
      <c r="G8486">
        <v>8484</v>
      </c>
      <c r="H8486">
        <f t="shared" ca="1" si="246"/>
        <v>2.4582924628911786E-2</v>
      </c>
    </row>
    <row r="8487" spans="7:8" x14ac:dyDescent="0.2">
      <c r="G8487">
        <v>8485</v>
      </c>
      <c r="H8487">
        <f t="shared" ca="1" si="246"/>
        <v>5.6229060364275767E-2</v>
      </c>
    </row>
    <row r="8488" spans="7:8" x14ac:dyDescent="0.2">
      <c r="G8488">
        <v>8486</v>
      </c>
      <c r="H8488">
        <f t="shared" ca="1" si="246"/>
        <v>-4.5157290461033811E-2</v>
      </c>
    </row>
    <row r="8489" spans="7:8" x14ac:dyDescent="0.2">
      <c r="G8489">
        <v>8487</v>
      </c>
      <c r="H8489">
        <f t="shared" ca="1" si="246"/>
        <v>2.2048787539695682E-3</v>
      </c>
    </row>
    <row r="8490" spans="7:8" x14ac:dyDescent="0.2">
      <c r="G8490">
        <v>8488</v>
      </c>
      <c r="H8490">
        <f t="shared" ca="1" si="246"/>
        <v>-8.0338801851320946E-2</v>
      </c>
    </row>
    <row r="8491" spans="7:8" x14ac:dyDescent="0.2">
      <c r="G8491">
        <v>8489</v>
      </c>
      <c r="H8491">
        <f t="shared" ca="1" si="246"/>
        <v>-4.936052077785906E-3</v>
      </c>
    </row>
    <row r="8492" spans="7:8" x14ac:dyDescent="0.2">
      <c r="G8492">
        <v>8490</v>
      </c>
      <c r="H8492">
        <f t="shared" ca="1" si="246"/>
        <v>-3.5747800629377914E-2</v>
      </c>
    </row>
    <row r="8493" spans="7:8" x14ac:dyDescent="0.2">
      <c r="G8493">
        <v>8491</v>
      </c>
      <c r="H8493">
        <f t="shared" ca="1" si="246"/>
        <v>3.1240069412289337E-3</v>
      </c>
    </row>
    <row r="8494" spans="7:8" x14ac:dyDescent="0.2">
      <c r="G8494">
        <v>8492</v>
      </c>
      <c r="H8494">
        <f t="shared" ca="1" si="246"/>
        <v>-1.5710397974987335E-2</v>
      </c>
    </row>
    <row r="8495" spans="7:8" x14ac:dyDescent="0.2">
      <c r="G8495">
        <v>8493</v>
      </c>
      <c r="H8495">
        <f t="shared" ca="1" si="246"/>
        <v>-1.7363143353008564E-2</v>
      </c>
    </row>
    <row r="8496" spans="7:8" x14ac:dyDescent="0.2">
      <c r="G8496">
        <v>8494</v>
      </c>
      <c r="H8496">
        <f t="shared" ca="1" si="246"/>
        <v>3.9712655891306362E-2</v>
      </c>
    </row>
    <row r="8497" spans="7:8" x14ac:dyDescent="0.2">
      <c r="G8497">
        <v>8495</v>
      </c>
      <c r="H8497">
        <f t="shared" ca="1" si="246"/>
        <v>-1.703289762727923E-2</v>
      </c>
    </row>
    <row r="8498" spans="7:8" x14ac:dyDescent="0.2">
      <c r="G8498">
        <v>8496</v>
      </c>
      <c r="H8498">
        <f t="shared" ca="1" si="246"/>
        <v>2.8766606924873917E-2</v>
      </c>
    </row>
    <row r="8499" spans="7:8" x14ac:dyDescent="0.2">
      <c r="G8499">
        <v>8497</v>
      </c>
      <c r="H8499">
        <f t="shared" ca="1" si="246"/>
        <v>1.9259340371785925E-2</v>
      </c>
    </row>
    <row r="8500" spans="7:8" x14ac:dyDescent="0.2">
      <c r="G8500">
        <v>8498</v>
      </c>
      <c r="H8500">
        <f t="shared" ca="1" si="246"/>
        <v>-1.6537754993443524E-2</v>
      </c>
    </row>
    <row r="8501" spans="7:8" x14ac:dyDescent="0.2">
      <c r="G8501">
        <v>8499</v>
      </c>
      <c r="H8501">
        <f t="shared" ca="1" si="246"/>
        <v>1.1316000432018672E-2</v>
      </c>
    </row>
    <row r="8502" spans="7:8" x14ac:dyDescent="0.2">
      <c r="G8502">
        <v>8500</v>
      </c>
      <c r="H8502">
        <f t="shared" ca="1" si="246"/>
        <v>1.8113942083808222E-2</v>
      </c>
    </row>
    <row r="8503" spans="7:8" x14ac:dyDescent="0.2">
      <c r="G8503">
        <v>8501</v>
      </c>
      <c r="H8503">
        <f t="shared" ca="1" si="246"/>
        <v>2.8668979630195584E-2</v>
      </c>
    </row>
    <row r="8504" spans="7:8" x14ac:dyDescent="0.2">
      <c r="G8504">
        <v>8502</v>
      </c>
      <c r="H8504">
        <f t="shared" ca="1" si="246"/>
        <v>-1.9966973999113291E-2</v>
      </c>
    </row>
    <row r="8505" spans="7:8" x14ac:dyDescent="0.2">
      <c r="G8505">
        <v>8503</v>
      </c>
      <c r="H8505">
        <f t="shared" ca="1" si="246"/>
        <v>2.0931316662361442E-2</v>
      </c>
    </row>
    <row r="8506" spans="7:8" x14ac:dyDescent="0.2">
      <c r="G8506">
        <v>8504</v>
      </c>
      <c r="H8506">
        <f t="shared" ca="1" si="246"/>
        <v>5.53335308116241E-2</v>
      </c>
    </row>
    <row r="8507" spans="7:8" x14ac:dyDescent="0.2">
      <c r="G8507">
        <v>8505</v>
      </c>
      <c r="H8507">
        <f t="shared" ca="1" si="246"/>
        <v>-5.3083441230438753E-2</v>
      </c>
    </row>
    <row r="8508" spans="7:8" x14ac:dyDescent="0.2">
      <c r="G8508">
        <v>8506</v>
      </c>
      <c r="H8508">
        <f t="shared" ca="1" si="246"/>
        <v>2.4692053182122278E-2</v>
      </c>
    </row>
    <row r="8509" spans="7:8" x14ac:dyDescent="0.2">
      <c r="G8509">
        <v>8507</v>
      </c>
      <c r="H8509">
        <f t="shared" ca="1" si="246"/>
        <v>-4.8871273065633374E-2</v>
      </c>
    </row>
    <row r="8510" spans="7:8" x14ac:dyDescent="0.2">
      <c r="G8510">
        <v>8508</v>
      </c>
      <c r="H8510">
        <f t="shared" ca="1" si="246"/>
        <v>2.064039993989659E-3</v>
      </c>
    </row>
    <row r="8511" spans="7:8" x14ac:dyDescent="0.2">
      <c r="G8511">
        <v>8509</v>
      </c>
      <c r="H8511">
        <f t="shared" ca="1" si="246"/>
        <v>6.3124696741566899E-2</v>
      </c>
    </row>
    <row r="8512" spans="7:8" x14ac:dyDescent="0.2">
      <c r="G8512">
        <v>8510</v>
      </c>
      <c r="H8512">
        <f t="shared" ca="1" si="246"/>
        <v>-1.0371399001665185E-2</v>
      </c>
    </row>
    <row r="8513" spans="7:8" x14ac:dyDescent="0.2">
      <c r="G8513">
        <v>8511</v>
      </c>
      <c r="H8513">
        <f t="shared" ca="1" si="246"/>
        <v>4.0373738590300063E-3</v>
      </c>
    </row>
    <row r="8514" spans="7:8" x14ac:dyDescent="0.2">
      <c r="G8514">
        <v>8512</v>
      </c>
      <c r="H8514">
        <f t="shared" ca="1" si="246"/>
        <v>-1.9954505385485873E-2</v>
      </c>
    </row>
    <row r="8515" spans="7:8" x14ac:dyDescent="0.2">
      <c r="G8515">
        <v>8513</v>
      </c>
      <c r="H8515">
        <f t="shared" ca="1" si="246"/>
        <v>4.6478886566252008E-2</v>
      </c>
    </row>
    <row r="8516" spans="7:8" x14ac:dyDescent="0.2">
      <c r="G8516">
        <v>8514</v>
      </c>
      <c r="H8516">
        <f t="shared" ref="H8516:H8579" ca="1" si="247">_xlfn.NORM.INV(RAND(),N$5,N$6)</f>
        <v>8.451833749239311E-4</v>
      </c>
    </row>
    <row r="8517" spans="7:8" x14ac:dyDescent="0.2">
      <c r="G8517">
        <v>8515</v>
      </c>
      <c r="H8517">
        <f t="shared" ca="1" si="247"/>
        <v>2.8091010151634161E-3</v>
      </c>
    </row>
    <row r="8518" spans="7:8" x14ac:dyDescent="0.2">
      <c r="G8518">
        <v>8516</v>
      </c>
      <c r="H8518">
        <f t="shared" ca="1" si="247"/>
        <v>9.1302948356755606E-3</v>
      </c>
    </row>
    <row r="8519" spans="7:8" x14ac:dyDescent="0.2">
      <c r="G8519">
        <v>8517</v>
      </c>
      <c r="H8519">
        <f t="shared" ca="1" si="247"/>
        <v>5.6597625493905379E-3</v>
      </c>
    </row>
    <row r="8520" spans="7:8" x14ac:dyDescent="0.2">
      <c r="G8520">
        <v>8518</v>
      </c>
      <c r="H8520">
        <f t="shared" ca="1" si="247"/>
        <v>-1.6307363528706983E-2</v>
      </c>
    </row>
    <row r="8521" spans="7:8" x14ac:dyDescent="0.2">
      <c r="G8521">
        <v>8519</v>
      </c>
      <c r="H8521">
        <f t="shared" ca="1" si="247"/>
        <v>3.3013350156569775E-2</v>
      </c>
    </row>
    <row r="8522" spans="7:8" x14ac:dyDescent="0.2">
      <c r="G8522">
        <v>8520</v>
      </c>
      <c r="H8522">
        <f t="shared" ca="1" si="247"/>
        <v>7.8903214480158957E-3</v>
      </c>
    </row>
    <row r="8523" spans="7:8" x14ac:dyDescent="0.2">
      <c r="G8523">
        <v>8521</v>
      </c>
      <c r="H8523">
        <f t="shared" ca="1" si="247"/>
        <v>-3.3976877286803738E-3</v>
      </c>
    </row>
    <row r="8524" spans="7:8" x14ac:dyDescent="0.2">
      <c r="G8524">
        <v>8522</v>
      </c>
      <c r="H8524">
        <f t="shared" ca="1" si="247"/>
        <v>3.6624937049933803E-2</v>
      </c>
    </row>
    <row r="8525" spans="7:8" x14ac:dyDescent="0.2">
      <c r="G8525">
        <v>8523</v>
      </c>
      <c r="H8525">
        <f t="shared" ca="1" si="247"/>
        <v>3.2614823374438599E-2</v>
      </c>
    </row>
    <row r="8526" spans="7:8" x14ac:dyDescent="0.2">
      <c r="G8526">
        <v>8524</v>
      </c>
      <c r="H8526">
        <f t="shared" ca="1" si="247"/>
        <v>-2.4603210916494039E-3</v>
      </c>
    </row>
    <row r="8527" spans="7:8" x14ac:dyDescent="0.2">
      <c r="G8527">
        <v>8525</v>
      </c>
      <c r="H8527">
        <f t="shared" ca="1" si="247"/>
        <v>-1.5213561685453608E-2</v>
      </c>
    </row>
    <row r="8528" spans="7:8" x14ac:dyDescent="0.2">
      <c r="G8528">
        <v>8526</v>
      </c>
      <c r="H8528">
        <f t="shared" ca="1" si="247"/>
        <v>-6.3341944542194117E-3</v>
      </c>
    </row>
    <row r="8529" spans="7:8" x14ac:dyDescent="0.2">
      <c r="G8529">
        <v>8527</v>
      </c>
      <c r="H8529">
        <f t="shared" ca="1" si="247"/>
        <v>-5.2529070281652997E-2</v>
      </c>
    </row>
    <row r="8530" spans="7:8" x14ac:dyDescent="0.2">
      <c r="G8530">
        <v>8528</v>
      </c>
      <c r="H8530">
        <f t="shared" ca="1" si="247"/>
        <v>-3.5045544415781726E-2</v>
      </c>
    </row>
    <row r="8531" spans="7:8" x14ac:dyDescent="0.2">
      <c r="G8531">
        <v>8529</v>
      </c>
      <c r="H8531">
        <f t="shared" ca="1" si="247"/>
        <v>3.2598309821356163E-2</v>
      </c>
    </row>
    <row r="8532" spans="7:8" x14ac:dyDescent="0.2">
      <c r="G8532">
        <v>8530</v>
      </c>
      <c r="H8532">
        <f t="shared" ca="1" si="247"/>
        <v>1.890020868904814E-2</v>
      </c>
    </row>
    <row r="8533" spans="7:8" x14ac:dyDescent="0.2">
      <c r="G8533">
        <v>8531</v>
      </c>
      <c r="H8533">
        <f t="shared" ca="1" si="247"/>
        <v>-2.4018580966964149E-2</v>
      </c>
    </row>
    <row r="8534" spans="7:8" x14ac:dyDescent="0.2">
      <c r="G8534">
        <v>8532</v>
      </c>
      <c r="H8534">
        <f t="shared" ca="1" si="247"/>
        <v>-4.423373412965919E-2</v>
      </c>
    </row>
    <row r="8535" spans="7:8" x14ac:dyDescent="0.2">
      <c r="G8535">
        <v>8533</v>
      </c>
      <c r="H8535">
        <f t="shared" ca="1" si="247"/>
        <v>-8.4606819330139641E-3</v>
      </c>
    </row>
    <row r="8536" spans="7:8" x14ac:dyDescent="0.2">
      <c r="G8536">
        <v>8534</v>
      </c>
      <c r="H8536">
        <f t="shared" ca="1" si="247"/>
        <v>-8.5587126953908035E-3</v>
      </c>
    </row>
    <row r="8537" spans="7:8" x14ac:dyDescent="0.2">
      <c r="G8537">
        <v>8535</v>
      </c>
      <c r="H8537">
        <f t="shared" ca="1" si="247"/>
        <v>-1.4265893380033708E-2</v>
      </c>
    </row>
    <row r="8538" spans="7:8" x14ac:dyDescent="0.2">
      <c r="G8538">
        <v>8536</v>
      </c>
      <c r="H8538">
        <f t="shared" ca="1" si="247"/>
        <v>1.1145586021585736E-2</v>
      </c>
    </row>
    <row r="8539" spans="7:8" x14ac:dyDescent="0.2">
      <c r="G8539">
        <v>8537</v>
      </c>
      <c r="H8539">
        <f t="shared" ca="1" si="247"/>
        <v>2.5250144891368446E-3</v>
      </c>
    </row>
    <row r="8540" spans="7:8" x14ac:dyDescent="0.2">
      <c r="G8540">
        <v>8538</v>
      </c>
      <c r="H8540">
        <f t="shared" ca="1" si="247"/>
        <v>1.8955452707663394E-2</v>
      </c>
    </row>
    <row r="8541" spans="7:8" x14ac:dyDescent="0.2">
      <c r="G8541">
        <v>8539</v>
      </c>
      <c r="H8541">
        <f t="shared" ca="1" si="247"/>
        <v>4.9425494841507864E-2</v>
      </c>
    </row>
    <row r="8542" spans="7:8" x14ac:dyDescent="0.2">
      <c r="G8542">
        <v>8540</v>
      </c>
      <c r="H8542">
        <f t="shared" ca="1" si="247"/>
        <v>-2.0776372877064648E-3</v>
      </c>
    </row>
    <row r="8543" spans="7:8" x14ac:dyDescent="0.2">
      <c r="G8543">
        <v>8541</v>
      </c>
      <c r="H8543">
        <f t="shared" ca="1" si="247"/>
        <v>-2.7682237465764072E-2</v>
      </c>
    </row>
    <row r="8544" spans="7:8" x14ac:dyDescent="0.2">
      <c r="G8544">
        <v>8542</v>
      </c>
      <c r="H8544">
        <f t="shared" ca="1" si="247"/>
        <v>-4.0753308255940056E-2</v>
      </c>
    </row>
    <row r="8545" spans="7:8" x14ac:dyDescent="0.2">
      <c r="G8545">
        <v>8543</v>
      </c>
      <c r="H8545">
        <f t="shared" ca="1" si="247"/>
        <v>9.747644087099985E-3</v>
      </c>
    </row>
    <row r="8546" spans="7:8" x14ac:dyDescent="0.2">
      <c r="G8546">
        <v>8544</v>
      </c>
      <c r="H8546">
        <f t="shared" ca="1" si="247"/>
        <v>-5.2633547027154212E-2</v>
      </c>
    </row>
    <row r="8547" spans="7:8" x14ac:dyDescent="0.2">
      <c r="G8547">
        <v>8545</v>
      </c>
      <c r="H8547">
        <f t="shared" ca="1" si="247"/>
        <v>-9.1700292408695636E-3</v>
      </c>
    </row>
    <row r="8548" spans="7:8" x14ac:dyDescent="0.2">
      <c r="G8548">
        <v>8546</v>
      </c>
      <c r="H8548">
        <f t="shared" ca="1" si="247"/>
        <v>2.4151914203440407E-2</v>
      </c>
    </row>
    <row r="8549" spans="7:8" x14ac:dyDescent="0.2">
      <c r="G8549">
        <v>8547</v>
      </c>
      <c r="H8549">
        <f t="shared" ca="1" si="247"/>
        <v>3.3480625380640949E-2</v>
      </c>
    </row>
    <row r="8550" spans="7:8" x14ac:dyDescent="0.2">
      <c r="G8550">
        <v>8548</v>
      </c>
      <c r="H8550">
        <f t="shared" ca="1" si="247"/>
        <v>-4.2763897528099023E-3</v>
      </c>
    </row>
    <row r="8551" spans="7:8" x14ac:dyDescent="0.2">
      <c r="G8551">
        <v>8549</v>
      </c>
      <c r="H8551">
        <f t="shared" ca="1" si="247"/>
        <v>-1.6935604135729675E-3</v>
      </c>
    </row>
    <row r="8552" spans="7:8" x14ac:dyDescent="0.2">
      <c r="G8552">
        <v>8550</v>
      </c>
      <c r="H8552">
        <f t="shared" ca="1" si="247"/>
        <v>5.8578133414576183E-2</v>
      </c>
    </row>
    <row r="8553" spans="7:8" x14ac:dyDescent="0.2">
      <c r="G8553">
        <v>8551</v>
      </c>
      <c r="H8553">
        <f t="shared" ca="1" si="247"/>
        <v>2.4364330387804639E-2</v>
      </c>
    </row>
    <row r="8554" spans="7:8" x14ac:dyDescent="0.2">
      <c r="G8554">
        <v>8552</v>
      </c>
      <c r="H8554">
        <f t="shared" ca="1" si="247"/>
        <v>-3.0083276828144458E-2</v>
      </c>
    </row>
    <row r="8555" spans="7:8" x14ac:dyDescent="0.2">
      <c r="G8555">
        <v>8553</v>
      </c>
      <c r="H8555">
        <f t="shared" ca="1" si="247"/>
        <v>1.5274936479689016E-3</v>
      </c>
    </row>
    <row r="8556" spans="7:8" x14ac:dyDescent="0.2">
      <c r="G8556">
        <v>8554</v>
      </c>
      <c r="H8556">
        <f t="shared" ca="1" si="247"/>
        <v>2.1425064853712577E-2</v>
      </c>
    </row>
    <row r="8557" spans="7:8" x14ac:dyDescent="0.2">
      <c r="G8557">
        <v>8555</v>
      </c>
      <c r="H8557">
        <f t="shared" ca="1" si="247"/>
        <v>-9.4152110655594725E-3</v>
      </c>
    </row>
    <row r="8558" spans="7:8" x14ac:dyDescent="0.2">
      <c r="G8558">
        <v>8556</v>
      </c>
      <c r="H8558">
        <f t="shared" ca="1" si="247"/>
        <v>-2.9953741313461891E-2</v>
      </c>
    </row>
    <row r="8559" spans="7:8" x14ac:dyDescent="0.2">
      <c r="G8559">
        <v>8557</v>
      </c>
      <c r="H8559">
        <f t="shared" ca="1" si="247"/>
        <v>4.3370748206507187E-2</v>
      </c>
    </row>
    <row r="8560" spans="7:8" x14ac:dyDescent="0.2">
      <c r="G8560">
        <v>8558</v>
      </c>
      <c r="H8560">
        <f t="shared" ca="1" si="247"/>
        <v>-5.7098406046971932E-3</v>
      </c>
    </row>
    <row r="8561" spans="7:8" x14ac:dyDescent="0.2">
      <c r="G8561">
        <v>8559</v>
      </c>
      <c r="H8561">
        <f t="shared" ca="1" si="247"/>
        <v>-5.3797051112049162E-3</v>
      </c>
    </row>
    <row r="8562" spans="7:8" x14ac:dyDescent="0.2">
      <c r="G8562">
        <v>8560</v>
      </c>
      <c r="H8562">
        <f t="shared" ca="1" si="247"/>
        <v>-1.1218694220044907E-2</v>
      </c>
    </row>
    <row r="8563" spans="7:8" x14ac:dyDescent="0.2">
      <c r="G8563">
        <v>8561</v>
      </c>
      <c r="H8563">
        <f t="shared" ca="1" si="247"/>
        <v>-8.2216052379803881E-2</v>
      </c>
    </row>
    <row r="8564" spans="7:8" x14ac:dyDescent="0.2">
      <c r="G8564">
        <v>8562</v>
      </c>
      <c r="H8564">
        <f t="shared" ca="1" si="247"/>
        <v>-1.8031406017455242E-2</v>
      </c>
    </row>
    <row r="8565" spans="7:8" x14ac:dyDescent="0.2">
      <c r="G8565">
        <v>8563</v>
      </c>
      <c r="H8565">
        <f t="shared" ca="1" si="247"/>
        <v>-1.3625101572884374E-2</v>
      </c>
    </row>
    <row r="8566" spans="7:8" x14ac:dyDescent="0.2">
      <c r="G8566">
        <v>8564</v>
      </c>
      <c r="H8566">
        <f t="shared" ca="1" si="247"/>
        <v>3.4421379619466643E-3</v>
      </c>
    </row>
    <row r="8567" spans="7:8" x14ac:dyDescent="0.2">
      <c r="G8567">
        <v>8565</v>
      </c>
      <c r="H8567">
        <f t="shared" ca="1" si="247"/>
        <v>3.0258598887307704E-2</v>
      </c>
    </row>
    <row r="8568" spans="7:8" x14ac:dyDescent="0.2">
      <c r="G8568">
        <v>8566</v>
      </c>
      <c r="H8568">
        <f t="shared" ca="1" si="247"/>
        <v>1.9836368064127157E-3</v>
      </c>
    </row>
    <row r="8569" spans="7:8" x14ac:dyDescent="0.2">
      <c r="G8569">
        <v>8567</v>
      </c>
      <c r="H8569">
        <f t="shared" ca="1" si="247"/>
        <v>-1.5816246573020787E-3</v>
      </c>
    </row>
    <row r="8570" spans="7:8" x14ac:dyDescent="0.2">
      <c r="G8570">
        <v>8568</v>
      </c>
      <c r="H8570">
        <f t="shared" ca="1" si="247"/>
        <v>-7.3352571452630589E-3</v>
      </c>
    </row>
    <row r="8571" spans="7:8" x14ac:dyDescent="0.2">
      <c r="G8571">
        <v>8569</v>
      </c>
      <c r="H8571">
        <f t="shared" ca="1" si="247"/>
        <v>2.4799079849998421E-2</v>
      </c>
    </row>
    <row r="8572" spans="7:8" x14ac:dyDescent="0.2">
      <c r="G8572">
        <v>8570</v>
      </c>
      <c r="H8572">
        <f t="shared" ca="1" si="247"/>
        <v>5.5429482938879849E-3</v>
      </c>
    </row>
    <row r="8573" spans="7:8" x14ac:dyDescent="0.2">
      <c r="G8573">
        <v>8571</v>
      </c>
      <c r="H8573">
        <f t="shared" ca="1" si="247"/>
        <v>-1.8375898454167965E-2</v>
      </c>
    </row>
    <row r="8574" spans="7:8" x14ac:dyDescent="0.2">
      <c r="G8574">
        <v>8572</v>
      </c>
      <c r="H8574">
        <f t="shared" ca="1" si="247"/>
        <v>-1.8549669587040983E-2</v>
      </c>
    </row>
    <row r="8575" spans="7:8" x14ac:dyDescent="0.2">
      <c r="G8575">
        <v>8573</v>
      </c>
      <c r="H8575">
        <f t="shared" ca="1" si="247"/>
        <v>-2.2806546017979892E-2</v>
      </c>
    </row>
    <row r="8576" spans="7:8" x14ac:dyDescent="0.2">
      <c r="G8576">
        <v>8574</v>
      </c>
      <c r="H8576">
        <f t="shared" ca="1" si="247"/>
        <v>3.0952403366466621E-2</v>
      </c>
    </row>
    <row r="8577" spans="7:8" x14ac:dyDescent="0.2">
      <c r="G8577">
        <v>8575</v>
      </c>
      <c r="H8577">
        <f t="shared" ca="1" si="247"/>
        <v>1.5181271285124476E-2</v>
      </c>
    </row>
    <row r="8578" spans="7:8" x14ac:dyDescent="0.2">
      <c r="G8578">
        <v>8576</v>
      </c>
      <c r="H8578">
        <f t="shared" ca="1" si="247"/>
        <v>-1.0636029918237474E-2</v>
      </c>
    </row>
    <row r="8579" spans="7:8" x14ac:dyDescent="0.2">
      <c r="G8579">
        <v>8577</v>
      </c>
      <c r="H8579">
        <f t="shared" ca="1" si="247"/>
        <v>4.8050172423824984E-2</v>
      </c>
    </row>
    <row r="8580" spans="7:8" x14ac:dyDescent="0.2">
      <c r="G8580">
        <v>8578</v>
      </c>
      <c r="H8580">
        <f t="shared" ref="H8580:H8643" ca="1" si="248">_xlfn.NORM.INV(RAND(),N$5,N$6)</f>
        <v>4.4330010874926641E-2</v>
      </c>
    </row>
    <row r="8581" spans="7:8" x14ac:dyDescent="0.2">
      <c r="G8581">
        <v>8579</v>
      </c>
      <c r="H8581">
        <f t="shared" ca="1" si="248"/>
        <v>-1.0962533043080052E-2</v>
      </c>
    </row>
    <row r="8582" spans="7:8" x14ac:dyDescent="0.2">
      <c r="G8582">
        <v>8580</v>
      </c>
      <c r="H8582">
        <f t="shared" ca="1" si="248"/>
        <v>1.645528373843308E-2</v>
      </c>
    </row>
    <row r="8583" spans="7:8" x14ac:dyDescent="0.2">
      <c r="G8583">
        <v>8581</v>
      </c>
      <c r="H8583">
        <f t="shared" ca="1" si="248"/>
        <v>5.5281206426862056E-3</v>
      </c>
    </row>
    <row r="8584" spans="7:8" x14ac:dyDescent="0.2">
      <c r="G8584">
        <v>8582</v>
      </c>
      <c r="H8584">
        <f t="shared" ca="1" si="248"/>
        <v>4.1082897586254838E-3</v>
      </c>
    </row>
    <row r="8585" spans="7:8" x14ac:dyDescent="0.2">
      <c r="G8585">
        <v>8583</v>
      </c>
      <c r="H8585">
        <f t="shared" ca="1" si="248"/>
        <v>4.4856043300006879E-2</v>
      </c>
    </row>
    <row r="8586" spans="7:8" x14ac:dyDescent="0.2">
      <c r="G8586">
        <v>8584</v>
      </c>
      <c r="H8586">
        <f t="shared" ca="1" si="248"/>
        <v>2.7332630179413613E-2</v>
      </c>
    </row>
    <row r="8587" spans="7:8" x14ac:dyDescent="0.2">
      <c r="G8587">
        <v>8585</v>
      </c>
      <c r="H8587">
        <f t="shared" ca="1" si="248"/>
        <v>3.0592617099190485E-2</v>
      </c>
    </row>
    <row r="8588" spans="7:8" x14ac:dyDescent="0.2">
      <c r="G8588">
        <v>8586</v>
      </c>
      <c r="H8588">
        <f t="shared" ca="1" si="248"/>
        <v>4.0228083025129147E-2</v>
      </c>
    </row>
    <row r="8589" spans="7:8" x14ac:dyDescent="0.2">
      <c r="G8589">
        <v>8587</v>
      </c>
      <c r="H8589">
        <f t="shared" ca="1" si="248"/>
        <v>9.332244542900903E-3</v>
      </c>
    </row>
    <row r="8590" spans="7:8" x14ac:dyDescent="0.2">
      <c r="G8590">
        <v>8588</v>
      </c>
      <c r="H8590">
        <f t="shared" ca="1" si="248"/>
        <v>-2.8209664488812885E-2</v>
      </c>
    </row>
    <row r="8591" spans="7:8" x14ac:dyDescent="0.2">
      <c r="G8591">
        <v>8589</v>
      </c>
      <c r="H8591">
        <f t="shared" ca="1" si="248"/>
        <v>1.0947351553110385E-2</v>
      </c>
    </row>
    <row r="8592" spans="7:8" x14ac:dyDescent="0.2">
      <c r="G8592">
        <v>8590</v>
      </c>
      <c r="H8592">
        <f t="shared" ca="1" si="248"/>
        <v>-2.0761501541091024E-2</v>
      </c>
    </row>
    <row r="8593" spans="7:8" x14ac:dyDescent="0.2">
      <c r="G8593">
        <v>8591</v>
      </c>
      <c r="H8593">
        <f t="shared" ca="1" si="248"/>
        <v>2.6032137927091668E-2</v>
      </c>
    </row>
    <row r="8594" spans="7:8" x14ac:dyDescent="0.2">
      <c r="G8594">
        <v>8592</v>
      </c>
      <c r="H8594">
        <f t="shared" ca="1" si="248"/>
        <v>-5.0774504087065216E-3</v>
      </c>
    </row>
    <row r="8595" spans="7:8" x14ac:dyDescent="0.2">
      <c r="G8595">
        <v>8593</v>
      </c>
      <c r="H8595">
        <f t="shared" ca="1" si="248"/>
        <v>1.8087679039795582E-2</v>
      </c>
    </row>
    <row r="8596" spans="7:8" x14ac:dyDescent="0.2">
      <c r="G8596">
        <v>8594</v>
      </c>
      <c r="H8596">
        <f t="shared" ca="1" si="248"/>
        <v>-1.7498137724238947E-2</v>
      </c>
    </row>
    <row r="8597" spans="7:8" x14ac:dyDescent="0.2">
      <c r="G8597">
        <v>8595</v>
      </c>
      <c r="H8597">
        <f t="shared" ca="1" si="248"/>
        <v>7.444727399888607E-4</v>
      </c>
    </row>
    <row r="8598" spans="7:8" x14ac:dyDescent="0.2">
      <c r="G8598">
        <v>8596</v>
      </c>
      <c r="H8598">
        <f t="shared" ca="1" si="248"/>
        <v>3.4497915940680184E-2</v>
      </c>
    </row>
    <row r="8599" spans="7:8" x14ac:dyDescent="0.2">
      <c r="G8599">
        <v>8597</v>
      </c>
      <c r="H8599">
        <f t="shared" ca="1" si="248"/>
        <v>1.2039159362931002E-2</v>
      </c>
    </row>
    <row r="8600" spans="7:8" x14ac:dyDescent="0.2">
      <c r="G8600">
        <v>8598</v>
      </c>
      <c r="H8600">
        <f t="shared" ca="1" si="248"/>
        <v>-4.2437215265002833E-2</v>
      </c>
    </row>
    <row r="8601" spans="7:8" x14ac:dyDescent="0.2">
      <c r="G8601">
        <v>8599</v>
      </c>
      <c r="H8601">
        <f t="shared" ca="1" si="248"/>
        <v>-4.1543376143696187E-2</v>
      </c>
    </row>
    <row r="8602" spans="7:8" x14ac:dyDescent="0.2">
      <c r="G8602">
        <v>8600</v>
      </c>
      <c r="H8602">
        <f t="shared" ca="1" si="248"/>
        <v>5.254835513926738E-2</v>
      </c>
    </row>
    <row r="8603" spans="7:8" x14ac:dyDescent="0.2">
      <c r="G8603">
        <v>8601</v>
      </c>
      <c r="H8603">
        <f t="shared" ca="1" si="248"/>
        <v>-3.3241643681008973E-2</v>
      </c>
    </row>
    <row r="8604" spans="7:8" x14ac:dyDescent="0.2">
      <c r="G8604">
        <v>8602</v>
      </c>
      <c r="H8604">
        <f t="shared" ca="1" si="248"/>
        <v>7.9545618760669939E-3</v>
      </c>
    </row>
    <row r="8605" spans="7:8" x14ac:dyDescent="0.2">
      <c r="G8605">
        <v>8603</v>
      </c>
      <c r="H8605">
        <f t="shared" ca="1" si="248"/>
        <v>-7.2025080061203115E-3</v>
      </c>
    </row>
    <row r="8606" spans="7:8" x14ac:dyDescent="0.2">
      <c r="G8606">
        <v>8604</v>
      </c>
      <c r="H8606">
        <f t="shared" ca="1" si="248"/>
        <v>-3.5159006318632537E-2</v>
      </c>
    </row>
    <row r="8607" spans="7:8" x14ac:dyDescent="0.2">
      <c r="G8607">
        <v>8605</v>
      </c>
      <c r="H8607">
        <f t="shared" ca="1" si="248"/>
        <v>3.1016426275891334E-2</v>
      </c>
    </row>
    <row r="8608" spans="7:8" x14ac:dyDescent="0.2">
      <c r="G8608">
        <v>8606</v>
      </c>
      <c r="H8608">
        <f t="shared" ca="1" si="248"/>
        <v>1.3419310526749615E-2</v>
      </c>
    </row>
    <row r="8609" spans="7:8" x14ac:dyDescent="0.2">
      <c r="G8609">
        <v>8607</v>
      </c>
      <c r="H8609">
        <f t="shared" ca="1" si="248"/>
        <v>-1.2167061381373471E-2</v>
      </c>
    </row>
    <row r="8610" spans="7:8" x14ac:dyDescent="0.2">
      <c r="G8610">
        <v>8608</v>
      </c>
      <c r="H8610">
        <f t="shared" ca="1" si="248"/>
        <v>2.7722382910319025E-2</v>
      </c>
    </row>
    <row r="8611" spans="7:8" x14ac:dyDescent="0.2">
      <c r="G8611">
        <v>8609</v>
      </c>
      <c r="H8611">
        <f t="shared" ca="1" si="248"/>
        <v>3.9106458622191233E-3</v>
      </c>
    </row>
    <row r="8612" spans="7:8" x14ac:dyDescent="0.2">
      <c r="G8612">
        <v>8610</v>
      </c>
      <c r="H8612">
        <f t="shared" ca="1" si="248"/>
        <v>-3.1380951243231384E-2</v>
      </c>
    </row>
    <row r="8613" spans="7:8" x14ac:dyDescent="0.2">
      <c r="G8613">
        <v>8611</v>
      </c>
      <c r="H8613">
        <f t="shared" ca="1" si="248"/>
        <v>1.4321225899046757E-2</v>
      </c>
    </row>
    <row r="8614" spans="7:8" x14ac:dyDescent="0.2">
      <c r="G8614">
        <v>8612</v>
      </c>
      <c r="H8614">
        <f t="shared" ca="1" si="248"/>
        <v>3.9872374195949148E-2</v>
      </c>
    </row>
    <row r="8615" spans="7:8" x14ac:dyDescent="0.2">
      <c r="G8615">
        <v>8613</v>
      </c>
      <c r="H8615">
        <f t="shared" ca="1" si="248"/>
        <v>5.0156177363438186E-2</v>
      </c>
    </row>
    <row r="8616" spans="7:8" x14ac:dyDescent="0.2">
      <c r="G8616">
        <v>8614</v>
      </c>
      <c r="H8616">
        <f t="shared" ca="1" si="248"/>
        <v>-8.431849846436669E-3</v>
      </c>
    </row>
    <row r="8617" spans="7:8" x14ac:dyDescent="0.2">
      <c r="G8617">
        <v>8615</v>
      </c>
      <c r="H8617">
        <f t="shared" ca="1" si="248"/>
        <v>-7.3762637640020903E-2</v>
      </c>
    </row>
    <row r="8618" spans="7:8" x14ac:dyDescent="0.2">
      <c r="G8618">
        <v>8616</v>
      </c>
      <c r="H8618">
        <f t="shared" ca="1" si="248"/>
        <v>2.5945308457246446E-2</v>
      </c>
    </row>
    <row r="8619" spans="7:8" x14ac:dyDescent="0.2">
      <c r="G8619">
        <v>8617</v>
      </c>
      <c r="H8619">
        <f t="shared" ca="1" si="248"/>
        <v>9.8931531059894559E-4</v>
      </c>
    </row>
    <row r="8620" spans="7:8" x14ac:dyDescent="0.2">
      <c r="G8620">
        <v>8618</v>
      </c>
      <c r="H8620">
        <f t="shared" ca="1" si="248"/>
        <v>5.5628803228334925E-2</v>
      </c>
    </row>
    <row r="8621" spans="7:8" x14ac:dyDescent="0.2">
      <c r="G8621">
        <v>8619</v>
      </c>
      <c r="H8621">
        <f t="shared" ca="1" si="248"/>
        <v>-3.2015322113840984E-2</v>
      </c>
    </row>
    <row r="8622" spans="7:8" x14ac:dyDescent="0.2">
      <c r="G8622">
        <v>8620</v>
      </c>
      <c r="H8622">
        <f t="shared" ca="1" si="248"/>
        <v>-1.7638170419247704E-2</v>
      </c>
    </row>
    <row r="8623" spans="7:8" x14ac:dyDescent="0.2">
      <c r="G8623">
        <v>8621</v>
      </c>
      <c r="H8623">
        <f t="shared" ca="1" si="248"/>
        <v>2.3532363523911311E-2</v>
      </c>
    </row>
    <row r="8624" spans="7:8" x14ac:dyDescent="0.2">
      <c r="G8624">
        <v>8622</v>
      </c>
      <c r="H8624">
        <f t="shared" ca="1" si="248"/>
        <v>-3.6351388516545458E-2</v>
      </c>
    </row>
    <row r="8625" spans="7:8" x14ac:dyDescent="0.2">
      <c r="G8625">
        <v>8623</v>
      </c>
      <c r="H8625">
        <f t="shared" ca="1" si="248"/>
        <v>2.2426354248708232E-3</v>
      </c>
    </row>
    <row r="8626" spans="7:8" x14ac:dyDescent="0.2">
      <c r="G8626">
        <v>8624</v>
      </c>
      <c r="H8626">
        <f t="shared" ca="1" si="248"/>
        <v>-2.4999380243057576E-2</v>
      </c>
    </row>
    <row r="8627" spans="7:8" x14ac:dyDescent="0.2">
      <c r="G8627">
        <v>8625</v>
      </c>
      <c r="H8627">
        <f t="shared" ca="1" si="248"/>
        <v>-3.2972915230672249E-3</v>
      </c>
    </row>
    <row r="8628" spans="7:8" x14ac:dyDescent="0.2">
      <c r="G8628">
        <v>8626</v>
      </c>
      <c r="H8628">
        <f t="shared" ca="1" si="248"/>
        <v>-2.1595918975835838E-2</v>
      </c>
    </row>
    <row r="8629" spans="7:8" x14ac:dyDescent="0.2">
      <c r="G8629">
        <v>8627</v>
      </c>
      <c r="H8629">
        <f t="shared" ca="1" si="248"/>
        <v>2.5173663384505256E-2</v>
      </c>
    </row>
    <row r="8630" spans="7:8" x14ac:dyDescent="0.2">
      <c r="G8630">
        <v>8628</v>
      </c>
      <c r="H8630">
        <f t="shared" ca="1" si="248"/>
        <v>-2.2968193934780168E-2</v>
      </c>
    </row>
    <row r="8631" spans="7:8" x14ac:dyDescent="0.2">
      <c r="G8631">
        <v>8629</v>
      </c>
      <c r="H8631">
        <f t="shared" ca="1" si="248"/>
        <v>-4.8911318614262678E-2</v>
      </c>
    </row>
    <row r="8632" spans="7:8" x14ac:dyDescent="0.2">
      <c r="G8632">
        <v>8630</v>
      </c>
      <c r="H8632">
        <f t="shared" ca="1" si="248"/>
        <v>1.8857200318622631E-3</v>
      </c>
    </row>
    <row r="8633" spans="7:8" x14ac:dyDescent="0.2">
      <c r="G8633">
        <v>8631</v>
      </c>
      <c r="H8633">
        <f t="shared" ca="1" si="248"/>
        <v>-1.3825423564045819E-2</v>
      </c>
    </row>
    <row r="8634" spans="7:8" x14ac:dyDescent="0.2">
      <c r="G8634">
        <v>8632</v>
      </c>
      <c r="H8634">
        <f t="shared" ca="1" si="248"/>
        <v>-1.185541860051182E-2</v>
      </c>
    </row>
    <row r="8635" spans="7:8" x14ac:dyDescent="0.2">
      <c r="G8635">
        <v>8633</v>
      </c>
      <c r="H8635">
        <f t="shared" ca="1" si="248"/>
        <v>4.9827425753755844E-2</v>
      </c>
    </row>
    <row r="8636" spans="7:8" x14ac:dyDescent="0.2">
      <c r="G8636">
        <v>8634</v>
      </c>
      <c r="H8636">
        <f t="shared" ca="1" si="248"/>
        <v>-1.9505710169406019E-2</v>
      </c>
    </row>
    <row r="8637" spans="7:8" x14ac:dyDescent="0.2">
      <c r="G8637">
        <v>8635</v>
      </c>
      <c r="H8637">
        <f t="shared" ca="1" si="248"/>
        <v>3.8185625426511549E-2</v>
      </c>
    </row>
    <row r="8638" spans="7:8" x14ac:dyDescent="0.2">
      <c r="G8638">
        <v>8636</v>
      </c>
      <c r="H8638">
        <f t="shared" ca="1" si="248"/>
        <v>2.0278702871236922E-3</v>
      </c>
    </row>
    <row r="8639" spans="7:8" x14ac:dyDescent="0.2">
      <c r="G8639">
        <v>8637</v>
      </c>
      <c r="H8639">
        <f t="shared" ca="1" si="248"/>
        <v>3.3547976489174215E-2</v>
      </c>
    </row>
    <row r="8640" spans="7:8" x14ac:dyDescent="0.2">
      <c r="G8640">
        <v>8638</v>
      </c>
      <c r="H8640">
        <f t="shared" ca="1" si="248"/>
        <v>-2.2326480848661552E-3</v>
      </c>
    </row>
    <row r="8641" spans="7:8" x14ac:dyDescent="0.2">
      <c r="G8641">
        <v>8639</v>
      </c>
      <c r="H8641">
        <f t="shared" ca="1" si="248"/>
        <v>-2.0140871885820109E-2</v>
      </c>
    </row>
    <row r="8642" spans="7:8" x14ac:dyDescent="0.2">
      <c r="G8642">
        <v>8640</v>
      </c>
      <c r="H8642">
        <f t="shared" ca="1" si="248"/>
        <v>2.4640263201150835E-2</v>
      </c>
    </row>
    <row r="8643" spans="7:8" x14ac:dyDescent="0.2">
      <c r="G8643">
        <v>8641</v>
      </c>
      <c r="H8643">
        <f t="shared" ca="1" si="248"/>
        <v>3.3226419920149484E-2</v>
      </c>
    </row>
    <row r="8644" spans="7:8" x14ac:dyDescent="0.2">
      <c r="G8644">
        <v>8642</v>
      </c>
      <c r="H8644">
        <f t="shared" ref="H8644:H8707" ca="1" si="249">_xlfn.NORM.INV(RAND(),N$5,N$6)</f>
        <v>-6.2852301127746648E-3</v>
      </c>
    </row>
    <row r="8645" spans="7:8" x14ac:dyDescent="0.2">
      <c r="G8645">
        <v>8643</v>
      </c>
      <c r="H8645">
        <f t="shared" ca="1" si="249"/>
        <v>1.5793304326456693E-2</v>
      </c>
    </row>
    <row r="8646" spans="7:8" x14ac:dyDescent="0.2">
      <c r="G8646">
        <v>8644</v>
      </c>
      <c r="H8646">
        <f t="shared" ca="1" si="249"/>
        <v>-3.4723386679100021E-2</v>
      </c>
    </row>
    <row r="8647" spans="7:8" x14ac:dyDescent="0.2">
      <c r="G8647">
        <v>8645</v>
      </c>
      <c r="H8647">
        <f t="shared" ca="1" si="249"/>
        <v>-6.7271503557526395E-3</v>
      </c>
    </row>
    <row r="8648" spans="7:8" x14ac:dyDescent="0.2">
      <c r="G8648">
        <v>8646</v>
      </c>
      <c r="H8648">
        <f t="shared" ca="1" si="249"/>
        <v>-1.9322757828386461E-4</v>
      </c>
    </row>
    <row r="8649" spans="7:8" x14ac:dyDescent="0.2">
      <c r="G8649">
        <v>8647</v>
      </c>
      <c r="H8649">
        <f t="shared" ca="1" si="249"/>
        <v>-3.8824039969070825E-4</v>
      </c>
    </row>
    <row r="8650" spans="7:8" x14ac:dyDescent="0.2">
      <c r="G8650">
        <v>8648</v>
      </c>
      <c r="H8650">
        <f t="shared" ca="1" si="249"/>
        <v>1.5883081646737769E-3</v>
      </c>
    </row>
    <row r="8651" spans="7:8" x14ac:dyDescent="0.2">
      <c r="G8651">
        <v>8649</v>
      </c>
      <c r="H8651">
        <f t="shared" ca="1" si="249"/>
        <v>-2.2727744089441865E-2</v>
      </c>
    </row>
    <row r="8652" spans="7:8" x14ac:dyDescent="0.2">
      <c r="G8652">
        <v>8650</v>
      </c>
      <c r="H8652">
        <f t="shared" ca="1" si="249"/>
        <v>1.1307551589563139E-2</v>
      </c>
    </row>
    <row r="8653" spans="7:8" x14ac:dyDescent="0.2">
      <c r="G8653">
        <v>8651</v>
      </c>
      <c r="H8653">
        <f t="shared" ca="1" si="249"/>
        <v>2.1809255760385131E-3</v>
      </c>
    </row>
    <row r="8654" spans="7:8" x14ac:dyDescent="0.2">
      <c r="G8654">
        <v>8652</v>
      </c>
      <c r="H8654">
        <f t="shared" ca="1" si="249"/>
        <v>-9.1473127650375102E-3</v>
      </c>
    </row>
    <row r="8655" spans="7:8" x14ac:dyDescent="0.2">
      <c r="G8655">
        <v>8653</v>
      </c>
      <c r="H8655">
        <f t="shared" ca="1" si="249"/>
        <v>4.4106194696527642E-2</v>
      </c>
    </row>
    <row r="8656" spans="7:8" x14ac:dyDescent="0.2">
      <c r="G8656">
        <v>8654</v>
      </c>
      <c r="H8656">
        <f t="shared" ca="1" si="249"/>
        <v>4.7339246038519672E-3</v>
      </c>
    </row>
    <row r="8657" spans="7:8" x14ac:dyDescent="0.2">
      <c r="G8657">
        <v>8655</v>
      </c>
      <c r="H8657">
        <f t="shared" ca="1" si="249"/>
        <v>-2.919454995238293E-2</v>
      </c>
    </row>
    <row r="8658" spans="7:8" x14ac:dyDescent="0.2">
      <c r="G8658">
        <v>8656</v>
      </c>
      <c r="H8658">
        <f t="shared" ca="1" si="249"/>
        <v>-1.0424289743756882E-2</v>
      </c>
    </row>
    <row r="8659" spans="7:8" x14ac:dyDescent="0.2">
      <c r="G8659">
        <v>8657</v>
      </c>
      <c r="H8659">
        <f t="shared" ca="1" si="249"/>
        <v>1.146030982514286E-2</v>
      </c>
    </row>
    <row r="8660" spans="7:8" x14ac:dyDescent="0.2">
      <c r="G8660">
        <v>8658</v>
      </c>
      <c r="H8660">
        <f t="shared" ca="1" si="249"/>
        <v>2.3708813576796443E-2</v>
      </c>
    </row>
    <row r="8661" spans="7:8" x14ac:dyDescent="0.2">
      <c r="G8661">
        <v>8659</v>
      </c>
      <c r="H8661">
        <f t="shared" ca="1" si="249"/>
        <v>4.5700028791883944E-2</v>
      </c>
    </row>
    <row r="8662" spans="7:8" x14ac:dyDescent="0.2">
      <c r="G8662">
        <v>8660</v>
      </c>
      <c r="H8662">
        <f t="shared" ca="1" si="249"/>
        <v>-9.1779493532248083E-3</v>
      </c>
    </row>
    <row r="8663" spans="7:8" x14ac:dyDescent="0.2">
      <c r="G8663">
        <v>8661</v>
      </c>
      <c r="H8663">
        <f t="shared" ca="1" si="249"/>
        <v>2.0233992105157948E-2</v>
      </c>
    </row>
    <row r="8664" spans="7:8" x14ac:dyDescent="0.2">
      <c r="G8664">
        <v>8662</v>
      </c>
      <c r="H8664">
        <f t="shared" ca="1" si="249"/>
        <v>-4.7966730375262008E-2</v>
      </c>
    </row>
    <row r="8665" spans="7:8" x14ac:dyDescent="0.2">
      <c r="G8665">
        <v>8663</v>
      </c>
      <c r="H8665">
        <f t="shared" ca="1" si="249"/>
        <v>-8.9494150726869017E-4</v>
      </c>
    </row>
    <row r="8666" spans="7:8" x14ac:dyDescent="0.2">
      <c r="G8666">
        <v>8664</v>
      </c>
      <c r="H8666">
        <f t="shared" ca="1" si="249"/>
        <v>9.9668286233095126E-4</v>
      </c>
    </row>
    <row r="8667" spans="7:8" x14ac:dyDescent="0.2">
      <c r="G8667">
        <v>8665</v>
      </c>
      <c r="H8667">
        <f t="shared" ca="1" si="249"/>
        <v>-3.3426657466822281E-2</v>
      </c>
    </row>
    <row r="8668" spans="7:8" x14ac:dyDescent="0.2">
      <c r="G8668">
        <v>8666</v>
      </c>
      <c r="H8668">
        <f t="shared" ca="1" si="249"/>
        <v>2.9660362216513584E-2</v>
      </c>
    </row>
    <row r="8669" spans="7:8" x14ac:dyDescent="0.2">
      <c r="G8669">
        <v>8667</v>
      </c>
      <c r="H8669">
        <f t="shared" ca="1" si="249"/>
        <v>-5.6910225047466165E-3</v>
      </c>
    </row>
    <row r="8670" spans="7:8" x14ac:dyDescent="0.2">
      <c r="G8670">
        <v>8668</v>
      </c>
      <c r="H8670">
        <f t="shared" ca="1" si="249"/>
        <v>-4.2859007847842252E-2</v>
      </c>
    </row>
    <row r="8671" spans="7:8" x14ac:dyDescent="0.2">
      <c r="G8671">
        <v>8669</v>
      </c>
      <c r="H8671">
        <f t="shared" ca="1" si="249"/>
        <v>7.5720139317053499E-3</v>
      </c>
    </row>
    <row r="8672" spans="7:8" x14ac:dyDescent="0.2">
      <c r="G8672">
        <v>8670</v>
      </c>
      <c r="H8672">
        <f t="shared" ca="1" si="249"/>
        <v>-6.2052642697783017E-2</v>
      </c>
    </row>
    <row r="8673" spans="7:8" x14ac:dyDescent="0.2">
      <c r="G8673">
        <v>8671</v>
      </c>
      <c r="H8673">
        <f t="shared" ca="1" si="249"/>
        <v>-7.2654804981949405E-3</v>
      </c>
    </row>
    <row r="8674" spans="7:8" x14ac:dyDescent="0.2">
      <c r="G8674">
        <v>8672</v>
      </c>
      <c r="H8674">
        <f t="shared" ca="1" si="249"/>
        <v>-5.8549313504701857E-3</v>
      </c>
    </row>
    <row r="8675" spans="7:8" x14ac:dyDescent="0.2">
      <c r="G8675">
        <v>8673</v>
      </c>
      <c r="H8675">
        <f t="shared" ca="1" si="249"/>
        <v>5.3828864269490198E-2</v>
      </c>
    </row>
    <row r="8676" spans="7:8" x14ac:dyDescent="0.2">
      <c r="G8676">
        <v>8674</v>
      </c>
      <c r="H8676">
        <f t="shared" ca="1" si="249"/>
        <v>5.565794836051581E-3</v>
      </c>
    </row>
    <row r="8677" spans="7:8" x14ac:dyDescent="0.2">
      <c r="G8677">
        <v>8675</v>
      </c>
      <c r="H8677">
        <f t="shared" ca="1" si="249"/>
        <v>2.4204918739030027E-2</v>
      </c>
    </row>
    <row r="8678" spans="7:8" x14ac:dyDescent="0.2">
      <c r="G8678">
        <v>8676</v>
      </c>
      <c r="H8678">
        <f t="shared" ca="1" si="249"/>
        <v>1.0733347379302222E-2</v>
      </c>
    </row>
    <row r="8679" spans="7:8" x14ac:dyDescent="0.2">
      <c r="G8679">
        <v>8677</v>
      </c>
      <c r="H8679">
        <f t="shared" ca="1" si="249"/>
        <v>1.6381028465922882E-2</v>
      </c>
    </row>
    <row r="8680" spans="7:8" x14ac:dyDescent="0.2">
      <c r="G8680">
        <v>8678</v>
      </c>
      <c r="H8680">
        <f t="shared" ca="1" si="249"/>
        <v>-1.3815249137856749E-2</v>
      </c>
    </row>
    <row r="8681" spans="7:8" x14ac:dyDescent="0.2">
      <c r="G8681">
        <v>8679</v>
      </c>
      <c r="H8681">
        <f t="shared" ca="1" si="249"/>
        <v>-6.8777316532068651E-3</v>
      </c>
    </row>
    <row r="8682" spans="7:8" x14ac:dyDescent="0.2">
      <c r="G8682">
        <v>8680</v>
      </c>
      <c r="H8682">
        <f t="shared" ca="1" si="249"/>
        <v>-9.0533080799037988E-5</v>
      </c>
    </row>
    <row r="8683" spans="7:8" x14ac:dyDescent="0.2">
      <c r="G8683">
        <v>8681</v>
      </c>
      <c r="H8683">
        <f t="shared" ca="1" si="249"/>
        <v>3.9811994988990178E-2</v>
      </c>
    </row>
    <row r="8684" spans="7:8" x14ac:dyDescent="0.2">
      <c r="G8684">
        <v>8682</v>
      </c>
      <c r="H8684">
        <f t="shared" ca="1" si="249"/>
        <v>-5.7892194696977303E-4</v>
      </c>
    </row>
    <row r="8685" spans="7:8" x14ac:dyDescent="0.2">
      <c r="G8685">
        <v>8683</v>
      </c>
      <c r="H8685">
        <f t="shared" ca="1" si="249"/>
        <v>-1.4582950357108836E-2</v>
      </c>
    </row>
    <row r="8686" spans="7:8" x14ac:dyDescent="0.2">
      <c r="G8686">
        <v>8684</v>
      </c>
      <c r="H8686">
        <f t="shared" ca="1" si="249"/>
        <v>3.2875279596364538E-3</v>
      </c>
    </row>
    <row r="8687" spans="7:8" x14ac:dyDescent="0.2">
      <c r="G8687">
        <v>8685</v>
      </c>
      <c r="H8687">
        <f t="shared" ca="1" si="249"/>
        <v>-3.8109258590507032E-2</v>
      </c>
    </row>
    <row r="8688" spans="7:8" x14ac:dyDescent="0.2">
      <c r="G8688">
        <v>8686</v>
      </c>
      <c r="H8688">
        <f t="shared" ca="1" si="249"/>
        <v>1.9718909454302345E-2</v>
      </c>
    </row>
    <row r="8689" spans="7:8" x14ac:dyDescent="0.2">
      <c r="G8689">
        <v>8687</v>
      </c>
      <c r="H8689">
        <f t="shared" ca="1" si="249"/>
        <v>-1.5202508126316225E-2</v>
      </c>
    </row>
    <row r="8690" spans="7:8" x14ac:dyDescent="0.2">
      <c r="G8690">
        <v>8688</v>
      </c>
      <c r="H8690">
        <f t="shared" ca="1" si="249"/>
        <v>3.0128086817774718E-2</v>
      </c>
    </row>
    <row r="8691" spans="7:8" x14ac:dyDescent="0.2">
      <c r="G8691">
        <v>8689</v>
      </c>
      <c r="H8691">
        <f t="shared" ca="1" si="249"/>
        <v>3.3236762765987235E-2</v>
      </c>
    </row>
    <row r="8692" spans="7:8" x14ac:dyDescent="0.2">
      <c r="G8692">
        <v>8690</v>
      </c>
      <c r="H8692">
        <f t="shared" ca="1" si="249"/>
        <v>3.3181034751379119E-3</v>
      </c>
    </row>
    <row r="8693" spans="7:8" x14ac:dyDescent="0.2">
      <c r="G8693">
        <v>8691</v>
      </c>
      <c r="H8693">
        <f t="shared" ca="1" si="249"/>
        <v>2.2606876144967963E-2</v>
      </c>
    </row>
    <row r="8694" spans="7:8" x14ac:dyDescent="0.2">
      <c r="G8694">
        <v>8692</v>
      </c>
      <c r="H8694">
        <f t="shared" ca="1" si="249"/>
        <v>1.1160956571330682E-2</v>
      </c>
    </row>
    <row r="8695" spans="7:8" x14ac:dyDescent="0.2">
      <c r="G8695">
        <v>8693</v>
      </c>
      <c r="H8695">
        <f t="shared" ca="1" si="249"/>
        <v>-3.9063277589336975E-2</v>
      </c>
    </row>
    <row r="8696" spans="7:8" x14ac:dyDescent="0.2">
      <c r="G8696">
        <v>8694</v>
      </c>
      <c r="H8696">
        <f t="shared" ca="1" si="249"/>
        <v>1.3223265281896353E-2</v>
      </c>
    </row>
    <row r="8697" spans="7:8" x14ac:dyDescent="0.2">
      <c r="G8697">
        <v>8695</v>
      </c>
      <c r="H8697">
        <f t="shared" ca="1" si="249"/>
        <v>7.9635115095392471E-3</v>
      </c>
    </row>
    <row r="8698" spans="7:8" x14ac:dyDescent="0.2">
      <c r="G8698">
        <v>8696</v>
      </c>
      <c r="H8698">
        <f t="shared" ca="1" si="249"/>
        <v>4.9263774927889165E-2</v>
      </c>
    </row>
    <row r="8699" spans="7:8" x14ac:dyDescent="0.2">
      <c r="G8699">
        <v>8697</v>
      </c>
      <c r="H8699">
        <f t="shared" ca="1" si="249"/>
        <v>1.2813151447322349E-2</v>
      </c>
    </row>
    <row r="8700" spans="7:8" x14ac:dyDescent="0.2">
      <c r="G8700">
        <v>8698</v>
      </c>
      <c r="H8700">
        <f t="shared" ca="1" si="249"/>
        <v>2.4484677412210956E-2</v>
      </c>
    </row>
    <row r="8701" spans="7:8" x14ac:dyDescent="0.2">
      <c r="G8701">
        <v>8699</v>
      </c>
      <c r="H8701">
        <f t="shared" ca="1" si="249"/>
        <v>-3.7794415522985833E-2</v>
      </c>
    </row>
    <row r="8702" spans="7:8" x14ac:dyDescent="0.2">
      <c r="G8702">
        <v>8700</v>
      </c>
      <c r="H8702">
        <f t="shared" ca="1" si="249"/>
        <v>2.3057504097405025E-3</v>
      </c>
    </row>
    <row r="8703" spans="7:8" x14ac:dyDescent="0.2">
      <c r="G8703">
        <v>8701</v>
      </c>
      <c r="H8703">
        <f t="shared" ca="1" si="249"/>
        <v>2.0395721655435163E-2</v>
      </c>
    </row>
    <row r="8704" spans="7:8" x14ac:dyDescent="0.2">
      <c r="G8704">
        <v>8702</v>
      </c>
      <c r="H8704">
        <f t="shared" ca="1" si="249"/>
        <v>1.2266683694858548E-2</v>
      </c>
    </row>
    <row r="8705" spans="7:8" x14ac:dyDescent="0.2">
      <c r="G8705">
        <v>8703</v>
      </c>
      <c r="H8705">
        <f t="shared" ca="1" si="249"/>
        <v>-4.6167601825543726E-2</v>
      </c>
    </row>
    <row r="8706" spans="7:8" x14ac:dyDescent="0.2">
      <c r="G8706">
        <v>8704</v>
      </c>
      <c r="H8706">
        <f t="shared" ca="1" si="249"/>
        <v>7.7136437690333961E-3</v>
      </c>
    </row>
    <row r="8707" spans="7:8" x14ac:dyDescent="0.2">
      <c r="G8707">
        <v>8705</v>
      </c>
      <c r="H8707">
        <f t="shared" ca="1" si="249"/>
        <v>-2.8918531887020378E-2</v>
      </c>
    </row>
    <row r="8708" spans="7:8" x14ac:dyDescent="0.2">
      <c r="G8708">
        <v>8706</v>
      </c>
      <c r="H8708">
        <f t="shared" ref="H8708:H8771" ca="1" si="250">_xlfn.NORM.INV(RAND(),N$5,N$6)</f>
        <v>-3.2255553132066852E-3</v>
      </c>
    </row>
    <row r="8709" spans="7:8" x14ac:dyDescent="0.2">
      <c r="G8709">
        <v>8707</v>
      </c>
      <c r="H8709">
        <f t="shared" ca="1" si="250"/>
        <v>-1.7614516747657516E-3</v>
      </c>
    </row>
    <row r="8710" spans="7:8" x14ac:dyDescent="0.2">
      <c r="G8710">
        <v>8708</v>
      </c>
      <c r="H8710">
        <f t="shared" ca="1" si="250"/>
        <v>1.296783265794409E-2</v>
      </c>
    </row>
    <row r="8711" spans="7:8" x14ac:dyDescent="0.2">
      <c r="G8711">
        <v>8709</v>
      </c>
      <c r="H8711">
        <f t="shared" ca="1" si="250"/>
        <v>-3.8626101590858429E-4</v>
      </c>
    </row>
    <row r="8712" spans="7:8" x14ac:dyDescent="0.2">
      <c r="G8712">
        <v>8710</v>
      </c>
      <c r="H8712">
        <f t="shared" ca="1" si="250"/>
        <v>-2.5998377874840344E-3</v>
      </c>
    </row>
    <row r="8713" spans="7:8" x14ac:dyDescent="0.2">
      <c r="G8713">
        <v>8711</v>
      </c>
      <c r="H8713">
        <f t="shared" ca="1" si="250"/>
        <v>-2.075158663703108E-2</v>
      </c>
    </row>
    <row r="8714" spans="7:8" x14ac:dyDescent="0.2">
      <c r="G8714">
        <v>8712</v>
      </c>
      <c r="H8714">
        <f t="shared" ca="1" si="250"/>
        <v>2.9064291671129342E-2</v>
      </c>
    </row>
    <row r="8715" spans="7:8" x14ac:dyDescent="0.2">
      <c r="G8715">
        <v>8713</v>
      </c>
      <c r="H8715">
        <f t="shared" ca="1" si="250"/>
        <v>-3.7146505149757231E-2</v>
      </c>
    </row>
    <row r="8716" spans="7:8" x14ac:dyDescent="0.2">
      <c r="G8716">
        <v>8714</v>
      </c>
      <c r="H8716">
        <f t="shared" ca="1" si="250"/>
        <v>3.51300966674964E-3</v>
      </c>
    </row>
    <row r="8717" spans="7:8" x14ac:dyDescent="0.2">
      <c r="G8717">
        <v>8715</v>
      </c>
      <c r="H8717">
        <f t="shared" ca="1" si="250"/>
        <v>-2.4361703991705154E-2</v>
      </c>
    </row>
    <row r="8718" spans="7:8" x14ac:dyDescent="0.2">
      <c r="G8718">
        <v>8716</v>
      </c>
      <c r="H8718">
        <f t="shared" ca="1" si="250"/>
        <v>-1.7067871664693781E-2</v>
      </c>
    </row>
    <row r="8719" spans="7:8" x14ac:dyDescent="0.2">
      <c r="G8719">
        <v>8717</v>
      </c>
      <c r="H8719">
        <f t="shared" ca="1" si="250"/>
        <v>-2.9020603771675084E-2</v>
      </c>
    </row>
    <row r="8720" spans="7:8" x14ac:dyDescent="0.2">
      <c r="G8720">
        <v>8718</v>
      </c>
      <c r="H8720">
        <f t="shared" ca="1" si="250"/>
        <v>4.4868110190378702E-2</v>
      </c>
    </row>
    <row r="8721" spans="7:8" x14ac:dyDescent="0.2">
      <c r="G8721">
        <v>8719</v>
      </c>
      <c r="H8721">
        <f t="shared" ca="1" si="250"/>
        <v>-4.0850780283689568E-2</v>
      </c>
    </row>
    <row r="8722" spans="7:8" x14ac:dyDescent="0.2">
      <c r="G8722">
        <v>8720</v>
      </c>
      <c r="H8722">
        <f t="shared" ca="1" si="250"/>
        <v>-2.155854561459793E-2</v>
      </c>
    </row>
    <row r="8723" spans="7:8" x14ac:dyDescent="0.2">
      <c r="G8723">
        <v>8721</v>
      </c>
      <c r="H8723">
        <f t="shared" ca="1" si="250"/>
        <v>2.9674742345709151E-3</v>
      </c>
    </row>
    <row r="8724" spans="7:8" x14ac:dyDescent="0.2">
      <c r="G8724">
        <v>8722</v>
      </c>
      <c r="H8724">
        <f t="shared" ca="1" si="250"/>
        <v>-2.742929326447421E-2</v>
      </c>
    </row>
    <row r="8725" spans="7:8" x14ac:dyDescent="0.2">
      <c r="G8725">
        <v>8723</v>
      </c>
      <c r="H8725">
        <f t="shared" ca="1" si="250"/>
        <v>-2.195951997939425E-2</v>
      </c>
    </row>
    <row r="8726" spans="7:8" x14ac:dyDescent="0.2">
      <c r="G8726">
        <v>8724</v>
      </c>
      <c r="H8726">
        <f t="shared" ca="1" si="250"/>
        <v>-1.6492195988519417E-2</v>
      </c>
    </row>
    <row r="8727" spans="7:8" x14ac:dyDescent="0.2">
      <c r="G8727">
        <v>8725</v>
      </c>
      <c r="H8727">
        <f t="shared" ca="1" si="250"/>
        <v>-8.8717391191512947E-3</v>
      </c>
    </row>
    <row r="8728" spans="7:8" x14ac:dyDescent="0.2">
      <c r="G8728">
        <v>8726</v>
      </c>
      <c r="H8728">
        <f t="shared" ca="1" si="250"/>
        <v>-2.033803841075605E-2</v>
      </c>
    </row>
    <row r="8729" spans="7:8" x14ac:dyDescent="0.2">
      <c r="G8729">
        <v>8727</v>
      </c>
      <c r="H8729">
        <f t="shared" ca="1" si="250"/>
        <v>1.8636252749673728E-2</v>
      </c>
    </row>
    <row r="8730" spans="7:8" x14ac:dyDescent="0.2">
      <c r="G8730">
        <v>8728</v>
      </c>
      <c r="H8730">
        <f t="shared" ca="1" si="250"/>
        <v>-1.2567031245008808E-2</v>
      </c>
    </row>
    <row r="8731" spans="7:8" x14ac:dyDescent="0.2">
      <c r="G8731">
        <v>8729</v>
      </c>
      <c r="H8731">
        <f t="shared" ca="1" si="250"/>
        <v>-1.3701716386891999E-2</v>
      </c>
    </row>
    <row r="8732" spans="7:8" x14ac:dyDescent="0.2">
      <c r="G8732">
        <v>8730</v>
      </c>
      <c r="H8732">
        <f t="shared" ca="1" si="250"/>
        <v>-7.3839980667283348E-3</v>
      </c>
    </row>
    <row r="8733" spans="7:8" x14ac:dyDescent="0.2">
      <c r="G8733">
        <v>8731</v>
      </c>
      <c r="H8733">
        <f t="shared" ca="1" si="250"/>
        <v>3.4214561364027549E-2</v>
      </c>
    </row>
    <row r="8734" spans="7:8" x14ac:dyDescent="0.2">
      <c r="G8734">
        <v>8732</v>
      </c>
      <c r="H8734">
        <f t="shared" ca="1" si="250"/>
        <v>3.1538614557072185E-3</v>
      </c>
    </row>
    <row r="8735" spans="7:8" x14ac:dyDescent="0.2">
      <c r="G8735">
        <v>8733</v>
      </c>
      <c r="H8735">
        <f t="shared" ca="1" si="250"/>
        <v>-1.9650533666049665E-3</v>
      </c>
    </row>
    <row r="8736" spans="7:8" x14ac:dyDescent="0.2">
      <c r="G8736">
        <v>8734</v>
      </c>
      <c r="H8736">
        <f t="shared" ca="1" si="250"/>
        <v>-5.6243013964266935E-3</v>
      </c>
    </row>
    <row r="8737" spans="7:8" x14ac:dyDescent="0.2">
      <c r="G8737">
        <v>8735</v>
      </c>
      <c r="H8737">
        <f t="shared" ca="1" si="250"/>
        <v>-1.6142174369607363E-3</v>
      </c>
    </row>
    <row r="8738" spans="7:8" x14ac:dyDescent="0.2">
      <c r="G8738">
        <v>8736</v>
      </c>
      <c r="H8738">
        <f t="shared" ca="1" si="250"/>
        <v>1.9493931610879166E-2</v>
      </c>
    </row>
    <row r="8739" spans="7:8" x14ac:dyDescent="0.2">
      <c r="G8739">
        <v>8737</v>
      </c>
      <c r="H8739">
        <f t="shared" ca="1" si="250"/>
        <v>-1.9107897877620458E-2</v>
      </c>
    </row>
    <row r="8740" spans="7:8" x14ac:dyDescent="0.2">
      <c r="G8740">
        <v>8738</v>
      </c>
      <c r="H8740">
        <f t="shared" ca="1" si="250"/>
        <v>-1.9858396895852781E-2</v>
      </c>
    </row>
    <row r="8741" spans="7:8" x14ac:dyDescent="0.2">
      <c r="G8741">
        <v>8739</v>
      </c>
      <c r="H8741">
        <f t="shared" ca="1" si="250"/>
        <v>-1.1124203469833272E-2</v>
      </c>
    </row>
    <row r="8742" spans="7:8" x14ac:dyDescent="0.2">
      <c r="G8742">
        <v>8740</v>
      </c>
      <c r="H8742">
        <f t="shared" ca="1" si="250"/>
        <v>-5.9840812518635905E-2</v>
      </c>
    </row>
    <row r="8743" spans="7:8" x14ac:dyDescent="0.2">
      <c r="G8743">
        <v>8741</v>
      </c>
      <c r="H8743">
        <f t="shared" ca="1" si="250"/>
        <v>-5.7960293272697819E-3</v>
      </c>
    </row>
    <row r="8744" spans="7:8" x14ac:dyDescent="0.2">
      <c r="G8744">
        <v>8742</v>
      </c>
      <c r="H8744">
        <f t="shared" ca="1" si="250"/>
        <v>2.2571178834489461E-2</v>
      </c>
    </row>
    <row r="8745" spans="7:8" x14ac:dyDescent="0.2">
      <c r="G8745">
        <v>8743</v>
      </c>
      <c r="H8745">
        <f t="shared" ca="1" si="250"/>
        <v>-1.0861043944980256E-2</v>
      </c>
    </row>
    <row r="8746" spans="7:8" x14ac:dyDescent="0.2">
      <c r="G8746">
        <v>8744</v>
      </c>
      <c r="H8746">
        <f t="shared" ca="1" si="250"/>
        <v>-2.905906869099734E-2</v>
      </c>
    </row>
    <row r="8747" spans="7:8" x14ac:dyDescent="0.2">
      <c r="G8747">
        <v>8745</v>
      </c>
      <c r="H8747">
        <f t="shared" ca="1" si="250"/>
        <v>-3.1518495821802751E-2</v>
      </c>
    </row>
    <row r="8748" spans="7:8" x14ac:dyDescent="0.2">
      <c r="G8748">
        <v>8746</v>
      </c>
      <c r="H8748">
        <f t="shared" ca="1" si="250"/>
        <v>-6.9767842347760664E-3</v>
      </c>
    </row>
    <row r="8749" spans="7:8" x14ac:dyDescent="0.2">
      <c r="G8749">
        <v>8747</v>
      </c>
      <c r="H8749">
        <f t="shared" ca="1" si="250"/>
        <v>1.9391423025284182E-2</v>
      </c>
    </row>
    <row r="8750" spans="7:8" x14ac:dyDescent="0.2">
      <c r="G8750">
        <v>8748</v>
      </c>
      <c r="H8750">
        <f t="shared" ca="1" si="250"/>
        <v>3.207544802051604E-2</v>
      </c>
    </row>
    <row r="8751" spans="7:8" x14ac:dyDescent="0.2">
      <c r="G8751">
        <v>8749</v>
      </c>
      <c r="H8751">
        <f t="shared" ca="1" si="250"/>
        <v>6.1165063621376609E-3</v>
      </c>
    </row>
    <row r="8752" spans="7:8" x14ac:dyDescent="0.2">
      <c r="G8752">
        <v>8750</v>
      </c>
      <c r="H8752">
        <f t="shared" ca="1" si="250"/>
        <v>-5.6672582585692586E-3</v>
      </c>
    </row>
    <row r="8753" spans="7:8" x14ac:dyDescent="0.2">
      <c r="G8753">
        <v>8751</v>
      </c>
      <c r="H8753">
        <f t="shared" ca="1" si="250"/>
        <v>-4.3952937864394038E-3</v>
      </c>
    </row>
    <row r="8754" spans="7:8" x14ac:dyDescent="0.2">
      <c r="G8754">
        <v>8752</v>
      </c>
      <c r="H8754">
        <f t="shared" ca="1" si="250"/>
        <v>-4.7488072458899536E-2</v>
      </c>
    </row>
    <row r="8755" spans="7:8" x14ac:dyDescent="0.2">
      <c r="G8755">
        <v>8753</v>
      </c>
      <c r="H8755">
        <f t="shared" ca="1" si="250"/>
        <v>2.4259900585719502E-2</v>
      </c>
    </row>
    <row r="8756" spans="7:8" x14ac:dyDescent="0.2">
      <c r="G8756">
        <v>8754</v>
      </c>
      <c r="H8756">
        <f t="shared" ca="1" si="250"/>
        <v>-9.2383574153629099E-3</v>
      </c>
    </row>
    <row r="8757" spans="7:8" x14ac:dyDescent="0.2">
      <c r="G8757">
        <v>8755</v>
      </c>
      <c r="H8757">
        <f t="shared" ca="1" si="250"/>
        <v>2.3044519734676045E-2</v>
      </c>
    </row>
    <row r="8758" spans="7:8" x14ac:dyDescent="0.2">
      <c r="G8758">
        <v>8756</v>
      </c>
      <c r="H8758">
        <f t="shared" ca="1" si="250"/>
        <v>-1.4794940230484853E-2</v>
      </c>
    </row>
    <row r="8759" spans="7:8" x14ac:dyDescent="0.2">
      <c r="G8759">
        <v>8757</v>
      </c>
      <c r="H8759">
        <f t="shared" ca="1" si="250"/>
        <v>-5.2614207851775716E-3</v>
      </c>
    </row>
    <row r="8760" spans="7:8" x14ac:dyDescent="0.2">
      <c r="G8760">
        <v>8758</v>
      </c>
      <c r="H8760">
        <f t="shared" ca="1" si="250"/>
        <v>-1.5243982610551699E-2</v>
      </c>
    </row>
    <row r="8761" spans="7:8" x14ac:dyDescent="0.2">
      <c r="G8761">
        <v>8759</v>
      </c>
      <c r="H8761">
        <f t="shared" ca="1" si="250"/>
        <v>1.6011577600922727E-2</v>
      </c>
    </row>
    <row r="8762" spans="7:8" x14ac:dyDescent="0.2">
      <c r="G8762">
        <v>8760</v>
      </c>
      <c r="H8762">
        <f t="shared" ca="1" si="250"/>
        <v>6.3563338233985104E-3</v>
      </c>
    </row>
    <row r="8763" spans="7:8" x14ac:dyDescent="0.2">
      <c r="G8763">
        <v>8761</v>
      </c>
      <c r="H8763">
        <f t="shared" ca="1" si="250"/>
        <v>3.8819205744108687E-2</v>
      </c>
    </row>
    <row r="8764" spans="7:8" x14ac:dyDescent="0.2">
      <c r="G8764">
        <v>8762</v>
      </c>
      <c r="H8764">
        <f t="shared" ca="1" si="250"/>
        <v>3.5791029525592934E-3</v>
      </c>
    </row>
    <row r="8765" spans="7:8" x14ac:dyDescent="0.2">
      <c r="G8765">
        <v>8763</v>
      </c>
      <c r="H8765">
        <f t="shared" ca="1" si="250"/>
        <v>-1.3433973708915541E-2</v>
      </c>
    </row>
    <row r="8766" spans="7:8" x14ac:dyDescent="0.2">
      <c r="G8766">
        <v>8764</v>
      </c>
      <c r="H8766">
        <f t="shared" ca="1" si="250"/>
        <v>2.3113156169846941E-2</v>
      </c>
    </row>
    <row r="8767" spans="7:8" x14ac:dyDescent="0.2">
      <c r="G8767">
        <v>8765</v>
      </c>
      <c r="H8767">
        <f t="shared" ca="1" si="250"/>
        <v>-1.3080558277613839E-2</v>
      </c>
    </row>
    <row r="8768" spans="7:8" x14ac:dyDescent="0.2">
      <c r="G8768">
        <v>8766</v>
      </c>
      <c r="H8768">
        <f t="shared" ca="1" si="250"/>
        <v>-1.3325793089811341E-2</v>
      </c>
    </row>
    <row r="8769" spans="7:8" x14ac:dyDescent="0.2">
      <c r="G8769">
        <v>8767</v>
      </c>
      <c r="H8769">
        <f t="shared" ca="1" si="250"/>
        <v>-3.4612799066069219E-2</v>
      </c>
    </row>
    <row r="8770" spans="7:8" x14ac:dyDescent="0.2">
      <c r="G8770">
        <v>8768</v>
      </c>
      <c r="H8770">
        <f t="shared" ca="1" si="250"/>
        <v>6.1559921939104124E-2</v>
      </c>
    </row>
    <row r="8771" spans="7:8" x14ac:dyDescent="0.2">
      <c r="G8771">
        <v>8769</v>
      </c>
      <c r="H8771">
        <f t="shared" ca="1" si="250"/>
        <v>-1.3383177626246186E-2</v>
      </c>
    </row>
    <row r="8772" spans="7:8" x14ac:dyDescent="0.2">
      <c r="G8772">
        <v>8770</v>
      </c>
      <c r="H8772">
        <f t="shared" ref="H8772:H8835" ca="1" si="251">_xlfn.NORM.INV(RAND(),N$5,N$6)</f>
        <v>-1.131230873653225E-2</v>
      </c>
    </row>
    <row r="8773" spans="7:8" x14ac:dyDescent="0.2">
      <c r="G8773">
        <v>8771</v>
      </c>
      <c r="H8773">
        <f t="shared" ca="1" si="251"/>
        <v>-2.2794148746324759E-2</v>
      </c>
    </row>
    <row r="8774" spans="7:8" x14ac:dyDescent="0.2">
      <c r="G8774">
        <v>8772</v>
      </c>
      <c r="H8774">
        <f t="shared" ca="1" si="251"/>
        <v>3.1754252488629869E-2</v>
      </c>
    </row>
    <row r="8775" spans="7:8" x14ac:dyDescent="0.2">
      <c r="G8775">
        <v>8773</v>
      </c>
      <c r="H8775">
        <f t="shared" ca="1" si="251"/>
        <v>2.0103851938909244E-2</v>
      </c>
    </row>
    <row r="8776" spans="7:8" x14ac:dyDescent="0.2">
      <c r="G8776">
        <v>8774</v>
      </c>
      <c r="H8776">
        <f t="shared" ca="1" si="251"/>
        <v>4.9980612693197438E-2</v>
      </c>
    </row>
    <row r="8777" spans="7:8" x14ac:dyDescent="0.2">
      <c r="G8777">
        <v>8775</v>
      </c>
      <c r="H8777">
        <f t="shared" ca="1" si="251"/>
        <v>1.546128483610599E-2</v>
      </c>
    </row>
    <row r="8778" spans="7:8" x14ac:dyDescent="0.2">
      <c r="G8778">
        <v>8776</v>
      </c>
      <c r="H8778">
        <f t="shared" ca="1" si="251"/>
        <v>1.5661985913162087E-2</v>
      </c>
    </row>
    <row r="8779" spans="7:8" x14ac:dyDescent="0.2">
      <c r="G8779">
        <v>8777</v>
      </c>
      <c r="H8779">
        <f t="shared" ca="1" si="251"/>
        <v>7.0111230304265748E-2</v>
      </c>
    </row>
    <row r="8780" spans="7:8" x14ac:dyDescent="0.2">
      <c r="G8780">
        <v>8778</v>
      </c>
      <c r="H8780">
        <f t="shared" ca="1" si="251"/>
        <v>-3.0555238998017702E-2</v>
      </c>
    </row>
    <row r="8781" spans="7:8" x14ac:dyDescent="0.2">
      <c r="G8781">
        <v>8779</v>
      </c>
      <c r="H8781">
        <f t="shared" ca="1" si="251"/>
        <v>2.4149531934120467E-2</v>
      </c>
    </row>
    <row r="8782" spans="7:8" x14ac:dyDescent="0.2">
      <c r="G8782">
        <v>8780</v>
      </c>
      <c r="H8782">
        <f t="shared" ca="1" si="251"/>
        <v>5.9769367771328316E-3</v>
      </c>
    </row>
    <row r="8783" spans="7:8" x14ac:dyDescent="0.2">
      <c r="G8783">
        <v>8781</v>
      </c>
      <c r="H8783">
        <f t="shared" ca="1" si="251"/>
        <v>3.3165937323948208E-2</v>
      </c>
    </row>
    <row r="8784" spans="7:8" x14ac:dyDescent="0.2">
      <c r="G8784">
        <v>8782</v>
      </c>
      <c r="H8784">
        <f t="shared" ca="1" si="251"/>
        <v>2.5133740897609981E-2</v>
      </c>
    </row>
    <row r="8785" spans="7:8" x14ac:dyDescent="0.2">
      <c r="G8785">
        <v>8783</v>
      </c>
      <c r="H8785">
        <f t="shared" ca="1" si="251"/>
        <v>-3.3867321072538915E-3</v>
      </c>
    </row>
    <row r="8786" spans="7:8" x14ac:dyDescent="0.2">
      <c r="G8786">
        <v>8784</v>
      </c>
      <c r="H8786">
        <f t="shared" ca="1" si="251"/>
        <v>3.664985041160166E-2</v>
      </c>
    </row>
    <row r="8787" spans="7:8" x14ac:dyDescent="0.2">
      <c r="G8787">
        <v>8785</v>
      </c>
      <c r="H8787">
        <f t="shared" ca="1" si="251"/>
        <v>2.8322189949320578E-2</v>
      </c>
    </row>
    <row r="8788" spans="7:8" x14ac:dyDescent="0.2">
      <c r="G8788">
        <v>8786</v>
      </c>
      <c r="H8788">
        <f t="shared" ca="1" si="251"/>
        <v>-9.4692927734379949E-3</v>
      </c>
    </row>
    <row r="8789" spans="7:8" x14ac:dyDescent="0.2">
      <c r="G8789">
        <v>8787</v>
      </c>
      <c r="H8789">
        <f t="shared" ca="1" si="251"/>
        <v>3.8541613291806817E-2</v>
      </c>
    </row>
    <row r="8790" spans="7:8" x14ac:dyDescent="0.2">
      <c r="G8790">
        <v>8788</v>
      </c>
      <c r="H8790">
        <f t="shared" ca="1" si="251"/>
        <v>-3.8615563254543274E-2</v>
      </c>
    </row>
    <row r="8791" spans="7:8" x14ac:dyDescent="0.2">
      <c r="G8791">
        <v>8789</v>
      </c>
      <c r="H8791">
        <f t="shared" ca="1" si="251"/>
        <v>1.9264166523570055E-2</v>
      </c>
    </row>
    <row r="8792" spans="7:8" x14ac:dyDescent="0.2">
      <c r="G8792">
        <v>8790</v>
      </c>
      <c r="H8792">
        <f t="shared" ca="1" si="251"/>
        <v>-1.024327786714755E-2</v>
      </c>
    </row>
    <row r="8793" spans="7:8" x14ac:dyDescent="0.2">
      <c r="G8793">
        <v>8791</v>
      </c>
      <c r="H8793">
        <f t="shared" ca="1" si="251"/>
        <v>3.4529080429137521E-2</v>
      </c>
    </row>
    <row r="8794" spans="7:8" x14ac:dyDescent="0.2">
      <c r="G8794">
        <v>8792</v>
      </c>
      <c r="H8794">
        <f t="shared" ca="1" si="251"/>
        <v>-1.6082788175435379E-2</v>
      </c>
    </row>
    <row r="8795" spans="7:8" x14ac:dyDescent="0.2">
      <c r="G8795">
        <v>8793</v>
      </c>
      <c r="H8795">
        <f t="shared" ca="1" si="251"/>
        <v>2.5164223420696449E-2</v>
      </c>
    </row>
    <row r="8796" spans="7:8" x14ac:dyDescent="0.2">
      <c r="G8796">
        <v>8794</v>
      </c>
      <c r="H8796">
        <f t="shared" ca="1" si="251"/>
        <v>8.6768097496421094E-3</v>
      </c>
    </row>
    <row r="8797" spans="7:8" x14ac:dyDescent="0.2">
      <c r="G8797">
        <v>8795</v>
      </c>
      <c r="H8797">
        <f t="shared" ca="1" si="251"/>
        <v>-1.4238593950805083E-2</v>
      </c>
    </row>
    <row r="8798" spans="7:8" x14ac:dyDescent="0.2">
      <c r="G8798">
        <v>8796</v>
      </c>
      <c r="H8798">
        <f t="shared" ca="1" si="251"/>
        <v>5.4229623802520789E-3</v>
      </c>
    </row>
    <row r="8799" spans="7:8" x14ac:dyDescent="0.2">
      <c r="G8799">
        <v>8797</v>
      </c>
      <c r="H8799">
        <f t="shared" ca="1" si="251"/>
        <v>4.8238292229155669E-2</v>
      </c>
    </row>
    <row r="8800" spans="7:8" x14ac:dyDescent="0.2">
      <c r="G8800">
        <v>8798</v>
      </c>
      <c r="H8800">
        <f t="shared" ca="1" si="251"/>
        <v>-2.5340231866972752E-2</v>
      </c>
    </row>
    <row r="8801" spans="7:8" x14ac:dyDescent="0.2">
      <c r="G8801">
        <v>8799</v>
      </c>
      <c r="H8801">
        <f t="shared" ca="1" si="251"/>
        <v>5.2061040434508286E-2</v>
      </c>
    </row>
    <row r="8802" spans="7:8" x14ac:dyDescent="0.2">
      <c r="G8802">
        <v>8800</v>
      </c>
      <c r="H8802">
        <f t="shared" ca="1" si="251"/>
        <v>7.1251453618830594E-3</v>
      </c>
    </row>
    <row r="8803" spans="7:8" x14ac:dyDescent="0.2">
      <c r="G8803">
        <v>8801</v>
      </c>
      <c r="H8803">
        <f t="shared" ca="1" si="251"/>
        <v>2.9844801695591734E-2</v>
      </c>
    </row>
    <row r="8804" spans="7:8" x14ac:dyDescent="0.2">
      <c r="G8804">
        <v>8802</v>
      </c>
      <c r="H8804">
        <f t="shared" ca="1" si="251"/>
        <v>-2.9307387292002194E-2</v>
      </c>
    </row>
    <row r="8805" spans="7:8" x14ac:dyDescent="0.2">
      <c r="G8805">
        <v>8803</v>
      </c>
      <c r="H8805">
        <f t="shared" ca="1" si="251"/>
        <v>4.5669729199436876E-2</v>
      </c>
    </row>
    <row r="8806" spans="7:8" x14ac:dyDescent="0.2">
      <c r="G8806">
        <v>8804</v>
      </c>
      <c r="H8806">
        <f t="shared" ca="1" si="251"/>
        <v>1.11314664297394E-2</v>
      </c>
    </row>
    <row r="8807" spans="7:8" x14ac:dyDescent="0.2">
      <c r="G8807">
        <v>8805</v>
      </c>
      <c r="H8807">
        <f t="shared" ca="1" si="251"/>
        <v>2.0951003953415797E-2</v>
      </c>
    </row>
    <row r="8808" spans="7:8" x14ac:dyDescent="0.2">
      <c r="G8808">
        <v>8806</v>
      </c>
      <c r="H8808">
        <f t="shared" ca="1" si="251"/>
        <v>-1.4298662358744444E-2</v>
      </c>
    </row>
    <row r="8809" spans="7:8" x14ac:dyDescent="0.2">
      <c r="G8809">
        <v>8807</v>
      </c>
      <c r="H8809">
        <f t="shared" ca="1" si="251"/>
        <v>-1.9302034314439956E-2</v>
      </c>
    </row>
    <row r="8810" spans="7:8" x14ac:dyDescent="0.2">
      <c r="G8810">
        <v>8808</v>
      </c>
      <c r="H8810">
        <f t="shared" ca="1" si="251"/>
        <v>-2.5645206972669622E-2</v>
      </c>
    </row>
    <row r="8811" spans="7:8" x14ac:dyDescent="0.2">
      <c r="G8811">
        <v>8809</v>
      </c>
      <c r="H8811">
        <f t="shared" ca="1" si="251"/>
        <v>-2.0435225710542966E-2</v>
      </c>
    </row>
    <row r="8812" spans="7:8" x14ac:dyDescent="0.2">
      <c r="G8812">
        <v>8810</v>
      </c>
      <c r="H8812">
        <f t="shared" ca="1" si="251"/>
        <v>2.9840676628533985E-2</v>
      </c>
    </row>
    <row r="8813" spans="7:8" x14ac:dyDescent="0.2">
      <c r="G8813">
        <v>8811</v>
      </c>
      <c r="H8813">
        <f t="shared" ca="1" si="251"/>
        <v>-6.6330629672652713E-2</v>
      </c>
    </row>
    <row r="8814" spans="7:8" x14ac:dyDescent="0.2">
      <c r="G8814">
        <v>8812</v>
      </c>
      <c r="H8814">
        <f t="shared" ca="1" si="251"/>
        <v>-1.0227581477860202E-2</v>
      </c>
    </row>
    <row r="8815" spans="7:8" x14ac:dyDescent="0.2">
      <c r="G8815">
        <v>8813</v>
      </c>
      <c r="H8815">
        <f t="shared" ca="1" si="251"/>
        <v>-3.6589894102488432E-2</v>
      </c>
    </row>
    <row r="8816" spans="7:8" x14ac:dyDescent="0.2">
      <c r="G8816">
        <v>8814</v>
      </c>
      <c r="H8816">
        <f t="shared" ca="1" si="251"/>
        <v>-1.8940442683430973E-2</v>
      </c>
    </row>
    <row r="8817" spans="7:8" x14ac:dyDescent="0.2">
      <c r="G8817">
        <v>8815</v>
      </c>
      <c r="H8817">
        <f t="shared" ca="1" si="251"/>
        <v>2.5463395309277843E-2</v>
      </c>
    </row>
    <row r="8818" spans="7:8" x14ac:dyDescent="0.2">
      <c r="G8818">
        <v>8816</v>
      </c>
      <c r="H8818">
        <f t="shared" ca="1" si="251"/>
        <v>3.635547066343893E-2</v>
      </c>
    </row>
    <row r="8819" spans="7:8" x14ac:dyDescent="0.2">
      <c r="G8819">
        <v>8817</v>
      </c>
      <c r="H8819">
        <f t="shared" ca="1" si="251"/>
        <v>9.4347395404442355E-3</v>
      </c>
    </row>
    <row r="8820" spans="7:8" x14ac:dyDescent="0.2">
      <c r="G8820">
        <v>8818</v>
      </c>
      <c r="H8820">
        <f t="shared" ca="1" si="251"/>
        <v>1.6961165833282527E-2</v>
      </c>
    </row>
    <row r="8821" spans="7:8" x14ac:dyDescent="0.2">
      <c r="G8821">
        <v>8819</v>
      </c>
      <c r="H8821">
        <f t="shared" ca="1" si="251"/>
        <v>1.6336158345142297E-2</v>
      </c>
    </row>
    <row r="8822" spans="7:8" x14ac:dyDescent="0.2">
      <c r="G8822">
        <v>8820</v>
      </c>
      <c r="H8822">
        <f t="shared" ca="1" si="251"/>
        <v>-8.9343794274690386E-3</v>
      </c>
    </row>
    <row r="8823" spans="7:8" x14ac:dyDescent="0.2">
      <c r="G8823">
        <v>8821</v>
      </c>
      <c r="H8823">
        <f t="shared" ca="1" si="251"/>
        <v>-1.9115859131933269E-2</v>
      </c>
    </row>
    <row r="8824" spans="7:8" x14ac:dyDescent="0.2">
      <c r="G8824">
        <v>8822</v>
      </c>
      <c r="H8824">
        <f t="shared" ca="1" si="251"/>
        <v>-4.196775584066758E-2</v>
      </c>
    </row>
    <row r="8825" spans="7:8" x14ac:dyDescent="0.2">
      <c r="G8825">
        <v>8823</v>
      </c>
      <c r="H8825">
        <f t="shared" ca="1" si="251"/>
        <v>-3.8565760142246504E-2</v>
      </c>
    </row>
    <row r="8826" spans="7:8" x14ac:dyDescent="0.2">
      <c r="G8826">
        <v>8824</v>
      </c>
      <c r="H8826">
        <f t="shared" ca="1" si="251"/>
        <v>-1.2933654206828611E-2</v>
      </c>
    </row>
    <row r="8827" spans="7:8" x14ac:dyDescent="0.2">
      <c r="G8827">
        <v>8825</v>
      </c>
      <c r="H8827">
        <f t="shared" ca="1" si="251"/>
        <v>3.0117076161133481E-2</v>
      </c>
    </row>
    <row r="8828" spans="7:8" x14ac:dyDescent="0.2">
      <c r="G8828">
        <v>8826</v>
      </c>
      <c r="H8828">
        <f t="shared" ca="1" si="251"/>
        <v>-1.1360685191542871E-2</v>
      </c>
    </row>
    <row r="8829" spans="7:8" x14ac:dyDescent="0.2">
      <c r="G8829">
        <v>8827</v>
      </c>
      <c r="H8829">
        <f t="shared" ca="1" si="251"/>
        <v>-7.2197218721383677E-3</v>
      </c>
    </row>
    <row r="8830" spans="7:8" x14ac:dyDescent="0.2">
      <c r="G8830">
        <v>8828</v>
      </c>
      <c r="H8830">
        <f t="shared" ca="1" si="251"/>
        <v>-2.9402954755524891E-2</v>
      </c>
    </row>
    <row r="8831" spans="7:8" x14ac:dyDescent="0.2">
      <c r="G8831">
        <v>8829</v>
      </c>
      <c r="H8831">
        <f t="shared" ca="1" si="251"/>
        <v>3.3318441272921304E-3</v>
      </c>
    </row>
    <row r="8832" spans="7:8" x14ac:dyDescent="0.2">
      <c r="G8832">
        <v>8830</v>
      </c>
      <c r="H8832">
        <f t="shared" ca="1" si="251"/>
        <v>2.3995208096377345E-3</v>
      </c>
    </row>
    <row r="8833" spans="7:8" x14ac:dyDescent="0.2">
      <c r="G8833">
        <v>8831</v>
      </c>
      <c r="H8833">
        <f t="shared" ca="1" si="251"/>
        <v>-1.108524569029917E-3</v>
      </c>
    </row>
    <row r="8834" spans="7:8" x14ac:dyDescent="0.2">
      <c r="G8834">
        <v>8832</v>
      </c>
      <c r="H8834">
        <f t="shared" ca="1" si="251"/>
        <v>3.8690562900769068E-2</v>
      </c>
    </row>
    <row r="8835" spans="7:8" x14ac:dyDescent="0.2">
      <c r="G8835">
        <v>8833</v>
      </c>
      <c r="H8835">
        <f t="shared" ca="1" si="251"/>
        <v>-4.0823956024628677E-3</v>
      </c>
    </row>
    <row r="8836" spans="7:8" x14ac:dyDescent="0.2">
      <c r="G8836">
        <v>8834</v>
      </c>
      <c r="H8836">
        <f t="shared" ref="H8836:H8899" ca="1" si="252">_xlfn.NORM.INV(RAND(),N$5,N$6)</f>
        <v>5.5141907278915034E-2</v>
      </c>
    </row>
    <row r="8837" spans="7:8" x14ac:dyDescent="0.2">
      <c r="G8837">
        <v>8835</v>
      </c>
      <c r="H8837">
        <f t="shared" ca="1" si="252"/>
        <v>-1.9772308939954578E-2</v>
      </c>
    </row>
    <row r="8838" spans="7:8" x14ac:dyDescent="0.2">
      <c r="G8838">
        <v>8836</v>
      </c>
      <c r="H8838">
        <f t="shared" ca="1" si="252"/>
        <v>5.609973531338832E-2</v>
      </c>
    </row>
    <row r="8839" spans="7:8" x14ac:dyDescent="0.2">
      <c r="G8839">
        <v>8837</v>
      </c>
      <c r="H8839">
        <f t="shared" ca="1" si="252"/>
        <v>-1.0246255933208097E-2</v>
      </c>
    </row>
    <row r="8840" spans="7:8" x14ac:dyDescent="0.2">
      <c r="G8840">
        <v>8838</v>
      </c>
      <c r="H8840">
        <f t="shared" ca="1" si="252"/>
        <v>1.5638186993028352E-2</v>
      </c>
    </row>
    <row r="8841" spans="7:8" x14ac:dyDescent="0.2">
      <c r="G8841">
        <v>8839</v>
      </c>
      <c r="H8841">
        <f t="shared" ca="1" si="252"/>
        <v>-9.3716100664146765E-3</v>
      </c>
    </row>
    <row r="8842" spans="7:8" x14ac:dyDescent="0.2">
      <c r="G8842">
        <v>8840</v>
      </c>
      <c r="H8842">
        <f t="shared" ca="1" si="252"/>
        <v>1.5837700959771255E-2</v>
      </c>
    </row>
    <row r="8843" spans="7:8" x14ac:dyDescent="0.2">
      <c r="G8843">
        <v>8841</v>
      </c>
      <c r="H8843">
        <f t="shared" ca="1" si="252"/>
        <v>3.9635847769836995E-2</v>
      </c>
    </row>
    <row r="8844" spans="7:8" x14ac:dyDescent="0.2">
      <c r="G8844">
        <v>8842</v>
      </c>
      <c r="H8844">
        <f t="shared" ca="1" si="252"/>
        <v>1.0694670153627317E-2</v>
      </c>
    </row>
    <row r="8845" spans="7:8" x14ac:dyDescent="0.2">
      <c r="G8845">
        <v>8843</v>
      </c>
      <c r="H8845">
        <f t="shared" ca="1" si="252"/>
        <v>2.4373013559454555E-2</v>
      </c>
    </row>
    <row r="8846" spans="7:8" x14ac:dyDescent="0.2">
      <c r="G8846">
        <v>8844</v>
      </c>
      <c r="H8846">
        <f t="shared" ca="1" si="252"/>
        <v>8.1788388007482896E-3</v>
      </c>
    </row>
    <row r="8847" spans="7:8" x14ac:dyDescent="0.2">
      <c r="G8847">
        <v>8845</v>
      </c>
      <c r="H8847">
        <f t="shared" ca="1" si="252"/>
        <v>4.3889127191755459E-2</v>
      </c>
    </row>
    <row r="8848" spans="7:8" x14ac:dyDescent="0.2">
      <c r="G8848">
        <v>8846</v>
      </c>
      <c r="H8848">
        <f t="shared" ca="1" si="252"/>
        <v>-3.6999121847766589E-2</v>
      </c>
    </row>
    <row r="8849" spans="7:8" x14ac:dyDescent="0.2">
      <c r="G8849">
        <v>8847</v>
      </c>
      <c r="H8849">
        <f t="shared" ca="1" si="252"/>
        <v>3.2339384069297377E-3</v>
      </c>
    </row>
    <row r="8850" spans="7:8" x14ac:dyDescent="0.2">
      <c r="G8850">
        <v>8848</v>
      </c>
      <c r="H8850">
        <f t="shared" ca="1" si="252"/>
        <v>6.2014825140831731E-2</v>
      </c>
    </row>
    <row r="8851" spans="7:8" x14ac:dyDescent="0.2">
      <c r="G8851">
        <v>8849</v>
      </c>
      <c r="H8851">
        <f t="shared" ca="1" si="252"/>
        <v>-3.9544248817892015E-2</v>
      </c>
    </row>
    <row r="8852" spans="7:8" x14ac:dyDescent="0.2">
      <c r="G8852">
        <v>8850</v>
      </c>
      <c r="H8852">
        <f t="shared" ca="1" si="252"/>
        <v>3.293749189289083E-2</v>
      </c>
    </row>
    <row r="8853" spans="7:8" x14ac:dyDescent="0.2">
      <c r="G8853">
        <v>8851</v>
      </c>
      <c r="H8853">
        <f t="shared" ca="1" si="252"/>
        <v>-1.0229854714725447E-2</v>
      </c>
    </row>
    <row r="8854" spans="7:8" x14ac:dyDescent="0.2">
      <c r="G8854">
        <v>8852</v>
      </c>
      <c r="H8854">
        <f t="shared" ca="1" si="252"/>
        <v>1.0476227244649238E-2</v>
      </c>
    </row>
    <row r="8855" spans="7:8" x14ac:dyDescent="0.2">
      <c r="G8855">
        <v>8853</v>
      </c>
      <c r="H8855">
        <f t="shared" ca="1" si="252"/>
        <v>2.8139064671693335E-2</v>
      </c>
    </row>
    <row r="8856" spans="7:8" x14ac:dyDescent="0.2">
      <c r="G8856">
        <v>8854</v>
      </c>
      <c r="H8856">
        <f t="shared" ca="1" si="252"/>
        <v>3.3377633394257547E-2</v>
      </c>
    </row>
    <row r="8857" spans="7:8" x14ac:dyDescent="0.2">
      <c r="G8857">
        <v>8855</v>
      </c>
      <c r="H8857">
        <f t="shared" ca="1" si="252"/>
        <v>3.7043383904355097E-2</v>
      </c>
    </row>
    <row r="8858" spans="7:8" x14ac:dyDescent="0.2">
      <c r="G8858">
        <v>8856</v>
      </c>
      <c r="H8858">
        <f t="shared" ca="1" si="252"/>
        <v>2.7841365503450205E-2</v>
      </c>
    </row>
    <row r="8859" spans="7:8" x14ac:dyDescent="0.2">
      <c r="G8859">
        <v>8857</v>
      </c>
      <c r="H8859">
        <f t="shared" ca="1" si="252"/>
        <v>-1.8571034682877019E-2</v>
      </c>
    </row>
    <row r="8860" spans="7:8" x14ac:dyDescent="0.2">
      <c r="G8860">
        <v>8858</v>
      </c>
      <c r="H8860">
        <f t="shared" ca="1" si="252"/>
        <v>9.0640627745980345E-3</v>
      </c>
    </row>
    <row r="8861" spans="7:8" x14ac:dyDescent="0.2">
      <c r="G8861">
        <v>8859</v>
      </c>
      <c r="H8861">
        <f t="shared" ca="1" si="252"/>
        <v>1.3580741962213523E-2</v>
      </c>
    </row>
    <row r="8862" spans="7:8" x14ac:dyDescent="0.2">
      <c r="G8862">
        <v>8860</v>
      </c>
      <c r="H8862">
        <f t="shared" ca="1" si="252"/>
        <v>8.5494888329990786E-3</v>
      </c>
    </row>
    <row r="8863" spans="7:8" x14ac:dyDescent="0.2">
      <c r="G8863">
        <v>8861</v>
      </c>
      <c r="H8863">
        <f t="shared" ca="1" si="252"/>
        <v>-1.5200366170462359E-2</v>
      </c>
    </row>
    <row r="8864" spans="7:8" x14ac:dyDescent="0.2">
      <c r="G8864">
        <v>8862</v>
      </c>
      <c r="H8864">
        <f t="shared" ca="1" si="252"/>
        <v>1.2491974067457794E-2</v>
      </c>
    </row>
    <row r="8865" spans="7:8" x14ac:dyDescent="0.2">
      <c r="G8865">
        <v>8863</v>
      </c>
      <c r="H8865">
        <f t="shared" ca="1" si="252"/>
        <v>-4.1605213071675279E-2</v>
      </c>
    </row>
    <row r="8866" spans="7:8" x14ac:dyDescent="0.2">
      <c r="G8866">
        <v>8864</v>
      </c>
      <c r="H8866">
        <f t="shared" ca="1" si="252"/>
        <v>-2.3260854202718763E-2</v>
      </c>
    </row>
    <row r="8867" spans="7:8" x14ac:dyDescent="0.2">
      <c r="G8867">
        <v>8865</v>
      </c>
      <c r="H8867">
        <f t="shared" ca="1" si="252"/>
        <v>-2.1167581386441349E-2</v>
      </c>
    </row>
    <row r="8868" spans="7:8" x14ac:dyDescent="0.2">
      <c r="G8868">
        <v>8866</v>
      </c>
      <c r="H8868">
        <f t="shared" ca="1" si="252"/>
        <v>-1.1627378996958232E-2</v>
      </c>
    </row>
    <row r="8869" spans="7:8" x14ac:dyDescent="0.2">
      <c r="G8869">
        <v>8867</v>
      </c>
      <c r="H8869">
        <f t="shared" ca="1" si="252"/>
        <v>3.7184258196340594E-2</v>
      </c>
    </row>
    <row r="8870" spans="7:8" x14ac:dyDescent="0.2">
      <c r="G8870">
        <v>8868</v>
      </c>
      <c r="H8870">
        <f t="shared" ca="1" si="252"/>
        <v>3.8319251680851353E-2</v>
      </c>
    </row>
    <row r="8871" spans="7:8" x14ac:dyDescent="0.2">
      <c r="G8871">
        <v>8869</v>
      </c>
      <c r="H8871">
        <f t="shared" ca="1" si="252"/>
        <v>-1.2084612414339849E-2</v>
      </c>
    </row>
    <row r="8872" spans="7:8" x14ac:dyDescent="0.2">
      <c r="G8872">
        <v>8870</v>
      </c>
      <c r="H8872">
        <f t="shared" ca="1" si="252"/>
        <v>-9.6902873608581703E-3</v>
      </c>
    </row>
    <row r="8873" spans="7:8" x14ac:dyDescent="0.2">
      <c r="G8873">
        <v>8871</v>
      </c>
      <c r="H8873">
        <f t="shared" ca="1" si="252"/>
        <v>4.0305561997553063E-3</v>
      </c>
    </row>
    <row r="8874" spans="7:8" x14ac:dyDescent="0.2">
      <c r="G8874">
        <v>8872</v>
      </c>
      <c r="H8874">
        <f t="shared" ca="1" si="252"/>
        <v>1.641390892098684E-2</v>
      </c>
    </row>
    <row r="8875" spans="7:8" x14ac:dyDescent="0.2">
      <c r="G8875">
        <v>8873</v>
      </c>
      <c r="H8875">
        <f t="shared" ca="1" si="252"/>
        <v>-4.7066393215150623E-3</v>
      </c>
    </row>
    <row r="8876" spans="7:8" x14ac:dyDescent="0.2">
      <c r="G8876">
        <v>8874</v>
      </c>
      <c r="H8876">
        <f t="shared" ca="1" si="252"/>
        <v>-1.9184599673007525E-2</v>
      </c>
    </row>
    <row r="8877" spans="7:8" x14ac:dyDescent="0.2">
      <c r="G8877">
        <v>8875</v>
      </c>
      <c r="H8877">
        <f t="shared" ca="1" si="252"/>
        <v>-1.2811410940017094E-2</v>
      </c>
    </row>
    <row r="8878" spans="7:8" x14ac:dyDescent="0.2">
      <c r="G8878">
        <v>8876</v>
      </c>
      <c r="H8878">
        <f t="shared" ca="1" si="252"/>
        <v>5.8762971355884507E-2</v>
      </c>
    </row>
    <row r="8879" spans="7:8" x14ac:dyDescent="0.2">
      <c r="G8879">
        <v>8877</v>
      </c>
      <c r="H8879">
        <f t="shared" ca="1" si="252"/>
        <v>1.6674781522090332E-2</v>
      </c>
    </row>
    <row r="8880" spans="7:8" x14ac:dyDescent="0.2">
      <c r="G8880">
        <v>8878</v>
      </c>
      <c r="H8880">
        <f t="shared" ca="1" si="252"/>
        <v>4.7025238583362557E-2</v>
      </c>
    </row>
    <row r="8881" spans="7:8" x14ac:dyDescent="0.2">
      <c r="G8881">
        <v>8879</v>
      </c>
      <c r="H8881">
        <f t="shared" ca="1" si="252"/>
        <v>5.4447441116698553E-2</v>
      </c>
    </row>
    <row r="8882" spans="7:8" x14ac:dyDescent="0.2">
      <c r="G8882">
        <v>8880</v>
      </c>
      <c r="H8882">
        <f t="shared" ca="1" si="252"/>
        <v>-3.3590820761973547E-2</v>
      </c>
    </row>
    <row r="8883" spans="7:8" x14ac:dyDescent="0.2">
      <c r="G8883">
        <v>8881</v>
      </c>
      <c r="H8883">
        <f t="shared" ca="1" si="252"/>
        <v>6.5776181813651788E-2</v>
      </c>
    </row>
    <row r="8884" spans="7:8" x14ac:dyDescent="0.2">
      <c r="G8884">
        <v>8882</v>
      </c>
      <c r="H8884">
        <f t="shared" ca="1" si="252"/>
        <v>-5.0170550665008772E-3</v>
      </c>
    </row>
    <row r="8885" spans="7:8" x14ac:dyDescent="0.2">
      <c r="G8885">
        <v>8883</v>
      </c>
      <c r="H8885">
        <f t="shared" ca="1" si="252"/>
        <v>3.4067192250097889E-4</v>
      </c>
    </row>
    <row r="8886" spans="7:8" x14ac:dyDescent="0.2">
      <c r="G8886">
        <v>8884</v>
      </c>
      <c r="H8886">
        <f t="shared" ca="1" si="252"/>
        <v>-7.6734948741312E-3</v>
      </c>
    </row>
    <row r="8887" spans="7:8" x14ac:dyDescent="0.2">
      <c r="G8887">
        <v>8885</v>
      </c>
      <c r="H8887">
        <f t="shared" ca="1" si="252"/>
        <v>1.73149226057525E-2</v>
      </c>
    </row>
    <row r="8888" spans="7:8" x14ac:dyDescent="0.2">
      <c r="G8888">
        <v>8886</v>
      </c>
      <c r="H8888">
        <f t="shared" ca="1" si="252"/>
        <v>-9.4534895681618178E-4</v>
      </c>
    </row>
    <row r="8889" spans="7:8" x14ac:dyDescent="0.2">
      <c r="G8889">
        <v>8887</v>
      </c>
      <c r="H8889">
        <f t="shared" ca="1" si="252"/>
        <v>-1.5979360006437005E-2</v>
      </c>
    </row>
    <row r="8890" spans="7:8" x14ac:dyDescent="0.2">
      <c r="G8890">
        <v>8888</v>
      </c>
      <c r="H8890">
        <f t="shared" ca="1" si="252"/>
        <v>-1.3686443134241907E-2</v>
      </c>
    </row>
    <row r="8891" spans="7:8" x14ac:dyDescent="0.2">
      <c r="G8891">
        <v>8889</v>
      </c>
      <c r="H8891">
        <f t="shared" ca="1" si="252"/>
        <v>-5.3777781923122457E-2</v>
      </c>
    </row>
    <row r="8892" spans="7:8" x14ac:dyDescent="0.2">
      <c r="G8892">
        <v>8890</v>
      </c>
      <c r="H8892">
        <f t="shared" ca="1" si="252"/>
        <v>1.0708829074317291E-2</v>
      </c>
    </row>
    <row r="8893" spans="7:8" x14ac:dyDescent="0.2">
      <c r="G8893">
        <v>8891</v>
      </c>
      <c r="H8893">
        <f t="shared" ca="1" si="252"/>
        <v>-1.1644734576270254E-2</v>
      </c>
    </row>
    <row r="8894" spans="7:8" x14ac:dyDescent="0.2">
      <c r="G8894">
        <v>8892</v>
      </c>
      <c r="H8894">
        <f t="shared" ca="1" si="252"/>
        <v>2.0168908421698177E-3</v>
      </c>
    </row>
    <row r="8895" spans="7:8" x14ac:dyDescent="0.2">
      <c r="G8895">
        <v>8893</v>
      </c>
      <c r="H8895">
        <f t="shared" ca="1" si="252"/>
        <v>2.9945396383237576E-2</v>
      </c>
    </row>
    <row r="8896" spans="7:8" x14ac:dyDescent="0.2">
      <c r="G8896">
        <v>8894</v>
      </c>
      <c r="H8896">
        <f t="shared" ca="1" si="252"/>
        <v>-4.5874178348050713E-3</v>
      </c>
    </row>
    <row r="8897" spans="7:8" x14ac:dyDescent="0.2">
      <c r="G8897">
        <v>8895</v>
      </c>
      <c r="H8897">
        <f t="shared" ca="1" si="252"/>
        <v>4.3728196826238609E-2</v>
      </c>
    </row>
    <row r="8898" spans="7:8" x14ac:dyDescent="0.2">
      <c r="G8898">
        <v>8896</v>
      </c>
      <c r="H8898">
        <f t="shared" ca="1" si="252"/>
        <v>-4.1047197594651093E-2</v>
      </c>
    </row>
    <row r="8899" spans="7:8" x14ac:dyDescent="0.2">
      <c r="G8899">
        <v>8897</v>
      </c>
      <c r="H8899">
        <f t="shared" ca="1" si="252"/>
        <v>-2.0683729409493316E-2</v>
      </c>
    </row>
    <row r="8900" spans="7:8" x14ac:dyDescent="0.2">
      <c r="G8900">
        <v>8898</v>
      </c>
      <c r="H8900">
        <f t="shared" ref="H8900:H8963" ca="1" si="253">_xlfn.NORM.INV(RAND(),N$5,N$6)</f>
        <v>-6.6190358625033609E-3</v>
      </c>
    </row>
    <row r="8901" spans="7:8" x14ac:dyDescent="0.2">
      <c r="G8901">
        <v>8899</v>
      </c>
      <c r="H8901">
        <f t="shared" ca="1" si="253"/>
        <v>-1.2304966129600423E-2</v>
      </c>
    </row>
    <row r="8902" spans="7:8" x14ac:dyDescent="0.2">
      <c r="G8902">
        <v>8900</v>
      </c>
      <c r="H8902">
        <f t="shared" ca="1" si="253"/>
        <v>-1.4084677790972062E-2</v>
      </c>
    </row>
    <row r="8903" spans="7:8" x14ac:dyDescent="0.2">
      <c r="G8903">
        <v>8901</v>
      </c>
      <c r="H8903">
        <f t="shared" ca="1" si="253"/>
        <v>8.7788182817563933E-3</v>
      </c>
    </row>
    <row r="8904" spans="7:8" x14ac:dyDescent="0.2">
      <c r="G8904">
        <v>8902</v>
      </c>
      <c r="H8904">
        <f t="shared" ca="1" si="253"/>
        <v>-2.5660329000078724E-2</v>
      </c>
    </row>
    <row r="8905" spans="7:8" x14ac:dyDescent="0.2">
      <c r="G8905">
        <v>8903</v>
      </c>
      <c r="H8905">
        <f t="shared" ca="1" si="253"/>
        <v>1.8071843759043299E-3</v>
      </c>
    </row>
    <row r="8906" spans="7:8" x14ac:dyDescent="0.2">
      <c r="G8906">
        <v>8904</v>
      </c>
      <c r="H8906">
        <f t="shared" ca="1" si="253"/>
        <v>-2.5932994073389132E-2</v>
      </c>
    </row>
    <row r="8907" spans="7:8" x14ac:dyDescent="0.2">
      <c r="G8907">
        <v>8905</v>
      </c>
      <c r="H8907">
        <f t="shared" ca="1" si="253"/>
        <v>-3.917811560502394E-2</v>
      </c>
    </row>
    <row r="8908" spans="7:8" x14ac:dyDescent="0.2">
      <c r="G8908">
        <v>8906</v>
      </c>
      <c r="H8908">
        <f t="shared" ca="1" si="253"/>
        <v>-3.2265542561339337E-2</v>
      </c>
    </row>
    <row r="8909" spans="7:8" x14ac:dyDescent="0.2">
      <c r="G8909">
        <v>8907</v>
      </c>
      <c r="H8909">
        <f t="shared" ca="1" si="253"/>
        <v>2.2878462631408067E-2</v>
      </c>
    </row>
    <row r="8910" spans="7:8" x14ac:dyDescent="0.2">
      <c r="G8910">
        <v>8908</v>
      </c>
      <c r="H8910">
        <f t="shared" ca="1" si="253"/>
        <v>1.7571862530586541E-2</v>
      </c>
    </row>
    <row r="8911" spans="7:8" x14ac:dyDescent="0.2">
      <c r="G8911">
        <v>8909</v>
      </c>
      <c r="H8911">
        <f t="shared" ca="1" si="253"/>
        <v>-1.9433140776509965E-2</v>
      </c>
    </row>
    <row r="8912" spans="7:8" x14ac:dyDescent="0.2">
      <c r="G8912">
        <v>8910</v>
      </c>
      <c r="H8912">
        <f t="shared" ca="1" si="253"/>
        <v>1.2678467628406331E-2</v>
      </c>
    </row>
    <row r="8913" spans="7:8" x14ac:dyDescent="0.2">
      <c r="G8913">
        <v>8911</v>
      </c>
      <c r="H8913">
        <f t="shared" ca="1" si="253"/>
        <v>9.9917226300387536E-3</v>
      </c>
    </row>
    <row r="8914" spans="7:8" x14ac:dyDescent="0.2">
      <c r="G8914">
        <v>8912</v>
      </c>
      <c r="H8914">
        <f t="shared" ca="1" si="253"/>
        <v>-2.6827587001729554E-2</v>
      </c>
    </row>
    <row r="8915" spans="7:8" x14ac:dyDescent="0.2">
      <c r="G8915">
        <v>8913</v>
      </c>
      <c r="H8915">
        <f t="shared" ca="1" si="253"/>
        <v>2.0148839651640903E-2</v>
      </c>
    </row>
    <row r="8916" spans="7:8" x14ac:dyDescent="0.2">
      <c r="G8916">
        <v>8914</v>
      </c>
      <c r="H8916">
        <f t="shared" ca="1" si="253"/>
        <v>1.2782579736664745E-2</v>
      </c>
    </row>
    <row r="8917" spans="7:8" x14ac:dyDescent="0.2">
      <c r="G8917">
        <v>8915</v>
      </c>
      <c r="H8917">
        <f t="shared" ca="1" si="253"/>
        <v>2.2324148819712522E-2</v>
      </c>
    </row>
    <row r="8918" spans="7:8" x14ac:dyDescent="0.2">
      <c r="G8918">
        <v>8916</v>
      </c>
      <c r="H8918">
        <f t="shared" ca="1" si="253"/>
        <v>6.4772741223917726E-2</v>
      </c>
    </row>
    <row r="8919" spans="7:8" x14ac:dyDescent="0.2">
      <c r="G8919">
        <v>8917</v>
      </c>
      <c r="H8919">
        <f t="shared" ca="1" si="253"/>
        <v>5.2780182806335216E-2</v>
      </c>
    </row>
    <row r="8920" spans="7:8" x14ac:dyDescent="0.2">
      <c r="G8920">
        <v>8918</v>
      </c>
      <c r="H8920">
        <f t="shared" ca="1" si="253"/>
        <v>-2.330430051276405E-2</v>
      </c>
    </row>
    <row r="8921" spans="7:8" x14ac:dyDescent="0.2">
      <c r="G8921">
        <v>8919</v>
      </c>
      <c r="H8921">
        <f t="shared" ca="1" si="253"/>
        <v>1.1257337712197762E-2</v>
      </c>
    </row>
    <row r="8922" spans="7:8" x14ac:dyDescent="0.2">
      <c r="G8922">
        <v>8920</v>
      </c>
      <c r="H8922">
        <f t="shared" ca="1" si="253"/>
        <v>1.9899828221090286E-2</v>
      </c>
    </row>
    <row r="8923" spans="7:8" x14ac:dyDescent="0.2">
      <c r="G8923">
        <v>8921</v>
      </c>
      <c r="H8923">
        <f t="shared" ca="1" si="253"/>
        <v>3.2148516842860082E-2</v>
      </c>
    </row>
    <row r="8924" spans="7:8" x14ac:dyDescent="0.2">
      <c r="G8924">
        <v>8922</v>
      </c>
      <c r="H8924">
        <f t="shared" ca="1" si="253"/>
        <v>-2.0538865208286898E-2</v>
      </c>
    </row>
    <row r="8925" spans="7:8" x14ac:dyDescent="0.2">
      <c r="G8925">
        <v>8923</v>
      </c>
      <c r="H8925">
        <f t="shared" ca="1" si="253"/>
        <v>-2.2500685618104997E-2</v>
      </c>
    </row>
    <row r="8926" spans="7:8" x14ac:dyDescent="0.2">
      <c r="G8926">
        <v>8924</v>
      </c>
      <c r="H8926">
        <f t="shared" ca="1" si="253"/>
        <v>8.9470382042380024E-4</v>
      </c>
    </row>
    <row r="8927" spans="7:8" x14ac:dyDescent="0.2">
      <c r="G8927">
        <v>8925</v>
      </c>
      <c r="H8927">
        <f t="shared" ca="1" si="253"/>
        <v>-2.2315027621651398E-2</v>
      </c>
    </row>
    <row r="8928" spans="7:8" x14ac:dyDescent="0.2">
      <c r="G8928">
        <v>8926</v>
      </c>
      <c r="H8928">
        <f t="shared" ca="1" si="253"/>
        <v>8.4402515086552127E-3</v>
      </c>
    </row>
    <row r="8929" spans="7:8" x14ac:dyDescent="0.2">
      <c r="G8929">
        <v>8927</v>
      </c>
      <c r="H8929">
        <f t="shared" ca="1" si="253"/>
        <v>-3.1170619972799261E-2</v>
      </c>
    </row>
    <row r="8930" spans="7:8" x14ac:dyDescent="0.2">
      <c r="G8930">
        <v>8928</v>
      </c>
      <c r="H8930">
        <f t="shared" ca="1" si="253"/>
        <v>-2.5113093279962573E-2</v>
      </c>
    </row>
    <row r="8931" spans="7:8" x14ac:dyDescent="0.2">
      <c r="G8931">
        <v>8929</v>
      </c>
      <c r="H8931">
        <f t="shared" ca="1" si="253"/>
        <v>2.1401549536587273E-2</v>
      </c>
    </row>
    <row r="8932" spans="7:8" x14ac:dyDescent="0.2">
      <c r="G8932">
        <v>8930</v>
      </c>
      <c r="H8932">
        <f t="shared" ca="1" si="253"/>
        <v>-3.6341975980648672E-2</v>
      </c>
    </row>
    <row r="8933" spans="7:8" x14ac:dyDescent="0.2">
      <c r="G8933">
        <v>8931</v>
      </c>
      <c r="H8933">
        <f t="shared" ca="1" si="253"/>
        <v>-1.2775020784281331E-2</v>
      </c>
    </row>
    <row r="8934" spans="7:8" x14ac:dyDescent="0.2">
      <c r="G8934">
        <v>8932</v>
      </c>
      <c r="H8934">
        <f t="shared" ca="1" si="253"/>
        <v>-1.4726552596770919E-3</v>
      </c>
    </row>
    <row r="8935" spans="7:8" x14ac:dyDescent="0.2">
      <c r="G8935">
        <v>8933</v>
      </c>
      <c r="H8935">
        <f t="shared" ca="1" si="253"/>
        <v>2.6147664244791837E-2</v>
      </c>
    </row>
    <row r="8936" spans="7:8" x14ac:dyDescent="0.2">
      <c r="G8936">
        <v>8934</v>
      </c>
      <c r="H8936">
        <f t="shared" ca="1" si="253"/>
        <v>1.6784400668017844E-2</v>
      </c>
    </row>
    <row r="8937" spans="7:8" x14ac:dyDescent="0.2">
      <c r="G8937">
        <v>8935</v>
      </c>
      <c r="H8937">
        <f t="shared" ca="1" si="253"/>
        <v>-1.064511658660312E-2</v>
      </c>
    </row>
    <row r="8938" spans="7:8" x14ac:dyDescent="0.2">
      <c r="G8938">
        <v>8936</v>
      </c>
      <c r="H8938">
        <f t="shared" ca="1" si="253"/>
        <v>2.9540782247021568E-3</v>
      </c>
    </row>
    <row r="8939" spans="7:8" x14ac:dyDescent="0.2">
      <c r="G8939">
        <v>8937</v>
      </c>
      <c r="H8939">
        <f t="shared" ca="1" si="253"/>
        <v>5.7665483754582606E-3</v>
      </c>
    </row>
    <row r="8940" spans="7:8" x14ac:dyDescent="0.2">
      <c r="G8940">
        <v>8938</v>
      </c>
      <c r="H8940">
        <f t="shared" ca="1" si="253"/>
        <v>-8.4472374348369614E-3</v>
      </c>
    </row>
    <row r="8941" spans="7:8" x14ac:dyDescent="0.2">
      <c r="G8941">
        <v>8939</v>
      </c>
      <c r="H8941">
        <f t="shared" ca="1" si="253"/>
        <v>1.2956728692263043E-2</v>
      </c>
    </row>
    <row r="8942" spans="7:8" x14ac:dyDescent="0.2">
      <c r="G8942">
        <v>8940</v>
      </c>
      <c r="H8942">
        <f t="shared" ca="1" si="253"/>
        <v>3.7388162154467622E-2</v>
      </c>
    </row>
    <row r="8943" spans="7:8" x14ac:dyDescent="0.2">
      <c r="G8943">
        <v>8941</v>
      </c>
      <c r="H8943">
        <f t="shared" ca="1" si="253"/>
        <v>7.238851879512502E-2</v>
      </c>
    </row>
    <row r="8944" spans="7:8" x14ac:dyDescent="0.2">
      <c r="G8944">
        <v>8942</v>
      </c>
      <c r="H8944">
        <f t="shared" ca="1" si="253"/>
        <v>-2.3948229765620308E-2</v>
      </c>
    </row>
    <row r="8945" spans="7:8" x14ac:dyDescent="0.2">
      <c r="G8945">
        <v>8943</v>
      </c>
      <c r="H8945">
        <f t="shared" ca="1" si="253"/>
        <v>9.2804068440909167E-3</v>
      </c>
    </row>
    <row r="8946" spans="7:8" x14ac:dyDescent="0.2">
      <c r="G8946">
        <v>8944</v>
      </c>
      <c r="H8946">
        <f t="shared" ca="1" si="253"/>
        <v>-7.0603828114926504E-3</v>
      </c>
    </row>
    <row r="8947" spans="7:8" x14ac:dyDescent="0.2">
      <c r="G8947">
        <v>8945</v>
      </c>
      <c r="H8947">
        <f t="shared" ca="1" si="253"/>
        <v>1.4465115269854677E-2</v>
      </c>
    </row>
    <row r="8948" spans="7:8" x14ac:dyDescent="0.2">
      <c r="G8948">
        <v>8946</v>
      </c>
      <c r="H8948">
        <f t="shared" ca="1" si="253"/>
        <v>-1.3402709846144332E-2</v>
      </c>
    </row>
    <row r="8949" spans="7:8" x14ac:dyDescent="0.2">
      <c r="G8949">
        <v>8947</v>
      </c>
      <c r="H8949">
        <f t="shared" ca="1" si="253"/>
        <v>-1.7326490486358505E-2</v>
      </c>
    </row>
    <row r="8950" spans="7:8" x14ac:dyDescent="0.2">
      <c r="G8950">
        <v>8948</v>
      </c>
      <c r="H8950">
        <f t="shared" ca="1" si="253"/>
        <v>1.707459136834617E-2</v>
      </c>
    </row>
    <row r="8951" spans="7:8" x14ac:dyDescent="0.2">
      <c r="G8951">
        <v>8949</v>
      </c>
      <c r="H8951">
        <f t="shared" ca="1" si="253"/>
        <v>2.0767533914453934E-2</v>
      </c>
    </row>
    <row r="8952" spans="7:8" x14ac:dyDescent="0.2">
      <c r="G8952">
        <v>8950</v>
      </c>
      <c r="H8952">
        <f t="shared" ca="1" si="253"/>
        <v>-1.5893951632958744E-2</v>
      </c>
    </row>
    <row r="8953" spans="7:8" x14ac:dyDescent="0.2">
      <c r="G8953">
        <v>8951</v>
      </c>
      <c r="H8953">
        <f t="shared" ca="1" si="253"/>
        <v>-4.0728888034588288E-2</v>
      </c>
    </row>
    <row r="8954" spans="7:8" x14ac:dyDescent="0.2">
      <c r="G8954">
        <v>8952</v>
      </c>
      <c r="H8954">
        <f t="shared" ca="1" si="253"/>
        <v>-3.4293366709361138E-2</v>
      </c>
    </row>
    <row r="8955" spans="7:8" x14ac:dyDescent="0.2">
      <c r="G8955">
        <v>8953</v>
      </c>
      <c r="H8955">
        <f t="shared" ca="1" si="253"/>
        <v>-6.1934098460679609E-3</v>
      </c>
    </row>
    <row r="8956" spans="7:8" x14ac:dyDescent="0.2">
      <c r="G8956">
        <v>8954</v>
      </c>
      <c r="H8956">
        <f t="shared" ca="1" si="253"/>
        <v>-2.7641754845229884E-2</v>
      </c>
    </row>
    <row r="8957" spans="7:8" x14ac:dyDescent="0.2">
      <c r="G8957">
        <v>8955</v>
      </c>
      <c r="H8957">
        <f t="shared" ca="1" si="253"/>
        <v>1.2350950712842255E-2</v>
      </c>
    </row>
    <row r="8958" spans="7:8" x14ac:dyDescent="0.2">
      <c r="G8958">
        <v>8956</v>
      </c>
      <c r="H8958">
        <f t="shared" ca="1" si="253"/>
        <v>1.7047031672397715E-2</v>
      </c>
    </row>
    <row r="8959" spans="7:8" x14ac:dyDescent="0.2">
      <c r="G8959">
        <v>8957</v>
      </c>
      <c r="H8959">
        <f t="shared" ca="1" si="253"/>
        <v>3.1306489844397385E-2</v>
      </c>
    </row>
    <row r="8960" spans="7:8" x14ac:dyDescent="0.2">
      <c r="G8960">
        <v>8958</v>
      </c>
      <c r="H8960">
        <f t="shared" ca="1" si="253"/>
        <v>1.013394377622643E-2</v>
      </c>
    </row>
    <row r="8961" spans="7:8" x14ac:dyDescent="0.2">
      <c r="G8961">
        <v>8959</v>
      </c>
      <c r="H8961">
        <f t="shared" ca="1" si="253"/>
        <v>-4.8273859760887577E-2</v>
      </c>
    </row>
    <row r="8962" spans="7:8" x14ac:dyDescent="0.2">
      <c r="G8962">
        <v>8960</v>
      </c>
      <c r="H8962">
        <f t="shared" ca="1" si="253"/>
        <v>1.331088390690424E-2</v>
      </c>
    </row>
    <row r="8963" spans="7:8" x14ac:dyDescent="0.2">
      <c r="G8963">
        <v>8961</v>
      </c>
      <c r="H8963">
        <f t="shared" ca="1" si="253"/>
        <v>1.9404654139867694E-2</v>
      </c>
    </row>
    <row r="8964" spans="7:8" x14ac:dyDescent="0.2">
      <c r="G8964">
        <v>8962</v>
      </c>
      <c r="H8964">
        <f t="shared" ref="H8964:H9027" ca="1" si="254">_xlfn.NORM.INV(RAND(),N$5,N$6)</f>
        <v>4.6064438071608433E-4</v>
      </c>
    </row>
    <row r="8965" spans="7:8" x14ac:dyDescent="0.2">
      <c r="G8965">
        <v>8963</v>
      </c>
      <c r="H8965">
        <f t="shared" ca="1" si="254"/>
        <v>-5.4213629425553592E-3</v>
      </c>
    </row>
    <row r="8966" spans="7:8" x14ac:dyDescent="0.2">
      <c r="G8966">
        <v>8964</v>
      </c>
      <c r="H8966">
        <f t="shared" ca="1" si="254"/>
        <v>-1.5789418683559563E-3</v>
      </c>
    </row>
    <row r="8967" spans="7:8" x14ac:dyDescent="0.2">
      <c r="G8967">
        <v>8965</v>
      </c>
      <c r="H8967">
        <f t="shared" ca="1" si="254"/>
        <v>5.5587587929478828E-2</v>
      </c>
    </row>
    <row r="8968" spans="7:8" x14ac:dyDescent="0.2">
      <c r="G8968">
        <v>8966</v>
      </c>
      <c r="H8968">
        <f t="shared" ca="1" si="254"/>
        <v>1.9925911044797795E-2</v>
      </c>
    </row>
    <row r="8969" spans="7:8" x14ac:dyDescent="0.2">
      <c r="G8969">
        <v>8967</v>
      </c>
      <c r="H8969">
        <f t="shared" ca="1" si="254"/>
        <v>-2.332397411138579E-2</v>
      </c>
    </row>
    <row r="8970" spans="7:8" x14ac:dyDescent="0.2">
      <c r="G8970">
        <v>8968</v>
      </c>
      <c r="H8970">
        <f t="shared" ca="1" si="254"/>
        <v>6.6391675467148388E-3</v>
      </c>
    </row>
    <row r="8971" spans="7:8" x14ac:dyDescent="0.2">
      <c r="G8971">
        <v>8969</v>
      </c>
      <c r="H8971">
        <f t="shared" ca="1" si="254"/>
        <v>2.9399864187464042E-2</v>
      </c>
    </row>
    <row r="8972" spans="7:8" x14ac:dyDescent="0.2">
      <c r="G8972">
        <v>8970</v>
      </c>
      <c r="H8972">
        <f t="shared" ca="1" si="254"/>
        <v>-2.458763209615266E-2</v>
      </c>
    </row>
    <row r="8973" spans="7:8" x14ac:dyDescent="0.2">
      <c r="G8973">
        <v>8971</v>
      </c>
      <c r="H8973">
        <f t="shared" ca="1" si="254"/>
        <v>-2.1000461800550221E-2</v>
      </c>
    </row>
    <row r="8974" spans="7:8" x14ac:dyDescent="0.2">
      <c r="G8974">
        <v>8972</v>
      </c>
      <c r="H8974">
        <f t="shared" ca="1" si="254"/>
        <v>9.8264150241663961E-3</v>
      </c>
    </row>
    <row r="8975" spans="7:8" x14ac:dyDescent="0.2">
      <c r="G8975">
        <v>8973</v>
      </c>
      <c r="H8975">
        <f t="shared" ca="1" si="254"/>
        <v>-3.1956386712360015E-2</v>
      </c>
    </row>
    <row r="8976" spans="7:8" x14ac:dyDescent="0.2">
      <c r="G8976">
        <v>8974</v>
      </c>
      <c r="H8976">
        <f t="shared" ca="1" si="254"/>
        <v>-4.6679640668933859E-3</v>
      </c>
    </row>
    <row r="8977" spans="7:8" x14ac:dyDescent="0.2">
      <c r="G8977">
        <v>8975</v>
      </c>
      <c r="H8977">
        <f t="shared" ca="1" si="254"/>
        <v>-5.5659731083281374E-3</v>
      </c>
    </row>
    <row r="8978" spans="7:8" x14ac:dyDescent="0.2">
      <c r="G8978">
        <v>8976</v>
      </c>
      <c r="H8978">
        <f t="shared" ca="1" si="254"/>
        <v>2.2995885397951901E-2</v>
      </c>
    </row>
    <row r="8979" spans="7:8" x14ac:dyDescent="0.2">
      <c r="G8979">
        <v>8977</v>
      </c>
      <c r="H8979">
        <f t="shared" ca="1" si="254"/>
        <v>-3.1634166325510256E-2</v>
      </c>
    </row>
    <row r="8980" spans="7:8" x14ac:dyDescent="0.2">
      <c r="G8980">
        <v>8978</v>
      </c>
      <c r="H8980">
        <f t="shared" ca="1" si="254"/>
        <v>-4.0275805914438426E-2</v>
      </c>
    </row>
    <row r="8981" spans="7:8" x14ac:dyDescent="0.2">
      <c r="G8981">
        <v>8979</v>
      </c>
      <c r="H8981">
        <f t="shared" ca="1" si="254"/>
        <v>6.1026586088159932E-5</v>
      </c>
    </row>
    <row r="8982" spans="7:8" x14ac:dyDescent="0.2">
      <c r="G8982">
        <v>8980</v>
      </c>
      <c r="H8982">
        <f t="shared" ca="1" si="254"/>
        <v>3.212474371171576E-2</v>
      </c>
    </row>
    <row r="8983" spans="7:8" x14ac:dyDescent="0.2">
      <c r="G8983">
        <v>8981</v>
      </c>
      <c r="H8983">
        <f t="shared" ca="1" si="254"/>
        <v>-3.979434227533174E-2</v>
      </c>
    </row>
    <row r="8984" spans="7:8" x14ac:dyDescent="0.2">
      <c r="G8984">
        <v>8982</v>
      </c>
      <c r="H8984">
        <f t="shared" ca="1" si="254"/>
        <v>-3.3558780106599267E-2</v>
      </c>
    </row>
    <row r="8985" spans="7:8" x14ac:dyDescent="0.2">
      <c r="G8985">
        <v>8983</v>
      </c>
      <c r="H8985">
        <f t="shared" ca="1" si="254"/>
        <v>-5.9738467253621405E-2</v>
      </c>
    </row>
    <row r="8986" spans="7:8" x14ac:dyDescent="0.2">
      <c r="G8986">
        <v>8984</v>
      </c>
      <c r="H8986">
        <f t="shared" ca="1" si="254"/>
        <v>-2.000358630018834E-2</v>
      </c>
    </row>
    <row r="8987" spans="7:8" x14ac:dyDescent="0.2">
      <c r="G8987">
        <v>8985</v>
      </c>
      <c r="H8987">
        <f t="shared" ca="1" si="254"/>
        <v>-4.8368272517119351E-2</v>
      </c>
    </row>
    <row r="8988" spans="7:8" x14ac:dyDescent="0.2">
      <c r="G8988">
        <v>8986</v>
      </c>
      <c r="H8988">
        <f t="shared" ca="1" si="254"/>
        <v>2.5526704629272381E-3</v>
      </c>
    </row>
    <row r="8989" spans="7:8" x14ac:dyDescent="0.2">
      <c r="G8989">
        <v>8987</v>
      </c>
      <c r="H8989">
        <f t="shared" ca="1" si="254"/>
        <v>4.5510473937638359E-2</v>
      </c>
    </row>
    <row r="8990" spans="7:8" x14ac:dyDescent="0.2">
      <c r="G8990">
        <v>8988</v>
      </c>
      <c r="H8990">
        <f t="shared" ca="1" si="254"/>
        <v>5.4819090013021252E-2</v>
      </c>
    </row>
    <row r="8991" spans="7:8" x14ac:dyDescent="0.2">
      <c r="G8991">
        <v>8989</v>
      </c>
      <c r="H8991">
        <f t="shared" ca="1" si="254"/>
        <v>-4.5827086746601679E-2</v>
      </c>
    </row>
    <row r="8992" spans="7:8" x14ac:dyDescent="0.2">
      <c r="G8992">
        <v>8990</v>
      </c>
      <c r="H8992">
        <f t="shared" ca="1" si="254"/>
        <v>1.213914032818675E-2</v>
      </c>
    </row>
    <row r="8993" spans="7:8" x14ac:dyDescent="0.2">
      <c r="G8993">
        <v>8991</v>
      </c>
      <c r="H8993">
        <f t="shared" ca="1" si="254"/>
        <v>-1.1928787754256483E-2</v>
      </c>
    </row>
    <row r="8994" spans="7:8" x14ac:dyDescent="0.2">
      <c r="G8994">
        <v>8992</v>
      </c>
      <c r="H8994">
        <f t="shared" ca="1" si="254"/>
        <v>4.3026795143851729E-2</v>
      </c>
    </row>
    <row r="8995" spans="7:8" x14ac:dyDescent="0.2">
      <c r="G8995">
        <v>8993</v>
      </c>
      <c r="H8995">
        <f t="shared" ca="1" si="254"/>
        <v>2.3139563251994962E-2</v>
      </c>
    </row>
    <row r="8996" spans="7:8" x14ac:dyDescent="0.2">
      <c r="G8996">
        <v>8994</v>
      </c>
      <c r="H8996">
        <f t="shared" ca="1" si="254"/>
        <v>-8.1667658767467961E-3</v>
      </c>
    </row>
    <row r="8997" spans="7:8" x14ac:dyDescent="0.2">
      <c r="G8997">
        <v>8995</v>
      </c>
      <c r="H8997">
        <f t="shared" ca="1" si="254"/>
        <v>-5.4287779387337039E-2</v>
      </c>
    </row>
    <row r="8998" spans="7:8" x14ac:dyDescent="0.2">
      <c r="G8998">
        <v>8996</v>
      </c>
      <c r="H8998">
        <f t="shared" ca="1" si="254"/>
        <v>-2.3989504790550641E-2</v>
      </c>
    </row>
    <row r="8999" spans="7:8" x14ac:dyDescent="0.2">
      <c r="G8999">
        <v>8997</v>
      </c>
      <c r="H8999">
        <f t="shared" ca="1" si="254"/>
        <v>3.4483895865114824E-4</v>
      </c>
    </row>
    <row r="9000" spans="7:8" x14ac:dyDescent="0.2">
      <c r="G9000">
        <v>8998</v>
      </c>
      <c r="H9000">
        <f t="shared" ca="1" si="254"/>
        <v>-3.4549628860254316E-4</v>
      </c>
    </row>
    <row r="9001" spans="7:8" x14ac:dyDescent="0.2">
      <c r="G9001">
        <v>8999</v>
      </c>
      <c r="H9001">
        <f t="shared" ca="1" si="254"/>
        <v>-9.9037336117582028E-3</v>
      </c>
    </row>
    <row r="9002" spans="7:8" x14ac:dyDescent="0.2">
      <c r="G9002">
        <v>9000</v>
      </c>
      <c r="H9002">
        <f t="shared" ca="1" si="254"/>
        <v>4.9331802984207062E-3</v>
      </c>
    </row>
    <row r="9003" spans="7:8" x14ac:dyDescent="0.2">
      <c r="G9003">
        <v>9001</v>
      </c>
      <c r="H9003">
        <f t="shared" ca="1" si="254"/>
        <v>-4.6717685916132345E-2</v>
      </c>
    </row>
    <row r="9004" spans="7:8" x14ac:dyDescent="0.2">
      <c r="G9004">
        <v>9002</v>
      </c>
      <c r="H9004">
        <f t="shared" ca="1" si="254"/>
        <v>-1.1715537707515192E-2</v>
      </c>
    </row>
    <row r="9005" spans="7:8" x14ac:dyDescent="0.2">
      <c r="G9005">
        <v>9003</v>
      </c>
      <c r="H9005">
        <f t="shared" ca="1" si="254"/>
        <v>-6.0991698497674496E-2</v>
      </c>
    </row>
    <row r="9006" spans="7:8" x14ac:dyDescent="0.2">
      <c r="G9006">
        <v>9004</v>
      </c>
      <c r="H9006">
        <f t="shared" ca="1" si="254"/>
        <v>1.9449038946750322E-2</v>
      </c>
    </row>
    <row r="9007" spans="7:8" x14ac:dyDescent="0.2">
      <c r="G9007">
        <v>9005</v>
      </c>
      <c r="H9007">
        <f t="shared" ca="1" si="254"/>
        <v>2.7140788323538147E-2</v>
      </c>
    </row>
    <row r="9008" spans="7:8" x14ac:dyDescent="0.2">
      <c r="G9008">
        <v>9006</v>
      </c>
      <c r="H9008">
        <f t="shared" ca="1" si="254"/>
        <v>-2.5177714160707496E-2</v>
      </c>
    </row>
    <row r="9009" spans="7:8" x14ac:dyDescent="0.2">
      <c r="G9009">
        <v>9007</v>
      </c>
      <c r="H9009">
        <f t="shared" ca="1" si="254"/>
        <v>4.2133691065826664E-2</v>
      </c>
    </row>
    <row r="9010" spans="7:8" x14ac:dyDescent="0.2">
      <c r="G9010">
        <v>9008</v>
      </c>
      <c r="H9010">
        <f t="shared" ca="1" si="254"/>
        <v>2.4093696494332663E-2</v>
      </c>
    </row>
    <row r="9011" spans="7:8" x14ac:dyDescent="0.2">
      <c r="G9011">
        <v>9009</v>
      </c>
      <c r="H9011">
        <f t="shared" ca="1" si="254"/>
        <v>1.1137873344883933E-3</v>
      </c>
    </row>
    <row r="9012" spans="7:8" x14ac:dyDescent="0.2">
      <c r="G9012">
        <v>9010</v>
      </c>
      <c r="H9012">
        <f t="shared" ca="1" si="254"/>
        <v>1.677158347424737E-2</v>
      </c>
    </row>
    <row r="9013" spans="7:8" x14ac:dyDescent="0.2">
      <c r="G9013">
        <v>9011</v>
      </c>
      <c r="H9013">
        <f t="shared" ca="1" si="254"/>
        <v>1.098678968259709E-3</v>
      </c>
    </row>
    <row r="9014" spans="7:8" x14ac:dyDescent="0.2">
      <c r="G9014">
        <v>9012</v>
      </c>
      <c r="H9014">
        <f t="shared" ca="1" si="254"/>
        <v>2.9539417364744126E-3</v>
      </c>
    </row>
    <row r="9015" spans="7:8" x14ac:dyDescent="0.2">
      <c r="G9015">
        <v>9013</v>
      </c>
      <c r="H9015">
        <f t="shared" ca="1" si="254"/>
        <v>3.2238777389739966E-3</v>
      </c>
    </row>
    <row r="9016" spans="7:8" x14ac:dyDescent="0.2">
      <c r="G9016">
        <v>9014</v>
      </c>
      <c r="H9016">
        <f t="shared" ca="1" si="254"/>
        <v>-3.3713304404844997E-2</v>
      </c>
    </row>
    <row r="9017" spans="7:8" x14ac:dyDescent="0.2">
      <c r="G9017">
        <v>9015</v>
      </c>
      <c r="H9017">
        <f t="shared" ca="1" si="254"/>
        <v>-1.7508471829054004E-2</v>
      </c>
    </row>
    <row r="9018" spans="7:8" x14ac:dyDescent="0.2">
      <c r="G9018">
        <v>9016</v>
      </c>
      <c r="H9018">
        <f t="shared" ca="1" si="254"/>
        <v>-1.9146942714221519E-2</v>
      </c>
    </row>
    <row r="9019" spans="7:8" x14ac:dyDescent="0.2">
      <c r="G9019">
        <v>9017</v>
      </c>
      <c r="H9019">
        <f t="shared" ca="1" si="254"/>
        <v>4.8516728438867306E-2</v>
      </c>
    </row>
    <row r="9020" spans="7:8" x14ac:dyDescent="0.2">
      <c r="G9020">
        <v>9018</v>
      </c>
      <c r="H9020">
        <f t="shared" ca="1" si="254"/>
        <v>-1.035242364419672E-2</v>
      </c>
    </row>
    <row r="9021" spans="7:8" x14ac:dyDescent="0.2">
      <c r="G9021">
        <v>9019</v>
      </c>
      <c r="H9021">
        <f t="shared" ca="1" si="254"/>
        <v>2.1484409173169114E-2</v>
      </c>
    </row>
    <row r="9022" spans="7:8" x14ac:dyDescent="0.2">
      <c r="G9022">
        <v>9020</v>
      </c>
      <c r="H9022">
        <f t="shared" ca="1" si="254"/>
        <v>-3.239768145270455E-3</v>
      </c>
    </row>
    <row r="9023" spans="7:8" x14ac:dyDescent="0.2">
      <c r="G9023">
        <v>9021</v>
      </c>
      <c r="H9023">
        <f t="shared" ca="1" si="254"/>
        <v>2.7853530003178972E-2</v>
      </c>
    </row>
    <row r="9024" spans="7:8" x14ac:dyDescent="0.2">
      <c r="G9024">
        <v>9022</v>
      </c>
      <c r="H9024">
        <f t="shared" ca="1" si="254"/>
        <v>-5.763315480112912E-2</v>
      </c>
    </row>
    <row r="9025" spans="7:8" x14ac:dyDescent="0.2">
      <c r="G9025">
        <v>9023</v>
      </c>
      <c r="H9025">
        <f t="shared" ca="1" si="254"/>
        <v>1.7634268264948363E-2</v>
      </c>
    </row>
    <row r="9026" spans="7:8" x14ac:dyDescent="0.2">
      <c r="G9026">
        <v>9024</v>
      </c>
      <c r="H9026">
        <f t="shared" ca="1" si="254"/>
        <v>4.1748682806900965E-2</v>
      </c>
    </row>
    <row r="9027" spans="7:8" x14ac:dyDescent="0.2">
      <c r="G9027">
        <v>9025</v>
      </c>
      <c r="H9027">
        <f t="shared" ca="1" si="254"/>
        <v>7.9606763626363219E-3</v>
      </c>
    </row>
    <row r="9028" spans="7:8" x14ac:dyDescent="0.2">
      <c r="G9028">
        <v>9026</v>
      </c>
      <c r="H9028">
        <f t="shared" ref="H9028:H9091" ca="1" si="255">_xlfn.NORM.INV(RAND(),N$5,N$6)</f>
        <v>-1.0302036498221043E-2</v>
      </c>
    </row>
    <row r="9029" spans="7:8" x14ac:dyDescent="0.2">
      <c r="G9029">
        <v>9027</v>
      </c>
      <c r="H9029">
        <f t="shared" ca="1" si="255"/>
        <v>-6.8913447161457388E-3</v>
      </c>
    </row>
    <row r="9030" spans="7:8" x14ac:dyDescent="0.2">
      <c r="G9030">
        <v>9028</v>
      </c>
      <c r="H9030">
        <f t="shared" ca="1" si="255"/>
        <v>-2.3538313723003201E-2</v>
      </c>
    </row>
    <row r="9031" spans="7:8" x14ac:dyDescent="0.2">
      <c r="G9031">
        <v>9029</v>
      </c>
      <c r="H9031">
        <f t="shared" ca="1" si="255"/>
        <v>-3.4865269263350727E-2</v>
      </c>
    </row>
    <row r="9032" spans="7:8" x14ac:dyDescent="0.2">
      <c r="G9032">
        <v>9030</v>
      </c>
      <c r="H9032">
        <f t="shared" ca="1" si="255"/>
        <v>-2.5479055967373175E-2</v>
      </c>
    </row>
    <row r="9033" spans="7:8" x14ac:dyDescent="0.2">
      <c r="G9033">
        <v>9031</v>
      </c>
      <c r="H9033">
        <f t="shared" ca="1" si="255"/>
        <v>-1.7533945847856572E-2</v>
      </c>
    </row>
    <row r="9034" spans="7:8" x14ac:dyDescent="0.2">
      <c r="G9034">
        <v>9032</v>
      </c>
      <c r="H9034">
        <f t="shared" ca="1" si="255"/>
        <v>1.0952747903375675E-2</v>
      </c>
    </row>
    <row r="9035" spans="7:8" x14ac:dyDescent="0.2">
      <c r="G9035">
        <v>9033</v>
      </c>
      <c r="H9035">
        <f t="shared" ca="1" si="255"/>
        <v>-1.5528765853138695E-2</v>
      </c>
    </row>
    <row r="9036" spans="7:8" x14ac:dyDescent="0.2">
      <c r="G9036">
        <v>9034</v>
      </c>
      <c r="H9036">
        <f t="shared" ca="1" si="255"/>
        <v>2.2884598996086074E-2</v>
      </c>
    </row>
    <row r="9037" spans="7:8" x14ac:dyDescent="0.2">
      <c r="G9037">
        <v>9035</v>
      </c>
      <c r="H9037">
        <f t="shared" ca="1" si="255"/>
        <v>1.5105531501783374E-3</v>
      </c>
    </row>
    <row r="9038" spans="7:8" x14ac:dyDescent="0.2">
      <c r="G9038">
        <v>9036</v>
      </c>
      <c r="H9038">
        <f t="shared" ca="1" si="255"/>
        <v>-3.8809524413694917E-2</v>
      </c>
    </row>
    <row r="9039" spans="7:8" x14ac:dyDescent="0.2">
      <c r="G9039">
        <v>9037</v>
      </c>
      <c r="H9039">
        <f t="shared" ca="1" si="255"/>
        <v>1.939128810662796E-2</v>
      </c>
    </row>
    <row r="9040" spans="7:8" x14ac:dyDescent="0.2">
      <c r="G9040">
        <v>9038</v>
      </c>
      <c r="H9040">
        <f t="shared" ca="1" si="255"/>
        <v>6.9968415728613692E-4</v>
      </c>
    </row>
    <row r="9041" spans="7:8" x14ac:dyDescent="0.2">
      <c r="G9041">
        <v>9039</v>
      </c>
      <c r="H9041">
        <f t="shared" ca="1" si="255"/>
        <v>-3.0673886006559355E-3</v>
      </c>
    </row>
    <row r="9042" spans="7:8" x14ac:dyDescent="0.2">
      <c r="G9042">
        <v>9040</v>
      </c>
      <c r="H9042">
        <f t="shared" ca="1" si="255"/>
        <v>6.0408924374858231E-2</v>
      </c>
    </row>
    <row r="9043" spans="7:8" x14ac:dyDescent="0.2">
      <c r="G9043">
        <v>9041</v>
      </c>
      <c r="H9043">
        <f t="shared" ca="1" si="255"/>
        <v>1.8681650638255266E-2</v>
      </c>
    </row>
    <row r="9044" spans="7:8" x14ac:dyDescent="0.2">
      <c r="G9044">
        <v>9042</v>
      </c>
      <c r="H9044">
        <f t="shared" ca="1" si="255"/>
        <v>3.8783994716735957E-2</v>
      </c>
    </row>
    <row r="9045" spans="7:8" x14ac:dyDescent="0.2">
      <c r="G9045">
        <v>9043</v>
      </c>
      <c r="H9045">
        <f t="shared" ca="1" si="255"/>
        <v>5.1021109816412648E-2</v>
      </c>
    </row>
    <row r="9046" spans="7:8" x14ac:dyDescent="0.2">
      <c r="G9046">
        <v>9044</v>
      </c>
      <c r="H9046">
        <f t="shared" ca="1" si="255"/>
        <v>1.1546012314027854E-2</v>
      </c>
    </row>
    <row r="9047" spans="7:8" x14ac:dyDescent="0.2">
      <c r="G9047">
        <v>9045</v>
      </c>
      <c r="H9047">
        <f t="shared" ca="1" si="255"/>
        <v>5.3614833156338679E-2</v>
      </c>
    </row>
    <row r="9048" spans="7:8" x14ac:dyDescent="0.2">
      <c r="G9048">
        <v>9046</v>
      </c>
      <c r="H9048">
        <f t="shared" ca="1" si="255"/>
        <v>-1.8417880763189409E-2</v>
      </c>
    </row>
    <row r="9049" spans="7:8" x14ac:dyDescent="0.2">
      <c r="G9049">
        <v>9047</v>
      </c>
      <c r="H9049">
        <f t="shared" ca="1" si="255"/>
        <v>7.5997718283649457E-2</v>
      </c>
    </row>
    <row r="9050" spans="7:8" x14ac:dyDescent="0.2">
      <c r="G9050">
        <v>9048</v>
      </c>
      <c r="H9050">
        <f t="shared" ca="1" si="255"/>
        <v>2.2007733149849246E-2</v>
      </c>
    </row>
    <row r="9051" spans="7:8" x14ac:dyDescent="0.2">
      <c r="G9051">
        <v>9049</v>
      </c>
      <c r="H9051">
        <f t="shared" ca="1" si="255"/>
        <v>-8.7952015298715155E-3</v>
      </c>
    </row>
    <row r="9052" spans="7:8" x14ac:dyDescent="0.2">
      <c r="G9052">
        <v>9050</v>
      </c>
      <c r="H9052">
        <f t="shared" ca="1" si="255"/>
        <v>2.8099198651933156E-2</v>
      </c>
    </row>
    <row r="9053" spans="7:8" x14ac:dyDescent="0.2">
      <c r="G9053">
        <v>9051</v>
      </c>
      <c r="H9053">
        <f t="shared" ca="1" si="255"/>
        <v>-1.10074555851067E-2</v>
      </c>
    </row>
    <row r="9054" spans="7:8" x14ac:dyDescent="0.2">
      <c r="G9054">
        <v>9052</v>
      </c>
      <c r="H9054">
        <f t="shared" ca="1" si="255"/>
        <v>-8.5275984308533573E-3</v>
      </c>
    </row>
    <row r="9055" spans="7:8" x14ac:dyDescent="0.2">
      <c r="G9055">
        <v>9053</v>
      </c>
      <c r="H9055">
        <f t="shared" ca="1" si="255"/>
        <v>2.0855425500644655E-2</v>
      </c>
    </row>
    <row r="9056" spans="7:8" x14ac:dyDescent="0.2">
      <c r="G9056">
        <v>9054</v>
      </c>
      <c r="H9056">
        <f t="shared" ca="1" si="255"/>
        <v>5.4255572958098991E-2</v>
      </c>
    </row>
    <row r="9057" spans="7:8" x14ac:dyDescent="0.2">
      <c r="G9057">
        <v>9055</v>
      </c>
      <c r="H9057">
        <f t="shared" ca="1" si="255"/>
        <v>-3.5503739589885348E-2</v>
      </c>
    </row>
    <row r="9058" spans="7:8" x14ac:dyDescent="0.2">
      <c r="G9058">
        <v>9056</v>
      </c>
      <c r="H9058">
        <f t="shared" ca="1" si="255"/>
        <v>2.189622005782978E-2</v>
      </c>
    </row>
    <row r="9059" spans="7:8" x14ac:dyDescent="0.2">
      <c r="G9059">
        <v>9057</v>
      </c>
      <c r="H9059">
        <f t="shared" ca="1" si="255"/>
        <v>-5.1717110809998183E-2</v>
      </c>
    </row>
    <row r="9060" spans="7:8" x14ac:dyDescent="0.2">
      <c r="G9060">
        <v>9058</v>
      </c>
      <c r="H9060">
        <f t="shared" ca="1" si="255"/>
        <v>2.222525355460837E-2</v>
      </c>
    </row>
    <row r="9061" spans="7:8" x14ac:dyDescent="0.2">
      <c r="G9061">
        <v>9059</v>
      </c>
      <c r="H9061">
        <f t="shared" ca="1" si="255"/>
        <v>-1.5165839167283129E-2</v>
      </c>
    </row>
    <row r="9062" spans="7:8" x14ac:dyDescent="0.2">
      <c r="G9062">
        <v>9060</v>
      </c>
      <c r="H9062">
        <f t="shared" ca="1" si="255"/>
        <v>-6.7858101223708736E-2</v>
      </c>
    </row>
    <row r="9063" spans="7:8" x14ac:dyDescent="0.2">
      <c r="G9063">
        <v>9061</v>
      </c>
      <c r="H9063">
        <f t="shared" ca="1" si="255"/>
        <v>5.631525722361553E-4</v>
      </c>
    </row>
    <row r="9064" spans="7:8" x14ac:dyDescent="0.2">
      <c r="G9064">
        <v>9062</v>
      </c>
      <c r="H9064">
        <f t="shared" ca="1" si="255"/>
        <v>1.9629842543674128E-2</v>
      </c>
    </row>
    <row r="9065" spans="7:8" x14ac:dyDescent="0.2">
      <c r="G9065">
        <v>9063</v>
      </c>
      <c r="H9065">
        <f t="shared" ca="1" si="255"/>
        <v>-3.0006835503599772E-2</v>
      </c>
    </row>
    <row r="9066" spans="7:8" x14ac:dyDescent="0.2">
      <c r="G9066">
        <v>9064</v>
      </c>
      <c r="H9066">
        <f t="shared" ca="1" si="255"/>
        <v>-3.2646778712023219E-2</v>
      </c>
    </row>
    <row r="9067" spans="7:8" x14ac:dyDescent="0.2">
      <c r="G9067">
        <v>9065</v>
      </c>
      <c r="H9067">
        <f t="shared" ca="1" si="255"/>
        <v>1.4930154925067557E-2</v>
      </c>
    </row>
    <row r="9068" spans="7:8" x14ac:dyDescent="0.2">
      <c r="G9068">
        <v>9066</v>
      </c>
      <c r="H9068">
        <f t="shared" ca="1" si="255"/>
        <v>3.147109388580524E-2</v>
      </c>
    </row>
    <row r="9069" spans="7:8" x14ac:dyDescent="0.2">
      <c r="G9069">
        <v>9067</v>
      </c>
      <c r="H9069">
        <f t="shared" ca="1" si="255"/>
        <v>2.8609675402298834E-2</v>
      </c>
    </row>
    <row r="9070" spans="7:8" x14ac:dyDescent="0.2">
      <c r="G9070">
        <v>9068</v>
      </c>
      <c r="H9070">
        <f t="shared" ca="1" si="255"/>
        <v>2.9186064034397934E-2</v>
      </c>
    </row>
    <row r="9071" spans="7:8" x14ac:dyDescent="0.2">
      <c r="G9071">
        <v>9069</v>
      </c>
      <c r="H9071">
        <f t="shared" ca="1" si="255"/>
        <v>-3.1825722120761145E-2</v>
      </c>
    </row>
    <row r="9072" spans="7:8" x14ac:dyDescent="0.2">
      <c r="G9072">
        <v>9070</v>
      </c>
      <c r="H9072">
        <f t="shared" ca="1" si="255"/>
        <v>1.0359457191685652E-2</v>
      </c>
    </row>
    <row r="9073" spans="7:8" x14ac:dyDescent="0.2">
      <c r="G9073">
        <v>9071</v>
      </c>
      <c r="H9073">
        <f t="shared" ca="1" si="255"/>
        <v>4.1906209864294719E-2</v>
      </c>
    </row>
    <row r="9074" spans="7:8" x14ac:dyDescent="0.2">
      <c r="G9074">
        <v>9072</v>
      </c>
      <c r="H9074">
        <f t="shared" ca="1" si="255"/>
        <v>-2.3648248434964391E-2</v>
      </c>
    </row>
    <row r="9075" spans="7:8" x14ac:dyDescent="0.2">
      <c r="G9075">
        <v>9073</v>
      </c>
      <c r="H9075">
        <f t="shared" ca="1" si="255"/>
        <v>-2.4922669559054995E-2</v>
      </c>
    </row>
    <row r="9076" spans="7:8" x14ac:dyDescent="0.2">
      <c r="G9076">
        <v>9074</v>
      </c>
      <c r="H9076">
        <f t="shared" ca="1" si="255"/>
        <v>4.6813289805563436E-2</v>
      </c>
    </row>
    <row r="9077" spans="7:8" x14ac:dyDescent="0.2">
      <c r="G9077">
        <v>9075</v>
      </c>
      <c r="H9077">
        <f t="shared" ca="1" si="255"/>
        <v>-3.5110438366562037E-3</v>
      </c>
    </row>
    <row r="9078" spans="7:8" x14ac:dyDescent="0.2">
      <c r="G9078">
        <v>9076</v>
      </c>
      <c r="H9078">
        <f t="shared" ca="1" si="255"/>
        <v>-4.1776903871538235E-2</v>
      </c>
    </row>
    <row r="9079" spans="7:8" x14ac:dyDescent="0.2">
      <c r="G9079">
        <v>9077</v>
      </c>
      <c r="H9079">
        <f t="shared" ca="1" si="255"/>
        <v>-1.4025302538737544E-2</v>
      </c>
    </row>
    <row r="9080" spans="7:8" x14ac:dyDescent="0.2">
      <c r="G9080">
        <v>9078</v>
      </c>
      <c r="H9080">
        <f t="shared" ca="1" si="255"/>
        <v>-1.7379266597788105E-2</v>
      </c>
    </row>
    <row r="9081" spans="7:8" x14ac:dyDescent="0.2">
      <c r="G9081">
        <v>9079</v>
      </c>
      <c r="H9081">
        <f t="shared" ca="1" si="255"/>
        <v>8.9885614731247138E-3</v>
      </c>
    </row>
    <row r="9082" spans="7:8" x14ac:dyDescent="0.2">
      <c r="G9082">
        <v>9080</v>
      </c>
      <c r="H9082">
        <f t="shared" ca="1" si="255"/>
        <v>1.6133587252516891E-2</v>
      </c>
    </row>
    <row r="9083" spans="7:8" x14ac:dyDescent="0.2">
      <c r="G9083">
        <v>9081</v>
      </c>
      <c r="H9083">
        <f t="shared" ca="1" si="255"/>
        <v>5.945197707977827E-2</v>
      </c>
    </row>
    <row r="9084" spans="7:8" x14ac:dyDescent="0.2">
      <c r="G9084">
        <v>9082</v>
      </c>
      <c r="H9084">
        <f t="shared" ca="1" si="255"/>
        <v>-8.6984623995035922E-3</v>
      </c>
    </row>
    <row r="9085" spans="7:8" x14ac:dyDescent="0.2">
      <c r="G9085">
        <v>9083</v>
      </c>
      <c r="H9085">
        <f t="shared" ca="1" si="255"/>
        <v>3.962196159043354E-2</v>
      </c>
    </row>
    <row r="9086" spans="7:8" x14ac:dyDescent="0.2">
      <c r="G9086">
        <v>9084</v>
      </c>
      <c r="H9086">
        <f t="shared" ca="1" si="255"/>
        <v>-1.7607826012826164E-2</v>
      </c>
    </row>
    <row r="9087" spans="7:8" x14ac:dyDescent="0.2">
      <c r="G9087">
        <v>9085</v>
      </c>
      <c r="H9087">
        <f t="shared" ca="1" si="255"/>
        <v>1.2689837361437853E-2</v>
      </c>
    </row>
    <row r="9088" spans="7:8" x14ac:dyDescent="0.2">
      <c r="G9088">
        <v>9086</v>
      </c>
      <c r="H9088">
        <f t="shared" ca="1" si="255"/>
        <v>-4.3204128821713525E-2</v>
      </c>
    </row>
    <row r="9089" spans="7:8" x14ac:dyDescent="0.2">
      <c r="G9089">
        <v>9087</v>
      </c>
      <c r="H9089">
        <f t="shared" ca="1" si="255"/>
        <v>-4.1148738453595589E-2</v>
      </c>
    </row>
    <row r="9090" spans="7:8" x14ac:dyDescent="0.2">
      <c r="G9090">
        <v>9088</v>
      </c>
      <c r="H9090">
        <f t="shared" ca="1" si="255"/>
        <v>5.7792186690363095E-2</v>
      </c>
    </row>
    <row r="9091" spans="7:8" x14ac:dyDescent="0.2">
      <c r="G9091">
        <v>9089</v>
      </c>
      <c r="H9091">
        <f t="shared" ca="1" si="255"/>
        <v>-2.9067724647470521E-2</v>
      </c>
    </row>
    <row r="9092" spans="7:8" x14ac:dyDescent="0.2">
      <c r="G9092">
        <v>9090</v>
      </c>
      <c r="H9092">
        <f t="shared" ref="H9092:H9155" ca="1" si="256">_xlfn.NORM.INV(RAND(),N$5,N$6)</f>
        <v>1.6817842556626782E-2</v>
      </c>
    </row>
    <row r="9093" spans="7:8" x14ac:dyDescent="0.2">
      <c r="G9093">
        <v>9091</v>
      </c>
      <c r="H9093">
        <f t="shared" ca="1" si="256"/>
        <v>-2.4141352631627654E-2</v>
      </c>
    </row>
    <row r="9094" spans="7:8" x14ac:dyDescent="0.2">
      <c r="G9094">
        <v>9092</v>
      </c>
      <c r="H9094">
        <f t="shared" ca="1" si="256"/>
        <v>1.5851631635221745E-2</v>
      </c>
    </row>
    <row r="9095" spans="7:8" x14ac:dyDescent="0.2">
      <c r="G9095">
        <v>9093</v>
      </c>
      <c r="H9095">
        <f t="shared" ca="1" si="256"/>
        <v>-5.4112603753643457E-3</v>
      </c>
    </row>
    <row r="9096" spans="7:8" x14ac:dyDescent="0.2">
      <c r="G9096">
        <v>9094</v>
      </c>
      <c r="H9096">
        <f t="shared" ca="1" si="256"/>
        <v>3.3140787743868964E-2</v>
      </c>
    </row>
    <row r="9097" spans="7:8" x14ac:dyDescent="0.2">
      <c r="G9097">
        <v>9095</v>
      </c>
      <c r="H9097">
        <f t="shared" ca="1" si="256"/>
        <v>3.0050551158806858E-2</v>
      </c>
    </row>
    <row r="9098" spans="7:8" x14ac:dyDescent="0.2">
      <c r="G9098">
        <v>9096</v>
      </c>
      <c r="H9098">
        <f t="shared" ca="1" si="256"/>
        <v>-5.8401291887559027E-3</v>
      </c>
    </row>
    <row r="9099" spans="7:8" x14ac:dyDescent="0.2">
      <c r="G9099">
        <v>9097</v>
      </c>
      <c r="H9099">
        <f t="shared" ca="1" si="256"/>
        <v>6.2516741663456079E-3</v>
      </c>
    </row>
    <row r="9100" spans="7:8" x14ac:dyDescent="0.2">
      <c r="G9100">
        <v>9098</v>
      </c>
      <c r="H9100">
        <f t="shared" ca="1" si="256"/>
        <v>-3.5404488717494249E-2</v>
      </c>
    </row>
    <row r="9101" spans="7:8" x14ac:dyDescent="0.2">
      <c r="G9101">
        <v>9099</v>
      </c>
      <c r="H9101">
        <f t="shared" ca="1" si="256"/>
        <v>8.6081918395233391E-3</v>
      </c>
    </row>
    <row r="9102" spans="7:8" x14ac:dyDescent="0.2">
      <c r="G9102">
        <v>9100</v>
      </c>
      <c r="H9102">
        <f t="shared" ca="1" si="256"/>
        <v>6.3798373340512166E-3</v>
      </c>
    </row>
    <row r="9103" spans="7:8" x14ac:dyDescent="0.2">
      <c r="G9103">
        <v>9101</v>
      </c>
      <c r="H9103">
        <f t="shared" ca="1" si="256"/>
        <v>1.2334678612868534E-2</v>
      </c>
    </row>
    <row r="9104" spans="7:8" x14ac:dyDescent="0.2">
      <c r="G9104">
        <v>9102</v>
      </c>
      <c r="H9104">
        <f t="shared" ca="1" si="256"/>
        <v>-1.3509908796680353E-2</v>
      </c>
    </row>
    <row r="9105" spans="7:8" x14ac:dyDescent="0.2">
      <c r="G9105">
        <v>9103</v>
      </c>
      <c r="H9105">
        <f t="shared" ca="1" si="256"/>
        <v>-8.1133140380810747E-3</v>
      </c>
    </row>
    <row r="9106" spans="7:8" x14ac:dyDescent="0.2">
      <c r="G9106">
        <v>9104</v>
      </c>
      <c r="H9106">
        <f t="shared" ca="1" si="256"/>
        <v>-2.9775186478993687E-2</v>
      </c>
    </row>
    <row r="9107" spans="7:8" x14ac:dyDescent="0.2">
      <c r="G9107">
        <v>9105</v>
      </c>
      <c r="H9107">
        <f t="shared" ca="1" si="256"/>
        <v>-1.9518581874431524E-2</v>
      </c>
    </row>
    <row r="9108" spans="7:8" x14ac:dyDescent="0.2">
      <c r="G9108">
        <v>9106</v>
      </c>
      <c r="H9108">
        <f t="shared" ca="1" si="256"/>
        <v>3.3202177110705083E-2</v>
      </c>
    </row>
    <row r="9109" spans="7:8" x14ac:dyDescent="0.2">
      <c r="G9109">
        <v>9107</v>
      </c>
      <c r="H9109">
        <f t="shared" ca="1" si="256"/>
        <v>-2.6370990594329694E-3</v>
      </c>
    </row>
    <row r="9110" spans="7:8" x14ac:dyDescent="0.2">
      <c r="G9110">
        <v>9108</v>
      </c>
      <c r="H9110">
        <f t="shared" ca="1" si="256"/>
        <v>-3.8567230978821476E-2</v>
      </c>
    </row>
    <row r="9111" spans="7:8" x14ac:dyDescent="0.2">
      <c r="G9111">
        <v>9109</v>
      </c>
      <c r="H9111">
        <f t="shared" ca="1" si="256"/>
        <v>3.7273889308626759E-3</v>
      </c>
    </row>
    <row r="9112" spans="7:8" x14ac:dyDescent="0.2">
      <c r="G9112">
        <v>9110</v>
      </c>
      <c r="H9112">
        <f t="shared" ca="1" si="256"/>
        <v>8.7211815295656133E-3</v>
      </c>
    </row>
    <row r="9113" spans="7:8" x14ac:dyDescent="0.2">
      <c r="G9113">
        <v>9111</v>
      </c>
      <c r="H9113">
        <f t="shared" ca="1" si="256"/>
        <v>2.387373237366788E-2</v>
      </c>
    </row>
    <row r="9114" spans="7:8" x14ac:dyDescent="0.2">
      <c r="G9114">
        <v>9112</v>
      </c>
      <c r="H9114">
        <f t="shared" ca="1" si="256"/>
        <v>4.5507225880565298E-3</v>
      </c>
    </row>
    <row r="9115" spans="7:8" x14ac:dyDescent="0.2">
      <c r="G9115">
        <v>9113</v>
      </c>
      <c r="H9115">
        <f t="shared" ca="1" si="256"/>
        <v>-3.5381345379355368E-2</v>
      </c>
    </row>
    <row r="9116" spans="7:8" x14ac:dyDescent="0.2">
      <c r="G9116">
        <v>9114</v>
      </c>
      <c r="H9116">
        <f t="shared" ca="1" si="256"/>
        <v>-2.4425000564566816E-2</v>
      </c>
    </row>
    <row r="9117" spans="7:8" x14ac:dyDescent="0.2">
      <c r="G9117">
        <v>9115</v>
      </c>
      <c r="H9117">
        <f t="shared" ca="1" si="256"/>
        <v>-3.7779212647934157E-2</v>
      </c>
    </row>
    <row r="9118" spans="7:8" x14ac:dyDescent="0.2">
      <c r="G9118">
        <v>9116</v>
      </c>
      <c r="H9118">
        <f t="shared" ca="1" si="256"/>
        <v>1.485926573120039E-2</v>
      </c>
    </row>
    <row r="9119" spans="7:8" x14ac:dyDescent="0.2">
      <c r="G9119">
        <v>9117</v>
      </c>
      <c r="H9119">
        <f t="shared" ca="1" si="256"/>
        <v>3.4518712129343598E-2</v>
      </c>
    </row>
    <row r="9120" spans="7:8" x14ac:dyDescent="0.2">
      <c r="G9120">
        <v>9118</v>
      </c>
      <c r="H9120">
        <f t="shared" ca="1" si="256"/>
        <v>2.0028092697073084E-2</v>
      </c>
    </row>
    <row r="9121" spans="7:8" x14ac:dyDescent="0.2">
      <c r="G9121">
        <v>9119</v>
      </c>
      <c r="H9121">
        <f t="shared" ca="1" si="256"/>
        <v>3.8067349201730397E-2</v>
      </c>
    </row>
    <row r="9122" spans="7:8" x14ac:dyDescent="0.2">
      <c r="G9122">
        <v>9120</v>
      </c>
      <c r="H9122">
        <f t="shared" ca="1" si="256"/>
        <v>3.132021256112752E-2</v>
      </c>
    </row>
    <row r="9123" spans="7:8" x14ac:dyDescent="0.2">
      <c r="G9123">
        <v>9121</v>
      </c>
      <c r="H9123">
        <f t="shared" ca="1" si="256"/>
        <v>-7.4200366937519887E-3</v>
      </c>
    </row>
    <row r="9124" spans="7:8" x14ac:dyDescent="0.2">
      <c r="G9124">
        <v>9122</v>
      </c>
      <c r="H9124">
        <f t="shared" ca="1" si="256"/>
        <v>8.3179259580145708E-3</v>
      </c>
    </row>
    <row r="9125" spans="7:8" x14ac:dyDescent="0.2">
      <c r="G9125">
        <v>9123</v>
      </c>
      <c r="H9125">
        <f t="shared" ca="1" si="256"/>
        <v>-2.3168007721201634E-2</v>
      </c>
    </row>
    <row r="9126" spans="7:8" x14ac:dyDescent="0.2">
      <c r="G9126">
        <v>9124</v>
      </c>
      <c r="H9126">
        <f t="shared" ca="1" si="256"/>
        <v>-2.0498219668666929E-2</v>
      </c>
    </row>
    <row r="9127" spans="7:8" x14ac:dyDescent="0.2">
      <c r="G9127">
        <v>9125</v>
      </c>
      <c r="H9127">
        <f t="shared" ca="1" si="256"/>
        <v>5.056555798982653E-2</v>
      </c>
    </row>
    <row r="9128" spans="7:8" x14ac:dyDescent="0.2">
      <c r="G9128">
        <v>9126</v>
      </c>
      <c r="H9128">
        <f t="shared" ca="1" si="256"/>
        <v>-1.8533157088276537E-2</v>
      </c>
    </row>
    <row r="9129" spans="7:8" x14ac:dyDescent="0.2">
      <c r="G9129">
        <v>9127</v>
      </c>
      <c r="H9129">
        <f t="shared" ca="1" si="256"/>
        <v>-6.879006266060797E-2</v>
      </c>
    </row>
    <row r="9130" spans="7:8" x14ac:dyDescent="0.2">
      <c r="G9130">
        <v>9128</v>
      </c>
      <c r="H9130">
        <f t="shared" ca="1" si="256"/>
        <v>-4.2126165523778594E-4</v>
      </c>
    </row>
    <row r="9131" spans="7:8" x14ac:dyDescent="0.2">
      <c r="G9131">
        <v>9129</v>
      </c>
      <c r="H9131">
        <f t="shared" ca="1" si="256"/>
        <v>1.4899735975353759E-2</v>
      </c>
    </row>
    <row r="9132" spans="7:8" x14ac:dyDescent="0.2">
      <c r="G9132">
        <v>9130</v>
      </c>
      <c r="H9132">
        <f t="shared" ca="1" si="256"/>
        <v>-1.1159477950665336E-2</v>
      </c>
    </row>
    <row r="9133" spans="7:8" x14ac:dyDescent="0.2">
      <c r="G9133">
        <v>9131</v>
      </c>
      <c r="H9133">
        <f t="shared" ca="1" si="256"/>
        <v>2.5826412462216862E-2</v>
      </c>
    </row>
    <row r="9134" spans="7:8" x14ac:dyDescent="0.2">
      <c r="G9134">
        <v>9132</v>
      </c>
      <c r="H9134">
        <f t="shared" ca="1" si="256"/>
        <v>-3.4969033534891204E-2</v>
      </c>
    </row>
    <row r="9135" spans="7:8" x14ac:dyDescent="0.2">
      <c r="G9135">
        <v>9133</v>
      </c>
      <c r="H9135">
        <f t="shared" ca="1" si="256"/>
        <v>3.5517187626287791E-2</v>
      </c>
    </row>
    <row r="9136" spans="7:8" x14ac:dyDescent="0.2">
      <c r="G9136">
        <v>9134</v>
      </c>
      <c r="H9136">
        <f t="shared" ca="1" si="256"/>
        <v>3.8029984806941274E-2</v>
      </c>
    </row>
    <row r="9137" spans="7:8" x14ac:dyDescent="0.2">
      <c r="G9137">
        <v>9135</v>
      </c>
      <c r="H9137">
        <f t="shared" ca="1" si="256"/>
        <v>-5.4693181241228205E-2</v>
      </c>
    </row>
    <row r="9138" spans="7:8" x14ac:dyDescent="0.2">
      <c r="G9138">
        <v>9136</v>
      </c>
      <c r="H9138">
        <f t="shared" ca="1" si="256"/>
        <v>-2.306619880295907E-2</v>
      </c>
    </row>
    <row r="9139" spans="7:8" x14ac:dyDescent="0.2">
      <c r="G9139">
        <v>9137</v>
      </c>
      <c r="H9139">
        <f t="shared" ca="1" si="256"/>
        <v>4.2624039408325015E-2</v>
      </c>
    </row>
    <row r="9140" spans="7:8" x14ac:dyDescent="0.2">
      <c r="G9140">
        <v>9138</v>
      </c>
      <c r="H9140">
        <f t="shared" ca="1" si="256"/>
        <v>3.0589438044657743E-2</v>
      </c>
    </row>
    <row r="9141" spans="7:8" x14ac:dyDescent="0.2">
      <c r="G9141">
        <v>9139</v>
      </c>
      <c r="H9141">
        <f t="shared" ca="1" si="256"/>
        <v>6.2054922394811925E-2</v>
      </c>
    </row>
    <row r="9142" spans="7:8" x14ac:dyDescent="0.2">
      <c r="G9142">
        <v>9140</v>
      </c>
      <c r="H9142">
        <f t="shared" ca="1" si="256"/>
        <v>-1.4524455108102203E-2</v>
      </c>
    </row>
    <row r="9143" spans="7:8" x14ac:dyDescent="0.2">
      <c r="G9143">
        <v>9141</v>
      </c>
      <c r="H9143">
        <f t="shared" ca="1" si="256"/>
        <v>-5.6111315806219976E-3</v>
      </c>
    </row>
    <row r="9144" spans="7:8" x14ac:dyDescent="0.2">
      <c r="G9144">
        <v>9142</v>
      </c>
      <c r="H9144">
        <f t="shared" ca="1" si="256"/>
        <v>-4.9359724244956452E-2</v>
      </c>
    </row>
    <row r="9145" spans="7:8" x14ac:dyDescent="0.2">
      <c r="G9145">
        <v>9143</v>
      </c>
      <c r="H9145">
        <f t="shared" ca="1" si="256"/>
        <v>-7.5440715924015482E-3</v>
      </c>
    </row>
    <row r="9146" spans="7:8" x14ac:dyDescent="0.2">
      <c r="G9146">
        <v>9144</v>
      </c>
      <c r="H9146">
        <f t="shared" ca="1" si="256"/>
        <v>-2.9463310886600745E-4</v>
      </c>
    </row>
    <row r="9147" spans="7:8" x14ac:dyDescent="0.2">
      <c r="G9147">
        <v>9145</v>
      </c>
      <c r="H9147">
        <f t="shared" ca="1" si="256"/>
        <v>9.3535068095813997E-4</v>
      </c>
    </row>
    <row r="9148" spans="7:8" x14ac:dyDescent="0.2">
      <c r="G9148">
        <v>9146</v>
      </c>
      <c r="H9148">
        <f t="shared" ca="1" si="256"/>
        <v>1.0119070919995386E-2</v>
      </c>
    </row>
    <row r="9149" spans="7:8" x14ac:dyDescent="0.2">
      <c r="G9149">
        <v>9147</v>
      </c>
      <c r="H9149">
        <f t="shared" ca="1" si="256"/>
        <v>-3.6996696588755019E-2</v>
      </c>
    </row>
    <row r="9150" spans="7:8" x14ac:dyDescent="0.2">
      <c r="G9150">
        <v>9148</v>
      </c>
      <c r="H9150">
        <f t="shared" ca="1" si="256"/>
        <v>-3.0588312124273785E-2</v>
      </c>
    </row>
    <row r="9151" spans="7:8" x14ac:dyDescent="0.2">
      <c r="G9151">
        <v>9149</v>
      </c>
      <c r="H9151">
        <f t="shared" ca="1" si="256"/>
        <v>-4.2836959692843769E-2</v>
      </c>
    </row>
    <row r="9152" spans="7:8" x14ac:dyDescent="0.2">
      <c r="G9152">
        <v>9150</v>
      </c>
      <c r="H9152">
        <f t="shared" ca="1" si="256"/>
        <v>-2.1074409378089364E-2</v>
      </c>
    </row>
    <row r="9153" spans="7:8" x14ac:dyDescent="0.2">
      <c r="G9153">
        <v>9151</v>
      </c>
      <c r="H9153">
        <f t="shared" ca="1" si="256"/>
        <v>6.289367450324708E-4</v>
      </c>
    </row>
    <row r="9154" spans="7:8" x14ac:dyDescent="0.2">
      <c r="G9154">
        <v>9152</v>
      </c>
      <c r="H9154">
        <f t="shared" ca="1" si="256"/>
        <v>1.7504600179790483E-2</v>
      </c>
    </row>
    <row r="9155" spans="7:8" x14ac:dyDescent="0.2">
      <c r="G9155">
        <v>9153</v>
      </c>
      <c r="H9155">
        <f t="shared" ca="1" si="256"/>
        <v>-6.7257828059667938E-3</v>
      </c>
    </row>
    <row r="9156" spans="7:8" x14ac:dyDescent="0.2">
      <c r="G9156">
        <v>9154</v>
      </c>
      <c r="H9156">
        <f t="shared" ref="H9156:H9219" ca="1" si="257">_xlfn.NORM.INV(RAND(),N$5,N$6)</f>
        <v>-5.3510830825938188E-2</v>
      </c>
    </row>
    <row r="9157" spans="7:8" x14ac:dyDescent="0.2">
      <c r="G9157">
        <v>9155</v>
      </c>
      <c r="H9157">
        <f t="shared" ca="1" si="257"/>
        <v>1.8638637771789385E-2</v>
      </c>
    </row>
    <row r="9158" spans="7:8" x14ac:dyDescent="0.2">
      <c r="G9158">
        <v>9156</v>
      </c>
      <c r="H9158">
        <f t="shared" ca="1" si="257"/>
        <v>-6.7419708906755584E-3</v>
      </c>
    </row>
    <row r="9159" spans="7:8" x14ac:dyDescent="0.2">
      <c r="G9159">
        <v>9157</v>
      </c>
      <c r="H9159">
        <f t="shared" ca="1" si="257"/>
        <v>1.3431991420536369E-3</v>
      </c>
    </row>
    <row r="9160" spans="7:8" x14ac:dyDescent="0.2">
      <c r="G9160">
        <v>9158</v>
      </c>
      <c r="H9160">
        <f t="shared" ca="1" si="257"/>
        <v>2.7775100394239081E-3</v>
      </c>
    </row>
    <row r="9161" spans="7:8" x14ac:dyDescent="0.2">
      <c r="G9161">
        <v>9159</v>
      </c>
      <c r="H9161">
        <f t="shared" ca="1" si="257"/>
        <v>-2.44991884908722E-4</v>
      </c>
    </row>
    <row r="9162" spans="7:8" x14ac:dyDescent="0.2">
      <c r="G9162">
        <v>9160</v>
      </c>
      <c r="H9162">
        <f t="shared" ca="1" si="257"/>
        <v>2.1018723016018724E-2</v>
      </c>
    </row>
    <row r="9163" spans="7:8" x14ac:dyDescent="0.2">
      <c r="G9163">
        <v>9161</v>
      </c>
      <c r="H9163">
        <f t="shared" ca="1" si="257"/>
        <v>-5.3033533116006747E-2</v>
      </c>
    </row>
    <row r="9164" spans="7:8" x14ac:dyDescent="0.2">
      <c r="G9164">
        <v>9162</v>
      </c>
      <c r="H9164">
        <f t="shared" ca="1" si="257"/>
        <v>9.6924568592901217E-2</v>
      </c>
    </row>
    <row r="9165" spans="7:8" x14ac:dyDescent="0.2">
      <c r="G9165">
        <v>9163</v>
      </c>
      <c r="H9165">
        <f t="shared" ca="1" si="257"/>
        <v>-8.7283154571464461E-3</v>
      </c>
    </row>
    <row r="9166" spans="7:8" x14ac:dyDescent="0.2">
      <c r="G9166">
        <v>9164</v>
      </c>
      <c r="H9166">
        <f t="shared" ca="1" si="257"/>
        <v>-5.3437287497206949E-2</v>
      </c>
    </row>
    <row r="9167" spans="7:8" x14ac:dyDescent="0.2">
      <c r="G9167">
        <v>9165</v>
      </c>
      <c r="H9167">
        <f t="shared" ca="1" si="257"/>
        <v>1.7927842235237403E-3</v>
      </c>
    </row>
    <row r="9168" spans="7:8" x14ac:dyDescent="0.2">
      <c r="G9168">
        <v>9166</v>
      </c>
      <c r="H9168">
        <f t="shared" ca="1" si="257"/>
        <v>-2.4538890643937172E-2</v>
      </c>
    </row>
    <row r="9169" spans="7:8" x14ac:dyDescent="0.2">
      <c r="G9169">
        <v>9167</v>
      </c>
      <c r="H9169">
        <f t="shared" ca="1" si="257"/>
        <v>5.2812449094062491E-2</v>
      </c>
    </row>
    <row r="9170" spans="7:8" x14ac:dyDescent="0.2">
      <c r="G9170">
        <v>9168</v>
      </c>
      <c r="H9170">
        <f t="shared" ca="1" si="257"/>
        <v>6.1865631084273643E-3</v>
      </c>
    </row>
    <row r="9171" spans="7:8" x14ac:dyDescent="0.2">
      <c r="G9171">
        <v>9169</v>
      </c>
      <c r="H9171">
        <f t="shared" ca="1" si="257"/>
        <v>5.1055882133518415E-4</v>
      </c>
    </row>
    <row r="9172" spans="7:8" x14ac:dyDescent="0.2">
      <c r="G9172">
        <v>9170</v>
      </c>
      <c r="H9172">
        <f t="shared" ca="1" si="257"/>
        <v>-2.9915163248202464E-2</v>
      </c>
    </row>
    <row r="9173" spans="7:8" x14ac:dyDescent="0.2">
      <c r="G9173">
        <v>9171</v>
      </c>
      <c r="H9173">
        <f t="shared" ca="1" si="257"/>
        <v>9.7436141675142068E-3</v>
      </c>
    </row>
    <row r="9174" spans="7:8" x14ac:dyDescent="0.2">
      <c r="G9174">
        <v>9172</v>
      </c>
      <c r="H9174">
        <f t="shared" ca="1" si="257"/>
        <v>-1.6139620360654524E-2</v>
      </c>
    </row>
    <row r="9175" spans="7:8" x14ac:dyDescent="0.2">
      <c r="G9175">
        <v>9173</v>
      </c>
      <c r="H9175">
        <f t="shared" ca="1" si="257"/>
        <v>-1.6097934602942352E-3</v>
      </c>
    </row>
    <row r="9176" spans="7:8" x14ac:dyDescent="0.2">
      <c r="G9176">
        <v>9174</v>
      </c>
      <c r="H9176">
        <f t="shared" ca="1" si="257"/>
        <v>-2.126123942549879E-2</v>
      </c>
    </row>
    <row r="9177" spans="7:8" x14ac:dyDescent="0.2">
      <c r="G9177">
        <v>9175</v>
      </c>
      <c r="H9177">
        <f t="shared" ca="1" si="257"/>
        <v>-8.3105319957639992E-2</v>
      </c>
    </row>
    <row r="9178" spans="7:8" x14ac:dyDescent="0.2">
      <c r="G9178">
        <v>9176</v>
      </c>
      <c r="H9178">
        <f t="shared" ca="1" si="257"/>
        <v>4.7348618600108208E-2</v>
      </c>
    </row>
    <row r="9179" spans="7:8" x14ac:dyDescent="0.2">
      <c r="G9179">
        <v>9177</v>
      </c>
      <c r="H9179">
        <f t="shared" ca="1" si="257"/>
        <v>4.6431089602980398E-3</v>
      </c>
    </row>
    <row r="9180" spans="7:8" x14ac:dyDescent="0.2">
      <c r="G9180">
        <v>9178</v>
      </c>
      <c r="H9180">
        <f t="shared" ca="1" si="257"/>
        <v>3.3528612767786247E-3</v>
      </c>
    </row>
    <row r="9181" spans="7:8" x14ac:dyDescent="0.2">
      <c r="G9181">
        <v>9179</v>
      </c>
      <c r="H9181">
        <f t="shared" ca="1" si="257"/>
        <v>-3.5352845274210579E-2</v>
      </c>
    </row>
    <row r="9182" spans="7:8" x14ac:dyDescent="0.2">
      <c r="G9182">
        <v>9180</v>
      </c>
      <c r="H9182">
        <f t="shared" ca="1" si="257"/>
        <v>-1.4317263326014705E-2</v>
      </c>
    </row>
    <row r="9183" spans="7:8" x14ac:dyDescent="0.2">
      <c r="G9183">
        <v>9181</v>
      </c>
      <c r="H9183">
        <f t="shared" ca="1" si="257"/>
        <v>2.8960839342938215E-2</v>
      </c>
    </row>
    <row r="9184" spans="7:8" x14ac:dyDescent="0.2">
      <c r="G9184">
        <v>9182</v>
      </c>
      <c r="H9184">
        <f t="shared" ca="1" si="257"/>
        <v>-1.4996533537939814E-4</v>
      </c>
    </row>
    <row r="9185" spans="7:8" x14ac:dyDescent="0.2">
      <c r="G9185">
        <v>9183</v>
      </c>
      <c r="H9185">
        <f t="shared" ca="1" si="257"/>
        <v>6.7404436240327367E-2</v>
      </c>
    </row>
    <row r="9186" spans="7:8" x14ac:dyDescent="0.2">
      <c r="G9186">
        <v>9184</v>
      </c>
      <c r="H9186">
        <f t="shared" ca="1" si="257"/>
        <v>-1.7346197996662361E-2</v>
      </c>
    </row>
    <row r="9187" spans="7:8" x14ac:dyDescent="0.2">
      <c r="G9187">
        <v>9185</v>
      </c>
      <c r="H9187">
        <f t="shared" ca="1" si="257"/>
        <v>-2.2457210406441844E-2</v>
      </c>
    </row>
    <row r="9188" spans="7:8" x14ac:dyDescent="0.2">
      <c r="G9188">
        <v>9186</v>
      </c>
      <c r="H9188">
        <f t="shared" ca="1" si="257"/>
        <v>1.6843192052093114E-3</v>
      </c>
    </row>
    <row r="9189" spans="7:8" x14ac:dyDescent="0.2">
      <c r="G9189">
        <v>9187</v>
      </c>
      <c r="H9189">
        <f t="shared" ca="1" si="257"/>
        <v>9.3461132970958649E-2</v>
      </c>
    </row>
    <row r="9190" spans="7:8" x14ac:dyDescent="0.2">
      <c r="G9190">
        <v>9188</v>
      </c>
      <c r="H9190">
        <f t="shared" ca="1" si="257"/>
        <v>-4.2393404144720107E-2</v>
      </c>
    </row>
    <row r="9191" spans="7:8" x14ac:dyDescent="0.2">
      <c r="G9191">
        <v>9189</v>
      </c>
      <c r="H9191">
        <f t="shared" ca="1" si="257"/>
        <v>3.7703152673120313E-2</v>
      </c>
    </row>
    <row r="9192" spans="7:8" x14ac:dyDescent="0.2">
      <c r="G9192">
        <v>9190</v>
      </c>
      <c r="H9192">
        <f t="shared" ca="1" si="257"/>
        <v>-4.244094800285491E-2</v>
      </c>
    </row>
    <row r="9193" spans="7:8" x14ac:dyDescent="0.2">
      <c r="G9193">
        <v>9191</v>
      </c>
      <c r="H9193">
        <f t="shared" ca="1" si="257"/>
        <v>2.7383116952024222E-2</v>
      </c>
    </row>
    <row r="9194" spans="7:8" x14ac:dyDescent="0.2">
      <c r="G9194">
        <v>9192</v>
      </c>
      <c r="H9194">
        <f t="shared" ca="1" si="257"/>
        <v>6.9656885722482959E-3</v>
      </c>
    </row>
    <row r="9195" spans="7:8" x14ac:dyDescent="0.2">
      <c r="G9195">
        <v>9193</v>
      </c>
      <c r="H9195">
        <f t="shared" ca="1" si="257"/>
        <v>-9.8378277638266811E-3</v>
      </c>
    </row>
    <row r="9196" spans="7:8" x14ac:dyDescent="0.2">
      <c r="G9196">
        <v>9194</v>
      </c>
      <c r="H9196">
        <f t="shared" ca="1" si="257"/>
        <v>-1.3910193766763463E-2</v>
      </c>
    </row>
    <row r="9197" spans="7:8" x14ac:dyDescent="0.2">
      <c r="G9197">
        <v>9195</v>
      </c>
      <c r="H9197">
        <f t="shared" ca="1" si="257"/>
        <v>2.7961458225780798E-2</v>
      </c>
    </row>
    <row r="9198" spans="7:8" x14ac:dyDescent="0.2">
      <c r="G9198">
        <v>9196</v>
      </c>
      <c r="H9198">
        <f t="shared" ca="1" si="257"/>
        <v>2.5095850117949937E-3</v>
      </c>
    </row>
    <row r="9199" spans="7:8" x14ac:dyDescent="0.2">
      <c r="G9199">
        <v>9197</v>
      </c>
      <c r="H9199">
        <f t="shared" ca="1" si="257"/>
        <v>-2.2013864275318304E-2</v>
      </c>
    </row>
    <row r="9200" spans="7:8" x14ac:dyDescent="0.2">
      <c r="G9200">
        <v>9198</v>
      </c>
      <c r="H9200">
        <f t="shared" ca="1" si="257"/>
        <v>4.6922728309660234E-3</v>
      </c>
    </row>
    <row r="9201" spans="7:8" x14ac:dyDescent="0.2">
      <c r="G9201">
        <v>9199</v>
      </c>
      <c r="H9201">
        <f t="shared" ca="1" si="257"/>
        <v>-5.0877897637948484E-2</v>
      </c>
    </row>
    <row r="9202" spans="7:8" x14ac:dyDescent="0.2">
      <c r="G9202">
        <v>9200</v>
      </c>
      <c r="H9202">
        <f t="shared" ca="1" si="257"/>
        <v>4.6029003032863655E-2</v>
      </c>
    </row>
    <row r="9203" spans="7:8" x14ac:dyDescent="0.2">
      <c r="G9203">
        <v>9201</v>
      </c>
      <c r="H9203">
        <f t="shared" ca="1" si="257"/>
        <v>-2.7488531053035271E-2</v>
      </c>
    </row>
    <row r="9204" spans="7:8" x14ac:dyDescent="0.2">
      <c r="G9204">
        <v>9202</v>
      </c>
      <c r="H9204">
        <f t="shared" ca="1" si="257"/>
        <v>3.9456368370022178E-2</v>
      </c>
    </row>
    <row r="9205" spans="7:8" x14ac:dyDescent="0.2">
      <c r="G9205">
        <v>9203</v>
      </c>
      <c r="H9205">
        <f t="shared" ca="1" si="257"/>
        <v>8.9867790333500175E-3</v>
      </c>
    </row>
    <row r="9206" spans="7:8" x14ac:dyDescent="0.2">
      <c r="G9206">
        <v>9204</v>
      </c>
      <c r="H9206">
        <f t="shared" ca="1" si="257"/>
        <v>-2.8350575229863308E-2</v>
      </c>
    </row>
    <row r="9207" spans="7:8" x14ac:dyDescent="0.2">
      <c r="G9207">
        <v>9205</v>
      </c>
      <c r="H9207">
        <f t="shared" ca="1" si="257"/>
        <v>2.7876978845182882E-2</v>
      </c>
    </row>
    <row r="9208" spans="7:8" x14ac:dyDescent="0.2">
      <c r="G9208">
        <v>9206</v>
      </c>
      <c r="H9208">
        <f t="shared" ca="1" si="257"/>
        <v>3.0025810421747765E-2</v>
      </c>
    </row>
    <row r="9209" spans="7:8" x14ac:dyDescent="0.2">
      <c r="G9209">
        <v>9207</v>
      </c>
      <c r="H9209">
        <f t="shared" ca="1" si="257"/>
        <v>-2.1387496347708347E-2</v>
      </c>
    </row>
    <row r="9210" spans="7:8" x14ac:dyDescent="0.2">
      <c r="G9210">
        <v>9208</v>
      </c>
      <c r="H9210">
        <f t="shared" ca="1" si="257"/>
        <v>4.0132530744697158E-2</v>
      </c>
    </row>
    <row r="9211" spans="7:8" x14ac:dyDescent="0.2">
      <c r="G9211">
        <v>9209</v>
      </c>
      <c r="H9211">
        <f t="shared" ca="1" si="257"/>
        <v>-3.0568175390420727E-2</v>
      </c>
    </row>
    <row r="9212" spans="7:8" x14ac:dyDescent="0.2">
      <c r="G9212">
        <v>9210</v>
      </c>
      <c r="H9212">
        <f t="shared" ca="1" si="257"/>
        <v>-3.7603725195675258E-2</v>
      </c>
    </row>
    <row r="9213" spans="7:8" x14ac:dyDescent="0.2">
      <c r="G9213">
        <v>9211</v>
      </c>
      <c r="H9213">
        <f t="shared" ca="1" si="257"/>
        <v>3.9583025660845393E-2</v>
      </c>
    </row>
    <row r="9214" spans="7:8" x14ac:dyDescent="0.2">
      <c r="G9214">
        <v>9212</v>
      </c>
      <c r="H9214">
        <f t="shared" ca="1" si="257"/>
        <v>3.8688336269483768E-4</v>
      </c>
    </row>
    <row r="9215" spans="7:8" x14ac:dyDescent="0.2">
      <c r="G9215">
        <v>9213</v>
      </c>
      <c r="H9215">
        <f t="shared" ca="1" si="257"/>
        <v>-1.1576793838366647E-2</v>
      </c>
    </row>
    <row r="9216" spans="7:8" x14ac:dyDescent="0.2">
      <c r="G9216">
        <v>9214</v>
      </c>
      <c r="H9216">
        <f t="shared" ca="1" si="257"/>
        <v>2.3084462512403967E-2</v>
      </c>
    </row>
    <row r="9217" spans="7:8" x14ac:dyDescent="0.2">
      <c r="G9217">
        <v>9215</v>
      </c>
      <c r="H9217">
        <f t="shared" ca="1" si="257"/>
        <v>5.3507791950750169E-3</v>
      </c>
    </row>
    <row r="9218" spans="7:8" x14ac:dyDescent="0.2">
      <c r="G9218">
        <v>9216</v>
      </c>
      <c r="H9218">
        <f t="shared" ca="1" si="257"/>
        <v>-1.5421391029550778E-2</v>
      </c>
    </row>
    <row r="9219" spans="7:8" x14ac:dyDescent="0.2">
      <c r="G9219">
        <v>9217</v>
      </c>
      <c r="H9219">
        <f t="shared" ca="1" si="257"/>
        <v>-4.7539859563109563E-2</v>
      </c>
    </row>
    <row r="9220" spans="7:8" x14ac:dyDescent="0.2">
      <c r="G9220">
        <v>9218</v>
      </c>
      <c r="H9220">
        <f t="shared" ref="H9220:H9283" ca="1" si="258">_xlfn.NORM.INV(RAND(),N$5,N$6)</f>
        <v>3.2916692569591482E-2</v>
      </c>
    </row>
    <row r="9221" spans="7:8" x14ac:dyDescent="0.2">
      <c r="G9221">
        <v>9219</v>
      </c>
      <c r="H9221">
        <f t="shared" ca="1" si="258"/>
        <v>-1.4813186586687264E-2</v>
      </c>
    </row>
    <row r="9222" spans="7:8" x14ac:dyDescent="0.2">
      <c r="G9222">
        <v>9220</v>
      </c>
      <c r="H9222">
        <f t="shared" ca="1" si="258"/>
        <v>-3.0242641689669555E-2</v>
      </c>
    </row>
    <row r="9223" spans="7:8" x14ac:dyDescent="0.2">
      <c r="G9223">
        <v>9221</v>
      </c>
      <c r="H9223">
        <f t="shared" ca="1" si="258"/>
        <v>1.6673355338756295E-2</v>
      </c>
    </row>
    <row r="9224" spans="7:8" x14ac:dyDescent="0.2">
      <c r="G9224">
        <v>9222</v>
      </c>
      <c r="H9224">
        <f t="shared" ca="1" si="258"/>
        <v>-7.5027958077569607E-3</v>
      </c>
    </row>
    <row r="9225" spans="7:8" x14ac:dyDescent="0.2">
      <c r="G9225">
        <v>9223</v>
      </c>
      <c r="H9225">
        <f t="shared" ca="1" si="258"/>
        <v>2.3411575783089146E-2</v>
      </c>
    </row>
    <row r="9226" spans="7:8" x14ac:dyDescent="0.2">
      <c r="G9226">
        <v>9224</v>
      </c>
      <c r="H9226">
        <f t="shared" ca="1" si="258"/>
        <v>6.8028607634201127E-2</v>
      </c>
    </row>
    <row r="9227" spans="7:8" x14ac:dyDescent="0.2">
      <c r="G9227">
        <v>9225</v>
      </c>
      <c r="H9227">
        <f t="shared" ca="1" si="258"/>
        <v>-4.4752771018064616E-2</v>
      </c>
    </row>
    <row r="9228" spans="7:8" x14ac:dyDescent="0.2">
      <c r="G9228">
        <v>9226</v>
      </c>
      <c r="H9228">
        <f t="shared" ca="1" si="258"/>
        <v>2.3169379536952601E-2</v>
      </c>
    </row>
    <row r="9229" spans="7:8" x14ac:dyDescent="0.2">
      <c r="G9229">
        <v>9227</v>
      </c>
      <c r="H9229">
        <f t="shared" ca="1" si="258"/>
        <v>9.6222084328333457E-3</v>
      </c>
    </row>
    <row r="9230" spans="7:8" x14ac:dyDescent="0.2">
      <c r="G9230">
        <v>9228</v>
      </c>
      <c r="H9230">
        <f t="shared" ca="1" si="258"/>
        <v>-3.1121114601321232E-3</v>
      </c>
    </row>
    <row r="9231" spans="7:8" x14ac:dyDescent="0.2">
      <c r="G9231">
        <v>9229</v>
      </c>
      <c r="H9231">
        <f t="shared" ca="1" si="258"/>
        <v>5.2467700705745761E-3</v>
      </c>
    </row>
    <row r="9232" spans="7:8" x14ac:dyDescent="0.2">
      <c r="G9232">
        <v>9230</v>
      </c>
      <c r="H9232">
        <f t="shared" ca="1" si="258"/>
        <v>-3.3799313433560747E-2</v>
      </c>
    </row>
    <row r="9233" spans="7:8" x14ac:dyDescent="0.2">
      <c r="G9233">
        <v>9231</v>
      </c>
      <c r="H9233">
        <f t="shared" ca="1" si="258"/>
        <v>-2.3223801242558392E-2</v>
      </c>
    </row>
    <row r="9234" spans="7:8" x14ac:dyDescent="0.2">
      <c r="G9234">
        <v>9232</v>
      </c>
      <c r="H9234">
        <f t="shared" ca="1" si="258"/>
        <v>-8.153662734260738E-3</v>
      </c>
    </row>
    <row r="9235" spans="7:8" x14ac:dyDescent="0.2">
      <c r="G9235">
        <v>9233</v>
      </c>
      <c r="H9235">
        <f t="shared" ca="1" si="258"/>
        <v>1.3168728547122714E-3</v>
      </c>
    </row>
    <row r="9236" spans="7:8" x14ac:dyDescent="0.2">
      <c r="G9236">
        <v>9234</v>
      </c>
      <c r="H9236">
        <f t="shared" ca="1" si="258"/>
        <v>7.42976875941216E-2</v>
      </c>
    </row>
    <row r="9237" spans="7:8" x14ac:dyDescent="0.2">
      <c r="G9237">
        <v>9235</v>
      </c>
      <c r="H9237">
        <f t="shared" ca="1" si="258"/>
        <v>-4.100811490290112E-2</v>
      </c>
    </row>
    <row r="9238" spans="7:8" x14ac:dyDescent="0.2">
      <c r="G9238">
        <v>9236</v>
      </c>
      <c r="H9238">
        <f t="shared" ca="1" si="258"/>
        <v>3.8933319142984936E-3</v>
      </c>
    </row>
    <row r="9239" spans="7:8" x14ac:dyDescent="0.2">
      <c r="G9239">
        <v>9237</v>
      </c>
      <c r="H9239">
        <f t="shared" ca="1" si="258"/>
        <v>1.1437905490836354E-2</v>
      </c>
    </row>
    <row r="9240" spans="7:8" x14ac:dyDescent="0.2">
      <c r="G9240">
        <v>9238</v>
      </c>
      <c r="H9240">
        <f t="shared" ca="1" si="258"/>
        <v>-2.8690590866954427E-2</v>
      </c>
    </row>
    <row r="9241" spans="7:8" x14ac:dyDescent="0.2">
      <c r="G9241">
        <v>9239</v>
      </c>
      <c r="H9241">
        <f t="shared" ca="1" si="258"/>
        <v>2.1327204465842542E-3</v>
      </c>
    </row>
    <row r="9242" spans="7:8" x14ac:dyDescent="0.2">
      <c r="G9242">
        <v>9240</v>
      </c>
      <c r="H9242">
        <f t="shared" ca="1" si="258"/>
        <v>1.2749598262570931E-2</v>
      </c>
    </row>
    <row r="9243" spans="7:8" x14ac:dyDescent="0.2">
      <c r="G9243">
        <v>9241</v>
      </c>
      <c r="H9243">
        <f t="shared" ca="1" si="258"/>
        <v>-1.9301137743069046E-3</v>
      </c>
    </row>
    <row r="9244" spans="7:8" x14ac:dyDescent="0.2">
      <c r="G9244">
        <v>9242</v>
      </c>
      <c r="H9244">
        <f t="shared" ca="1" si="258"/>
        <v>-7.7438867315154794E-3</v>
      </c>
    </row>
    <row r="9245" spans="7:8" x14ac:dyDescent="0.2">
      <c r="G9245">
        <v>9243</v>
      </c>
      <c r="H9245">
        <f t="shared" ca="1" si="258"/>
        <v>1.8561756995730254E-2</v>
      </c>
    </row>
    <row r="9246" spans="7:8" x14ac:dyDescent="0.2">
      <c r="G9246">
        <v>9244</v>
      </c>
      <c r="H9246">
        <f t="shared" ca="1" si="258"/>
        <v>2.4001077340070464E-3</v>
      </c>
    </row>
    <row r="9247" spans="7:8" x14ac:dyDescent="0.2">
      <c r="G9247">
        <v>9245</v>
      </c>
      <c r="H9247">
        <f t="shared" ca="1" si="258"/>
        <v>4.5725097985342959E-2</v>
      </c>
    </row>
    <row r="9248" spans="7:8" x14ac:dyDescent="0.2">
      <c r="G9248">
        <v>9246</v>
      </c>
      <c r="H9248">
        <f t="shared" ca="1" si="258"/>
        <v>-1.2347483295393903E-3</v>
      </c>
    </row>
    <row r="9249" spans="7:8" x14ac:dyDescent="0.2">
      <c r="G9249">
        <v>9247</v>
      </c>
      <c r="H9249">
        <f t="shared" ca="1" si="258"/>
        <v>1.8381775736433768E-2</v>
      </c>
    </row>
    <row r="9250" spans="7:8" x14ac:dyDescent="0.2">
      <c r="G9250">
        <v>9248</v>
      </c>
      <c r="H9250">
        <f t="shared" ca="1" si="258"/>
        <v>1.8094921241831922E-2</v>
      </c>
    </row>
    <row r="9251" spans="7:8" x14ac:dyDescent="0.2">
      <c r="G9251">
        <v>9249</v>
      </c>
      <c r="H9251">
        <f t="shared" ca="1" si="258"/>
        <v>-1.3090267972019089E-2</v>
      </c>
    </row>
    <row r="9252" spans="7:8" x14ac:dyDescent="0.2">
      <c r="G9252">
        <v>9250</v>
      </c>
      <c r="H9252">
        <f t="shared" ca="1" si="258"/>
        <v>1.9914283352296357E-2</v>
      </c>
    </row>
    <row r="9253" spans="7:8" x14ac:dyDescent="0.2">
      <c r="G9253">
        <v>9251</v>
      </c>
      <c r="H9253">
        <f t="shared" ca="1" si="258"/>
        <v>1.3983232661375387E-2</v>
      </c>
    </row>
    <row r="9254" spans="7:8" x14ac:dyDescent="0.2">
      <c r="G9254">
        <v>9252</v>
      </c>
      <c r="H9254">
        <f t="shared" ca="1" si="258"/>
        <v>-1.1349125999849233E-2</v>
      </c>
    </row>
    <row r="9255" spans="7:8" x14ac:dyDescent="0.2">
      <c r="G9255">
        <v>9253</v>
      </c>
      <c r="H9255">
        <f t="shared" ca="1" si="258"/>
        <v>8.1211547324452449E-5</v>
      </c>
    </row>
    <row r="9256" spans="7:8" x14ac:dyDescent="0.2">
      <c r="G9256">
        <v>9254</v>
      </c>
      <c r="H9256">
        <f t="shared" ca="1" si="258"/>
        <v>-3.9995381628837451E-2</v>
      </c>
    </row>
    <row r="9257" spans="7:8" x14ac:dyDescent="0.2">
      <c r="G9257">
        <v>9255</v>
      </c>
      <c r="H9257">
        <f t="shared" ca="1" si="258"/>
        <v>-2.3451375883797362E-2</v>
      </c>
    </row>
    <row r="9258" spans="7:8" x14ac:dyDescent="0.2">
      <c r="G9258">
        <v>9256</v>
      </c>
      <c r="H9258">
        <f t="shared" ca="1" si="258"/>
        <v>-1.0223634656804027E-2</v>
      </c>
    </row>
    <row r="9259" spans="7:8" x14ac:dyDescent="0.2">
      <c r="G9259">
        <v>9257</v>
      </c>
      <c r="H9259">
        <f t="shared" ca="1" si="258"/>
        <v>-1.0968477446139711E-3</v>
      </c>
    </row>
    <row r="9260" spans="7:8" x14ac:dyDescent="0.2">
      <c r="G9260">
        <v>9258</v>
      </c>
      <c r="H9260">
        <f t="shared" ca="1" si="258"/>
        <v>-1.997282817527582E-2</v>
      </c>
    </row>
    <row r="9261" spans="7:8" x14ac:dyDescent="0.2">
      <c r="G9261">
        <v>9259</v>
      </c>
      <c r="H9261">
        <f t="shared" ca="1" si="258"/>
        <v>-2.0835968641457783E-2</v>
      </c>
    </row>
    <row r="9262" spans="7:8" x14ac:dyDescent="0.2">
      <c r="G9262">
        <v>9260</v>
      </c>
      <c r="H9262">
        <f t="shared" ca="1" si="258"/>
        <v>3.1929674269188385E-3</v>
      </c>
    </row>
    <row r="9263" spans="7:8" x14ac:dyDescent="0.2">
      <c r="G9263">
        <v>9261</v>
      </c>
      <c r="H9263">
        <f t="shared" ca="1" si="258"/>
        <v>-4.3025073561710273E-2</v>
      </c>
    </row>
    <row r="9264" spans="7:8" x14ac:dyDescent="0.2">
      <c r="G9264">
        <v>9262</v>
      </c>
      <c r="H9264">
        <f t="shared" ca="1" si="258"/>
        <v>4.7687263468742819E-3</v>
      </c>
    </row>
    <row r="9265" spans="7:8" x14ac:dyDescent="0.2">
      <c r="G9265">
        <v>9263</v>
      </c>
      <c r="H9265">
        <f t="shared" ca="1" si="258"/>
        <v>-1.7171277673136955E-2</v>
      </c>
    </row>
    <row r="9266" spans="7:8" x14ac:dyDescent="0.2">
      <c r="G9266">
        <v>9264</v>
      </c>
      <c r="H9266">
        <f t="shared" ca="1" si="258"/>
        <v>-1.1670825715305321E-2</v>
      </c>
    </row>
    <row r="9267" spans="7:8" x14ac:dyDescent="0.2">
      <c r="G9267">
        <v>9265</v>
      </c>
      <c r="H9267">
        <f t="shared" ca="1" si="258"/>
        <v>-1.7624514350950641E-2</v>
      </c>
    </row>
    <row r="9268" spans="7:8" x14ac:dyDescent="0.2">
      <c r="G9268">
        <v>9266</v>
      </c>
      <c r="H9268">
        <f t="shared" ca="1" si="258"/>
        <v>-3.0114115428334316E-2</v>
      </c>
    </row>
    <row r="9269" spans="7:8" x14ac:dyDescent="0.2">
      <c r="G9269">
        <v>9267</v>
      </c>
      <c r="H9269">
        <f t="shared" ca="1" si="258"/>
        <v>4.844528462271281E-2</v>
      </c>
    </row>
    <row r="9270" spans="7:8" x14ac:dyDescent="0.2">
      <c r="G9270">
        <v>9268</v>
      </c>
      <c r="H9270">
        <f t="shared" ca="1" si="258"/>
        <v>1.70010777840926E-3</v>
      </c>
    </row>
    <row r="9271" spans="7:8" x14ac:dyDescent="0.2">
      <c r="G9271">
        <v>9269</v>
      </c>
      <c r="H9271">
        <f t="shared" ca="1" si="258"/>
        <v>-1.7255712774154788E-2</v>
      </c>
    </row>
    <row r="9272" spans="7:8" x14ac:dyDescent="0.2">
      <c r="G9272">
        <v>9270</v>
      </c>
      <c r="H9272">
        <f t="shared" ca="1" si="258"/>
        <v>-3.4080977651852022E-2</v>
      </c>
    </row>
    <row r="9273" spans="7:8" x14ac:dyDescent="0.2">
      <c r="G9273">
        <v>9271</v>
      </c>
      <c r="H9273">
        <f t="shared" ca="1" si="258"/>
        <v>3.0157263058310707E-2</v>
      </c>
    </row>
    <row r="9274" spans="7:8" x14ac:dyDescent="0.2">
      <c r="G9274">
        <v>9272</v>
      </c>
      <c r="H9274">
        <f t="shared" ca="1" si="258"/>
        <v>5.0827264676447746E-3</v>
      </c>
    </row>
    <row r="9275" spans="7:8" x14ac:dyDescent="0.2">
      <c r="G9275">
        <v>9273</v>
      </c>
      <c r="H9275">
        <f t="shared" ca="1" si="258"/>
        <v>-1.6156090921020948E-2</v>
      </c>
    </row>
    <row r="9276" spans="7:8" x14ac:dyDescent="0.2">
      <c r="G9276">
        <v>9274</v>
      </c>
      <c r="H9276">
        <f t="shared" ca="1" si="258"/>
        <v>3.3124156877475233E-2</v>
      </c>
    </row>
    <row r="9277" spans="7:8" x14ac:dyDescent="0.2">
      <c r="G9277">
        <v>9275</v>
      </c>
      <c r="H9277">
        <f t="shared" ca="1" si="258"/>
        <v>-3.0689178864684211E-2</v>
      </c>
    </row>
    <row r="9278" spans="7:8" x14ac:dyDescent="0.2">
      <c r="G9278">
        <v>9276</v>
      </c>
      <c r="H9278">
        <f t="shared" ca="1" si="258"/>
        <v>9.2322867803590388E-3</v>
      </c>
    </row>
    <row r="9279" spans="7:8" x14ac:dyDescent="0.2">
      <c r="G9279">
        <v>9277</v>
      </c>
      <c r="H9279">
        <f t="shared" ca="1" si="258"/>
        <v>3.5873893659252171E-2</v>
      </c>
    </row>
    <row r="9280" spans="7:8" x14ac:dyDescent="0.2">
      <c r="G9280">
        <v>9278</v>
      </c>
      <c r="H9280">
        <f t="shared" ca="1" si="258"/>
        <v>-2.3176530074681623E-2</v>
      </c>
    </row>
    <row r="9281" spans="7:8" x14ac:dyDescent="0.2">
      <c r="G9281">
        <v>9279</v>
      </c>
      <c r="H9281">
        <f t="shared" ca="1" si="258"/>
        <v>2.631019755155857E-2</v>
      </c>
    </row>
    <row r="9282" spans="7:8" x14ac:dyDescent="0.2">
      <c r="G9282">
        <v>9280</v>
      </c>
      <c r="H9282">
        <f t="shared" ca="1" si="258"/>
        <v>2.7656469781367533E-2</v>
      </c>
    </row>
    <row r="9283" spans="7:8" x14ac:dyDescent="0.2">
      <c r="G9283">
        <v>9281</v>
      </c>
      <c r="H9283">
        <f t="shared" ca="1" si="258"/>
        <v>-1.9085216712568596E-2</v>
      </c>
    </row>
    <row r="9284" spans="7:8" x14ac:dyDescent="0.2">
      <c r="G9284">
        <v>9282</v>
      </c>
      <c r="H9284">
        <f t="shared" ref="H9284:H9347" ca="1" si="259">_xlfn.NORM.INV(RAND(),N$5,N$6)</f>
        <v>5.1408595547742027E-2</v>
      </c>
    </row>
    <row r="9285" spans="7:8" x14ac:dyDescent="0.2">
      <c r="G9285">
        <v>9283</v>
      </c>
      <c r="H9285">
        <f t="shared" ca="1" si="259"/>
        <v>-4.6131088577252261E-2</v>
      </c>
    </row>
    <row r="9286" spans="7:8" x14ac:dyDescent="0.2">
      <c r="G9286">
        <v>9284</v>
      </c>
      <c r="H9286">
        <f t="shared" ca="1" si="259"/>
        <v>6.6497985345979435E-2</v>
      </c>
    </row>
    <row r="9287" spans="7:8" x14ac:dyDescent="0.2">
      <c r="G9287">
        <v>9285</v>
      </c>
      <c r="H9287">
        <f t="shared" ca="1" si="259"/>
        <v>3.6870953879153236E-3</v>
      </c>
    </row>
    <row r="9288" spans="7:8" x14ac:dyDescent="0.2">
      <c r="G9288">
        <v>9286</v>
      </c>
      <c r="H9288">
        <f t="shared" ca="1" si="259"/>
        <v>5.4542902421063034E-3</v>
      </c>
    </row>
    <row r="9289" spans="7:8" x14ac:dyDescent="0.2">
      <c r="G9289">
        <v>9287</v>
      </c>
      <c r="H9289">
        <f t="shared" ca="1" si="259"/>
        <v>-4.7571841353273171E-2</v>
      </c>
    </row>
    <row r="9290" spans="7:8" x14ac:dyDescent="0.2">
      <c r="G9290">
        <v>9288</v>
      </c>
      <c r="H9290">
        <f t="shared" ca="1" si="259"/>
        <v>5.9474924074143225E-2</v>
      </c>
    </row>
    <row r="9291" spans="7:8" x14ac:dyDescent="0.2">
      <c r="G9291">
        <v>9289</v>
      </c>
      <c r="H9291">
        <f t="shared" ca="1" si="259"/>
        <v>-1.3473631364188965E-2</v>
      </c>
    </row>
    <row r="9292" spans="7:8" x14ac:dyDescent="0.2">
      <c r="G9292">
        <v>9290</v>
      </c>
      <c r="H9292">
        <f t="shared" ca="1" si="259"/>
        <v>-3.9918314661917344E-2</v>
      </c>
    </row>
    <row r="9293" spans="7:8" x14ac:dyDescent="0.2">
      <c r="G9293">
        <v>9291</v>
      </c>
      <c r="H9293">
        <f t="shared" ca="1" si="259"/>
        <v>4.9481751906181842E-2</v>
      </c>
    </row>
    <row r="9294" spans="7:8" x14ac:dyDescent="0.2">
      <c r="G9294">
        <v>9292</v>
      </c>
      <c r="H9294">
        <f t="shared" ca="1" si="259"/>
        <v>3.4397351626687771E-2</v>
      </c>
    </row>
    <row r="9295" spans="7:8" x14ac:dyDescent="0.2">
      <c r="G9295">
        <v>9293</v>
      </c>
      <c r="H9295">
        <f t="shared" ca="1" si="259"/>
        <v>-1.746077307094409E-2</v>
      </c>
    </row>
    <row r="9296" spans="7:8" x14ac:dyDescent="0.2">
      <c r="G9296">
        <v>9294</v>
      </c>
      <c r="H9296">
        <f t="shared" ca="1" si="259"/>
        <v>-4.1175525639094903E-3</v>
      </c>
    </row>
    <row r="9297" spans="7:8" x14ac:dyDescent="0.2">
      <c r="G9297">
        <v>9295</v>
      </c>
      <c r="H9297">
        <f t="shared" ca="1" si="259"/>
        <v>4.0517180663044064E-2</v>
      </c>
    </row>
    <row r="9298" spans="7:8" x14ac:dyDescent="0.2">
      <c r="G9298">
        <v>9296</v>
      </c>
      <c r="H9298">
        <f t="shared" ca="1" si="259"/>
        <v>4.6399054507740067E-2</v>
      </c>
    </row>
    <row r="9299" spans="7:8" x14ac:dyDescent="0.2">
      <c r="G9299">
        <v>9297</v>
      </c>
      <c r="H9299">
        <f t="shared" ca="1" si="259"/>
        <v>1.2973051943602348E-2</v>
      </c>
    </row>
    <row r="9300" spans="7:8" x14ac:dyDescent="0.2">
      <c r="G9300">
        <v>9298</v>
      </c>
      <c r="H9300">
        <f t="shared" ca="1" si="259"/>
        <v>-4.7520316294876732E-3</v>
      </c>
    </row>
    <row r="9301" spans="7:8" x14ac:dyDescent="0.2">
      <c r="G9301">
        <v>9299</v>
      </c>
      <c r="H9301">
        <f t="shared" ca="1" si="259"/>
        <v>-5.6465108139473683E-2</v>
      </c>
    </row>
    <row r="9302" spans="7:8" x14ac:dyDescent="0.2">
      <c r="G9302">
        <v>9300</v>
      </c>
      <c r="H9302">
        <f t="shared" ca="1" si="259"/>
        <v>-4.5369003380670118E-2</v>
      </c>
    </row>
    <row r="9303" spans="7:8" x14ac:dyDescent="0.2">
      <c r="G9303">
        <v>9301</v>
      </c>
      <c r="H9303">
        <f t="shared" ca="1" si="259"/>
        <v>-2.4442268813257107E-2</v>
      </c>
    </row>
    <row r="9304" spans="7:8" x14ac:dyDescent="0.2">
      <c r="G9304">
        <v>9302</v>
      </c>
      <c r="H9304">
        <f t="shared" ca="1" si="259"/>
        <v>-2.3542925468694818E-2</v>
      </c>
    </row>
    <row r="9305" spans="7:8" x14ac:dyDescent="0.2">
      <c r="G9305">
        <v>9303</v>
      </c>
      <c r="H9305">
        <f t="shared" ca="1" si="259"/>
        <v>-1.9234969115913946E-2</v>
      </c>
    </row>
    <row r="9306" spans="7:8" x14ac:dyDescent="0.2">
      <c r="G9306">
        <v>9304</v>
      </c>
      <c r="H9306">
        <f t="shared" ca="1" si="259"/>
        <v>-4.3647832192708083E-2</v>
      </c>
    </row>
    <row r="9307" spans="7:8" x14ac:dyDescent="0.2">
      <c r="G9307">
        <v>9305</v>
      </c>
      <c r="H9307">
        <f t="shared" ca="1" si="259"/>
        <v>2.761244475356206E-2</v>
      </c>
    </row>
    <row r="9308" spans="7:8" x14ac:dyDescent="0.2">
      <c r="G9308">
        <v>9306</v>
      </c>
      <c r="H9308">
        <f t="shared" ca="1" si="259"/>
        <v>7.9701242957314934E-3</v>
      </c>
    </row>
    <row r="9309" spans="7:8" x14ac:dyDescent="0.2">
      <c r="G9309">
        <v>9307</v>
      </c>
      <c r="H9309">
        <f t="shared" ca="1" si="259"/>
        <v>3.5417931201519176E-2</v>
      </c>
    </row>
    <row r="9310" spans="7:8" x14ac:dyDescent="0.2">
      <c r="G9310">
        <v>9308</v>
      </c>
      <c r="H9310">
        <f t="shared" ca="1" si="259"/>
        <v>2.3148969456947551E-2</v>
      </c>
    </row>
    <row r="9311" spans="7:8" x14ac:dyDescent="0.2">
      <c r="G9311">
        <v>9309</v>
      </c>
      <c r="H9311">
        <f t="shared" ca="1" si="259"/>
        <v>-1.753475212798853E-2</v>
      </c>
    </row>
    <row r="9312" spans="7:8" x14ac:dyDescent="0.2">
      <c r="G9312">
        <v>9310</v>
      </c>
      <c r="H9312">
        <f t="shared" ca="1" si="259"/>
        <v>1.481430783778967E-3</v>
      </c>
    </row>
    <row r="9313" spans="7:8" x14ac:dyDescent="0.2">
      <c r="G9313">
        <v>9311</v>
      </c>
      <c r="H9313">
        <f t="shared" ca="1" si="259"/>
        <v>2.6126923276116126E-2</v>
      </c>
    </row>
    <row r="9314" spans="7:8" x14ac:dyDescent="0.2">
      <c r="G9314">
        <v>9312</v>
      </c>
      <c r="H9314">
        <f t="shared" ca="1" si="259"/>
        <v>1.2592915937240387E-2</v>
      </c>
    </row>
    <row r="9315" spans="7:8" x14ac:dyDescent="0.2">
      <c r="G9315">
        <v>9313</v>
      </c>
      <c r="H9315">
        <f t="shared" ca="1" si="259"/>
        <v>-4.8461704971780074E-3</v>
      </c>
    </row>
    <row r="9316" spans="7:8" x14ac:dyDescent="0.2">
      <c r="G9316">
        <v>9314</v>
      </c>
      <c r="H9316">
        <f t="shared" ca="1" si="259"/>
        <v>1.860030934215608E-2</v>
      </c>
    </row>
    <row r="9317" spans="7:8" x14ac:dyDescent="0.2">
      <c r="G9317">
        <v>9315</v>
      </c>
      <c r="H9317">
        <f t="shared" ca="1" si="259"/>
        <v>-4.8846677488961418E-2</v>
      </c>
    </row>
    <row r="9318" spans="7:8" x14ac:dyDescent="0.2">
      <c r="G9318">
        <v>9316</v>
      </c>
      <c r="H9318">
        <f t="shared" ca="1" si="259"/>
        <v>6.6968801958597829E-3</v>
      </c>
    </row>
    <row r="9319" spans="7:8" x14ac:dyDescent="0.2">
      <c r="G9319">
        <v>9317</v>
      </c>
      <c r="H9319">
        <f t="shared" ca="1" si="259"/>
        <v>5.8499980579901911E-3</v>
      </c>
    </row>
    <row r="9320" spans="7:8" x14ac:dyDescent="0.2">
      <c r="G9320">
        <v>9318</v>
      </c>
      <c r="H9320">
        <f t="shared" ca="1" si="259"/>
        <v>-1.1594659136500469E-2</v>
      </c>
    </row>
    <row r="9321" spans="7:8" x14ac:dyDescent="0.2">
      <c r="G9321">
        <v>9319</v>
      </c>
      <c r="H9321">
        <f t="shared" ca="1" si="259"/>
        <v>4.3535571058188317E-2</v>
      </c>
    </row>
    <row r="9322" spans="7:8" x14ac:dyDescent="0.2">
      <c r="G9322">
        <v>9320</v>
      </c>
      <c r="H9322">
        <f t="shared" ca="1" si="259"/>
        <v>-9.6500480069702139E-3</v>
      </c>
    </row>
    <row r="9323" spans="7:8" x14ac:dyDescent="0.2">
      <c r="G9323">
        <v>9321</v>
      </c>
      <c r="H9323">
        <f t="shared" ca="1" si="259"/>
        <v>2.6278197719885037E-2</v>
      </c>
    </row>
    <row r="9324" spans="7:8" x14ac:dyDescent="0.2">
      <c r="G9324">
        <v>9322</v>
      </c>
      <c r="H9324">
        <f t="shared" ca="1" si="259"/>
        <v>1.9698800431960008E-2</v>
      </c>
    </row>
    <row r="9325" spans="7:8" x14ac:dyDescent="0.2">
      <c r="G9325">
        <v>9323</v>
      </c>
      <c r="H9325">
        <f t="shared" ca="1" si="259"/>
        <v>-4.5700966722936514E-3</v>
      </c>
    </row>
    <row r="9326" spans="7:8" x14ac:dyDescent="0.2">
      <c r="G9326">
        <v>9324</v>
      </c>
      <c r="H9326">
        <f t="shared" ca="1" si="259"/>
        <v>5.8361607574663667E-2</v>
      </c>
    </row>
    <row r="9327" spans="7:8" x14ac:dyDescent="0.2">
      <c r="G9327">
        <v>9325</v>
      </c>
      <c r="H9327">
        <f t="shared" ca="1" si="259"/>
        <v>-3.0291959878653858E-2</v>
      </c>
    </row>
    <row r="9328" spans="7:8" x14ac:dyDescent="0.2">
      <c r="G9328">
        <v>9326</v>
      </c>
      <c r="H9328">
        <f t="shared" ca="1" si="259"/>
        <v>3.2405062400515758E-2</v>
      </c>
    </row>
    <row r="9329" spans="7:8" x14ac:dyDescent="0.2">
      <c r="G9329">
        <v>9327</v>
      </c>
      <c r="H9329">
        <f t="shared" ca="1" si="259"/>
        <v>-3.0537777908687308E-2</v>
      </c>
    </row>
    <row r="9330" spans="7:8" x14ac:dyDescent="0.2">
      <c r="G9330">
        <v>9328</v>
      </c>
      <c r="H9330">
        <f t="shared" ca="1" si="259"/>
        <v>2.6270143135024702E-2</v>
      </c>
    </row>
    <row r="9331" spans="7:8" x14ac:dyDescent="0.2">
      <c r="G9331">
        <v>9329</v>
      </c>
      <c r="H9331">
        <f t="shared" ca="1" si="259"/>
        <v>3.4190820908116835E-2</v>
      </c>
    </row>
    <row r="9332" spans="7:8" x14ac:dyDescent="0.2">
      <c r="G9332">
        <v>9330</v>
      </c>
      <c r="H9332">
        <f t="shared" ca="1" si="259"/>
        <v>1.455869048842091E-2</v>
      </c>
    </row>
    <row r="9333" spans="7:8" x14ac:dyDescent="0.2">
      <c r="G9333">
        <v>9331</v>
      </c>
      <c r="H9333">
        <f t="shared" ca="1" si="259"/>
        <v>-3.6772302349644653E-2</v>
      </c>
    </row>
    <row r="9334" spans="7:8" x14ac:dyDescent="0.2">
      <c r="G9334">
        <v>9332</v>
      </c>
      <c r="H9334">
        <f t="shared" ca="1" si="259"/>
        <v>4.5150167935832521E-2</v>
      </c>
    </row>
    <row r="9335" spans="7:8" x14ac:dyDescent="0.2">
      <c r="G9335">
        <v>9333</v>
      </c>
      <c r="H9335">
        <f t="shared" ca="1" si="259"/>
        <v>-2.7422655656060259E-2</v>
      </c>
    </row>
    <row r="9336" spans="7:8" x14ac:dyDescent="0.2">
      <c r="G9336">
        <v>9334</v>
      </c>
      <c r="H9336">
        <f t="shared" ca="1" si="259"/>
        <v>8.1288669330946087E-3</v>
      </c>
    </row>
    <row r="9337" spans="7:8" x14ac:dyDescent="0.2">
      <c r="G9337">
        <v>9335</v>
      </c>
      <c r="H9337">
        <f t="shared" ca="1" si="259"/>
        <v>-5.2057379358647266E-2</v>
      </c>
    </row>
    <row r="9338" spans="7:8" x14ac:dyDescent="0.2">
      <c r="G9338">
        <v>9336</v>
      </c>
      <c r="H9338">
        <f t="shared" ca="1" si="259"/>
        <v>-1.8528197413114792E-2</v>
      </c>
    </row>
    <row r="9339" spans="7:8" x14ac:dyDescent="0.2">
      <c r="G9339">
        <v>9337</v>
      </c>
      <c r="H9339">
        <f t="shared" ca="1" si="259"/>
        <v>-4.1454311897098736E-2</v>
      </c>
    </row>
    <row r="9340" spans="7:8" x14ac:dyDescent="0.2">
      <c r="G9340">
        <v>9338</v>
      </c>
      <c r="H9340">
        <f t="shared" ca="1" si="259"/>
        <v>2.6824038258434022E-2</v>
      </c>
    </row>
    <row r="9341" spans="7:8" x14ac:dyDescent="0.2">
      <c r="G9341">
        <v>9339</v>
      </c>
      <c r="H9341">
        <f t="shared" ca="1" si="259"/>
        <v>1.9039764535712645E-2</v>
      </c>
    </row>
    <row r="9342" spans="7:8" x14ac:dyDescent="0.2">
      <c r="G9342">
        <v>9340</v>
      </c>
      <c r="H9342">
        <f t="shared" ca="1" si="259"/>
        <v>1.0749922150456719E-2</v>
      </c>
    </row>
    <row r="9343" spans="7:8" x14ac:dyDescent="0.2">
      <c r="G9343">
        <v>9341</v>
      </c>
      <c r="H9343">
        <f t="shared" ca="1" si="259"/>
        <v>-3.751083912378711E-2</v>
      </c>
    </row>
    <row r="9344" spans="7:8" x14ac:dyDescent="0.2">
      <c r="G9344">
        <v>9342</v>
      </c>
      <c r="H9344">
        <f t="shared" ca="1" si="259"/>
        <v>-5.5925353972714691E-2</v>
      </c>
    </row>
    <row r="9345" spans="7:8" x14ac:dyDescent="0.2">
      <c r="G9345">
        <v>9343</v>
      </c>
      <c r="H9345">
        <f t="shared" ca="1" si="259"/>
        <v>2.0804633002555607E-3</v>
      </c>
    </row>
    <row r="9346" spans="7:8" x14ac:dyDescent="0.2">
      <c r="G9346">
        <v>9344</v>
      </c>
      <c r="H9346">
        <f t="shared" ca="1" si="259"/>
        <v>3.4924382405906021E-2</v>
      </c>
    </row>
    <row r="9347" spans="7:8" x14ac:dyDescent="0.2">
      <c r="G9347">
        <v>9345</v>
      </c>
      <c r="H9347">
        <f t="shared" ca="1" si="259"/>
        <v>6.7640740510950287E-2</v>
      </c>
    </row>
    <row r="9348" spans="7:8" x14ac:dyDescent="0.2">
      <c r="G9348">
        <v>9346</v>
      </c>
      <c r="H9348">
        <f t="shared" ref="H9348:H9411" ca="1" si="260">_xlfn.NORM.INV(RAND(),N$5,N$6)</f>
        <v>2.2842748044441256E-2</v>
      </c>
    </row>
    <row r="9349" spans="7:8" x14ac:dyDescent="0.2">
      <c r="G9349">
        <v>9347</v>
      </c>
      <c r="H9349">
        <f t="shared" ca="1" si="260"/>
        <v>4.4778487462396106E-2</v>
      </c>
    </row>
    <row r="9350" spans="7:8" x14ac:dyDescent="0.2">
      <c r="G9350">
        <v>9348</v>
      </c>
      <c r="H9350">
        <f t="shared" ca="1" si="260"/>
        <v>-1.5069204467221931E-2</v>
      </c>
    </row>
    <row r="9351" spans="7:8" x14ac:dyDescent="0.2">
      <c r="G9351">
        <v>9349</v>
      </c>
      <c r="H9351">
        <f t="shared" ca="1" si="260"/>
        <v>-3.7196712045462973E-2</v>
      </c>
    </row>
    <row r="9352" spans="7:8" x14ac:dyDescent="0.2">
      <c r="G9352">
        <v>9350</v>
      </c>
      <c r="H9352">
        <f t="shared" ca="1" si="260"/>
        <v>-1.37095563567505E-2</v>
      </c>
    </row>
    <row r="9353" spans="7:8" x14ac:dyDescent="0.2">
      <c r="G9353">
        <v>9351</v>
      </c>
      <c r="H9353">
        <f t="shared" ca="1" si="260"/>
        <v>-2.3223028837405721E-3</v>
      </c>
    </row>
    <row r="9354" spans="7:8" x14ac:dyDescent="0.2">
      <c r="G9354">
        <v>9352</v>
      </c>
      <c r="H9354">
        <f t="shared" ca="1" si="260"/>
        <v>-2.6175429505617904E-3</v>
      </c>
    </row>
    <row r="9355" spans="7:8" x14ac:dyDescent="0.2">
      <c r="G9355">
        <v>9353</v>
      </c>
      <c r="H9355">
        <f t="shared" ca="1" si="260"/>
        <v>1.7344562138116418E-2</v>
      </c>
    </row>
    <row r="9356" spans="7:8" x14ac:dyDescent="0.2">
      <c r="G9356">
        <v>9354</v>
      </c>
      <c r="H9356">
        <f t="shared" ca="1" si="260"/>
        <v>-1.0282181798499995E-2</v>
      </c>
    </row>
    <row r="9357" spans="7:8" x14ac:dyDescent="0.2">
      <c r="G9357">
        <v>9355</v>
      </c>
      <c r="H9357">
        <f t="shared" ca="1" si="260"/>
        <v>-4.2716764598301326E-3</v>
      </c>
    </row>
    <row r="9358" spans="7:8" x14ac:dyDescent="0.2">
      <c r="G9358">
        <v>9356</v>
      </c>
      <c r="H9358">
        <f t="shared" ca="1" si="260"/>
        <v>1.6853417533318201E-2</v>
      </c>
    </row>
    <row r="9359" spans="7:8" x14ac:dyDescent="0.2">
      <c r="G9359">
        <v>9357</v>
      </c>
      <c r="H9359">
        <f t="shared" ca="1" si="260"/>
        <v>1.0910275914705891E-2</v>
      </c>
    </row>
    <row r="9360" spans="7:8" x14ac:dyDescent="0.2">
      <c r="G9360">
        <v>9358</v>
      </c>
      <c r="H9360">
        <f t="shared" ca="1" si="260"/>
        <v>6.8947129724352511E-3</v>
      </c>
    </row>
    <row r="9361" spans="7:8" x14ac:dyDescent="0.2">
      <c r="G9361">
        <v>9359</v>
      </c>
      <c r="H9361">
        <f t="shared" ca="1" si="260"/>
        <v>2.8640950449177416E-2</v>
      </c>
    </row>
    <row r="9362" spans="7:8" x14ac:dyDescent="0.2">
      <c r="G9362">
        <v>9360</v>
      </c>
      <c r="H9362">
        <f t="shared" ca="1" si="260"/>
        <v>-1.7931225714438645E-3</v>
      </c>
    </row>
    <row r="9363" spans="7:8" x14ac:dyDescent="0.2">
      <c r="G9363">
        <v>9361</v>
      </c>
      <c r="H9363">
        <f t="shared" ca="1" si="260"/>
        <v>-1.9070161332687848E-2</v>
      </c>
    </row>
    <row r="9364" spans="7:8" x14ac:dyDescent="0.2">
      <c r="G9364">
        <v>9362</v>
      </c>
      <c r="H9364">
        <f t="shared" ca="1" si="260"/>
        <v>-4.5919252670149919E-3</v>
      </c>
    </row>
    <row r="9365" spans="7:8" x14ac:dyDescent="0.2">
      <c r="G9365">
        <v>9363</v>
      </c>
      <c r="H9365">
        <f t="shared" ca="1" si="260"/>
        <v>2.0398273093249972E-2</v>
      </c>
    </row>
    <row r="9366" spans="7:8" x14ac:dyDescent="0.2">
      <c r="G9366">
        <v>9364</v>
      </c>
      <c r="H9366">
        <f t="shared" ca="1" si="260"/>
        <v>1.2318005858917376E-3</v>
      </c>
    </row>
    <row r="9367" spans="7:8" x14ac:dyDescent="0.2">
      <c r="G9367">
        <v>9365</v>
      </c>
      <c r="H9367">
        <f t="shared" ca="1" si="260"/>
        <v>-3.1376295843969775E-2</v>
      </c>
    </row>
    <row r="9368" spans="7:8" x14ac:dyDescent="0.2">
      <c r="G9368">
        <v>9366</v>
      </c>
      <c r="H9368">
        <f t="shared" ca="1" si="260"/>
        <v>-8.2314336788949782E-3</v>
      </c>
    </row>
    <row r="9369" spans="7:8" x14ac:dyDescent="0.2">
      <c r="G9369">
        <v>9367</v>
      </c>
      <c r="H9369">
        <f t="shared" ca="1" si="260"/>
        <v>1.0598218185473469E-2</v>
      </c>
    </row>
    <row r="9370" spans="7:8" x14ac:dyDescent="0.2">
      <c r="G9370">
        <v>9368</v>
      </c>
      <c r="H9370">
        <f t="shared" ca="1" si="260"/>
        <v>1.012224711972845E-3</v>
      </c>
    </row>
    <row r="9371" spans="7:8" x14ac:dyDescent="0.2">
      <c r="G9371">
        <v>9369</v>
      </c>
      <c r="H9371">
        <f t="shared" ca="1" si="260"/>
        <v>3.9212668857427808E-3</v>
      </c>
    </row>
    <row r="9372" spans="7:8" x14ac:dyDescent="0.2">
      <c r="G9372">
        <v>9370</v>
      </c>
      <c r="H9372">
        <f t="shared" ca="1" si="260"/>
        <v>-3.2161149750085022E-2</v>
      </c>
    </row>
    <row r="9373" spans="7:8" x14ac:dyDescent="0.2">
      <c r="G9373">
        <v>9371</v>
      </c>
      <c r="H9373">
        <f t="shared" ca="1" si="260"/>
        <v>3.4215718192021329E-2</v>
      </c>
    </row>
    <row r="9374" spans="7:8" x14ac:dyDescent="0.2">
      <c r="G9374">
        <v>9372</v>
      </c>
      <c r="H9374">
        <f t="shared" ca="1" si="260"/>
        <v>-2.4914236552028594E-3</v>
      </c>
    </row>
    <row r="9375" spans="7:8" x14ac:dyDescent="0.2">
      <c r="G9375">
        <v>9373</v>
      </c>
      <c r="H9375">
        <f t="shared" ca="1" si="260"/>
        <v>-1.2875228373441114E-2</v>
      </c>
    </row>
    <row r="9376" spans="7:8" x14ac:dyDescent="0.2">
      <c r="G9376">
        <v>9374</v>
      </c>
      <c r="H9376">
        <f t="shared" ca="1" si="260"/>
        <v>-2.3107336450768613E-2</v>
      </c>
    </row>
    <row r="9377" spans="7:8" x14ac:dyDescent="0.2">
      <c r="G9377">
        <v>9375</v>
      </c>
      <c r="H9377">
        <f t="shared" ca="1" si="260"/>
        <v>-1.0240995802544154E-2</v>
      </c>
    </row>
    <row r="9378" spans="7:8" x14ac:dyDescent="0.2">
      <c r="G9378">
        <v>9376</v>
      </c>
      <c r="H9378">
        <f t="shared" ca="1" si="260"/>
        <v>1.9861073430335871E-2</v>
      </c>
    </row>
    <row r="9379" spans="7:8" x14ac:dyDescent="0.2">
      <c r="G9379">
        <v>9377</v>
      </c>
      <c r="H9379">
        <f t="shared" ca="1" si="260"/>
        <v>1.8451931543376699E-2</v>
      </c>
    </row>
    <row r="9380" spans="7:8" x14ac:dyDescent="0.2">
      <c r="G9380">
        <v>9378</v>
      </c>
      <c r="H9380">
        <f t="shared" ca="1" si="260"/>
        <v>9.1557472898529599E-3</v>
      </c>
    </row>
    <row r="9381" spans="7:8" x14ac:dyDescent="0.2">
      <c r="G9381">
        <v>9379</v>
      </c>
      <c r="H9381">
        <f t="shared" ca="1" si="260"/>
        <v>7.3723940200725166E-3</v>
      </c>
    </row>
    <row r="9382" spans="7:8" x14ac:dyDescent="0.2">
      <c r="G9382">
        <v>9380</v>
      </c>
      <c r="H9382">
        <f t="shared" ca="1" si="260"/>
        <v>-2.7423884886984277E-2</v>
      </c>
    </row>
    <row r="9383" spans="7:8" x14ac:dyDescent="0.2">
      <c r="G9383">
        <v>9381</v>
      </c>
      <c r="H9383">
        <f t="shared" ca="1" si="260"/>
        <v>4.173504484294004E-3</v>
      </c>
    </row>
    <row r="9384" spans="7:8" x14ac:dyDescent="0.2">
      <c r="G9384">
        <v>9382</v>
      </c>
      <c r="H9384">
        <f t="shared" ca="1" si="260"/>
        <v>-3.6713323422453911E-2</v>
      </c>
    </row>
    <row r="9385" spans="7:8" x14ac:dyDescent="0.2">
      <c r="G9385">
        <v>9383</v>
      </c>
      <c r="H9385">
        <f t="shared" ca="1" si="260"/>
        <v>-6.7025126729987686E-3</v>
      </c>
    </row>
    <row r="9386" spans="7:8" x14ac:dyDescent="0.2">
      <c r="G9386">
        <v>9384</v>
      </c>
      <c r="H9386">
        <f t="shared" ca="1" si="260"/>
        <v>1.8013177676094044E-2</v>
      </c>
    </row>
    <row r="9387" spans="7:8" x14ac:dyDescent="0.2">
      <c r="G9387">
        <v>9385</v>
      </c>
      <c r="H9387">
        <f t="shared" ca="1" si="260"/>
        <v>-3.0591037410481166E-3</v>
      </c>
    </row>
    <row r="9388" spans="7:8" x14ac:dyDescent="0.2">
      <c r="G9388">
        <v>9386</v>
      </c>
      <c r="H9388">
        <f t="shared" ca="1" si="260"/>
        <v>4.763226046576316E-2</v>
      </c>
    </row>
    <row r="9389" spans="7:8" x14ac:dyDescent="0.2">
      <c r="G9389">
        <v>9387</v>
      </c>
      <c r="H9389">
        <f t="shared" ca="1" si="260"/>
        <v>-2.9585812219339046E-2</v>
      </c>
    </row>
    <row r="9390" spans="7:8" x14ac:dyDescent="0.2">
      <c r="G9390">
        <v>9388</v>
      </c>
      <c r="H9390">
        <f t="shared" ca="1" si="260"/>
        <v>6.9776228973235143E-3</v>
      </c>
    </row>
    <row r="9391" spans="7:8" x14ac:dyDescent="0.2">
      <c r="G9391">
        <v>9389</v>
      </c>
      <c r="H9391">
        <f t="shared" ca="1" si="260"/>
        <v>1.0477902213579245E-2</v>
      </c>
    </row>
    <row r="9392" spans="7:8" x14ac:dyDescent="0.2">
      <c r="G9392">
        <v>9390</v>
      </c>
      <c r="H9392">
        <f t="shared" ca="1" si="260"/>
        <v>1.2124585155255729E-2</v>
      </c>
    </row>
    <row r="9393" spans="7:8" x14ac:dyDescent="0.2">
      <c r="G9393">
        <v>9391</v>
      </c>
      <c r="H9393">
        <f t="shared" ca="1" si="260"/>
        <v>1.8062418238797597E-2</v>
      </c>
    </row>
    <row r="9394" spans="7:8" x14ac:dyDescent="0.2">
      <c r="G9394">
        <v>9392</v>
      </c>
      <c r="H9394">
        <f t="shared" ca="1" si="260"/>
        <v>3.120024546293514E-2</v>
      </c>
    </row>
    <row r="9395" spans="7:8" x14ac:dyDescent="0.2">
      <c r="G9395">
        <v>9393</v>
      </c>
      <c r="H9395">
        <f t="shared" ca="1" si="260"/>
        <v>1.7465300034480491E-2</v>
      </c>
    </row>
    <row r="9396" spans="7:8" x14ac:dyDescent="0.2">
      <c r="G9396">
        <v>9394</v>
      </c>
      <c r="H9396">
        <f t="shared" ca="1" si="260"/>
        <v>-4.0713769895643608E-3</v>
      </c>
    </row>
    <row r="9397" spans="7:8" x14ac:dyDescent="0.2">
      <c r="G9397">
        <v>9395</v>
      </c>
      <c r="H9397">
        <f t="shared" ca="1" si="260"/>
        <v>5.6162275621809456E-3</v>
      </c>
    </row>
    <row r="9398" spans="7:8" x14ac:dyDescent="0.2">
      <c r="G9398">
        <v>9396</v>
      </c>
      <c r="H9398">
        <f t="shared" ca="1" si="260"/>
        <v>5.0879944749517576E-2</v>
      </c>
    </row>
    <row r="9399" spans="7:8" x14ac:dyDescent="0.2">
      <c r="G9399">
        <v>9397</v>
      </c>
      <c r="H9399">
        <f t="shared" ca="1" si="260"/>
        <v>-4.1096791839990585E-2</v>
      </c>
    </row>
    <row r="9400" spans="7:8" x14ac:dyDescent="0.2">
      <c r="G9400">
        <v>9398</v>
      </c>
      <c r="H9400">
        <f t="shared" ca="1" si="260"/>
        <v>2.687283925082443E-2</v>
      </c>
    </row>
    <row r="9401" spans="7:8" x14ac:dyDescent="0.2">
      <c r="G9401">
        <v>9399</v>
      </c>
      <c r="H9401">
        <f t="shared" ca="1" si="260"/>
        <v>-1.0063134587031159E-3</v>
      </c>
    </row>
    <row r="9402" spans="7:8" x14ac:dyDescent="0.2">
      <c r="G9402">
        <v>9400</v>
      </c>
      <c r="H9402">
        <f t="shared" ca="1" si="260"/>
        <v>4.8649618059404272E-2</v>
      </c>
    </row>
    <row r="9403" spans="7:8" x14ac:dyDescent="0.2">
      <c r="G9403">
        <v>9401</v>
      </c>
      <c r="H9403">
        <f t="shared" ca="1" si="260"/>
        <v>-1.1889595533106812E-3</v>
      </c>
    </row>
    <row r="9404" spans="7:8" x14ac:dyDescent="0.2">
      <c r="G9404">
        <v>9402</v>
      </c>
      <c r="H9404">
        <f t="shared" ca="1" si="260"/>
        <v>-1.5328036941729595E-3</v>
      </c>
    </row>
    <row r="9405" spans="7:8" x14ac:dyDescent="0.2">
      <c r="G9405">
        <v>9403</v>
      </c>
      <c r="H9405">
        <f t="shared" ca="1" si="260"/>
        <v>1.4094073501765008E-2</v>
      </c>
    </row>
    <row r="9406" spans="7:8" x14ac:dyDescent="0.2">
      <c r="G9406">
        <v>9404</v>
      </c>
      <c r="H9406">
        <f t="shared" ca="1" si="260"/>
        <v>2.3913263688163924E-3</v>
      </c>
    </row>
    <row r="9407" spans="7:8" x14ac:dyDescent="0.2">
      <c r="G9407">
        <v>9405</v>
      </c>
      <c r="H9407">
        <f t="shared" ca="1" si="260"/>
        <v>-3.7396378187886263E-2</v>
      </c>
    </row>
    <row r="9408" spans="7:8" x14ac:dyDescent="0.2">
      <c r="G9408">
        <v>9406</v>
      </c>
      <c r="H9408">
        <f t="shared" ca="1" si="260"/>
        <v>-5.1135247603087255E-2</v>
      </c>
    </row>
    <row r="9409" spans="7:8" x14ac:dyDescent="0.2">
      <c r="G9409">
        <v>9407</v>
      </c>
      <c r="H9409">
        <f t="shared" ca="1" si="260"/>
        <v>5.5819708339132313E-3</v>
      </c>
    </row>
    <row r="9410" spans="7:8" x14ac:dyDescent="0.2">
      <c r="G9410">
        <v>9408</v>
      </c>
      <c r="H9410">
        <f t="shared" ca="1" si="260"/>
        <v>1.9928142092285269E-2</v>
      </c>
    </row>
    <row r="9411" spans="7:8" x14ac:dyDescent="0.2">
      <c r="G9411">
        <v>9409</v>
      </c>
      <c r="H9411">
        <f t="shared" ca="1" si="260"/>
        <v>5.2374900465741364E-2</v>
      </c>
    </row>
    <row r="9412" spans="7:8" x14ac:dyDescent="0.2">
      <c r="G9412">
        <v>9410</v>
      </c>
      <c r="H9412">
        <f t="shared" ref="H9412:H9475" ca="1" si="261">_xlfn.NORM.INV(RAND(),N$5,N$6)</f>
        <v>1.0218558111337872E-2</v>
      </c>
    </row>
    <row r="9413" spans="7:8" x14ac:dyDescent="0.2">
      <c r="G9413">
        <v>9411</v>
      </c>
      <c r="H9413">
        <f t="shared" ca="1" si="261"/>
        <v>5.6647221613160333E-2</v>
      </c>
    </row>
    <row r="9414" spans="7:8" x14ac:dyDescent="0.2">
      <c r="G9414">
        <v>9412</v>
      </c>
      <c r="H9414">
        <f t="shared" ca="1" si="261"/>
        <v>-1.2873090653158947E-2</v>
      </c>
    </row>
    <row r="9415" spans="7:8" x14ac:dyDescent="0.2">
      <c r="G9415">
        <v>9413</v>
      </c>
      <c r="H9415">
        <f t="shared" ca="1" si="261"/>
        <v>3.4561530217742291E-3</v>
      </c>
    </row>
    <row r="9416" spans="7:8" x14ac:dyDescent="0.2">
      <c r="G9416">
        <v>9414</v>
      </c>
      <c r="H9416">
        <f t="shared" ca="1" si="261"/>
        <v>2.885935046950653E-2</v>
      </c>
    </row>
    <row r="9417" spans="7:8" x14ac:dyDescent="0.2">
      <c r="G9417">
        <v>9415</v>
      </c>
      <c r="H9417">
        <f t="shared" ca="1" si="261"/>
        <v>2.0603492430737742E-2</v>
      </c>
    </row>
    <row r="9418" spans="7:8" x14ac:dyDescent="0.2">
      <c r="G9418">
        <v>9416</v>
      </c>
      <c r="H9418">
        <f t="shared" ca="1" si="261"/>
        <v>-2.0520273836400007E-2</v>
      </c>
    </row>
    <row r="9419" spans="7:8" x14ac:dyDescent="0.2">
      <c r="G9419">
        <v>9417</v>
      </c>
      <c r="H9419">
        <f t="shared" ca="1" si="261"/>
        <v>7.8045339291178415E-3</v>
      </c>
    </row>
    <row r="9420" spans="7:8" x14ac:dyDescent="0.2">
      <c r="G9420">
        <v>9418</v>
      </c>
      <c r="H9420">
        <f t="shared" ca="1" si="261"/>
        <v>-9.82417554736696E-3</v>
      </c>
    </row>
    <row r="9421" spans="7:8" x14ac:dyDescent="0.2">
      <c r="G9421">
        <v>9419</v>
      </c>
      <c r="H9421">
        <f t="shared" ca="1" si="261"/>
        <v>3.4481079852328789E-2</v>
      </c>
    </row>
    <row r="9422" spans="7:8" x14ac:dyDescent="0.2">
      <c r="G9422">
        <v>9420</v>
      </c>
      <c r="H9422">
        <f t="shared" ca="1" si="261"/>
        <v>4.0884122313847956E-2</v>
      </c>
    </row>
    <row r="9423" spans="7:8" x14ac:dyDescent="0.2">
      <c r="G9423">
        <v>9421</v>
      </c>
      <c r="H9423">
        <f t="shared" ca="1" si="261"/>
        <v>3.2803215789441599E-2</v>
      </c>
    </row>
    <row r="9424" spans="7:8" x14ac:dyDescent="0.2">
      <c r="G9424">
        <v>9422</v>
      </c>
      <c r="H9424">
        <f t="shared" ca="1" si="261"/>
        <v>3.2072218413751505E-2</v>
      </c>
    </row>
    <row r="9425" spans="7:8" x14ac:dyDescent="0.2">
      <c r="G9425">
        <v>9423</v>
      </c>
      <c r="H9425">
        <f t="shared" ca="1" si="261"/>
        <v>9.129271534023882E-3</v>
      </c>
    </row>
    <row r="9426" spans="7:8" x14ac:dyDescent="0.2">
      <c r="G9426">
        <v>9424</v>
      </c>
      <c r="H9426">
        <f t="shared" ca="1" si="261"/>
        <v>-5.2257772833163036E-3</v>
      </c>
    </row>
    <row r="9427" spans="7:8" x14ac:dyDescent="0.2">
      <c r="G9427">
        <v>9425</v>
      </c>
      <c r="H9427">
        <f t="shared" ca="1" si="261"/>
        <v>-4.6748791710183112E-2</v>
      </c>
    </row>
    <row r="9428" spans="7:8" x14ac:dyDescent="0.2">
      <c r="G9428">
        <v>9426</v>
      </c>
      <c r="H9428">
        <f t="shared" ca="1" si="261"/>
        <v>4.0770935677442763E-2</v>
      </c>
    </row>
    <row r="9429" spans="7:8" x14ac:dyDescent="0.2">
      <c r="G9429">
        <v>9427</v>
      </c>
      <c r="H9429">
        <f t="shared" ca="1" si="261"/>
        <v>-1.8636510088629141E-2</v>
      </c>
    </row>
    <row r="9430" spans="7:8" x14ac:dyDescent="0.2">
      <c r="G9430">
        <v>9428</v>
      </c>
      <c r="H9430">
        <f t="shared" ca="1" si="261"/>
        <v>3.9916453993243006E-2</v>
      </c>
    </row>
    <row r="9431" spans="7:8" x14ac:dyDescent="0.2">
      <c r="G9431">
        <v>9429</v>
      </c>
      <c r="H9431">
        <f t="shared" ca="1" si="261"/>
        <v>3.0201957494446367E-2</v>
      </c>
    </row>
    <row r="9432" spans="7:8" x14ac:dyDescent="0.2">
      <c r="G9432">
        <v>9430</v>
      </c>
      <c r="H9432">
        <f t="shared" ca="1" si="261"/>
        <v>2.904374644696088E-2</v>
      </c>
    </row>
    <row r="9433" spans="7:8" x14ac:dyDescent="0.2">
      <c r="G9433">
        <v>9431</v>
      </c>
      <c r="H9433">
        <f t="shared" ca="1" si="261"/>
        <v>3.1861926274576473E-4</v>
      </c>
    </row>
    <row r="9434" spans="7:8" x14ac:dyDescent="0.2">
      <c r="G9434">
        <v>9432</v>
      </c>
      <c r="H9434">
        <f t="shared" ca="1" si="261"/>
        <v>2.9721981190032946E-2</v>
      </c>
    </row>
    <row r="9435" spans="7:8" x14ac:dyDescent="0.2">
      <c r="G9435">
        <v>9433</v>
      </c>
      <c r="H9435">
        <f t="shared" ca="1" si="261"/>
        <v>1.0297832906884141E-2</v>
      </c>
    </row>
    <row r="9436" spans="7:8" x14ac:dyDescent="0.2">
      <c r="G9436">
        <v>9434</v>
      </c>
      <c r="H9436">
        <f t="shared" ca="1" si="261"/>
        <v>1.0285723548426299E-2</v>
      </c>
    </row>
    <row r="9437" spans="7:8" x14ac:dyDescent="0.2">
      <c r="G9437">
        <v>9435</v>
      </c>
      <c r="H9437">
        <f t="shared" ca="1" si="261"/>
        <v>-4.3539083948512507E-3</v>
      </c>
    </row>
    <row r="9438" spans="7:8" x14ac:dyDescent="0.2">
      <c r="G9438">
        <v>9436</v>
      </c>
      <c r="H9438">
        <f t="shared" ca="1" si="261"/>
        <v>-1.9593435606671709E-2</v>
      </c>
    </row>
    <row r="9439" spans="7:8" x14ac:dyDescent="0.2">
      <c r="G9439">
        <v>9437</v>
      </c>
      <c r="H9439">
        <f t="shared" ca="1" si="261"/>
        <v>-1.1519276162173023E-2</v>
      </c>
    </row>
    <row r="9440" spans="7:8" x14ac:dyDescent="0.2">
      <c r="G9440">
        <v>9438</v>
      </c>
      <c r="H9440">
        <f t="shared" ca="1" si="261"/>
        <v>-7.9867597775226534E-3</v>
      </c>
    </row>
    <row r="9441" spans="7:8" x14ac:dyDescent="0.2">
      <c r="G9441">
        <v>9439</v>
      </c>
      <c r="H9441">
        <f t="shared" ca="1" si="261"/>
        <v>-6.1846582145604918E-3</v>
      </c>
    </row>
    <row r="9442" spans="7:8" x14ac:dyDescent="0.2">
      <c r="G9442">
        <v>9440</v>
      </c>
      <c r="H9442">
        <f t="shared" ca="1" si="261"/>
        <v>4.0497292775476881E-2</v>
      </c>
    </row>
    <row r="9443" spans="7:8" x14ac:dyDescent="0.2">
      <c r="G9443">
        <v>9441</v>
      </c>
      <c r="H9443">
        <f t="shared" ca="1" si="261"/>
        <v>-8.4683077012735058E-3</v>
      </c>
    </row>
    <row r="9444" spans="7:8" x14ac:dyDescent="0.2">
      <c r="G9444">
        <v>9442</v>
      </c>
      <c r="H9444">
        <f t="shared" ca="1" si="261"/>
        <v>2.8144660055275519E-2</v>
      </c>
    </row>
    <row r="9445" spans="7:8" x14ac:dyDescent="0.2">
      <c r="G9445">
        <v>9443</v>
      </c>
      <c r="H9445">
        <f t="shared" ca="1" si="261"/>
        <v>2.1334476185107702E-2</v>
      </c>
    </row>
    <row r="9446" spans="7:8" x14ac:dyDescent="0.2">
      <c r="G9446">
        <v>9444</v>
      </c>
      <c r="H9446">
        <f t="shared" ca="1" si="261"/>
        <v>3.9592394644509955E-2</v>
      </c>
    </row>
    <row r="9447" spans="7:8" x14ac:dyDescent="0.2">
      <c r="G9447">
        <v>9445</v>
      </c>
      <c r="H9447">
        <f t="shared" ca="1" si="261"/>
        <v>7.1570904770590733E-3</v>
      </c>
    </row>
    <row r="9448" spans="7:8" x14ac:dyDescent="0.2">
      <c r="G9448">
        <v>9446</v>
      </c>
      <c r="H9448">
        <f t="shared" ca="1" si="261"/>
        <v>-4.3461332223533981E-2</v>
      </c>
    </row>
    <row r="9449" spans="7:8" x14ac:dyDescent="0.2">
      <c r="G9449">
        <v>9447</v>
      </c>
      <c r="H9449">
        <f t="shared" ca="1" si="261"/>
        <v>-7.5942797487905363E-3</v>
      </c>
    </row>
    <row r="9450" spans="7:8" x14ac:dyDescent="0.2">
      <c r="G9450">
        <v>9448</v>
      </c>
      <c r="H9450">
        <f t="shared" ca="1" si="261"/>
        <v>3.9417759013144586E-3</v>
      </c>
    </row>
    <row r="9451" spans="7:8" x14ac:dyDescent="0.2">
      <c r="G9451">
        <v>9449</v>
      </c>
      <c r="H9451">
        <f t="shared" ca="1" si="261"/>
        <v>1.123267529997816E-2</v>
      </c>
    </row>
    <row r="9452" spans="7:8" x14ac:dyDescent="0.2">
      <c r="G9452">
        <v>9450</v>
      </c>
      <c r="H9452">
        <f t="shared" ca="1" si="261"/>
        <v>-2.5388786893546338E-2</v>
      </c>
    </row>
    <row r="9453" spans="7:8" x14ac:dyDescent="0.2">
      <c r="G9453">
        <v>9451</v>
      </c>
      <c r="H9453">
        <f t="shared" ca="1" si="261"/>
        <v>6.0990672003834591E-4</v>
      </c>
    </row>
    <row r="9454" spans="7:8" x14ac:dyDescent="0.2">
      <c r="G9454">
        <v>9452</v>
      </c>
      <c r="H9454">
        <f t="shared" ca="1" si="261"/>
        <v>-1.815863085298158E-2</v>
      </c>
    </row>
    <row r="9455" spans="7:8" x14ac:dyDescent="0.2">
      <c r="G9455">
        <v>9453</v>
      </c>
      <c r="H9455">
        <f t="shared" ca="1" si="261"/>
        <v>-7.0381098606091099E-3</v>
      </c>
    </row>
    <row r="9456" spans="7:8" x14ac:dyDescent="0.2">
      <c r="G9456">
        <v>9454</v>
      </c>
      <c r="H9456">
        <f t="shared" ca="1" si="261"/>
        <v>-1.0329466392273487E-2</v>
      </c>
    </row>
    <row r="9457" spans="7:8" x14ac:dyDescent="0.2">
      <c r="G9457">
        <v>9455</v>
      </c>
      <c r="H9457">
        <f t="shared" ca="1" si="261"/>
        <v>9.3730612256898004E-3</v>
      </c>
    </row>
    <row r="9458" spans="7:8" x14ac:dyDescent="0.2">
      <c r="G9458">
        <v>9456</v>
      </c>
      <c r="H9458">
        <f t="shared" ca="1" si="261"/>
        <v>-1.7665018554139569E-2</v>
      </c>
    </row>
    <row r="9459" spans="7:8" x14ac:dyDescent="0.2">
      <c r="G9459">
        <v>9457</v>
      </c>
      <c r="H9459">
        <f t="shared" ca="1" si="261"/>
        <v>-4.6949768578755054E-2</v>
      </c>
    </row>
    <row r="9460" spans="7:8" x14ac:dyDescent="0.2">
      <c r="G9460">
        <v>9458</v>
      </c>
      <c r="H9460">
        <f t="shared" ca="1" si="261"/>
        <v>-2.4482149428531722E-2</v>
      </c>
    </row>
    <row r="9461" spans="7:8" x14ac:dyDescent="0.2">
      <c r="G9461">
        <v>9459</v>
      </c>
      <c r="H9461">
        <f t="shared" ca="1" si="261"/>
        <v>1.2724834143099927E-2</v>
      </c>
    </row>
    <row r="9462" spans="7:8" x14ac:dyDescent="0.2">
      <c r="G9462">
        <v>9460</v>
      </c>
      <c r="H9462">
        <f t="shared" ca="1" si="261"/>
        <v>1.7534960282333169E-3</v>
      </c>
    </row>
    <row r="9463" spans="7:8" x14ac:dyDescent="0.2">
      <c r="G9463">
        <v>9461</v>
      </c>
      <c r="H9463">
        <f t="shared" ca="1" si="261"/>
        <v>-6.0223489655153459E-3</v>
      </c>
    </row>
    <row r="9464" spans="7:8" x14ac:dyDescent="0.2">
      <c r="G9464">
        <v>9462</v>
      </c>
      <c r="H9464">
        <f t="shared" ca="1" si="261"/>
        <v>8.2049441393871898E-3</v>
      </c>
    </row>
    <row r="9465" spans="7:8" x14ac:dyDescent="0.2">
      <c r="G9465">
        <v>9463</v>
      </c>
      <c r="H9465">
        <f t="shared" ca="1" si="261"/>
        <v>1.3100053554328493E-2</v>
      </c>
    </row>
    <row r="9466" spans="7:8" x14ac:dyDescent="0.2">
      <c r="G9466">
        <v>9464</v>
      </c>
      <c r="H9466">
        <f t="shared" ca="1" si="261"/>
        <v>-1.504992899176234E-2</v>
      </c>
    </row>
    <row r="9467" spans="7:8" x14ac:dyDescent="0.2">
      <c r="G9467">
        <v>9465</v>
      </c>
      <c r="H9467">
        <f t="shared" ca="1" si="261"/>
        <v>3.4272806226317565E-2</v>
      </c>
    </row>
    <row r="9468" spans="7:8" x14ac:dyDescent="0.2">
      <c r="G9468">
        <v>9466</v>
      </c>
      <c r="H9468">
        <f t="shared" ca="1" si="261"/>
        <v>7.0581472978107532E-2</v>
      </c>
    </row>
    <row r="9469" spans="7:8" x14ac:dyDescent="0.2">
      <c r="G9469">
        <v>9467</v>
      </c>
      <c r="H9469">
        <f t="shared" ca="1" si="261"/>
        <v>1.8573467539898754E-2</v>
      </c>
    </row>
    <row r="9470" spans="7:8" x14ac:dyDescent="0.2">
      <c r="G9470">
        <v>9468</v>
      </c>
      <c r="H9470">
        <f t="shared" ca="1" si="261"/>
        <v>6.5228974471819318E-3</v>
      </c>
    </row>
    <row r="9471" spans="7:8" x14ac:dyDescent="0.2">
      <c r="G9471">
        <v>9469</v>
      </c>
      <c r="H9471">
        <f t="shared" ca="1" si="261"/>
        <v>2.0145652164763234E-2</v>
      </c>
    </row>
    <row r="9472" spans="7:8" x14ac:dyDescent="0.2">
      <c r="G9472">
        <v>9470</v>
      </c>
      <c r="H9472">
        <f t="shared" ca="1" si="261"/>
        <v>-1.3344270100650337E-2</v>
      </c>
    </row>
    <row r="9473" spans="7:8" x14ac:dyDescent="0.2">
      <c r="G9473">
        <v>9471</v>
      </c>
      <c r="H9473">
        <f t="shared" ca="1" si="261"/>
        <v>2.7959111823090573E-2</v>
      </c>
    </row>
    <row r="9474" spans="7:8" x14ac:dyDescent="0.2">
      <c r="G9474">
        <v>9472</v>
      </c>
      <c r="H9474">
        <f t="shared" ca="1" si="261"/>
        <v>8.3238426358712338E-3</v>
      </c>
    </row>
    <row r="9475" spans="7:8" x14ac:dyDescent="0.2">
      <c r="G9475">
        <v>9473</v>
      </c>
      <c r="H9475">
        <f t="shared" ca="1" si="261"/>
        <v>3.23533947647204E-3</v>
      </c>
    </row>
    <row r="9476" spans="7:8" x14ac:dyDescent="0.2">
      <c r="G9476">
        <v>9474</v>
      </c>
      <c r="H9476">
        <f t="shared" ref="H9476:H9539" ca="1" si="262">_xlfn.NORM.INV(RAND(),N$5,N$6)</f>
        <v>2.4479856380768281E-3</v>
      </c>
    </row>
    <row r="9477" spans="7:8" x14ac:dyDescent="0.2">
      <c r="G9477">
        <v>9475</v>
      </c>
      <c r="H9477">
        <f t="shared" ca="1" si="262"/>
        <v>-2.0534785230221963E-2</v>
      </c>
    </row>
    <row r="9478" spans="7:8" x14ac:dyDescent="0.2">
      <c r="G9478">
        <v>9476</v>
      </c>
      <c r="H9478">
        <f t="shared" ca="1" si="262"/>
        <v>2.4841220428051362E-2</v>
      </c>
    </row>
    <row r="9479" spans="7:8" x14ac:dyDescent="0.2">
      <c r="G9479">
        <v>9477</v>
      </c>
      <c r="H9479">
        <f t="shared" ca="1" si="262"/>
        <v>4.3620294670560552E-3</v>
      </c>
    </row>
    <row r="9480" spans="7:8" x14ac:dyDescent="0.2">
      <c r="G9480">
        <v>9478</v>
      </c>
      <c r="H9480">
        <f t="shared" ca="1" si="262"/>
        <v>2.8228878540407194E-2</v>
      </c>
    </row>
    <row r="9481" spans="7:8" x14ac:dyDescent="0.2">
      <c r="G9481">
        <v>9479</v>
      </c>
      <c r="H9481">
        <f t="shared" ca="1" si="262"/>
        <v>-3.5907975801263314E-2</v>
      </c>
    </row>
    <row r="9482" spans="7:8" x14ac:dyDescent="0.2">
      <c r="G9482">
        <v>9480</v>
      </c>
      <c r="H9482">
        <f t="shared" ca="1" si="262"/>
        <v>-1.7833376577765552E-2</v>
      </c>
    </row>
    <row r="9483" spans="7:8" x14ac:dyDescent="0.2">
      <c r="G9483">
        <v>9481</v>
      </c>
      <c r="H9483">
        <f t="shared" ca="1" si="262"/>
        <v>-7.6839929412197513E-2</v>
      </c>
    </row>
    <row r="9484" spans="7:8" x14ac:dyDescent="0.2">
      <c r="G9484">
        <v>9482</v>
      </c>
      <c r="H9484">
        <f t="shared" ca="1" si="262"/>
        <v>-3.5904822285222786E-2</v>
      </c>
    </row>
    <row r="9485" spans="7:8" x14ac:dyDescent="0.2">
      <c r="G9485">
        <v>9483</v>
      </c>
      <c r="H9485">
        <f t="shared" ca="1" si="262"/>
        <v>-2.8857247406790857E-2</v>
      </c>
    </row>
    <row r="9486" spans="7:8" x14ac:dyDescent="0.2">
      <c r="G9486">
        <v>9484</v>
      </c>
      <c r="H9486">
        <f t="shared" ca="1" si="262"/>
        <v>2.3723648022161779E-2</v>
      </c>
    </row>
    <row r="9487" spans="7:8" x14ac:dyDescent="0.2">
      <c r="G9487">
        <v>9485</v>
      </c>
      <c r="H9487">
        <f t="shared" ca="1" si="262"/>
        <v>-1.3457231106398673E-3</v>
      </c>
    </row>
    <row r="9488" spans="7:8" x14ac:dyDescent="0.2">
      <c r="G9488">
        <v>9486</v>
      </c>
      <c r="H9488">
        <f t="shared" ca="1" si="262"/>
        <v>3.1425728839244119E-2</v>
      </c>
    </row>
    <row r="9489" spans="7:8" x14ac:dyDescent="0.2">
      <c r="G9489">
        <v>9487</v>
      </c>
      <c r="H9489">
        <f t="shared" ca="1" si="262"/>
        <v>7.2129048047678626E-3</v>
      </c>
    </row>
    <row r="9490" spans="7:8" x14ac:dyDescent="0.2">
      <c r="G9490">
        <v>9488</v>
      </c>
      <c r="H9490">
        <f t="shared" ca="1" si="262"/>
        <v>1.8275765050233359E-2</v>
      </c>
    </row>
    <row r="9491" spans="7:8" x14ac:dyDescent="0.2">
      <c r="G9491">
        <v>9489</v>
      </c>
      <c r="H9491">
        <f t="shared" ca="1" si="262"/>
        <v>5.0839641016327833E-2</v>
      </c>
    </row>
    <row r="9492" spans="7:8" x14ac:dyDescent="0.2">
      <c r="G9492">
        <v>9490</v>
      </c>
      <c r="H9492">
        <f t="shared" ca="1" si="262"/>
        <v>-2.0683983075615045E-2</v>
      </c>
    </row>
    <row r="9493" spans="7:8" x14ac:dyDescent="0.2">
      <c r="G9493">
        <v>9491</v>
      </c>
      <c r="H9493">
        <f t="shared" ca="1" si="262"/>
        <v>-6.1858932467784488E-3</v>
      </c>
    </row>
    <row r="9494" spans="7:8" x14ac:dyDescent="0.2">
      <c r="G9494">
        <v>9492</v>
      </c>
      <c r="H9494">
        <f t="shared" ca="1" si="262"/>
        <v>2.714503177158795E-2</v>
      </c>
    </row>
    <row r="9495" spans="7:8" x14ac:dyDescent="0.2">
      <c r="G9495">
        <v>9493</v>
      </c>
      <c r="H9495">
        <f t="shared" ca="1" si="262"/>
        <v>-4.5298977914942383E-2</v>
      </c>
    </row>
    <row r="9496" spans="7:8" x14ac:dyDescent="0.2">
      <c r="G9496">
        <v>9494</v>
      </c>
      <c r="H9496">
        <f t="shared" ca="1" si="262"/>
        <v>-5.3356568166951911E-2</v>
      </c>
    </row>
    <row r="9497" spans="7:8" x14ac:dyDescent="0.2">
      <c r="G9497">
        <v>9495</v>
      </c>
      <c r="H9497">
        <f t="shared" ca="1" si="262"/>
        <v>1.7847606598424665E-3</v>
      </c>
    </row>
    <row r="9498" spans="7:8" x14ac:dyDescent="0.2">
      <c r="G9498">
        <v>9496</v>
      </c>
      <c r="H9498">
        <f t="shared" ca="1" si="262"/>
        <v>1.0871516914979177E-2</v>
      </c>
    </row>
    <row r="9499" spans="7:8" x14ac:dyDescent="0.2">
      <c r="G9499">
        <v>9497</v>
      </c>
      <c r="H9499">
        <f t="shared" ca="1" si="262"/>
        <v>2.577676906437212E-2</v>
      </c>
    </row>
    <row r="9500" spans="7:8" x14ac:dyDescent="0.2">
      <c r="G9500">
        <v>9498</v>
      </c>
      <c r="H9500">
        <f t="shared" ca="1" si="262"/>
        <v>7.0713884587064397E-3</v>
      </c>
    </row>
    <row r="9501" spans="7:8" x14ac:dyDescent="0.2">
      <c r="G9501">
        <v>9499</v>
      </c>
      <c r="H9501">
        <f t="shared" ca="1" si="262"/>
        <v>-4.6911709776510709E-3</v>
      </c>
    </row>
    <row r="9502" spans="7:8" x14ac:dyDescent="0.2">
      <c r="G9502">
        <v>9500</v>
      </c>
      <c r="H9502">
        <f t="shared" ca="1" si="262"/>
        <v>-4.8801586703307205E-3</v>
      </c>
    </row>
    <row r="9503" spans="7:8" x14ac:dyDescent="0.2">
      <c r="G9503">
        <v>9501</v>
      </c>
      <c r="H9503">
        <f t="shared" ca="1" si="262"/>
        <v>-2.75187718862091E-2</v>
      </c>
    </row>
    <row r="9504" spans="7:8" x14ac:dyDescent="0.2">
      <c r="G9504">
        <v>9502</v>
      </c>
      <c r="H9504">
        <f t="shared" ca="1" si="262"/>
        <v>-3.4220868081302497E-3</v>
      </c>
    </row>
    <row r="9505" spans="7:8" x14ac:dyDescent="0.2">
      <c r="G9505">
        <v>9503</v>
      </c>
      <c r="H9505">
        <f t="shared" ca="1" si="262"/>
        <v>-7.0495873310204788E-3</v>
      </c>
    </row>
    <row r="9506" spans="7:8" x14ac:dyDescent="0.2">
      <c r="G9506">
        <v>9504</v>
      </c>
      <c r="H9506">
        <f t="shared" ca="1" si="262"/>
        <v>3.6841146312836998E-2</v>
      </c>
    </row>
    <row r="9507" spans="7:8" x14ac:dyDescent="0.2">
      <c r="G9507">
        <v>9505</v>
      </c>
      <c r="H9507">
        <f t="shared" ca="1" si="262"/>
        <v>-5.9193178312455352E-2</v>
      </c>
    </row>
    <row r="9508" spans="7:8" x14ac:dyDescent="0.2">
      <c r="G9508">
        <v>9506</v>
      </c>
      <c r="H9508">
        <f t="shared" ca="1" si="262"/>
        <v>-2.1080834099767064E-3</v>
      </c>
    </row>
    <row r="9509" spans="7:8" x14ac:dyDescent="0.2">
      <c r="G9509">
        <v>9507</v>
      </c>
      <c r="H9509">
        <f t="shared" ca="1" si="262"/>
        <v>-1.3275639317880075E-2</v>
      </c>
    </row>
    <row r="9510" spans="7:8" x14ac:dyDescent="0.2">
      <c r="G9510">
        <v>9508</v>
      </c>
      <c r="H9510">
        <f t="shared" ca="1" si="262"/>
        <v>1.228766135477263E-2</v>
      </c>
    </row>
    <row r="9511" spans="7:8" x14ac:dyDescent="0.2">
      <c r="G9511">
        <v>9509</v>
      </c>
      <c r="H9511">
        <f t="shared" ca="1" si="262"/>
        <v>-4.8147391750160882E-4</v>
      </c>
    </row>
    <row r="9512" spans="7:8" x14ac:dyDescent="0.2">
      <c r="G9512">
        <v>9510</v>
      </c>
      <c r="H9512">
        <f t="shared" ca="1" si="262"/>
        <v>-7.3281252821115984E-3</v>
      </c>
    </row>
    <row r="9513" spans="7:8" x14ac:dyDescent="0.2">
      <c r="G9513">
        <v>9511</v>
      </c>
      <c r="H9513">
        <f t="shared" ca="1" si="262"/>
        <v>-1.0612759994148405E-2</v>
      </c>
    </row>
    <row r="9514" spans="7:8" x14ac:dyDescent="0.2">
      <c r="G9514">
        <v>9512</v>
      </c>
      <c r="H9514">
        <f t="shared" ca="1" si="262"/>
        <v>-1.2935710667577753E-2</v>
      </c>
    </row>
    <row r="9515" spans="7:8" x14ac:dyDescent="0.2">
      <c r="G9515">
        <v>9513</v>
      </c>
      <c r="H9515">
        <f t="shared" ca="1" si="262"/>
        <v>7.7554291090517799E-2</v>
      </c>
    </row>
    <row r="9516" spans="7:8" x14ac:dyDescent="0.2">
      <c r="G9516">
        <v>9514</v>
      </c>
      <c r="H9516">
        <f t="shared" ca="1" si="262"/>
        <v>-2.2250270299925008E-2</v>
      </c>
    </row>
    <row r="9517" spans="7:8" x14ac:dyDescent="0.2">
      <c r="G9517">
        <v>9515</v>
      </c>
      <c r="H9517">
        <f t="shared" ca="1" si="262"/>
        <v>-9.7673542150929354E-3</v>
      </c>
    </row>
    <row r="9518" spans="7:8" x14ac:dyDescent="0.2">
      <c r="G9518">
        <v>9516</v>
      </c>
      <c r="H9518">
        <f t="shared" ca="1" si="262"/>
        <v>2.7195535060496417E-2</v>
      </c>
    </row>
    <row r="9519" spans="7:8" x14ac:dyDescent="0.2">
      <c r="G9519">
        <v>9517</v>
      </c>
      <c r="H9519">
        <f t="shared" ca="1" si="262"/>
        <v>4.4916917320994974E-2</v>
      </c>
    </row>
    <row r="9520" spans="7:8" x14ac:dyDescent="0.2">
      <c r="G9520">
        <v>9518</v>
      </c>
      <c r="H9520">
        <f t="shared" ca="1" si="262"/>
        <v>1.3303785183198647E-2</v>
      </c>
    </row>
    <row r="9521" spans="7:8" x14ac:dyDescent="0.2">
      <c r="G9521">
        <v>9519</v>
      </c>
      <c r="H9521">
        <f t="shared" ca="1" si="262"/>
        <v>2.830570064847571E-2</v>
      </c>
    </row>
    <row r="9522" spans="7:8" x14ac:dyDescent="0.2">
      <c r="G9522">
        <v>9520</v>
      </c>
      <c r="H9522">
        <f t="shared" ca="1" si="262"/>
        <v>7.8748376486641371E-3</v>
      </c>
    </row>
    <row r="9523" spans="7:8" x14ac:dyDescent="0.2">
      <c r="G9523">
        <v>9521</v>
      </c>
      <c r="H9523">
        <f t="shared" ca="1" si="262"/>
        <v>3.7154135920692923E-2</v>
      </c>
    </row>
    <row r="9524" spans="7:8" x14ac:dyDescent="0.2">
      <c r="G9524">
        <v>9522</v>
      </c>
      <c r="H9524">
        <f t="shared" ca="1" si="262"/>
        <v>1.3330481234158897E-2</v>
      </c>
    </row>
    <row r="9525" spans="7:8" x14ac:dyDescent="0.2">
      <c r="G9525">
        <v>9523</v>
      </c>
      <c r="H9525">
        <f t="shared" ca="1" si="262"/>
        <v>-8.7954334850280647E-3</v>
      </c>
    </row>
    <row r="9526" spans="7:8" x14ac:dyDescent="0.2">
      <c r="G9526">
        <v>9524</v>
      </c>
      <c r="H9526">
        <f t="shared" ca="1" si="262"/>
        <v>-1.1155836629327601E-2</v>
      </c>
    </row>
    <row r="9527" spans="7:8" x14ac:dyDescent="0.2">
      <c r="G9527">
        <v>9525</v>
      </c>
      <c r="H9527">
        <f t="shared" ca="1" si="262"/>
        <v>-4.1917454308510078E-3</v>
      </c>
    </row>
    <row r="9528" spans="7:8" x14ac:dyDescent="0.2">
      <c r="G9528">
        <v>9526</v>
      </c>
      <c r="H9528">
        <f t="shared" ca="1" si="262"/>
        <v>1.2821859479301569E-2</v>
      </c>
    </row>
    <row r="9529" spans="7:8" x14ac:dyDescent="0.2">
      <c r="G9529">
        <v>9527</v>
      </c>
      <c r="H9529">
        <f t="shared" ca="1" si="262"/>
        <v>-2.7024403312677137E-2</v>
      </c>
    </row>
    <row r="9530" spans="7:8" x14ac:dyDescent="0.2">
      <c r="G9530">
        <v>9528</v>
      </c>
      <c r="H9530">
        <f t="shared" ca="1" si="262"/>
        <v>1.3551343041085708E-2</v>
      </c>
    </row>
    <row r="9531" spans="7:8" x14ac:dyDescent="0.2">
      <c r="G9531">
        <v>9529</v>
      </c>
      <c r="H9531">
        <f t="shared" ca="1" si="262"/>
        <v>1.212272058121903E-3</v>
      </c>
    </row>
    <row r="9532" spans="7:8" x14ac:dyDescent="0.2">
      <c r="G9532">
        <v>9530</v>
      </c>
      <c r="H9532">
        <f t="shared" ca="1" si="262"/>
        <v>-3.2289384238633687E-2</v>
      </c>
    </row>
    <row r="9533" spans="7:8" x14ac:dyDescent="0.2">
      <c r="G9533">
        <v>9531</v>
      </c>
      <c r="H9533">
        <f t="shared" ca="1" si="262"/>
        <v>-3.583598056664989E-3</v>
      </c>
    </row>
    <row r="9534" spans="7:8" x14ac:dyDescent="0.2">
      <c r="G9534">
        <v>9532</v>
      </c>
      <c r="H9534">
        <f t="shared" ca="1" si="262"/>
        <v>8.1101714796904169E-3</v>
      </c>
    </row>
    <row r="9535" spans="7:8" x14ac:dyDescent="0.2">
      <c r="G9535">
        <v>9533</v>
      </c>
      <c r="H9535">
        <f t="shared" ca="1" si="262"/>
        <v>-1.0689427249998877E-2</v>
      </c>
    </row>
    <row r="9536" spans="7:8" x14ac:dyDescent="0.2">
      <c r="G9536">
        <v>9534</v>
      </c>
      <c r="H9536">
        <f t="shared" ca="1" si="262"/>
        <v>5.5701003152916718E-3</v>
      </c>
    </row>
    <row r="9537" spans="7:8" x14ac:dyDescent="0.2">
      <c r="G9537">
        <v>9535</v>
      </c>
      <c r="H9537">
        <f t="shared" ca="1" si="262"/>
        <v>-6.014900335350102E-3</v>
      </c>
    </row>
    <row r="9538" spans="7:8" x14ac:dyDescent="0.2">
      <c r="G9538">
        <v>9536</v>
      </c>
      <c r="H9538">
        <f t="shared" ca="1" si="262"/>
        <v>4.4698792322391705E-2</v>
      </c>
    </row>
    <row r="9539" spans="7:8" x14ac:dyDescent="0.2">
      <c r="G9539">
        <v>9537</v>
      </c>
      <c r="H9539">
        <f t="shared" ca="1" si="262"/>
        <v>1.185181786481223E-4</v>
      </c>
    </row>
    <row r="9540" spans="7:8" x14ac:dyDescent="0.2">
      <c r="G9540">
        <v>9538</v>
      </c>
      <c r="H9540">
        <f t="shared" ref="H9540:H9603" ca="1" si="263">_xlfn.NORM.INV(RAND(),N$5,N$6)</f>
        <v>2.1659711947496125E-2</v>
      </c>
    </row>
    <row r="9541" spans="7:8" x14ac:dyDescent="0.2">
      <c r="G9541">
        <v>9539</v>
      </c>
      <c r="H9541">
        <f t="shared" ca="1" si="263"/>
        <v>3.6461941962796611E-2</v>
      </c>
    </row>
    <row r="9542" spans="7:8" x14ac:dyDescent="0.2">
      <c r="G9542">
        <v>9540</v>
      </c>
      <c r="H9542">
        <f t="shared" ca="1" si="263"/>
        <v>1.6474591086097144E-2</v>
      </c>
    </row>
    <row r="9543" spans="7:8" x14ac:dyDescent="0.2">
      <c r="G9543">
        <v>9541</v>
      </c>
      <c r="H9543">
        <f t="shared" ca="1" si="263"/>
        <v>3.1452092920058482E-2</v>
      </c>
    </row>
    <row r="9544" spans="7:8" x14ac:dyDescent="0.2">
      <c r="G9544">
        <v>9542</v>
      </c>
      <c r="H9544">
        <f t="shared" ca="1" si="263"/>
        <v>9.9535642805397544E-3</v>
      </c>
    </row>
    <row r="9545" spans="7:8" x14ac:dyDescent="0.2">
      <c r="G9545">
        <v>9543</v>
      </c>
      <c r="H9545">
        <f t="shared" ca="1" si="263"/>
        <v>3.3781439350550148E-2</v>
      </c>
    </row>
    <row r="9546" spans="7:8" x14ac:dyDescent="0.2">
      <c r="G9546">
        <v>9544</v>
      </c>
      <c r="H9546">
        <f t="shared" ca="1" si="263"/>
        <v>1.4260507634594478E-2</v>
      </c>
    </row>
    <row r="9547" spans="7:8" x14ac:dyDescent="0.2">
      <c r="G9547">
        <v>9545</v>
      </c>
      <c r="H9547">
        <f t="shared" ca="1" si="263"/>
        <v>-4.4326269077050361E-2</v>
      </c>
    </row>
    <row r="9548" spans="7:8" x14ac:dyDescent="0.2">
      <c r="G9548">
        <v>9546</v>
      </c>
      <c r="H9548">
        <f t="shared" ca="1" si="263"/>
        <v>-1.9659958105522717E-2</v>
      </c>
    </row>
    <row r="9549" spans="7:8" x14ac:dyDescent="0.2">
      <c r="G9549">
        <v>9547</v>
      </c>
      <c r="H9549">
        <f t="shared" ca="1" si="263"/>
        <v>2.3995151278734347E-2</v>
      </c>
    </row>
    <row r="9550" spans="7:8" x14ac:dyDescent="0.2">
      <c r="G9550">
        <v>9548</v>
      </c>
      <c r="H9550">
        <f t="shared" ca="1" si="263"/>
        <v>2.4115081338290923E-2</v>
      </c>
    </row>
    <row r="9551" spans="7:8" x14ac:dyDescent="0.2">
      <c r="G9551">
        <v>9549</v>
      </c>
      <c r="H9551">
        <f t="shared" ca="1" si="263"/>
        <v>8.305903407513401E-5</v>
      </c>
    </row>
    <row r="9552" spans="7:8" x14ac:dyDescent="0.2">
      <c r="G9552">
        <v>9550</v>
      </c>
      <c r="H9552">
        <f t="shared" ca="1" si="263"/>
        <v>2.3925785974671907E-2</v>
      </c>
    </row>
    <row r="9553" spans="7:8" x14ac:dyDescent="0.2">
      <c r="G9553">
        <v>9551</v>
      </c>
      <c r="H9553">
        <f t="shared" ca="1" si="263"/>
        <v>2.677919275882764E-2</v>
      </c>
    </row>
    <row r="9554" spans="7:8" x14ac:dyDescent="0.2">
      <c r="G9554">
        <v>9552</v>
      </c>
      <c r="H9554">
        <f t="shared" ca="1" si="263"/>
        <v>-6.3872396619546598E-3</v>
      </c>
    </row>
    <row r="9555" spans="7:8" x14ac:dyDescent="0.2">
      <c r="G9555">
        <v>9553</v>
      </c>
      <c r="H9555">
        <f t="shared" ca="1" si="263"/>
        <v>3.3541306212597453E-2</v>
      </c>
    </row>
    <row r="9556" spans="7:8" x14ac:dyDescent="0.2">
      <c r="G9556">
        <v>9554</v>
      </c>
      <c r="H9556">
        <f t="shared" ca="1" si="263"/>
        <v>-2.3204724288035859E-2</v>
      </c>
    </row>
    <row r="9557" spans="7:8" x14ac:dyDescent="0.2">
      <c r="G9557">
        <v>9555</v>
      </c>
      <c r="H9557">
        <f t="shared" ca="1" si="263"/>
        <v>2.8392386382960488E-2</v>
      </c>
    </row>
    <row r="9558" spans="7:8" x14ac:dyDescent="0.2">
      <c r="G9558">
        <v>9556</v>
      </c>
      <c r="H9558">
        <f t="shared" ca="1" si="263"/>
        <v>2.8680898264244446E-2</v>
      </c>
    </row>
    <row r="9559" spans="7:8" x14ac:dyDescent="0.2">
      <c r="G9559">
        <v>9557</v>
      </c>
      <c r="H9559">
        <f t="shared" ca="1" si="263"/>
        <v>-1.6726507159968679E-2</v>
      </c>
    </row>
    <row r="9560" spans="7:8" x14ac:dyDescent="0.2">
      <c r="G9560">
        <v>9558</v>
      </c>
      <c r="H9560">
        <f t="shared" ca="1" si="263"/>
        <v>1.7270699694065948E-2</v>
      </c>
    </row>
    <row r="9561" spans="7:8" x14ac:dyDescent="0.2">
      <c r="G9561">
        <v>9559</v>
      </c>
      <c r="H9561">
        <f t="shared" ca="1" si="263"/>
        <v>-5.2530714234108405E-2</v>
      </c>
    </row>
    <row r="9562" spans="7:8" x14ac:dyDescent="0.2">
      <c r="G9562">
        <v>9560</v>
      </c>
      <c r="H9562">
        <f t="shared" ca="1" si="263"/>
        <v>-1.1687460050239913E-2</v>
      </c>
    </row>
    <row r="9563" spans="7:8" x14ac:dyDescent="0.2">
      <c r="G9563">
        <v>9561</v>
      </c>
      <c r="H9563">
        <f t="shared" ca="1" si="263"/>
        <v>8.1345360209173368E-3</v>
      </c>
    </row>
    <row r="9564" spans="7:8" x14ac:dyDescent="0.2">
      <c r="G9564">
        <v>9562</v>
      </c>
      <c r="H9564">
        <f t="shared" ca="1" si="263"/>
        <v>-1.0478508174953305E-2</v>
      </c>
    </row>
    <row r="9565" spans="7:8" x14ac:dyDescent="0.2">
      <c r="G9565">
        <v>9563</v>
      </c>
      <c r="H9565">
        <f t="shared" ca="1" si="263"/>
        <v>-9.0340569950117557E-3</v>
      </c>
    </row>
    <row r="9566" spans="7:8" x14ac:dyDescent="0.2">
      <c r="G9566">
        <v>9564</v>
      </c>
      <c r="H9566">
        <f t="shared" ca="1" si="263"/>
        <v>1.1921859509294091E-3</v>
      </c>
    </row>
    <row r="9567" spans="7:8" x14ac:dyDescent="0.2">
      <c r="G9567">
        <v>9565</v>
      </c>
      <c r="H9567">
        <f t="shared" ca="1" si="263"/>
        <v>3.8406108219583325E-3</v>
      </c>
    </row>
    <row r="9568" spans="7:8" x14ac:dyDescent="0.2">
      <c r="G9568">
        <v>9566</v>
      </c>
      <c r="H9568">
        <f t="shared" ca="1" si="263"/>
        <v>-2.031698575905095E-2</v>
      </c>
    </row>
    <row r="9569" spans="7:8" x14ac:dyDescent="0.2">
      <c r="G9569">
        <v>9567</v>
      </c>
      <c r="H9569">
        <f t="shared" ca="1" si="263"/>
        <v>2.6669930697945522E-2</v>
      </c>
    </row>
    <row r="9570" spans="7:8" x14ac:dyDescent="0.2">
      <c r="G9570">
        <v>9568</v>
      </c>
      <c r="H9570">
        <f t="shared" ca="1" si="263"/>
        <v>-8.1630244471495566E-3</v>
      </c>
    </row>
    <row r="9571" spans="7:8" x14ac:dyDescent="0.2">
      <c r="G9571">
        <v>9569</v>
      </c>
      <c r="H9571">
        <f t="shared" ca="1" si="263"/>
        <v>5.3758899779136317E-2</v>
      </c>
    </row>
    <row r="9572" spans="7:8" x14ac:dyDescent="0.2">
      <c r="G9572">
        <v>9570</v>
      </c>
      <c r="H9572">
        <f t="shared" ca="1" si="263"/>
        <v>-2.7039419886229987E-2</v>
      </c>
    </row>
    <row r="9573" spans="7:8" x14ac:dyDescent="0.2">
      <c r="G9573">
        <v>9571</v>
      </c>
      <c r="H9573">
        <f t="shared" ca="1" si="263"/>
        <v>1.3533041316327796E-2</v>
      </c>
    </row>
    <row r="9574" spans="7:8" x14ac:dyDescent="0.2">
      <c r="G9574">
        <v>9572</v>
      </c>
      <c r="H9574">
        <f t="shared" ca="1" si="263"/>
        <v>-2.1082150534852354E-3</v>
      </c>
    </row>
    <row r="9575" spans="7:8" x14ac:dyDescent="0.2">
      <c r="G9575">
        <v>9573</v>
      </c>
      <c r="H9575">
        <f t="shared" ca="1" si="263"/>
        <v>1.8569709445817827E-2</v>
      </c>
    </row>
    <row r="9576" spans="7:8" x14ac:dyDescent="0.2">
      <c r="G9576">
        <v>9574</v>
      </c>
      <c r="H9576">
        <f t="shared" ca="1" si="263"/>
        <v>-3.3949044437089598E-2</v>
      </c>
    </row>
    <row r="9577" spans="7:8" x14ac:dyDescent="0.2">
      <c r="G9577">
        <v>9575</v>
      </c>
      <c r="H9577">
        <f t="shared" ca="1" si="263"/>
        <v>-6.4556614002107854E-2</v>
      </c>
    </row>
    <row r="9578" spans="7:8" x14ac:dyDescent="0.2">
      <c r="G9578">
        <v>9576</v>
      </c>
      <c r="H9578">
        <f t="shared" ca="1" si="263"/>
        <v>4.7030532875591818E-3</v>
      </c>
    </row>
    <row r="9579" spans="7:8" x14ac:dyDescent="0.2">
      <c r="G9579">
        <v>9577</v>
      </c>
      <c r="H9579">
        <f t="shared" ca="1" si="263"/>
        <v>-1.5281280985042719E-2</v>
      </c>
    </row>
    <row r="9580" spans="7:8" x14ac:dyDescent="0.2">
      <c r="G9580">
        <v>9578</v>
      </c>
      <c r="H9580">
        <f t="shared" ca="1" si="263"/>
        <v>-4.5378598537144869E-2</v>
      </c>
    </row>
    <row r="9581" spans="7:8" x14ac:dyDescent="0.2">
      <c r="G9581">
        <v>9579</v>
      </c>
      <c r="H9581">
        <f t="shared" ca="1" si="263"/>
        <v>2.6531180156518074E-2</v>
      </c>
    </row>
    <row r="9582" spans="7:8" x14ac:dyDescent="0.2">
      <c r="G9582">
        <v>9580</v>
      </c>
      <c r="H9582">
        <f t="shared" ca="1" si="263"/>
        <v>3.0881941887999208E-2</v>
      </c>
    </row>
    <row r="9583" spans="7:8" x14ac:dyDescent="0.2">
      <c r="G9583">
        <v>9581</v>
      </c>
      <c r="H9583">
        <f t="shared" ca="1" si="263"/>
        <v>-2.5791086941542987E-2</v>
      </c>
    </row>
    <row r="9584" spans="7:8" x14ac:dyDescent="0.2">
      <c r="G9584">
        <v>9582</v>
      </c>
      <c r="H9584">
        <f t="shared" ca="1" si="263"/>
        <v>-3.6875397791372791E-2</v>
      </c>
    </row>
    <row r="9585" spans="7:8" x14ac:dyDescent="0.2">
      <c r="G9585">
        <v>9583</v>
      </c>
      <c r="H9585">
        <f t="shared" ca="1" si="263"/>
        <v>-4.562966659586172E-2</v>
      </c>
    </row>
    <row r="9586" spans="7:8" x14ac:dyDescent="0.2">
      <c r="G9586">
        <v>9584</v>
      </c>
      <c r="H9586">
        <f t="shared" ca="1" si="263"/>
        <v>2.5382336477153065E-2</v>
      </c>
    </row>
    <row r="9587" spans="7:8" x14ac:dyDescent="0.2">
      <c r="G9587">
        <v>9585</v>
      </c>
      <c r="H9587">
        <f t="shared" ca="1" si="263"/>
        <v>-2.4687485597941258E-3</v>
      </c>
    </row>
    <row r="9588" spans="7:8" x14ac:dyDescent="0.2">
      <c r="G9588">
        <v>9586</v>
      </c>
      <c r="H9588">
        <f t="shared" ca="1" si="263"/>
        <v>7.8961902221842892E-3</v>
      </c>
    </row>
    <row r="9589" spans="7:8" x14ac:dyDescent="0.2">
      <c r="G9589">
        <v>9587</v>
      </c>
      <c r="H9589">
        <f t="shared" ca="1" si="263"/>
        <v>1.163427981449998E-2</v>
      </c>
    </row>
    <row r="9590" spans="7:8" x14ac:dyDescent="0.2">
      <c r="G9590">
        <v>9588</v>
      </c>
      <c r="H9590">
        <f t="shared" ca="1" si="263"/>
        <v>-8.9321374208167059E-3</v>
      </c>
    </row>
    <row r="9591" spans="7:8" x14ac:dyDescent="0.2">
      <c r="G9591">
        <v>9589</v>
      </c>
      <c r="H9591">
        <f t="shared" ca="1" si="263"/>
        <v>-1.4326535882246507E-5</v>
      </c>
    </row>
    <row r="9592" spans="7:8" x14ac:dyDescent="0.2">
      <c r="G9592">
        <v>9590</v>
      </c>
      <c r="H9592">
        <f t="shared" ca="1" si="263"/>
        <v>-3.0197139484334799E-2</v>
      </c>
    </row>
    <row r="9593" spans="7:8" x14ac:dyDescent="0.2">
      <c r="G9593">
        <v>9591</v>
      </c>
      <c r="H9593">
        <f t="shared" ca="1" si="263"/>
        <v>1.7112776817212821E-2</v>
      </c>
    </row>
    <row r="9594" spans="7:8" x14ac:dyDescent="0.2">
      <c r="G9594">
        <v>9592</v>
      </c>
      <c r="H9594">
        <f t="shared" ca="1" si="263"/>
        <v>-6.1370510754195492E-3</v>
      </c>
    </row>
    <row r="9595" spans="7:8" x14ac:dyDescent="0.2">
      <c r="G9595">
        <v>9593</v>
      </c>
      <c r="H9595">
        <f t="shared" ca="1" si="263"/>
        <v>-2.7767712956902654E-2</v>
      </c>
    </row>
    <row r="9596" spans="7:8" x14ac:dyDescent="0.2">
      <c r="G9596">
        <v>9594</v>
      </c>
      <c r="H9596">
        <f t="shared" ca="1" si="263"/>
        <v>6.9105475522929172E-2</v>
      </c>
    </row>
    <row r="9597" spans="7:8" x14ac:dyDescent="0.2">
      <c r="G9597">
        <v>9595</v>
      </c>
      <c r="H9597">
        <f t="shared" ca="1" si="263"/>
        <v>1.362403230019979E-2</v>
      </c>
    </row>
    <row r="9598" spans="7:8" x14ac:dyDescent="0.2">
      <c r="G9598">
        <v>9596</v>
      </c>
      <c r="H9598">
        <f t="shared" ca="1" si="263"/>
        <v>1.005655547378812E-2</v>
      </c>
    </row>
    <row r="9599" spans="7:8" x14ac:dyDescent="0.2">
      <c r="G9599">
        <v>9597</v>
      </c>
      <c r="H9599">
        <f t="shared" ca="1" si="263"/>
        <v>3.0120007694770898E-2</v>
      </c>
    </row>
    <row r="9600" spans="7:8" x14ac:dyDescent="0.2">
      <c r="G9600">
        <v>9598</v>
      </c>
      <c r="H9600">
        <f t="shared" ca="1" si="263"/>
        <v>-5.8924669763409324E-3</v>
      </c>
    </row>
    <row r="9601" spans="7:8" x14ac:dyDescent="0.2">
      <c r="G9601">
        <v>9599</v>
      </c>
      <c r="H9601">
        <f t="shared" ca="1" si="263"/>
        <v>5.6893188829081013E-3</v>
      </c>
    </row>
    <row r="9602" spans="7:8" x14ac:dyDescent="0.2">
      <c r="G9602">
        <v>9600</v>
      </c>
      <c r="H9602">
        <f t="shared" ca="1" si="263"/>
        <v>-9.0774619985392376E-3</v>
      </c>
    </row>
    <row r="9603" spans="7:8" x14ac:dyDescent="0.2">
      <c r="G9603">
        <v>9601</v>
      </c>
      <c r="H9603">
        <f t="shared" ca="1" si="263"/>
        <v>5.8343157980401628E-2</v>
      </c>
    </row>
    <row r="9604" spans="7:8" x14ac:dyDescent="0.2">
      <c r="G9604">
        <v>9602</v>
      </c>
      <c r="H9604">
        <f t="shared" ref="H9604:H9667" ca="1" si="264">_xlfn.NORM.INV(RAND(),N$5,N$6)</f>
        <v>-2.1342386272101062E-2</v>
      </c>
    </row>
    <row r="9605" spans="7:8" x14ac:dyDescent="0.2">
      <c r="G9605">
        <v>9603</v>
      </c>
      <c r="H9605">
        <f t="shared" ca="1" si="264"/>
        <v>8.3984926103671999E-3</v>
      </c>
    </row>
    <row r="9606" spans="7:8" x14ac:dyDescent="0.2">
      <c r="G9606">
        <v>9604</v>
      </c>
      <c r="H9606">
        <f t="shared" ca="1" si="264"/>
        <v>-3.0105694945405945E-3</v>
      </c>
    </row>
    <row r="9607" spans="7:8" x14ac:dyDescent="0.2">
      <c r="G9607">
        <v>9605</v>
      </c>
      <c r="H9607">
        <f t="shared" ca="1" si="264"/>
        <v>-1.1126744369329328E-2</v>
      </c>
    </row>
    <row r="9608" spans="7:8" x14ac:dyDescent="0.2">
      <c r="G9608">
        <v>9606</v>
      </c>
      <c r="H9608">
        <f t="shared" ca="1" si="264"/>
        <v>2.2258506810924322E-2</v>
      </c>
    </row>
    <row r="9609" spans="7:8" x14ac:dyDescent="0.2">
      <c r="G9609">
        <v>9607</v>
      </c>
      <c r="H9609">
        <f t="shared" ca="1" si="264"/>
        <v>-3.9117181118110161E-2</v>
      </c>
    </row>
    <row r="9610" spans="7:8" x14ac:dyDescent="0.2">
      <c r="G9610">
        <v>9608</v>
      </c>
      <c r="H9610">
        <f t="shared" ca="1" si="264"/>
        <v>1.6503385108626922E-2</v>
      </c>
    </row>
    <row r="9611" spans="7:8" x14ac:dyDescent="0.2">
      <c r="G9611">
        <v>9609</v>
      </c>
      <c r="H9611">
        <f t="shared" ca="1" si="264"/>
        <v>1.40146254103532E-2</v>
      </c>
    </row>
    <row r="9612" spans="7:8" x14ac:dyDescent="0.2">
      <c r="G9612">
        <v>9610</v>
      </c>
      <c r="H9612">
        <f t="shared" ca="1" si="264"/>
        <v>-3.9572188394410499E-3</v>
      </c>
    </row>
    <row r="9613" spans="7:8" x14ac:dyDescent="0.2">
      <c r="G9613">
        <v>9611</v>
      </c>
      <c r="H9613">
        <f t="shared" ca="1" si="264"/>
        <v>-8.2784444428793735E-2</v>
      </c>
    </row>
    <row r="9614" spans="7:8" x14ac:dyDescent="0.2">
      <c r="G9614">
        <v>9612</v>
      </c>
      <c r="H9614">
        <f t="shared" ca="1" si="264"/>
        <v>-1.940543569842558E-2</v>
      </c>
    </row>
    <row r="9615" spans="7:8" x14ac:dyDescent="0.2">
      <c r="G9615">
        <v>9613</v>
      </c>
      <c r="H9615">
        <f t="shared" ca="1" si="264"/>
        <v>2.5707962014296622E-3</v>
      </c>
    </row>
    <row r="9616" spans="7:8" x14ac:dyDescent="0.2">
      <c r="G9616">
        <v>9614</v>
      </c>
      <c r="H9616">
        <f t="shared" ca="1" si="264"/>
        <v>3.2370251523987691E-3</v>
      </c>
    </row>
    <row r="9617" spans="7:8" x14ac:dyDescent="0.2">
      <c r="G9617">
        <v>9615</v>
      </c>
      <c r="H9617">
        <f t="shared" ca="1" si="264"/>
        <v>-7.0457688930459254E-3</v>
      </c>
    </row>
    <row r="9618" spans="7:8" x14ac:dyDescent="0.2">
      <c r="G9618">
        <v>9616</v>
      </c>
      <c r="H9618">
        <f t="shared" ca="1" si="264"/>
        <v>3.2903230516830383E-2</v>
      </c>
    </row>
    <row r="9619" spans="7:8" x14ac:dyDescent="0.2">
      <c r="G9619">
        <v>9617</v>
      </c>
      <c r="H9619">
        <f t="shared" ca="1" si="264"/>
        <v>-2.1297720621834808E-2</v>
      </c>
    </row>
    <row r="9620" spans="7:8" x14ac:dyDescent="0.2">
      <c r="G9620">
        <v>9618</v>
      </c>
      <c r="H9620">
        <f t="shared" ca="1" si="264"/>
        <v>5.7203059675227817E-3</v>
      </c>
    </row>
    <row r="9621" spans="7:8" x14ac:dyDescent="0.2">
      <c r="G9621">
        <v>9619</v>
      </c>
      <c r="H9621">
        <f t="shared" ca="1" si="264"/>
        <v>2.9289215325935203E-2</v>
      </c>
    </row>
    <row r="9622" spans="7:8" x14ac:dyDescent="0.2">
      <c r="G9622">
        <v>9620</v>
      </c>
      <c r="H9622">
        <f t="shared" ca="1" si="264"/>
        <v>-2.1290689105882311E-2</v>
      </c>
    </row>
    <row r="9623" spans="7:8" x14ac:dyDescent="0.2">
      <c r="G9623">
        <v>9621</v>
      </c>
      <c r="H9623">
        <f t="shared" ca="1" si="264"/>
        <v>-1.4615515016242954E-2</v>
      </c>
    </row>
    <row r="9624" spans="7:8" x14ac:dyDescent="0.2">
      <c r="G9624">
        <v>9622</v>
      </c>
      <c r="H9624">
        <f t="shared" ca="1" si="264"/>
        <v>-2.7449488102163758E-2</v>
      </c>
    </row>
    <row r="9625" spans="7:8" x14ac:dyDescent="0.2">
      <c r="G9625">
        <v>9623</v>
      </c>
      <c r="H9625">
        <f t="shared" ca="1" si="264"/>
        <v>-1.0632739530115115E-2</v>
      </c>
    </row>
    <row r="9626" spans="7:8" x14ac:dyDescent="0.2">
      <c r="G9626">
        <v>9624</v>
      </c>
      <c r="H9626">
        <f t="shared" ca="1" si="264"/>
        <v>1.7363719961185568E-2</v>
      </c>
    </row>
    <row r="9627" spans="7:8" x14ac:dyDescent="0.2">
      <c r="G9627">
        <v>9625</v>
      </c>
      <c r="H9627">
        <f t="shared" ca="1" si="264"/>
        <v>-4.3528338058575589E-2</v>
      </c>
    </row>
    <row r="9628" spans="7:8" x14ac:dyDescent="0.2">
      <c r="G9628">
        <v>9626</v>
      </c>
      <c r="H9628">
        <f t="shared" ca="1" si="264"/>
        <v>-1.7223142470014763E-3</v>
      </c>
    </row>
    <row r="9629" spans="7:8" x14ac:dyDescent="0.2">
      <c r="G9629">
        <v>9627</v>
      </c>
      <c r="H9629">
        <f t="shared" ca="1" si="264"/>
        <v>-6.0467981646550997E-2</v>
      </c>
    </row>
    <row r="9630" spans="7:8" x14ac:dyDescent="0.2">
      <c r="G9630">
        <v>9628</v>
      </c>
      <c r="H9630">
        <f t="shared" ca="1" si="264"/>
        <v>1.9951992814544517E-2</v>
      </c>
    </row>
    <row r="9631" spans="7:8" x14ac:dyDescent="0.2">
      <c r="G9631">
        <v>9629</v>
      </c>
      <c r="H9631">
        <f t="shared" ca="1" si="264"/>
        <v>3.9527063010479698E-3</v>
      </c>
    </row>
    <row r="9632" spans="7:8" x14ac:dyDescent="0.2">
      <c r="G9632">
        <v>9630</v>
      </c>
      <c r="H9632">
        <f t="shared" ca="1" si="264"/>
        <v>-7.906886714185643E-4</v>
      </c>
    </row>
    <row r="9633" spans="7:8" x14ac:dyDescent="0.2">
      <c r="G9633">
        <v>9631</v>
      </c>
      <c r="H9633">
        <f t="shared" ca="1" si="264"/>
        <v>3.0446639741101549E-2</v>
      </c>
    </row>
    <row r="9634" spans="7:8" x14ac:dyDescent="0.2">
      <c r="G9634">
        <v>9632</v>
      </c>
      <c r="H9634">
        <f t="shared" ca="1" si="264"/>
        <v>-5.7335884586123147E-2</v>
      </c>
    </row>
    <row r="9635" spans="7:8" x14ac:dyDescent="0.2">
      <c r="G9635">
        <v>9633</v>
      </c>
      <c r="H9635">
        <f t="shared" ca="1" si="264"/>
        <v>-2.1260353525530205E-2</v>
      </c>
    </row>
    <row r="9636" spans="7:8" x14ac:dyDescent="0.2">
      <c r="G9636">
        <v>9634</v>
      </c>
      <c r="H9636">
        <f t="shared" ca="1" si="264"/>
        <v>-3.7709157907479952E-2</v>
      </c>
    </row>
    <row r="9637" spans="7:8" x14ac:dyDescent="0.2">
      <c r="G9637">
        <v>9635</v>
      </c>
      <c r="H9637">
        <f t="shared" ca="1" si="264"/>
        <v>3.0561694460178035E-2</v>
      </c>
    </row>
    <row r="9638" spans="7:8" x14ac:dyDescent="0.2">
      <c r="G9638">
        <v>9636</v>
      </c>
      <c r="H9638">
        <f t="shared" ca="1" si="264"/>
        <v>3.0701658735971075E-2</v>
      </c>
    </row>
    <row r="9639" spans="7:8" x14ac:dyDescent="0.2">
      <c r="G9639">
        <v>9637</v>
      </c>
      <c r="H9639">
        <f t="shared" ca="1" si="264"/>
        <v>-2.0840160826003304E-2</v>
      </c>
    </row>
    <row r="9640" spans="7:8" x14ac:dyDescent="0.2">
      <c r="G9640">
        <v>9638</v>
      </c>
      <c r="H9640">
        <f t="shared" ca="1" si="264"/>
        <v>-6.9898675398186866E-2</v>
      </c>
    </row>
    <row r="9641" spans="7:8" x14ac:dyDescent="0.2">
      <c r="G9641">
        <v>9639</v>
      </c>
      <c r="H9641">
        <f t="shared" ca="1" si="264"/>
        <v>2.811906084307254E-2</v>
      </c>
    </row>
    <row r="9642" spans="7:8" x14ac:dyDescent="0.2">
      <c r="G9642">
        <v>9640</v>
      </c>
      <c r="H9642">
        <f t="shared" ca="1" si="264"/>
        <v>-1.28008584508673E-2</v>
      </c>
    </row>
    <row r="9643" spans="7:8" x14ac:dyDescent="0.2">
      <c r="G9643">
        <v>9641</v>
      </c>
      <c r="H9643">
        <f t="shared" ca="1" si="264"/>
        <v>-3.2526552281743962E-2</v>
      </c>
    </row>
    <row r="9644" spans="7:8" x14ac:dyDescent="0.2">
      <c r="G9644">
        <v>9642</v>
      </c>
      <c r="H9644">
        <f t="shared" ca="1" si="264"/>
        <v>1.1994099790378252E-2</v>
      </c>
    </row>
    <row r="9645" spans="7:8" x14ac:dyDescent="0.2">
      <c r="G9645">
        <v>9643</v>
      </c>
      <c r="H9645">
        <f t="shared" ca="1" si="264"/>
        <v>-4.1624296029877167E-3</v>
      </c>
    </row>
    <row r="9646" spans="7:8" x14ac:dyDescent="0.2">
      <c r="G9646">
        <v>9644</v>
      </c>
      <c r="H9646">
        <f t="shared" ca="1" si="264"/>
        <v>-5.012695353651433E-3</v>
      </c>
    </row>
    <row r="9647" spans="7:8" x14ac:dyDescent="0.2">
      <c r="G9647">
        <v>9645</v>
      </c>
      <c r="H9647">
        <f t="shared" ca="1" si="264"/>
        <v>9.9301581745589156E-3</v>
      </c>
    </row>
    <row r="9648" spans="7:8" x14ac:dyDescent="0.2">
      <c r="G9648">
        <v>9646</v>
      </c>
      <c r="H9648">
        <f t="shared" ca="1" si="264"/>
        <v>-1.2011264552783882E-2</v>
      </c>
    </row>
    <row r="9649" spans="7:8" x14ac:dyDescent="0.2">
      <c r="G9649">
        <v>9647</v>
      </c>
      <c r="H9649">
        <f t="shared" ca="1" si="264"/>
        <v>3.0918558204839752E-2</v>
      </c>
    </row>
    <row r="9650" spans="7:8" x14ac:dyDescent="0.2">
      <c r="G9650">
        <v>9648</v>
      </c>
      <c r="H9650">
        <f t="shared" ca="1" si="264"/>
        <v>-4.2492664046248921E-2</v>
      </c>
    </row>
    <row r="9651" spans="7:8" x14ac:dyDescent="0.2">
      <c r="G9651">
        <v>9649</v>
      </c>
      <c r="H9651">
        <f t="shared" ca="1" si="264"/>
        <v>1.4854228816884146E-2</v>
      </c>
    </row>
    <row r="9652" spans="7:8" x14ac:dyDescent="0.2">
      <c r="G9652">
        <v>9650</v>
      </c>
      <c r="H9652">
        <f t="shared" ca="1" si="264"/>
        <v>-3.4610606617431171E-2</v>
      </c>
    </row>
    <row r="9653" spans="7:8" x14ac:dyDescent="0.2">
      <c r="G9653">
        <v>9651</v>
      </c>
      <c r="H9653">
        <f t="shared" ca="1" si="264"/>
        <v>5.1759515790910753E-3</v>
      </c>
    </row>
    <row r="9654" spans="7:8" x14ac:dyDescent="0.2">
      <c r="G9654">
        <v>9652</v>
      </c>
      <c r="H9654">
        <f t="shared" ca="1" si="264"/>
        <v>1.6738649859043556E-2</v>
      </c>
    </row>
    <row r="9655" spans="7:8" x14ac:dyDescent="0.2">
      <c r="G9655">
        <v>9653</v>
      </c>
      <c r="H9655">
        <f t="shared" ca="1" si="264"/>
        <v>2.3537775870675789E-2</v>
      </c>
    </row>
    <row r="9656" spans="7:8" x14ac:dyDescent="0.2">
      <c r="G9656">
        <v>9654</v>
      </c>
      <c r="H9656">
        <f t="shared" ca="1" si="264"/>
        <v>-3.0619828181358909E-2</v>
      </c>
    </row>
    <row r="9657" spans="7:8" x14ac:dyDescent="0.2">
      <c r="G9657">
        <v>9655</v>
      </c>
      <c r="H9657">
        <f t="shared" ca="1" si="264"/>
        <v>-2.5186625526174195E-2</v>
      </c>
    </row>
    <row r="9658" spans="7:8" x14ac:dyDescent="0.2">
      <c r="G9658">
        <v>9656</v>
      </c>
      <c r="H9658">
        <f t="shared" ca="1" si="264"/>
        <v>1.2653381007134147E-2</v>
      </c>
    </row>
    <row r="9659" spans="7:8" x14ac:dyDescent="0.2">
      <c r="G9659">
        <v>9657</v>
      </c>
      <c r="H9659">
        <f t="shared" ca="1" si="264"/>
        <v>-7.3271071417903089E-3</v>
      </c>
    </row>
    <row r="9660" spans="7:8" x14ac:dyDescent="0.2">
      <c r="G9660">
        <v>9658</v>
      </c>
      <c r="H9660">
        <f t="shared" ca="1" si="264"/>
        <v>-5.3664411117680159E-2</v>
      </c>
    </row>
    <row r="9661" spans="7:8" x14ac:dyDescent="0.2">
      <c r="G9661">
        <v>9659</v>
      </c>
      <c r="H9661">
        <f t="shared" ca="1" si="264"/>
        <v>-3.950501199454802E-2</v>
      </c>
    </row>
    <row r="9662" spans="7:8" x14ac:dyDescent="0.2">
      <c r="G9662">
        <v>9660</v>
      </c>
      <c r="H9662">
        <f t="shared" ca="1" si="264"/>
        <v>3.6457100441671428E-2</v>
      </c>
    </row>
    <row r="9663" spans="7:8" x14ac:dyDescent="0.2">
      <c r="G9663">
        <v>9661</v>
      </c>
      <c r="H9663">
        <f t="shared" ca="1" si="264"/>
        <v>8.9357909427176859E-3</v>
      </c>
    </row>
    <row r="9664" spans="7:8" x14ac:dyDescent="0.2">
      <c r="G9664">
        <v>9662</v>
      </c>
      <c r="H9664">
        <f t="shared" ca="1" si="264"/>
        <v>-2.0131034762122225E-2</v>
      </c>
    </row>
    <row r="9665" spans="7:8" x14ac:dyDescent="0.2">
      <c r="G9665">
        <v>9663</v>
      </c>
      <c r="H9665">
        <f t="shared" ca="1" si="264"/>
        <v>6.9887251070753248E-2</v>
      </c>
    </row>
    <row r="9666" spans="7:8" x14ac:dyDescent="0.2">
      <c r="G9666">
        <v>9664</v>
      </c>
      <c r="H9666">
        <f t="shared" ca="1" si="264"/>
        <v>-2.7253160581367036E-2</v>
      </c>
    </row>
    <row r="9667" spans="7:8" x14ac:dyDescent="0.2">
      <c r="G9667">
        <v>9665</v>
      </c>
      <c r="H9667">
        <f t="shared" ca="1" si="264"/>
        <v>2.5501838521877752E-2</v>
      </c>
    </row>
    <row r="9668" spans="7:8" x14ac:dyDescent="0.2">
      <c r="G9668">
        <v>9666</v>
      </c>
      <c r="H9668">
        <f t="shared" ref="H9668:H9731" ca="1" si="265">_xlfn.NORM.INV(RAND(),N$5,N$6)</f>
        <v>2.9708635073152325E-2</v>
      </c>
    </row>
    <row r="9669" spans="7:8" x14ac:dyDescent="0.2">
      <c r="G9669">
        <v>9667</v>
      </c>
      <c r="H9669">
        <f t="shared" ca="1" si="265"/>
        <v>2.5075159503638401E-2</v>
      </c>
    </row>
    <row r="9670" spans="7:8" x14ac:dyDescent="0.2">
      <c r="G9670">
        <v>9668</v>
      </c>
      <c r="H9670">
        <f t="shared" ca="1" si="265"/>
        <v>7.9869585551856734E-2</v>
      </c>
    </row>
    <row r="9671" spans="7:8" x14ac:dyDescent="0.2">
      <c r="G9671">
        <v>9669</v>
      </c>
      <c r="H9671">
        <f t="shared" ca="1" si="265"/>
        <v>-1.5934445268587179E-2</v>
      </c>
    </row>
    <row r="9672" spans="7:8" x14ac:dyDescent="0.2">
      <c r="G9672">
        <v>9670</v>
      </c>
      <c r="H9672">
        <f t="shared" ca="1" si="265"/>
        <v>1.2714541639703715E-2</v>
      </c>
    </row>
    <row r="9673" spans="7:8" x14ac:dyDescent="0.2">
      <c r="G9673">
        <v>9671</v>
      </c>
      <c r="H9673">
        <f t="shared" ca="1" si="265"/>
        <v>1.0809300995506345E-2</v>
      </c>
    </row>
    <row r="9674" spans="7:8" x14ac:dyDescent="0.2">
      <c r="G9674">
        <v>9672</v>
      </c>
      <c r="H9674">
        <f t="shared" ca="1" si="265"/>
        <v>-1.2341752591262396E-2</v>
      </c>
    </row>
    <row r="9675" spans="7:8" x14ac:dyDescent="0.2">
      <c r="G9675">
        <v>9673</v>
      </c>
      <c r="H9675">
        <f t="shared" ca="1" si="265"/>
        <v>4.5980844794428294E-2</v>
      </c>
    </row>
    <row r="9676" spans="7:8" x14ac:dyDescent="0.2">
      <c r="G9676">
        <v>9674</v>
      </c>
      <c r="H9676">
        <f t="shared" ca="1" si="265"/>
        <v>-2.3561058181138924E-3</v>
      </c>
    </row>
    <row r="9677" spans="7:8" x14ac:dyDescent="0.2">
      <c r="G9677">
        <v>9675</v>
      </c>
      <c r="H9677">
        <f t="shared" ca="1" si="265"/>
        <v>2.2344763098375256E-2</v>
      </c>
    </row>
    <row r="9678" spans="7:8" x14ac:dyDescent="0.2">
      <c r="G9678">
        <v>9676</v>
      </c>
      <c r="H9678">
        <f t="shared" ca="1" si="265"/>
        <v>-2.4968953420388747E-2</v>
      </c>
    </row>
    <row r="9679" spans="7:8" x14ac:dyDescent="0.2">
      <c r="G9679">
        <v>9677</v>
      </c>
      <c r="H9679">
        <f t="shared" ca="1" si="265"/>
        <v>2.3162714016710877E-2</v>
      </c>
    </row>
    <row r="9680" spans="7:8" x14ac:dyDescent="0.2">
      <c r="G9680">
        <v>9678</v>
      </c>
      <c r="H9680">
        <f t="shared" ca="1" si="265"/>
        <v>2.1161028926773667E-2</v>
      </c>
    </row>
    <row r="9681" spans="7:8" x14ac:dyDescent="0.2">
      <c r="G9681">
        <v>9679</v>
      </c>
      <c r="H9681">
        <f t="shared" ca="1" si="265"/>
        <v>-2.0859972643348219E-2</v>
      </c>
    </row>
    <row r="9682" spans="7:8" x14ac:dyDescent="0.2">
      <c r="G9682">
        <v>9680</v>
      </c>
      <c r="H9682">
        <f t="shared" ca="1" si="265"/>
        <v>5.2612239477836074E-3</v>
      </c>
    </row>
    <row r="9683" spans="7:8" x14ac:dyDescent="0.2">
      <c r="G9683">
        <v>9681</v>
      </c>
      <c r="H9683">
        <f t="shared" ca="1" si="265"/>
        <v>-7.3411978362247143E-3</v>
      </c>
    </row>
    <row r="9684" spans="7:8" x14ac:dyDescent="0.2">
      <c r="G9684">
        <v>9682</v>
      </c>
      <c r="H9684">
        <f t="shared" ca="1" si="265"/>
        <v>2.0351538326973524E-2</v>
      </c>
    </row>
    <row r="9685" spans="7:8" x14ac:dyDescent="0.2">
      <c r="G9685">
        <v>9683</v>
      </c>
      <c r="H9685">
        <f t="shared" ca="1" si="265"/>
        <v>-1.7777274191095937E-2</v>
      </c>
    </row>
    <row r="9686" spans="7:8" x14ac:dyDescent="0.2">
      <c r="G9686">
        <v>9684</v>
      </c>
      <c r="H9686">
        <f t="shared" ca="1" si="265"/>
        <v>-3.2608053323029761E-2</v>
      </c>
    </row>
    <row r="9687" spans="7:8" x14ac:dyDescent="0.2">
      <c r="G9687">
        <v>9685</v>
      </c>
      <c r="H9687">
        <f t="shared" ca="1" si="265"/>
        <v>-1.4507631169956504E-2</v>
      </c>
    </row>
    <row r="9688" spans="7:8" x14ac:dyDescent="0.2">
      <c r="G9688">
        <v>9686</v>
      </c>
      <c r="H9688">
        <f t="shared" ca="1" si="265"/>
        <v>-1.5419727940742676E-2</v>
      </c>
    </row>
    <row r="9689" spans="7:8" x14ac:dyDescent="0.2">
      <c r="G9689">
        <v>9687</v>
      </c>
      <c r="H9689">
        <f t="shared" ca="1" si="265"/>
        <v>-3.7793417031511895E-3</v>
      </c>
    </row>
    <row r="9690" spans="7:8" x14ac:dyDescent="0.2">
      <c r="G9690">
        <v>9688</v>
      </c>
      <c r="H9690">
        <f t="shared" ca="1" si="265"/>
        <v>-1.3550525301151195E-2</v>
      </c>
    </row>
    <row r="9691" spans="7:8" x14ac:dyDescent="0.2">
      <c r="G9691">
        <v>9689</v>
      </c>
      <c r="H9691">
        <f t="shared" ca="1" si="265"/>
        <v>3.3606092733817483E-3</v>
      </c>
    </row>
    <row r="9692" spans="7:8" x14ac:dyDescent="0.2">
      <c r="G9692">
        <v>9690</v>
      </c>
      <c r="H9692">
        <f t="shared" ca="1" si="265"/>
        <v>3.3566596196676221E-2</v>
      </c>
    </row>
    <row r="9693" spans="7:8" x14ac:dyDescent="0.2">
      <c r="G9693">
        <v>9691</v>
      </c>
      <c r="H9693">
        <f t="shared" ca="1" si="265"/>
        <v>-3.5581582497802709E-2</v>
      </c>
    </row>
    <row r="9694" spans="7:8" x14ac:dyDescent="0.2">
      <c r="G9694">
        <v>9692</v>
      </c>
      <c r="H9694">
        <f t="shared" ca="1" si="265"/>
        <v>-5.0834748690474246E-2</v>
      </c>
    </row>
    <row r="9695" spans="7:8" x14ac:dyDescent="0.2">
      <c r="G9695">
        <v>9693</v>
      </c>
      <c r="H9695">
        <f t="shared" ca="1" si="265"/>
        <v>2.5500514850507524E-2</v>
      </c>
    </row>
    <row r="9696" spans="7:8" x14ac:dyDescent="0.2">
      <c r="G9696">
        <v>9694</v>
      </c>
      <c r="H9696">
        <f t="shared" ca="1" si="265"/>
        <v>7.3751903557163706E-3</v>
      </c>
    </row>
    <row r="9697" spans="7:8" x14ac:dyDescent="0.2">
      <c r="G9697">
        <v>9695</v>
      </c>
      <c r="H9697">
        <f t="shared" ca="1" si="265"/>
        <v>-2.7280423171999165E-3</v>
      </c>
    </row>
    <row r="9698" spans="7:8" x14ac:dyDescent="0.2">
      <c r="G9698">
        <v>9696</v>
      </c>
      <c r="H9698">
        <f t="shared" ca="1" si="265"/>
        <v>-1.7545703347168169E-2</v>
      </c>
    </row>
    <row r="9699" spans="7:8" x14ac:dyDescent="0.2">
      <c r="G9699">
        <v>9697</v>
      </c>
      <c r="H9699">
        <f t="shared" ca="1" si="265"/>
        <v>1.281177503569764E-2</v>
      </c>
    </row>
    <row r="9700" spans="7:8" x14ac:dyDescent="0.2">
      <c r="G9700">
        <v>9698</v>
      </c>
      <c r="H9700">
        <f t="shared" ca="1" si="265"/>
        <v>2.7978724541764841E-2</v>
      </c>
    </row>
    <row r="9701" spans="7:8" x14ac:dyDescent="0.2">
      <c r="G9701">
        <v>9699</v>
      </c>
      <c r="H9701">
        <f t="shared" ca="1" si="265"/>
        <v>-1.0982942835067663E-3</v>
      </c>
    </row>
    <row r="9702" spans="7:8" x14ac:dyDescent="0.2">
      <c r="G9702">
        <v>9700</v>
      </c>
      <c r="H9702">
        <f t="shared" ca="1" si="265"/>
        <v>1.350725253218143E-2</v>
      </c>
    </row>
    <row r="9703" spans="7:8" x14ac:dyDescent="0.2">
      <c r="G9703">
        <v>9701</v>
      </c>
      <c r="H9703">
        <f t="shared" ca="1" si="265"/>
        <v>-3.0166080676978253E-2</v>
      </c>
    </row>
    <row r="9704" spans="7:8" x14ac:dyDescent="0.2">
      <c r="G9704">
        <v>9702</v>
      </c>
      <c r="H9704">
        <f t="shared" ca="1" si="265"/>
        <v>5.0455928275695543E-3</v>
      </c>
    </row>
    <row r="9705" spans="7:8" x14ac:dyDescent="0.2">
      <c r="G9705">
        <v>9703</v>
      </c>
      <c r="H9705">
        <f t="shared" ca="1" si="265"/>
        <v>-1.1362922972138135E-2</v>
      </c>
    </row>
    <row r="9706" spans="7:8" x14ac:dyDescent="0.2">
      <c r="G9706">
        <v>9704</v>
      </c>
      <c r="H9706">
        <f t="shared" ca="1" si="265"/>
        <v>1.3675243852196673E-2</v>
      </c>
    </row>
    <row r="9707" spans="7:8" x14ac:dyDescent="0.2">
      <c r="G9707">
        <v>9705</v>
      </c>
      <c r="H9707">
        <f t="shared" ca="1" si="265"/>
        <v>8.7865044440676426E-3</v>
      </c>
    </row>
    <row r="9708" spans="7:8" x14ac:dyDescent="0.2">
      <c r="G9708">
        <v>9706</v>
      </c>
      <c r="H9708">
        <f t="shared" ca="1" si="265"/>
        <v>-4.9094331344937091E-2</v>
      </c>
    </row>
    <row r="9709" spans="7:8" x14ac:dyDescent="0.2">
      <c r="G9709">
        <v>9707</v>
      </c>
      <c r="H9709">
        <f t="shared" ca="1" si="265"/>
        <v>3.9361538146876651E-2</v>
      </c>
    </row>
    <row r="9710" spans="7:8" x14ac:dyDescent="0.2">
      <c r="G9710">
        <v>9708</v>
      </c>
      <c r="H9710">
        <f t="shared" ca="1" si="265"/>
        <v>4.8970470607234903E-3</v>
      </c>
    </row>
    <row r="9711" spans="7:8" x14ac:dyDescent="0.2">
      <c r="G9711">
        <v>9709</v>
      </c>
      <c r="H9711">
        <f t="shared" ca="1" si="265"/>
        <v>-1.8847876917093498E-2</v>
      </c>
    </row>
    <row r="9712" spans="7:8" x14ac:dyDescent="0.2">
      <c r="G9712">
        <v>9710</v>
      </c>
      <c r="H9712">
        <f t="shared" ca="1" si="265"/>
        <v>-2.3821608311909583E-2</v>
      </c>
    </row>
    <row r="9713" spans="7:8" x14ac:dyDescent="0.2">
      <c r="G9713">
        <v>9711</v>
      </c>
      <c r="H9713">
        <f t="shared" ca="1" si="265"/>
        <v>-1.8529821606268575E-2</v>
      </c>
    </row>
    <row r="9714" spans="7:8" x14ac:dyDescent="0.2">
      <c r="G9714">
        <v>9712</v>
      </c>
      <c r="H9714">
        <f t="shared" ca="1" si="265"/>
        <v>-7.8016097139375325E-3</v>
      </c>
    </row>
    <row r="9715" spans="7:8" x14ac:dyDescent="0.2">
      <c r="G9715">
        <v>9713</v>
      </c>
      <c r="H9715">
        <f t="shared" ca="1" si="265"/>
        <v>2.4302645975845329E-2</v>
      </c>
    </row>
    <row r="9716" spans="7:8" x14ac:dyDescent="0.2">
      <c r="G9716">
        <v>9714</v>
      </c>
      <c r="H9716">
        <f t="shared" ca="1" si="265"/>
        <v>4.5057849480873982E-3</v>
      </c>
    </row>
    <row r="9717" spans="7:8" x14ac:dyDescent="0.2">
      <c r="G9717">
        <v>9715</v>
      </c>
      <c r="H9717">
        <f t="shared" ca="1" si="265"/>
        <v>5.2683294047604851E-3</v>
      </c>
    </row>
    <row r="9718" spans="7:8" x14ac:dyDescent="0.2">
      <c r="G9718">
        <v>9716</v>
      </c>
      <c r="H9718">
        <f t="shared" ca="1" si="265"/>
        <v>-4.010791206136062E-2</v>
      </c>
    </row>
    <row r="9719" spans="7:8" x14ac:dyDescent="0.2">
      <c r="G9719">
        <v>9717</v>
      </c>
      <c r="H9719">
        <f t="shared" ca="1" si="265"/>
        <v>-1.5452720566577951E-2</v>
      </c>
    </row>
    <row r="9720" spans="7:8" x14ac:dyDescent="0.2">
      <c r="G9720">
        <v>9718</v>
      </c>
      <c r="H9720">
        <f t="shared" ca="1" si="265"/>
        <v>-1.0303078272853539E-2</v>
      </c>
    </row>
    <row r="9721" spans="7:8" x14ac:dyDescent="0.2">
      <c r="G9721">
        <v>9719</v>
      </c>
      <c r="H9721">
        <f t="shared" ca="1" si="265"/>
        <v>5.171816726670264E-3</v>
      </c>
    </row>
    <row r="9722" spans="7:8" x14ac:dyDescent="0.2">
      <c r="G9722">
        <v>9720</v>
      </c>
      <c r="H9722">
        <f t="shared" ca="1" si="265"/>
        <v>-2.2187311123606147E-2</v>
      </c>
    </row>
    <row r="9723" spans="7:8" x14ac:dyDescent="0.2">
      <c r="G9723">
        <v>9721</v>
      </c>
      <c r="H9723">
        <f t="shared" ca="1" si="265"/>
        <v>-1.0831499199694011E-2</v>
      </c>
    </row>
    <row r="9724" spans="7:8" x14ac:dyDescent="0.2">
      <c r="G9724">
        <v>9722</v>
      </c>
      <c r="H9724">
        <f t="shared" ca="1" si="265"/>
        <v>2.9629528889724047E-2</v>
      </c>
    </row>
    <row r="9725" spans="7:8" x14ac:dyDescent="0.2">
      <c r="G9725">
        <v>9723</v>
      </c>
      <c r="H9725">
        <f t="shared" ca="1" si="265"/>
        <v>2.2353506646749531E-2</v>
      </c>
    </row>
    <row r="9726" spans="7:8" x14ac:dyDescent="0.2">
      <c r="G9726">
        <v>9724</v>
      </c>
      <c r="H9726">
        <f t="shared" ca="1" si="265"/>
        <v>6.7081993871478162E-3</v>
      </c>
    </row>
    <row r="9727" spans="7:8" x14ac:dyDescent="0.2">
      <c r="G9727">
        <v>9725</v>
      </c>
      <c r="H9727">
        <f t="shared" ca="1" si="265"/>
        <v>-2.1001896949955155E-2</v>
      </c>
    </row>
    <row r="9728" spans="7:8" x14ac:dyDescent="0.2">
      <c r="G9728">
        <v>9726</v>
      </c>
      <c r="H9728">
        <f t="shared" ca="1" si="265"/>
        <v>5.7706395575710556E-2</v>
      </c>
    </row>
    <row r="9729" spans="7:8" x14ac:dyDescent="0.2">
      <c r="G9729">
        <v>9727</v>
      </c>
      <c r="H9729">
        <f t="shared" ca="1" si="265"/>
        <v>-2.8088386600759073E-3</v>
      </c>
    </row>
    <row r="9730" spans="7:8" x14ac:dyDescent="0.2">
      <c r="G9730">
        <v>9728</v>
      </c>
      <c r="H9730">
        <f t="shared" ca="1" si="265"/>
        <v>-1.9723099189405516E-2</v>
      </c>
    </row>
    <row r="9731" spans="7:8" x14ac:dyDescent="0.2">
      <c r="G9731">
        <v>9729</v>
      </c>
      <c r="H9731">
        <f t="shared" ca="1" si="265"/>
        <v>-4.6668171705872299E-2</v>
      </c>
    </row>
    <row r="9732" spans="7:8" x14ac:dyDescent="0.2">
      <c r="G9732">
        <v>9730</v>
      </c>
      <c r="H9732">
        <f t="shared" ref="H9732:H9795" ca="1" si="266">_xlfn.NORM.INV(RAND(),N$5,N$6)</f>
        <v>-4.0857575246041618E-2</v>
      </c>
    </row>
    <row r="9733" spans="7:8" x14ac:dyDescent="0.2">
      <c r="G9733">
        <v>9731</v>
      </c>
      <c r="H9733">
        <f t="shared" ca="1" si="266"/>
        <v>-1.7096686883211629E-2</v>
      </c>
    </row>
    <row r="9734" spans="7:8" x14ac:dyDescent="0.2">
      <c r="G9734">
        <v>9732</v>
      </c>
      <c r="H9734">
        <f t="shared" ca="1" si="266"/>
        <v>-1.7289392497861114E-3</v>
      </c>
    </row>
    <row r="9735" spans="7:8" x14ac:dyDescent="0.2">
      <c r="G9735">
        <v>9733</v>
      </c>
      <c r="H9735">
        <f t="shared" ca="1" si="266"/>
        <v>4.1151882296962372E-2</v>
      </c>
    </row>
    <row r="9736" spans="7:8" x14ac:dyDescent="0.2">
      <c r="G9736">
        <v>9734</v>
      </c>
      <c r="H9736">
        <f t="shared" ca="1" si="266"/>
        <v>-9.0034934157972243E-3</v>
      </c>
    </row>
    <row r="9737" spans="7:8" x14ac:dyDescent="0.2">
      <c r="G9737">
        <v>9735</v>
      </c>
      <c r="H9737">
        <f t="shared" ca="1" si="266"/>
        <v>-3.1838526390670523E-2</v>
      </c>
    </row>
    <row r="9738" spans="7:8" x14ac:dyDescent="0.2">
      <c r="G9738">
        <v>9736</v>
      </c>
      <c r="H9738">
        <f t="shared" ca="1" si="266"/>
        <v>8.7842821306207165E-3</v>
      </c>
    </row>
    <row r="9739" spans="7:8" x14ac:dyDescent="0.2">
      <c r="G9739">
        <v>9737</v>
      </c>
      <c r="H9739">
        <f t="shared" ca="1" si="266"/>
        <v>3.3117012992604049E-2</v>
      </c>
    </row>
    <row r="9740" spans="7:8" x14ac:dyDescent="0.2">
      <c r="G9740">
        <v>9738</v>
      </c>
      <c r="H9740">
        <f t="shared" ca="1" si="266"/>
        <v>3.2830712392875903E-2</v>
      </c>
    </row>
    <row r="9741" spans="7:8" x14ac:dyDescent="0.2">
      <c r="G9741">
        <v>9739</v>
      </c>
      <c r="H9741">
        <f t="shared" ca="1" si="266"/>
        <v>1.0958583110601825E-2</v>
      </c>
    </row>
    <row r="9742" spans="7:8" x14ac:dyDescent="0.2">
      <c r="G9742">
        <v>9740</v>
      </c>
      <c r="H9742">
        <f t="shared" ca="1" si="266"/>
        <v>-2.3559302840996284E-2</v>
      </c>
    </row>
    <row r="9743" spans="7:8" x14ac:dyDescent="0.2">
      <c r="G9743">
        <v>9741</v>
      </c>
      <c r="H9743">
        <f t="shared" ca="1" si="266"/>
        <v>-5.1889129841567204E-2</v>
      </c>
    </row>
    <row r="9744" spans="7:8" x14ac:dyDescent="0.2">
      <c r="G9744">
        <v>9742</v>
      </c>
      <c r="H9744">
        <f t="shared" ca="1" si="266"/>
        <v>2.3334926346099287E-2</v>
      </c>
    </row>
    <row r="9745" spans="7:8" x14ac:dyDescent="0.2">
      <c r="G9745">
        <v>9743</v>
      </c>
      <c r="H9745">
        <f t="shared" ca="1" si="266"/>
        <v>-5.5062774022825049E-2</v>
      </c>
    </row>
    <row r="9746" spans="7:8" x14ac:dyDescent="0.2">
      <c r="G9746">
        <v>9744</v>
      </c>
      <c r="H9746">
        <f t="shared" ca="1" si="266"/>
        <v>-1.0169095065966314E-2</v>
      </c>
    </row>
    <row r="9747" spans="7:8" x14ac:dyDescent="0.2">
      <c r="G9747">
        <v>9745</v>
      </c>
      <c r="H9747">
        <f t="shared" ca="1" si="266"/>
        <v>5.5822775028705751E-2</v>
      </c>
    </row>
    <row r="9748" spans="7:8" x14ac:dyDescent="0.2">
      <c r="G9748">
        <v>9746</v>
      </c>
      <c r="H9748">
        <f t="shared" ca="1" si="266"/>
        <v>-7.6608549139638828E-3</v>
      </c>
    </row>
    <row r="9749" spans="7:8" x14ac:dyDescent="0.2">
      <c r="G9749">
        <v>9747</v>
      </c>
      <c r="H9749">
        <f t="shared" ca="1" si="266"/>
        <v>7.0580927455088871E-2</v>
      </c>
    </row>
    <row r="9750" spans="7:8" x14ac:dyDescent="0.2">
      <c r="G9750">
        <v>9748</v>
      </c>
      <c r="H9750">
        <f t="shared" ca="1" si="266"/>
        <v>-2.1922016465254442E-2</v>
      </c>
    </row>
    <row r="9751" spans="7:8" x14ac:dyDescent="0.2">
      <c r="G9751">
        <v>9749</v>
      </c>
      <c r="H9751">
        <f t="shared" ca="1" si="266"/>
        <v>-1.7873814720286197E-2</v>
      </c>
    </row>
    <row r="9752" spans="7:8" x14ac:dyDescent="0.2">
      <c r="G9752">
        <v>9750</v>
      </c>
      <c r="H9752">
        <f t="shared" ca="1" si="266"/>
        <v>-5.9659171826475293E-3</v>
      </c>
    </row>
    <row r="9753" spans="7:8" x14ac:dyDescent="0.2">
      <c r="G9753">
        <v>9751</v>
      </c>
      <c r="H9753">
        <f t="shared" ca="1" si="266"/>
        <v>2.4976194958585666E-2</v>
      </c>
    </row>
    <row r="9754" spans="7:8" x14ac:dyDescent="0.2">
      <c r="G9754">
        <v>9752</v>
      </c>
      <c r="H9754">
        <f t="shared" ca="1" si="266"/>
        <v>-4.8655946569998276E-2</v>
      </c>
    </row>
    <row r="9755" spans="7:8" x14ac:dyDescent="0.2">
      <c r="G9755">
        <v>9753</v>
      </c>
      <c r="H9755">
        <f t="shared" ca="1" si="266"/>
        <v>-1.7054955296030409E-2</v>
      </c>
    </row>
    <row r="9756" spans="7:8" x14ac:dyDescent="0.2">
      <c r="G9756">
        <v>9754</v>
      </c>
      <c r="H9756">
        <f t="shared" ca="1" si="266"/>
        <v>1.2965385747364196E-2</v>
      </c>
    </row>
    <row r="9757" spans="7:8" x14ac:dyDescent="0.2">
      <c r="G9757">
        <v>9755</v>
      </c>
      <c r="H9757">
        <f t="shared" ca="1" si="266"/>
        <v>-4.4240112622949881E-3</v>
      </c>
    </row>
    <row r="9758" spans="7:8" x14ac:dyDescent="0.2">
      <c r="G9758">
        <v>9756</v>
      </c>
      <c r="H9758">
        <f t="shared" ca="1" si="266"/>
        <v>5.540685637805071E-3</v>
      </c>
    </row>
    <row r="9759" spans="7:8" x14ac:dyDescent="0.2">
      <c r="G9759">
        <v>9757</v>
      </c>
      <c r="H9759">
        <f t="shared" ca="1" si="266"/>
        <v>-4.1377507022074239E-2</v>
      </c>
    </row>
    <row r="9760" spans="7:8" x14ac:dyDescent="0.2">
      <c r="G9760">
        <v>9758</v>
      </c>
      <c r="H9760">
        <f t="shared" ca="1" si="266"/>
        <v>3.0841533800442088E-2</v>
      </c>
    </row>
    <row r="9761" spans="7:8" x14ac:dyDescent="0.2">
      <c r="G9761">
        <v>9759</v>
      </c>
      <c r="H9761">
        <f t="shared" ca="1" si="266"/>
        <v>2.1105453561831123E-2</v>
      </c>
    </row>
    <row r="9762" spans="7:8" x14ac:dyDescent="0.2">
      <c r="G9762">
        <v>9760</v>
      </c>
      <c r="H9762">
        <f t="shared" ca="1" si="266"/>
        <v>5.115980572458971E-2</v>
      </c>
    </row>
    <row r="9763" spans="7:8" x14ac:dyDescent="0.2">
      <c r="G9763">
        <v>9761</v>
      </c>
      <c r="H9763">
        <f t="shared" ca="1" si="266"/>
        <v>4.7156241042021138E-2</v>
      </c>
    </row>
    <row r="9764" spans="7:8" x14ac:dyDescent="0.2">
      <c r="G9764">
        <v>9762</v>
      </c>
      <c r="H9764">
        <f t="shared" ca="1" si="266"/>
        <v>4.0315683453793792E-2</v>
      </c>
    </row>
    <row r="9765" spans="7:8" x14ac:dyDescent="0.2">
      <c r="G9765">
        <v>9763</v>
      </c>
      <c r="H9765">
        <f t="shared" ca="1" si="266"/>
        <v>7.1785851141157694E-2</v>
      </c>
    </row>
    <row r="9766" spans="7:8" x14ac:dyDescent="0.2">
      <c r="G9766">
        <v>9764</v>
      </c>
      <c r="H9766">
        <f t="shared" ca="1" si="266"/>
        <v>5.8860926338080103E-3</v>
      </c>
    </row>
    <row r="9767" spans="7:8" x14ac:dyDescent="0.2">
      <c r="G9767">
        <v>9765</v>
      </c>
      <c r="H9767">
        <f t="shared" ca="1" si="266"/>
        <v>6.2119697047412339E-2</v>
      </c>
    </row>
    <row r="9768" spans="7:8" x14ac:dyDescent="0.2">
      <c r="G9768">
        <v>9766</v>
      </c>
      <c r="H9768">
        <f t="shared" ca="1" si="266"/>
        <v>2.8588891544269291E-2</v>
      </c>
    </row>
    <row r="9769" spans="7:8" x14ac:dyDescent="0.2">
      <c r="G9769">
        <v>9767</v>
      </c>
      <c r="H9769">
        <f t="shared" ca="1" si="266"/>
        <v>-1.2982129494960337E-2</v>
      </c>
    </row>
    <row r="9770" spans="7:8" x14ac:dyDescent="0.2">
      <c r="G9770">
        <v>9768</v>
      </c>
      <c r="H9770">
        <f t="shared" ca="1" si="266"/>
        <v>-2.9635063330915788E-2</v>
      </c>
    </row>
    <row r="9771" spans="7:8" x14ac:dyDescent="0.2">
      <c r="G9771">
        <v>9769</v>
      </c>
      <c r="H9771">
        <f t="shared" ca="1" si="266"/>
        <v>-2.4162035748531352E-3</v>
      </c>
    </row>
    <row r="9772" spans="7:8" x14ac:dyDescent="0.2">
      <c r="G9772">
        <v>9770</v>
      </c>
      <c r="H9772">
        <f t="shared" ca="1" si="266"/>
        <v>4.3442670990710142E-3</v>
      </c>
    </row>
    <row r="9773" spans="7:8" x14ac:dyDescent="0.2">
      <c r="G9773">
        <v>9771</v>
      </c>
      <c r="H9773">
        <f t="shared" ca="1" si="266"/>
        <v>2.7047740182453504E-2</v>
      </c>
    </row>
    <row r="9774" spans="7:8" x14ac:dyDescent="0.2">
      <c r="G9774">
        <v>9772</v>
      </c>
      <c r="H9774">
        <f t="shared" ca="1" si="266"/>
        <v>8.2186050231224678E-3</v>
      </c>
    </row>
    <row r="9775" spans="7:8" x14ac:dyDescent="0.2">
      <c r="G9775">
        <v>9773</v>
      </c>
      <c r="H9775">
        <f t="shared" ca="1" si="266"/>
        <v>2.4306046195214162E-2</v>
      </c>
    </row>
    <row r="9776" spans="7:8" x14ac:dyDescent="0.2">
      <c r="G9776">
        <v>9774</v>
      </c>
      <c r="H9776">
        <f t="shared" ca="1" si="266"/>
        <v>-4.5863365945847848E-2</v>
      </c>
    </row>
    <row r="9777" spans="7:8" x14ac:dyDescent="0.2">
      <c r="G9777">
        <v>9775</v>
      </c>
      <c r="H9777">
        <f t="shared" ca="1" si="266"/>
        <v>-3.287982069384332E-2</v>
      </c>
    </row>
    <row r="9778" spans="7:8" x14ac:dyDescent="0.2">
      <c r="G9778">
        <v>9776</v>
      </c>
      <c r="H9778">
        <f t="shared" ca="1" si="266"/>
        <v>-9.5323116881501531E-3</v>
      </c>
    </row>
    <row r="9779" spans="7:8" x14ac:dyDescent="0.2">
      <c r="G9779">
        <v>9777</v>
      </c>
      <c r="H9779">
        <f t="shared" ca="1" si="266"/>
        <v>-1.5733992358001728E-2</v>
      </c>
    </row>
    <row r="9780" spans="7:8" x14ac:dyDescent="0.2">
      <c r="G9780">
        <v>9778</v>
      </c>
      <c r="H9780">
        <f t="shared" ca="1" si="266"/>
        <v>-3.1708920210683285E-2</v>
      </c>
    </row>
    <row r="9781" spans="7:8" x14ac:dyDescent="0.2">
      <c r="G9781">
        <v>9779</v>
      </c>
      <c r="H9781">
        <f t="shared" ca="1" si="266"/>
        <v>-3.9647078565029713E-2</v>
      </c>
    </row>
    <row r="9782" spans="7:8" x14ac:dyDescent="0.2">
      <c r="G9782">
        <v>9780</v>
      </c>
      <c r="H9782">
        <f t="shared" ca="1" si="266"/>
        <v>-2.9396302280427118E-3</v>
      </c>
    </row>
    <row r="9783" spans="7:8" x14ac:dyDescent="0.2">
      <c r="G9783">
        <v>9781</v>
      </c>
      <c r="H9783">
        <f t="shared" ca="1" si="266"/>
        <v>2.4951780794029609E-2</v>
      </c>
    </row>
    <row r="9784" spans="7:8" x14ac:dyDescent="0.2">
      <c r="G9784">
        <v>9782</v>
      </c>
      <c r="H9784">
        <f t="shared" ca="1" si="266"/>
        <v>-2.2772482888118169E-2</v>
      </c>
    </row>
    <row r="9785" spans="7:8" x14ac:dyDescent="0.2">
      <c r="G9785">
        <v>9783</v>
      </c>
      <c r="H9785">
        <f t="shared" ca="1" si="266"/>
        <v>3.2341653211596502E-2</v>
      </c>
    </row>
    <row r="9786" spans="7:8" x14ac:dyDescent="0.2">
      <c r="G9786">
        <v>9784</v>
      </c>
      <c r="H9786">
        <f t="shared" ca="1" si="266"/>
        <v>1.8930589549780445E-2</v>
      </c>
    </row>
    <row r="9787" spans="7:8" x14ac:dyDescent="0.2">
      <c r="G9787">
        <v>9785</v>
      </c>
      <c r="H9787">
        <f t="shared" ca="1" si="266"/>
        <v>1.326396654614212E-2</v>
      </c>
    </row>
    <row r="9788" spans="7:8" x14ac:dyDescent="0.2">
      <c r="G9788">
        <v>9786</v>
      </c>
      <c r="H9788">
        <f t="shared" ca="1" si="266"/>
        <v>-3.0608705752950771E-2</v>
      </c>
    </row>
    <row r="9789" spans="7:8" x14ac:dyDescent="0.2">
      <c r="G9789">
        <v>9787</v>
      </c>
      <c r="H9789">
        <f t="shared" ca="1" si="266"/>
        <v>-5.3628840824737845E-2</v>
      </c>
    </row>
    <row r="9790" spans="7:8" x14ac:dyDescent="0.2">
      <c r="G9790">
        <v>9788</v>
      </c>
      <c r="H9790">
        <f t="shared" ca="1" si="266"/>
        <v>-3.6177938170587329E-2</v>
      </c>
    </row>
    <row r="9791" spans="7:8" x14ac:dyDescent="0.2">
      <c r="G9791">
        <v>9789</v>
      </c>
      <c r="H9791">
        <f t="shared" ca="1" si="266"/>
        <v>2.4801766957888851E-2</v>
      </c>
    </row>
    <row r="9792" spans="7:8" x14ac:dyDescent="0.2">
      <c r="G9792">
        <v>9790</v>
      </c>
      <c r="H9792">
        <f t="shared" ca="1" si="266"/>
        <v>-1.0189379807237962E-3</v>
      </c>
    </row>
    <row r="9793" spans="7:8" x14ac:dyDescent="0.2">
      <c r="G9793">
        <v>9791</v>
      </c>
      <c r="H9793">
        <f t="shared" ca="1" si="266"/>
        <v>2.3172820015994994E-2</v>
      </c>
    </row>
    <row r="9794" spans="7:8" x14ac:dyDescent="0.2">
      <c r="G9794">
        <v>9792</v>
      </c>
      <c r="H9794">
        <f t="shared" ca="1" si="266"/>
        <v>1.0244675105669157E-2</v>
      </c>
    </row>
    <row r="9795" spans="7:8" x14ac:dyDescent="0.2">
      <c r="G9795">
        <v>9793</v>
      </c>
      <c r="H9795">
        <f t="shared" ca="1" si="266"/>
        <v>1.6000590350515466E-2</v>
      </c>
    </row>
    <row r="9796" spans="7:8" x14ac:dyDescent="0.2">
      <c r="G9796">
        <v>9794</v>
      </c>
      <c r="H9796">
        <f t="shared" ref="H9796:H9859" ca="1" si="267">_xlfn.NORM.INV(RAND(),N$5,N$6)</f>
        <v>-2.6524862577440519E-2</v>
      </c>
    </row>
    <row r="9797" spans="7:8" x14ac:dyDescent="0.2">
      <c r="G9797">
        <v>9795</v>
      </c>
      <c r="H9797">
        <f t="shared" ca="1" si="267"/>
        <v>-3.2210491927760702E-2</v>
      </c>
    </row>
    <row r="9798" spans="7:8" x14ac:dyDescent="0.2">
      <c r="G9798">
        <v>9796</v>
      </c>
      <c r="H9798">
        <f t="shared" ca="1" si="267"/>
        <v>-1.372787603783584E-2</v>
      </c>
    </row>
    <row r="9799" spans="7:8" x14ac:dyDescent="0.2">
      <c r="G9799">
        <v>9797</v>
      </c>
      <c r="H9799">
        <f t="shared" ca="1" si="267"/>
        <v>2.2546641070736399E-2</v>
      </c>
    </row>
    <row r="9800" spans="7:8" x14ac:dyDescent="0.2">
      <c r="G9800">
        <v>9798</v>
      </c>
      <c r="H9800">
        <f t="shared" ca="1" si="267"/>
        <v>-3.6467519039694932E-2</v>
      </c>
    </row>
    <row r="9801" spans="7:8" x14ac:dyDescent="0.2">
      <c r="G9801">
        <v>9799</v>
      </c>
      <c r="H9801">
        <f t="shared" ca="1" si="267"/>
        <v>-2.6332577353070603E-2</v>
      </c>
    </row>
    <row r="9802" spans="7:8" x14ac:dyDescent="0.2">
      <c r="G9802">
        <v>9800</v>
      </c>
      <c r="H9802">
        <f t="shared" ca="1" si="267"/>
        <v>-2.646047956651006E-2</v>
      </c>
    </row>
    <row r="9803" spans="7:8" x14ac:dyDescent="0.2">
      <c r="G9803">
        <v>9801</v>
      </c>
      <c r="H9803">
        <f t="shared" ca="1" si="267"/>
        <v>3.4294696106986072E-2</v>
      </c>
    </row>
    <row r="9804" spans="7:8" x14ac:dyDescent="0.2">
      <c r="G9804">
        <v>9802</v>
      </c>
      <c r="H9804">
        <f t="shared" ca="1" si="267"/>
        <v>2.9650700929899951E-2</v>
      </c>
    </row>
    <row r="9805" spans="7:8" x14ac:dyDescent="0.2">
      <c r="G9805">
        <v>9803</v>
      </c>
      <c r="H9805">
        <f t="shared" ca="1" si="267"/>
        <v>1.9395645558967577E-2</v>
      </c>
    </row>
    <row r="9806" spans="7:8" x14ac:dyDescent="0.2">
      <c r="G9806">
        <v>9804</v>
      </c>
      <c r="H9806">
        <f t="shared" ca="1" si="267"/>
        <v>-4.4473160840928444E-3</v>
      </c>
    </row>
    <row r="9807" spans="7:8" x14ac:dyDescent="0.2">
      <c r="G9807">
        <v>9805</v>
      </c>
      <c r="H9807">
        <f t="shared" ca="1" si="267"/>
        <v>4.165323537948571E-2</v>
      </c>
    </row>
    <row r="9808" spans="7:8" x14ac:dyDescent="0.2">
      <c r="G9808">
        <v>9806</v>
      </c>
      <c r="H9808">
        <f t="shared" ca="1" si="267"/>
        <v>-3.4118449545541107E-2</v>
      </c>
    </row>
    <row r="9809" spans="7:8" x14ac:dyDescent="0.2">
      <c r="G9809">
        <v>9807</v>
      </c>
      <c r="H9809">
        <f t="shared" ca="1" si="267"/>
        <v>4.9752881163644715E-2</v>
      </c>
    </row>
    <row r="9810" spans="7:8" x14ac:dyDescent="0.2">
      <c r="G9810">
        <v>9808</v>
      </c>
      <c r="H9810">
        <f t="shared" ca="1" si="267"/>
        <v>3.031281602270185E-2</v>
      </c>
    </row>
    <row r="9811" spans="7:8" x14ac:dyDescent="0.2">
      <c r="G9811">
        <v>9809</v>
      </c>
      <c r="H9811">
        <f t="shared" ca="1" si="267"/>
        <v>5.3516312991095062E-3</v>
      </c>
    </row>
    <row r="9812" spans="7:8" x14ac:dyDescent="0.2">
      <c r="G9812">
        <v>9810</v>
      </c>
      <c r="H9812">
        <f t="shared" ca="1" si="267"/>
        <v>2.3978242304349756E-3</v>
      </c>
    </row>
    <row r="9813" spans="7:8" x14ac:dyDescent="0.2">
      <c r="G9813">
        <v>9811</v>
      </c>
      <c r="H9813">
        <f t="shared" ca="1" si="267"/>
        <v>2.4861215931241973E-3</v>
      </c>
    </row>
    <row r="9814" spans="7:8" x14ac:dyDescent="0.2">
      <c r="G9814">
        <v>9812</v>
      </c>
      <c r="H9814">
        <f t="shared" ca="1" si="267"/>
        <v>-2.1139751588162361E-2</v>
      </c>
    </row>
    <row r="9815" spans="7:8" x14ac:dyDescent="0.2">
      <c r="G9815">
        <v>9813</v>
      </c>
      <c r="H9815">
        <f t="shared" ca="1" si="267"/>
        <v>-4.6935654845320224E-2</v>
      </c>
    </row>
    <row r="9816" spans="7:8" x14ac:dyDescent="0.2">
      <c r="G9816">
        <v>9814</v>
      </c>
      <c r="H9816">
        <f t="shared" ca="1" si="267"/>
        <v>1.8954906178542012E-2</v>
      </c>
    </row>
    <row r="9817" spans="7:8" x14ac:dyDescent="0.2">
      <c r="G9817">
        <v>9815</v>
      </c>
      <c r="H9817">
        <f t="shared" ca="1" si="267"/>
        <v>1.6547033715268947E-2</v>
      </c>
    </row>
    <row r="9818" spans="7:8" x14ac:dyDescent="0.2">
      <c r="G9818">
        <v>9816</v>
      </c>
      <c r="H9818">
        <f t="shared" ca="1" si="267"/>
        <v>4.7158892595977886E-2</v>
      </c>
    </row>
    <row r="9819" spans="7:8" x14ac:dyDescent="0.2">
      <c r="G9819">
        <v>9817</v>
      </c>
      <c r="H9819">
        <f t="shared" ca="1" si="267"/>
        <v>1.0810567063771249E-2</v>
      </c>
    </row>
    <row r="9820" spans="7:8" x14ac:dyDescent="0.2">
      <c r="G9820">
        <v>9818</v>
      </c>
      <c r="H9820">
        <f t="shared" ca="1" si="267"/>
        <v>-3.5967196542249426E-2</v>
      </c>
    </row>
    <row r="9821" spans="7:8" x14ac:dyDescent="0.2">
      <c r="G9821">
        <v>9819</v>
      </c>
      <c r="H9821">
        <f t="shared" ca="1" si="267"/>
        <v>1.4335648865593992E-2</v>
      </c>
    </row>
    <row r="9822" spans="7:8" x14ac:dyDescent="0.2">
      <c r="G9822">
        <v>9820</v>
      </c>
      <c r="H9822">
        <f t="shared" ca="1" si="267"/>
        <v>-7.0163092351342507E-3</v>
      </c>
    </row>
    <row r="9823" spans="7:8" x14ac:dyDescent="0.2">
      <c r="G9823">
        <v>9821</v>
      </c>
      <c r="H9823">
        <f t="shared" ca="1" si="267"/>
        <v>-1.172433404607588E-2</v>
      </c>
    </row>
    <row r="9824" spans="7:8" x14ac:dyDescent="0.2">
      <c r="G9824">
        <v>9822</v>
      </c>
      <c r="H9824">
        <f t="shared" ca="1" si="267"/>
        <v>-2.2498881425923916E-2</v>
      </c>
    </row>
    <row r="9825" spans="7:8" x14ac:dyDescent="0.2">
      <c r="G9825">
        <v>9823</v>
      </c>
      <c r="H9825">
        <f t="shared" ca="1" si="267"/>
        <v>3.29499429433497E-2</v>
      </c>
    </row>
    <row r="9826" spans="7:8" x14ac:dyDescent="0.2">
      <c r="G9826">
        <v>9824</v>
      </c>
      <c r="H9826">
        <f t="shared" ca="1" si="267"/>
        <v>-3.9843820112576901E-2</v>
      </c>
    </row>
    <row r="9827" spans="7:8" x14ac:dyDescent="0.2">
      <c r="G9827">
        <v>9825</v>
      </c>
      <c r="H9827">
        <f t="shared" ca="1" si="267"/>
        <v>-8.5561570719792264E-3</v>
      </c>
    </row>
    <row r="9828" spans="7:8" x14ac:dyDescent="0.2">
      <c r="G9828">
        <v>9826</v>
      </c>
      <c r="H9828">
        <f t="shared" ca="1" si="267"/>
        <v>1.8484861056459127E-2</v>
      </c>
    </row>
    <row r="9829" spans="7:8" x14ac:dyDescent="0.2">
      <c r="G9829">
        <v>9827</v>
      </c>
      <c r="H9829">
        <f t="shared" ca="1" si="267"/>
        <v>-1.5093878661424497E-2</v>
      </c>
    </row>
    <row r="9830" spans="7:8" x14ac:dyDescent="0.2">
      <c r="G9830">
        <v>9828</v>
      </c>
      <c r="H9830">
        <f t="shared" ca="1" si="267"/>
        <v>1.8153776203635034E-3</v>
      </c>
    </row>
    <row r="9831" spans="7:8" x14ac:dyDescent="0.2">
      <c r="G9831">
        <v>9829</v>
      </c>
      <c r="H9831">
        <f t="shared" ca="1" si="267"/>
        <v>2.01971274951925E-2</v>
      </c>
    </row>
    <row r="9832" spans="7:8" x14ac:dyDescent="0.2">
      <c r="G9832">
        <v>9830</v>
      </c>
      <c r="H9832">
        <f t="shared" ca="1" si="267"/>
        <v>8.250246072048913E-3</v>
      </c>
    </row>
    <row r="9833" spans="7:8" x14ac:dyDescent="0.2">
      <c r="G9833">
        <v>9831</v>
      </c>
      <c r="H9833">
        <f t="shared" ca="1" si="267"/>
        <v>1.5491000637784661E-2</v>
      </c>
    </row>
    <row r="9834" spans="7:8" x14ac:dyDescent="0.2">
      <c r="G9834">
        <v>9832</v>
      </c>
      <c r="H9834">
        <f t="shared" ca="1" si="267"/>
        <v>8.1893842529435542E-3</v>
      </c>
    </row>
    <row r="9835" spans="7:8" x14ac:dyDescent="0.2">
      <c r="G9835">
        <v>9833</v>
      </c>
      <c r="H9835">
        <f t="shared" ca="1" si="267"/>
        <v>-2.5961231693752407E-2</v>
      </c>
    </row>
    <row r="9836" spans="7:8" x14ac:dyDescent="0.2">
      <c r="G9836">
        <v>9834</v>
      </c>
      <c r="H9836">
        <f t="shared" ca="1" si="267"/>
        <v>1.2361568463924773E-3</v>
      </c>
    </row>
    <row r="9837" spans="7:8" x14ac:dyDescent="0.2">
      <c r="G9837">
        <v>9835</v>
      </c>
      <c r="H9837">
        <f t="shared" ca="1" si="267"/>
        <v>1.0692041366239847E-2</v>
      </c>
    </row>
    <row r="9838" spans="7:8" x14ac:dyDescent="0.2">
      <c r="G9838">
        <v>9836</v>
      </c>
      <c r="H9838">
        <f t="shared" ca="1" si="267"/>
        <v>-1.8900610732958956E-2</v>
      </c>
    </row>
    <row r="9839" spans="7:8" x14ac:dyDescent="0.2">
      <c r="G9839">
        <v>9837</v>
      </c>
      <c r="H9839">
        <f t="shared" ca="1" si="267"/>
        <v>1.1455038675274318E-2</v>
      </c>
    </row>
    <row r="9840" spans="7:8" x14ac:dyDescent="0.2">
      <c r="G9840">
        <v>9838</v>
      </c>
      <c r="H9840">
        <f t="shared" ca="1" si="267"/>
        <v>-3.3521029256600582E-2</v>
      </c>
    </row>
    <row r="9841" spans="7:8" x14ac:dyDescent="0.2">
      <c r="G9841">
        <v>9839</v>
      </c>
      <c r="H9841">
        <f t="shared" ca="1" si="267"/>
        <v>-1.9230284771458776E-2</v>
      </c>
    </row>
    <row r="9842" spans="7:8" x14ac:dyDescent="0.2">
      <c r="G9842">
        <v>9840</v>
      </c>
      <c r="H9842">
        <f t="shared" ca="1" si="267"/>
        <v>4.3610720489781256E-4</v>
      </c>
    </row>
    <row r="9843" spans="7:8" x14ac:dyDescent="0.2">
      <c r="G9843">
        <v>9841</v>
      </c>
      <c r="H9843">
        <f t="shared" ca="1" si="267"/>
        <v>3.2749276886970553E-2</v>
      </c>
    </row>
    <row r="9844" spans="7:8" x14ac:dyDescent="0.2">
      <c r="G9844">
        <v>9842</v>
      </c>
      <c r="H9844">
        <f t="shared" ca="1" si="267"/>
        <v>-6.1698507061603361E-3</v>
      </c>
    </row>
    <row r="9845" spans="7:8" x14ac:dyDescent="0.2">
      <c r="G9845">
        <v>9843</v>
      </c>
      <c r="H9845">
        <f t="shared" ca="1" si="267"/>
        <v>-9.493231056958723E-2</v>
      </c>
    </row>
    <row r="9846" spans="7:8" x14ac:dyDescent="0.2">
      <c r="G9846">
        <v>9844</v>
      </c>
      <c r="H9846">
        <f t="shared" ca="1" si="267"/>
        <v>-3.7046611045774815E-2</v>
      </c>
    </row>
    <row r="9847" spans="7:8" x14ac:dyDescent="0.2">
      <c r="G9847">
        <v>9845</v>
      </c>
      <c r="H9847">
        <f t="shared" ca="1" si="267"/>
        <v>3.0418547414957087E-3</v>
      </c>
    </row>
    <row r="9848" spans="7:8" x14ac:dyDescent="0.2">
      <c r="G9848">
        <v>9846</v>
      </c>
      <c r="H9848">
        <f t="shared" ca="1" si="267"/>
        <v>7.1600104291975428E-2</v>
      </c>
    </row>
    <row r="9849" spans="7:8" x14ac:dyDescent="0.2">
      <c r="G9849">
        <v>9847</v>
      </c>
      <c r="H9849">
        <f t="shared" ca="1" si="267"/>
        <v>6.0185640257927426E-3</v>
      </c>
    </row>
    <row r="9850" spans="7:8" x14ac:dyDescent="0.2">
      <c r="G9850">
        <v>9848</v>
      </c>
      <c r="H9850">
        <f t="shared" ca="1" si="267"/>
        <v>-3.3437414676779569E-2</v>
      </c>
    </row>
    <row r="9851" spans="7:8" x14ac:dyDescent="0.2">
      <c r="G9851">
        <v>9849</v>
      </c>
      <c r="H9851">
        <f t="shared" ca="1" si="267"/>
        <v>1.6670738423419471E-2</v>
      </c>
    </row>
    <row r="9852" spans="7:8" x14ac:dyDescent="0.2">
      <c r="G9852">
        <v>9850</v>
      </c>
      <c r="H9852">
        <f t="shared" ca="1" si="267"/>
        <v>2.9653048984553563E-3</v>
      </c>
    </row>
    <row r="9853" spans="7:8" x14ac:dyDescent="0.2">
      <c r="G9853">
        <v>9851</v>
      </c>
      <c r="H9853">
        <f t="shared" ca="1" si="267"/>
        <v>-3.155655911971035E-5</v>
      </c>
    </row>
    <row r="9854" spans="7:8" x14ac:dyDescent="0.2">
      <c r="G9854">
        <v>9852</v>
      </c>
      <c r="H9854">
        <f t="shared" ca="1" si="267"/>
        <v>-3.2638634692111659E-2</v>
      </c>
    </row>
    <row r="9855" spans="7:8" x14ac:dyDescent="0.2">
      <c r="G9855">
        <v>9853</v>
      </c>
      <c r="H9855">
        <f t="shared" ca="1" si="267"/>
        <v>2.7422267046546215E-2</v>
      </c>
    </row>
    <row r="9856" spans="7:8" x14ac:dyDescent="0.2">
      <c r="G9856">
        <v>9854</v>
      </c>
      <c r="H9856">
        <f t="shared" ca="1" si="267"/>
        <v>1.2924590101797424E-2</v>
      </c>
    </row>
    <row r="9857" spans="7:8" x14ac:dyDescent="0.2">
      <c r="G9857">
        <v>9855</v>
      </c>
      <c r="H9857">
        <f t="shared" ca="1" si="267"/>
        <v>-1.8332216521876998E-2</v>
      </c>
    </row>
    <row r="9858" spans="7:8" x14ac:dyDescent="0.2">
      <c r="G9858">
        <v>9856</v>
      </c>
      <c r="H9858">
        <f t="shared" ca="1" si="267"/>
        <v>-3.1187909204045433E-2</v>
      </c>
    </row>
    <row r="9859" spans="7:8" x14ac:dyDescent="0.2">
      <c r="G9859">
        <v>9857</v>
      </c>
      <c r="H9859">
        <f t="shared" ca="1" si="267"/>
        <v>-9.1503586389453774E-4</v>
      </c>
    </row>
    <row r="9860" spans="7:8" x14ac:dyDescent="0.2">
      <c r="G9860">
        <v>9858</v>
      </c>
      <c r="H9860">
        <f t="shared" ref="H9860:H9923" ca="1" si="268">_xlfn.NORM.INV(RAND(),N$5,N$6)</f>
        <v>2.0281443080621138E-2</v>
      </c>
    </row>
    <row r="9861" spans="7:8" x14ac:dyDescent="0.2">
      <c r="G9861">
        <v>9859</v>
      </c>
      <c r="H9861">
        <f t="shared" ca="1" si="268"/>
        <v>-5.683810661723869E-2</v>
      </c>
    </row>
    <row r="9862" spans="7:8" x14ac:dyDescent="0.2">
      <c r="G9862">
        <v>9860</v>
      </c>
      <c r="H9862">
        <f t="shared" ca="1" si="268"/>
        <v>1.4823927730300534E-2</v>
      </c>
    </row>
    <row r="9863" spans="7:8" x14ac:dyDescent="0.2">
      <c r="G9863">
        <v>9861</v>
      </c>
      <c r="H9863">
        <f t="shared" ca="1" si="268"/>
        <v>1.8662634381971757E-2</v>
      </c>
    </row>
    <row r="9864" spans="7:8" x14ac:dyDescent="0.2">
      <c r="G9864">
        <v>9862</v>
      </c>
      <c r="H9864">
        <f t="shared" ca="1" si="268"/>
        <v>5.1649192624521438E-2</v>
      </c>
    </row>
    <row r="9865" spans="7:8" x14ac:dyDescent="0.2">
      <c r="G9865">
        <v>9863</v>
      </c>
      <c r="H9865">
        <f t="shared" ca="1" si="268"/>
        <v>2.7944347633238043E-2</v>
      </c>
    </row>
    <row r="9866" spans="7:8" x14ac:dyDescent="0.2">
      <c r="G9866">
        <v>9864</v>
      </c>
      <c r="H9866">
        <f t="shared" ca="1" si="268"/>
        <v>3.5692609623900994E-3</v>
      </c>
    </row>
    <row r="9867" spans="7:8" x14ac:dyDescent="0.2">
      <c r="G9867">
        <v>9865</v>
      </c>
      <c r="H9867">
        <f t="shared" ca="1" si="268"/>
        <v>1.0247442903772146E-2</v>
      </c>
    </row>
    <row r="9868" spans="7:8" x14ac:dyDescent="0.2">
      <c r="G9868">
        <v>9866</v>
      </c>
      <c r="H9868">
        <f t="shared" ca="1" si="268"/>
        <v>1.3622353128601938E-2</v>
      </c>
    </row>
    <row r="9869" spans="7:8" x14ac:dyDescent="0.2">
      <c r="G9869">
        <v>9867</v>
      </c>
      <c r="H9869">
        <f t="shared" ca="1" si="268"/>
        <v>-7.0257869457311994E-2</v>
      </c>
    </row>
    <row r="9870" spans="7:8" x14ac:dyDescent="0.2">
      <c r="G9870">
        <v>9868</v>
      </c>
      <c r="H9870">
        <f t="shared" ca="1" si="268"/>
        <v>-4.9111594669155332E-3</v>
      </c>
    </row>
    <row r="9871" spans="7:8" x14ac:dyDescent="0.2">
      <c r="G9871">
        <v>9869</v>
      </c>
      <c r="H9871">
        <f t="shared" ca="1" si="268"/>
        <v>3.4702054401496173E-2</v>
      </c>
    </row>
    <row r="9872" spans="7:8" x14ac:dyDescent="0.2">
      <c r="G9872">
        <v>9870</v>
      </c>
      <c r="H9872">
        <f t="shared" ca="1" si="268"/>
        <v>1.3937801683563131E-2</v>
      </c>
    </row>
    <row r="9873" spans="7:8" x14ac:dyDescent="0.2">
      <c r="G9873">
        <v>9871</v>
      </c>
      <c r="H9873">
        <f t="shared" ca="1" si="268"/>
        <v>-3.6734311776383158E-2</v>
      </c>
    </row>
    <row r="9874" spans="7:8" x14ac:dyDescent="0.2">
      <c r="G9874">
        <v>9872</v>
      </c>
      <c r="H9874">
        <f t="shared" ca="1" si="268"/>
        <v>-7.1934886035124905E-3</v>
      </c>
    </row>
    <row r="9875" spans="7:8" x14ac:dyDescent="0.2">
      <c r="G9875">
        <v>9873</v>
      </c>
      <c r="H9875">
        <f t="shared" ca="1" si="268"/>
        <v>4.5501587009654024E-3</v>
      </c>
    </row>
    <row r="9876" spans="7:8" x14ac:dyDescent="0.2">
      <c r="G9876">
        <v>9874</v>
      </c>
      <c r="H9876">
        <f t="shared" ca="1" si="268"/>
        <v>3.9811188142645185E-2</v>
      </c>
    </row>
    <row r="9877" spans="7:8" x14ac:dyDescent="0.2">
      <c r="G9877">
        <v>9875</v>
      </c>
      <c r="H9877">
        <f t="shared" ca="1" si="268"/>
        <v>1.2909092928308991E-2</v>
      </c>
    </row>
    <row r="9878" spans="7:8" x14ac:dyDescent="0.2">
      <c r="G9878">
        <v>9876</v>
      </c>
      <c r="H9878">
        <f t="shared" ca="1" si="268"/>
        <v>-1.729260118937247E-2</v>
      </c>
    </row>
    <row r="9879" spans="7:8" x14ac:dyDescent="0.2">
      <c r="G9879">
        <v>9877</v>
      </c>
      <c r="H9879">
        <f t="shared" ca="1" si="268"/>
        <v>6.2016440522510027E-2</v>
      </c>
    </row>
    <row r="9880" spans="7:8" x14ac:dyDescent="0.2">
      <c r="G9880">
        <v>9878</v>
      </c>
      <c r="H9880">
        <f t="shared" ca="1" si="268"/>
        <v>8.1020646570419304E-3</v>
      </c>
    </row>
    <row r="9881" spans="7:8" x14ac:dyDescent="0.2">
      <c r="G9881">
        <v>9879</v>
      </c>
      <c r="H9881">
        <f t="shared" ca="1" si="268"/>
        <v>3.1763023764179228E-2</v>
      </c>
    </row>
    <row r="9882" spans="7:8" x14ac:dyDescent="0.2">
      <c r="G9882">
        <v>9880</v>
      </c>
      <c r="H9882">
        <f t="shared" ca="1" si="268"/>
        <v>8.6616924688524433E-3</v>
      </c>
    </row>
    <row r="9883" spans="7:8" x14ac:dyDescent="0.2">
      <c r="G9883">
        <v>9881</v>
      </c>
      <c r="H9883">
        <f t="shared" ca="1" si="268"/>
        <v>-2.5402041685230116E-2</v>
      </c>
    </row>
    <row r="9884" spans="7:8" x14ac:dyDescent="0.2">
      <c r="G9884">
        <v>9882</v>
      </c>
      <c r="H9884">
        <f t="shared" ca="1" si="268"/>
        <v>6.7381829786246822E-2</v>
      </c>
    </row>
    <row r="9885" spans="7:8" x14ac:dyDescent="0.2">
      <c r="G9885">
        <v>9883</v>
      </c>
      <c r="H9885">
        <f t="shared" ca="1" si="268"/>
        <v>2.5094164601468195E-3</v>
      </c>
    </row>
    <row r="9886" spans="7:8" x14ac:dyDescent="0.2">
      <c r="G9886">
        <v>9884</v>
      </c>
      <c r="H9886">
        <f t="shared" ca="1" si="268"/>
        <v>2.4688570832502338E-4</v>
      </c>
    </row>
    <row r="9887" spans="7:8" x14ac:dyDescent="0.2">
      <c r="G9887">
        <v>9885</v>
      </c>
      <c r="H9887">
        <f t="shared" ca="1" si="268"/>
        <v>2.4098108184891737E-2</v>
      </c>
    </row>
    <row r="9888" spans="7:8" x14ac:dyDescent="0.2">
      <c r="G9888">
        <v>9886</v>
      </c>
      <c r="H9888">
        <f t="shared" ca="1" si="268"/>
        <v>-4.0835508763466678E-2</v>
      </c>
    </row>
    <row r="9889" spans="7:8" x14ac:dyDescent="0.2">
      <c r="G9889">
        <v>9887</v>
      </c>
      <c r="H9889">
        <f t="shared" ca="1" si="268"/>
        <v>-6.9360319849100091E-3</v>
      </c>
    </row>
    <row r="9890" spans="7:8" x14ac:dyDescent="0.2">
      <c r="G9890">
        <v>9888</v>
      </c>
      <c r="H9890">
        <f t="shared" ca="1" si="268"/>
        <v>-1.5276570652577256E-2</v>
      </c>
    </row>
    <row r="9891" spans="7:8" x14ac:dyDescent="0.2">
      <c r="G9891">
        <v>9889</v>
      </c>
      <c r="H9891">
        <f t="shared" ca="1" si="268"/>
        <v>-7.6435299047877226E-3</v>
      </c>
    </row>
    <row r="9892" spans="7:8" x14ac:dyDescent="0.2">
      <c r="G9892">
        <v>9890</v>
      </c>
      <c r="H9892">
        <f t="shared" ca="1" si="268"/>
        <v>4.8466337502072049E-3</v>
      </c>
    </row>
    <row r="9893" spans="7:8" x14ac:dyDescent="0.2">
      <c r="G9893">
        <v>9891</v>
      </c>
      <c r="H9893">
        <f t="shared" ca="1" si="268"/>
        <v>-2.5643866789522796E-2</v>
      </c>
    </row>
    <row r="9894" spans="7:8" x14ac:dyDescent="0.2">
      <c r="G9894">
        <v>9892</v>
      </c>
      <c r="H9894">
        <f t="shared" ca="1" si="268"/>
        <v>5.6717313904685762E-2</v>
      </c>
    </row>
    <row r="9895" spans="7:8" x14ac:dyDescent="0.2">
      <c r="G9895">
        <v>9893</v>
      </c>
      <c r="H9895">
        <f t="shared" ca="1" si="268"/>
        <v>-2.0440498320976198E-2</v>
      </c>
    </row>
    <row r="9896" spans="7:8" x14ac:dyDescent="0.2">
      <c r="G9896">
        <v>9894</v>
      </c>
      <c r="H9896">
        <f t="shared" ca="1" si="268"/>
        <v>3.8549821351772193E-2</v>
      </c>
    </row>
    <row r="9897" spans="7:8" x14ac:dyDescent="0.2">
      <c r="G9897">
        <v>9895</v>
      </c>
      <c r="H9897">
        <f t="shared" ca="1" si="268"/>
        <v>1.8986390018191898E-2</v>
      </c>
    </row>
    <row r="9898" spans="7:8" x14ac:dyDescent="0.2">
      <c r="G9898">
        <v>9896</v>
      </c>
      <c r="H9898">
        <f t="shared" ca="1" si="268"/>
        <v>-1.4730576261669304E-3</v>
      </c>
    </row>
    <row r="9899" spans="7:8" x14ac:dyDescent="0.2">
      <c r="G9899">
        <v>9897</v>
      </c>
      <c r="H9899">
        <f t="shared" ca="1" si="268"/>
        <v>1.0951097392226694E-2</v>
      </c>
    </row>
    <row r="9900" spans="7:8" x14ac:dyDescent="0.2">
      <c r="G9900">
        <v>9898</v>
      </c>
      <c r="H9900">
        <f t="shared" ca="1" si="268"/>
        <v>-1.7977952351084042E-2</v>
      </c>
    </row>
    <row r="9901" spans="7:8" x14ac:dyDescent="0.2">
      <c r="G9901">
        <v>9899</v>
      </c>
      <c r="H9901">
        <f t="shared" ca="1" si="268"/>
        <v>-3.8642622912766584E-3</v>
      </c>
    </row>
    <row r="9902" spans="7:8" x14ac:dyDescent="0.2">
      <c r="G9902">
        <v>9900</v>
      </c>
      <c r="H9902">
        <f t="shared" ca="1" si="268"/>
        <v>3.0486398894379287E-2</v>
      </c>
    </row>
    <row r="9903" spans="7:8" x14ac:dyDescent="0.2">
      <c r="G9903">
        <v>9901</v>
      </c>
      <c r="H9903">
        <f t="shared" ca="1" si="268"/>
        <v>4.8184834955224062E-2</v>
      </c>
    </row>
    <row r="9904" spans="7:8" x14ac:dyDescent="0.2">
      <c r="G9904">
        <v>9902</v>
      </c>
      <c r="H9904">
        <f t="shared" ca="1" si="268"/>
        <v>8.2211516246297328E-3</v>
      </c>
    </row>
    <row r="9905" spans="7:8" x14ac:dyDescent="0.2">
      <c r="G9905">
        <v>9903</v>
      </c>
      <c r="H9905">
        <f t="shared" ca="1" si="268"/>
        <v>-3.6365222899625432E-3</v>
      </c>
    </row>
    <row r="9906" spans="7:8" x14ac:dyDescent="0.2">
      <c r="G9906">
        <v>9904</v>
      </c>
      <c r="H9906">
        <f t="shared" ca="1" si="268"/>
        <v>-3.613393176148446E-3</v>
      </c>
    </row>
    <row r="9907" spans="7:8" x14ac:dyDescent="0.2">
      <c r="G9907">
        <v>9905</v>
      </c>
      <c r="H9907">
        <f t="shared" ca="1" si="268"/>
        <v>5.5219512541108816E-2</v>
      </c>
    </row>
    <row r="9908" spans="7:8" x14ac:dyDescent="0.2">
      <c r="G9908">
        <v>9906</v>
      </c>
      <c r="H9908">
        <f t="shared" ca="1" si="268"/>
        <v>9.3558595376365943E-3</v>
      </c>
    </row>
    <row r="9909" spans="7:8" x14ac:dyDescent="0.2">
      <c r="G9909">
        <v>9907</v>
      </c>
      <c r="H9909">
        <f t="shared" ca="1" si="268"/>
        <v>-1.6268726951875802E-3</v>
      </c>
    </row>
    <row r="9910" spans="7:8" x14ac:dyDescent="0.2">
      <c r="G9910">
        <v>9908</v>
      </c>
      <c r="H9910">
        <f t="shared" ca="1" si="268"/>
        <v>3.8259370445240255E-2</v>
      </c>
    </row>
    <row r="9911" spans="7:8" x14ac:dyDescent="0.2">
      <c r="G9911">
        <v>9909</v>
      </c>
      <c r="H9911">
        <f t="shared" ca="1" si="268"/>
        <v>-3.5645606806483524E-3</v>
      </c>
    </row>
    <row r="9912" spans="7:8" x14ac:dyDescent="0.2">
      <c r="G9912">
        <v>9910</v>
      </c>
      <c r="H9912">
        <f t="shared" ca="1" si="268"/>
        <v>4.8284608919575814E-4</v>
      </c>
    </row>
    <row r="9913" spans="7:8" x14ac:dyDescent="0.2">
      <c r="G9913">
        <v>9911</v>
      </c>
      <c r="H9913">
        <f t="shared" ca="1" si="268"/>
        <v>1.3561009551468283E-2</v>
      </c>
    </row>
    <row r="9914" spans="7:8" x14ac:dyDescent="0.2">
      <c r="G9914">
        <v>9912</v>
      </c>
      <c r="H9914">
        <f t="shared" ca="1" si="268"/>
        <v>9.5399140788181777E-3</v>
      </c>
    </row>
    <row r="9915" spans="7:8" x14ac:dyDescent="0.2">
      <c r="G9915">
        <v>9913</v>
      </c>
      <c r="H9915">
        <f t="shared" ca="1" si="268"/>
        <v>4.0091097199494725E-2</v>
      </c>
    </row>
    <row r="9916" spans="7:8" x14ac:dyDescent="0.2">
      <c r="G9916">
        <v>9914</v>
      </c>
      <c r="H9916">
        <f t="shared" ca="1" si="268"/>
        <v>9.4920596848027811E-3</v>
      </c>
    </row>
    <row r="9917" spans="7:8" x14ac:dyDescent="0.2">
      <c r="G9917">
        <v>9915</v>
      </c>
      <c r="H9917">
        <f t="shared" ca="1" si="268"/>
        <v>-9.485798729032208E-4</v>
      </c>
    </row>
    <row r="9918" spans="7:8" x14ac:dyDescent="0.2">
      <c r="G9918">
        <v>9916</v>
      </c>
      <c r="H9918">
        <f t="shared" ca="1" si="268"/>
        <v>-4.515864970801766E-2</v>
      </c>
    </row>
    <row r="9919" spans="7:8" x14ac:dyDescent="0.2">
      <c r="G9919">
        <v>9917</v>
      </c>
      <c r="H9919">
        <f t="shared" ca="1" si="268"/>
        <v>3.5703709142167602E-3</v>
      </c>
    </row>
    <row r="9920" spans="7:8" x14ac:dyDescent="0.2">
      <c r="G9920">
        <v>9918</v>
      </c>
      <c r="H9920">
        <f t="shared" ca="1" si="268"/>
        <v>-2.0333240066527985E-3</v>
      </c>
    </row>
    <row r="9921" spans="7:8" x14ac:dyDescent="0.2">
      <c r="G9921">
        <v>9919</v>
      </c>
      <c r="H9921">
        <f t="shared" ca="1" si="268"/>
        <v>2.5192686106603364E-3</v>
      </c>
    </row>
    <row r="9922" spans="7:8" x14ac:dyDescent="0.2">
      <c r="G9922">
        <v>9920</v>
      </c>
      <c r="H9922">
        <f t="shared" ca="1" si="268"/>
        <v>1.5687567262072745E-2</v>
      </c>
    </row>
    <row r="9923" spans="7:8" x14ac:dyDescent="0.2">
      <c r="G9923">
        <v>9921</v>
      </c>
      <c r="H9923">
        <f t="shared" ca="1" si="268"/>
        <v>1.8118777741260739E-2</v>
      </c>
    </row>
    <row r="9924" spans="7:8" x14ac:dyDescent="0.2">
      <c r="G9924">
        <v>9922</v>
      </c>
      <c r="H9924">
        <f t="shared" ref="H9924:H9987" ca="1" si="269">_xlfn.NORM.INV(RAND(),N$5,N$6)</f>
        <v>-3.3727081278529039E-3</v>
      </c>
    </row>
    <row r="9925" spans="7:8" x14ac:dyDescent="0.2">
      <c r="G9925">
        <v>9923</v>
      </c>
      <c r="H9925">
        <f t="shared" ca="1" si="269"/>
        <v>5.9256958879873853E-2</v>
      </c>
    </row>
    <row r="9926" spans="7:8" x14ac:dyDescent="0.2">
      <c r="G9926">
        <v>9924</v>
      </c>
      <c r="H9926">
        <f t="shared" ca="1" si="269"/>
        <v>-2.5776162132782714E-2</v>
      </c>
    </row>
    <row r="9927" spans="7:8" x14ac:dyDescent="0.2">
      <c r="G9927">
        <v>9925</v>
      </c>
      <c r="H9927">
        <f t="shared" ca="1" si="269"/>
        <v>4.0664847018932072E-3</v>
      </c>
    </row>
    <row r="9928" spans="7:8" x14ac:dyDescent="0.2">
      <c r="G9928">
        <v>9926</v>
      </c>
      <c r="H9928">
        <f t="shared" ca="1" si="269"/>
        <v>-4.2381233616984544E-2</v>
      </c>
    </row>
    <row r="9929" spans="7:8" x14ac:dyDescent="0.2">
      <c r="G9929">
        <v>9927</v>
      </c>
      <c r="H9929">
        <f t="shared" ca="1" si="269"/>
        <v>6.9898237788165339E-3</v>
      </c>
    </row>
    <row r="9930" spans="7:8" x14ac:dyDescent="0.2">
      <c r="G9930">
        <v>9928</v>
      </c>
      <c r="H9930">
        <f t="shared" ca="1" si="269"/>
        <v>-5.3248293321496087E-3</v>
      </c>
    </row>
    <row r="9931" spans="7:8" x14ac:dyDescent="0.2">
      <c r="G9931">
        <v>9929</v>
      </c>
      <c r="H9931">
        <f t="shared" ca="1" si="269"/>
        <v>1.771470384130654E-2</v>
      </c>
    </row>
    <row r="9932" spans="7:8" x14ac:dyDescent="0.2">
      <c r="G9932">
        <v>9930</v>
      </c>
      <c r="H9932">
        <f t="shared" ca="1" si="269"/>
        <v>1.2682262672757275E-3</v>
      </c>
    </row>
    <row r="9933" spans="7:8" x14ac:dyDescent="0.2">
      <c r="G9933">
        <v>9931</v>
      </c>
      <c r="H9933">
        <f t="shared" ca="1" si="269"/>
        <v>-8.5135310980517364E-3</v>
      </c>
    </row>
    <row r="9934" spans="7:8" x14ac:dyDescent="0.2">
      <c r="G9934">
        <v>9932</v>
      </c>
      <c r="H9934">
        <f t="shared" ca="1" si="269"/>
        <v>-3.132530919091743E-2</v>
      </c>
    </row>
    <row r="9935" spans="7:8" x14ac:dyDescent="0.2">
      <c r="G9935">
        <v>9933</v>
      </c>
      <c r="H9935">
        <f t="shared" ca="1" si="269"/>
        <v>-3.5107934487552873E-2</v>
      </c>
    </row>
    <row r="9936" spans="7:8" x14ac:dyDescent="0.2">
      <c r="G9936">
        <v>9934</v>
      </c>
      <c r="H9936">
        <f t="shared" ca="1" si="269"/>
        <v>4.2390151756307538E-2</v>
      </c>
    </row>
    <row r="9937" spans="7:8" x14ac:dyDescent="0.2">
      <c r="G9937">
        <v>9935</v>
      </c>
      <c r="H9937">
        <f t="shared" ca="1" si="269"/>
        <v>-6.5236135667982535E-3</v>
      </c>
    </row>
    <row r="9938" spans="7:8" x14ac:dyDescent="0.2">
      <c r="G9938">
        <v>9936</v>
      </c>
      <c r="H9938">
        <f t="shared" ca="1" si="269"/>
        <v>9.5362704636930435E-3</v>
      </c>
    </row>
    <row r="9939" spans="7:8" x14ac:dyDescent="0.2">
      <c r="G9939">
        <v>9937</v>
      </c>
      <c r="H9939">
        <f t="shared" ca="1" si="269"/>
        <v>1.1195753441580514E-2</v>
      </c>
    </row>
    <row r="9940" spans="7:8" x14ac:dyDescent="0.2">
      <c r="G9940">
        <v>9938</v>
      </c>
      <c r="H9940">
        <f t="shared" ca="1" si="269"/>
        <v>-2.7897782279416332E-3</v>
      </c>
    </row>
    <row r="9941" spans="7:8" x14ac:dyDescent="0.2">
      <c r="G9941">
        <v>9939</v>
      </c>
      <c r="H9941">
        <f t="shared" ca="1" si="269"/>
        <v>4.1792220070062142E-2</v>
      </c>
    </row>
    <row r="9942" spans="7:8" x14ac:dyDescent="0.2">
      <c r="G9942">
        <v>9940</v>
      </c>
      <c r="H9942">
        <f t="shared" ca="1" si="269"/>
        <v>2.4431270974310151E-2</v>
      </c>
    </row>
    <row r="9943" spans="7:8" x14ac:dyDescent="0.2">
      <c r="G9943">
        <v>9941</v>
      </c>
      <c r="H9943">
        <f t="shared" ca="1" si="269"/>
        <v>4.9899669702980376E-2</v>
      </c>
    </row>
    <row r="9944" spans="7:8" x14ac:dyDescent="0.2">
      <c r="G9944">
        <v>9942</v>
      </c>
      <c r="H9944">
        <f t="shared" ca="1" si="269"/>
        <v>6.4282411430984015E-3</v>
      </c>
    </row>
    <row r="9945" spans="7:8" x14ac:dyDescent="0.2">
      <c r="G9945">
        <v>9943</v>
      </c>
      <c r="H9945">
        <f t="shared" ca="1" si="269"/>
        <v>5.5010316581938518E-3</v>
      </c>
    </row>
    <row r="9946" spans="7:8" x14ac:dyDescent="0.2">
      <c r="G9946">
        <v>9944</v>
      </c>
      <c r="H9946">
        <f t="shared" ca="1" si="269"/>
        <v>-3.1005421230537678E-2</v>
      </c>
    </row>
    <row r="9947" spans="7:8" x14ac:dyDescent="0.2">
      <c r="G9947">
        <v>9945</v>
      </c>
      <c r="H9947">
        <f t="shared" ca="1" si="269"/>
        <v>-4.5295400649493243E-2</v>
      </c>
    </row>
    <row r="9948" spans="7:8" x14ac:dyDescent="0.2">
      <c r="G9948">
        <v>9946</v>
      </c>
      <c r="H9948">
        <f t="shared" ca="1" si="269"/>
        <v>2.3766605060194741E-2</v>
      </c>
    </row>
    <row r="9949" spans="7:8" x14ac:dyDescent="0.2">
      <c r="G9949">
        <v>9947</v>
      </c>
      <c r="H9949">
        <f t="shared" ca="1" si="269"/>
        <v>1.4275925251474555E-2</v>
      </c>
    </row>
    <row r="9950" spans="7:8" x14ac:dyDescent="0.2">
      <c r="G9950">
        <v>9948</v>
      </c>
      <c r="H9950">
        <f t="shared" ca="1" si="269"/>
        <v>-3.036576050418623E-2</v>
      </c>
    </row>
    <row r="9951" spans="7:8" x14ac:dyDescent="0.2">
      <c r="G9951">
        <v>9949</v>
      </c>
      <c r="H9951">
        <f t="shared" ca="1" si="269"/>
        <v>-1.8029087114748005E-2</v>
      </c>
    </row>
    <row r="9952" spans="7:8" x14ac:dyDescent="0.2">
      <c r="G9952">
        <v>9950</v>
      </c>
      <c r="H9952">
        <f t="shared" ca="1" si="269"/>
        <v>2.4770706074129761E-2</v>
      </c>
    </row>
    <row r="9953" spans="7:8" x14ac:dyDescent="0.2">
      <c r="G9953">
        <v>9951</v>
      </c>
      <c r="H9953">
        <f t="shared" ca="1" si="269"/>
        <v>-1.2473873460769544E-2</v>
      </c>
    </row>
    <row r="9954" spans="7:8" x14ac:dyDescent="0.2">
      <c r="G9954">
        <v>9952</v>
      </c>
      <c r="H9954">
        <f t="shared" ca="1" si="269"/>
        <v>1.9942957558860868E-2</v>
      </c>
    </row>
    <row r="9955" spans="7:8" x14ac:dyDescent="0.2">
      <c r="G9955">
        <v>9953</v>
      </c>
      <c r="H9955">
        <f t="shared" ca="1" si="269"/>
        <v>4.3701051689297851E-3</v>
      </c>
    </row>
    <row r="9956" spans="7:8" x14ac:dyDescent="0.2">
      <c r="G9956">
        <v>9954</v>
      </c>
      <c r="H9956">
        <f t="shared" ca="1" si="269"/>
        <v>1.0259940472307062E-2</v>
      </c>
    </row>
    <row r="9957" spans="7:8" x14ac:dyDescent="0.2">
      <c r="G9957">
        <v>9955</v>
      </c>
      <c r="H9957">
        <f t="shared" ca="1" si="269"/>
        <v>-3.4038094011241658E-2</v>
      </c>
    </row>
    <row r="9958" spans="7:8" x14ac:dyDescent="0.2">
      <c r="G9958">
        <v>9956</v>
      </c>
      <c r="H9958">
        <f t="shared" ca="1" si="269"/>
        <v>-2.3830849515869531E-3</v>
      </c>
    </row>
    <row r="9959" spans="7:8" x14ac:dyDescent="0.2">
      <c r="G9959">
        <v>9957</v>
      </c>
      <c r="H9959">
        <f t="shared" ca="1" si="269"/>
        <v>1.9129248088589051E-2</v>
      </c>
    </row>
    <row r="9960" spans="7:8" x14ac:dyDescent="0.2">
      <c r="G9960">
        <v>9958</v>
      </c>
      <c r="H9960">
        <f t="shared" ca="1" si="269"/>
        <v>1.3547120803186314E-2</v>
      </c>
    </row>
    <row r="9961" spans="7:8" x14ac:dyDescent="0.2">
      <c r="G9961">
        <v>9959</v>
      </c>
      <c r="H9961">
        <f t="shared" ca="1" si="269"/>
        <v>1.3935268211675584E-2</v>
      </c>
    </row>
    <row r="9962" spans="7:8" x14ac:dyDescent="0.2">
      <c r="G9962">
        <v>9960</v>
      </c>
      <c r="H9962">
        <f t="shared" ca="1" si="269"/>
        <v>1.4205058134597002E-2</v>
      </c>
    </row>
    <row r="9963" spans="7:8" x14ac:dyDescent="0.2">
      <c r="G9963">
        <v>9961</v>
      </c>
      <c r="H9963">
        <f t="shared" ca="1" si="269"/>
        <v>1.7219564209834452E-2</v>
      </c>
    </row>
    <row r="9964" spans="7:8" x14ac:dyDescent="0.2">
      <c r="G9964">
        <v>9962</v>
      </c>
      <c r="H9964">
        <f t="shared" ca="1" si="269"/>
        <v>-2.7028328133127312E-2</v>
      </c>
    </row>
    <row r="9965" spans="7:8" x14ac:dyDescent="0.2">
      <c r="G9965">
        <v>9963</v>
      </c>
      <c r="H9965">
        <f t="shared" ca="1" si="269"/>
        <v>-1.7925899204964377E-2</v>
      </c>
    </row>
    <row r="9966" spans="7:8" x14ac:dyDescent="0.2">
      <c r="G9966">
        <v>9964</v>
      </c>
      <c r="H9966">
        <f t="shared" ca="1" si="269"/>
        <v>4.1869020902681707E-2</v>
      </c>
    </row>
    <row r="9967" spans="7:8" x14ac:dyDescent="0.2">
      <c r="G9967">
        <v>9965</v>
      </c>
      <c r="H9967">
        <f t="shared" ca="1" si="269"/>
        <v>1.1211896615903008E-2</v>
      </c>
    </row>
    <row r="9968" spans="7:8" x14ac:dyDescent="0.2">
      <c r="G9968">
        <v>9966</v>
      </c>
      <c r="H9968">
        <f t="shared" ca="1" si="269"/>
        <v>-1.7573340046309508E-2</v>
      </c>
    </row>
    <row r="9969" spans="7:8" x14ac:dyDescent="0.2">
      <c r="G9969">
        <v>9967</v>
      </c>
      <c r="H9969">
        <f t="shared" ca="1" si="269"/>
        <v>2.4059095908373206E-2</v>
      </c>
    </row>
    <row r="9970" spans="7:8" x14ac:dyDescent="0.2">
      <c r="G9970">
        <v>9968</v>
      </c>
      <c r="H9970">
        <f t="shared" ca="1" si="269"/>
        <v>4.49839892807447E-2</v>
      </c>
    </row>
    <row r="9971" spans="7:8" x14ac:dyDescent="0.2">
      <c r="G9971">
        <v>9969</v>
      </c>
      <c r="H9971">
        <f t="shared" ca="1" si="269"/>
        <v>3.8606081409152504E-2</v>
      </c>
    </row>
    <row r="9972" spans="7:8" x14ac:dyDescent="0.2">
      <c r="G9972">
        <v>9970</v>
      </c>
      <c r="H9972">
        <f t="shared" ca="1" si="269"/>
        <v>2.1678925984450849E-2</v>
      </c>
    </row>
    <row r="9973" spans="7:8" x14ac:dyDescent="0.2">
      <c r="G9973">
        <v>9971</v>
      </c>
      <c r="H9973">
        <f t="shared" ca="1" si="269"/>
        <v>-1.1084098634114947E-2</v>
      </c>
    </row>
    <row r="9974" spans="7:8" x14ac:dyDescent="0.2">
      <c r="G9974">
        <v>9972</v>
      </c>
      <c r="H9974">
        <f t="shared" ca="1" si="269"/>
        <v>-3.7729386021914092E-2</v>
      </c>
    </row>
    <row r="9975" spans="7:8" x14ac:dyDescent="0.2">
      <c r="G9975">
        <v>9973</v>
      </c>
      <c r="H9975">
        <f t="shared" ca="1" si="269"/>
        <v>1.4566993761618661E-2</v>
      </c>
    </row>
    <row r="9976" spans="7:8" x14ac:dyDescent="0.2">
      <c r="G9976">
        <v>9974</v>
      </c>
      <c r="H9976">
        <f t="shared" ca="1" si="269"/>
        <v>2.4122158672246631E-2</v>
      </c>
    </row>
    <row r="9977" spans="7:8" x14ac:dyDescent="0.2">
      <c r="G9977">
        <v>9975</v>
      </c>
      <c r="H9977">
        <f t="shared" ca="1" si="269"/>
        <v>1.5148328772575728E-2</v>
      </c>
    </row>
    <row r="9978" spans="7:8" x14ac:dyDescent="0.2">
      <c r="G9978">
        <v>9976</v>
      </c>
      <c r="H9978">
        <f t="shared" ca="1" si="269"/>
        <v>-8.5353372830604141E-3</v>
      </c>
    </row>
    <row r="9979" spans="7:8" x14ac:dyDescent="0.2">
      <c r="G9979">
        <v>9977</v>
      </c>
      <c r="H9979">
        <f t="shared" ca="1" si="269"/>
        <v>-4.5138408499835775E-2</v>
      </c>
    </row>
    <row r="9980" spans="7:8" x14ac:dyDescent="0.2">
      <c r="G9980">
        <v>9978</v>
      </c>
      <c r="H9980">
        <f t="shared" ca="1" si="269"/>
        <v>-4.6794293946411006E-2</v>
      </c>
    </row>
    <row r="9981" spans="7:8" x14ac:dyDescent="0.2">
      <c r="G9981">
        <v>9979</v>
      </c>
      <c r="H9981">
        <f t="shared" ca="1" si="269"/>
        <v>2.733535786715802E-2</v>
      </c>
    </row>
    <row r="9982" spans="7:8" x14ac:dyDescent="0.2">
      <c r="G9982">
        <v>9980</v>
      </c>
      <c r="H9982">
        <f t="shared" ca="1" si="269"/>
        <v>-4.3214556956526796E-2</v>
      </c>
    </row>
    <row r="9983" spans="7:8" x14ac:dyDescent="0.2">
      <c r="G9983">
        <v>9981</v>
      </c>
      <c r="H9983">
        <f t="shared" ca="1" si="269"/>
        <v>-6.3413282899943857E-2</v>
      </c>
    </row>
    <row r="9984" spans="7:8" x14ac:dyDescent="0.2">
      <c r="G9984">
        <v>9982</v>
      </c>
      <c r="H9984">
        <f t="shared" ca="1" si="269"/>
        <v>3.037346515300865E-2</v>
      </c>
    </row>
    <row r="9985" spans="7:8" x14ac:dyDescent="0.2">
      <c r="G9985">
        <v>9983</v>
      </c>
      <c r="H9985">
        <f t="shared" ca="1" si="269"/>
        <v>-4.1840766794229434E-2</v>
      </c>
    </row>
    <row r="9986" spans="7:8" x14ac:dyDescent="0.2">
      <c r="G9986">
        <v>9984</v>
      </c>
      <c r="H9986">
        <f t="shared" ca="1" si="269"/>
        <v>-1.0744464678670494E-2</v>
      </c>
    </row>
    <row r="9987" spans="7:8" x14ac:dyDescent="0.2">
      <c r="G9987">
        <v>9985</v>
      </c>
      <c r="H9987">
        <f t="shared" ca="1" si="269"/>
        <v>-6.1985781929916536E-3</v>
      </c>
    </row>
    <row r="9988" spans="7:8" x14ac:dyDescent="0.2">
      <c r="G9988">
        <v>9986</v>
      </c>
      <c r="H9988">
        <f t="shared" ref="H9988:H10002" ca="1" si="270">_xlfn.NORM.INV(RAND(),N$5,N$6)</f>
        <v>6.2848172843381848E-3</v>
      </c>
    </row>
    <row r="9989" spans="7:8" x14ac:dyDescent="0.2">
      <c r="G9989">
        <v>9987</v>
      </c>
      <c r="H9989">
        <f t="shared" ca="1" si="270"/>
        <v>1.6785130561164888E-2</v>
      </c>
    </row>
    <row r="9990" spans="7:8" x14ac:dyDescent="0.2">
      <c r="G9990">
        <v>9988</v>
      </c>
      <c r="H9990">
        <f t="shared" ca="1" si="270"/>
        <v>-8.7483243098055691E-2</v>
      </c>
    </row>
    <row r="9991" spans="7:8" x14ac:dyDescent="0.2">
      <c r="G9991">
        <v>9989</v>
      </c>
      <c r="H9991">
        <f t="shared" ca="1" si="270"/>
        <v>1.4267388494758965E-2</v>
      </c>
    </row>
    <row r="9992" spans="7:8" x14ac:dyDescent="0.2">
      <c r="G9992">
        <v>9990</v>
      </c>
      <c r="H9992">
        <f t="shared" ca="1" si="270"/>
        <v>-1.6896999661411151E-2</v>
      </c>
    </row>
    <row r="9993" spans="7:8" x14ac:dyDescent="0.2">
      <c r="G9993">
        <v>9991</v>
      </c>
      <c r="H9993">
        <f t="shared" ca="1" si="270"/>
        <v>1.766219383970381E-2</v>
      </c>
    </row>
    <row r="9994" spans="7:8" x14ac:dyDescent="0.2">
      <c r="G9994">
        <v>9992</v>
      </c>
      <c r="H9994">
        <f t="shared" ca="1" si="270"/>
        <v>-5.6215940508858751E-3</v>
      </c>
    </row>
    <row r="9995" spans="7:8" x14ac:dyDescent="0.2">
      <c r="G9995">
        <v>9993</v>
      </c>
      <c r="H9995">
        <f t="shared" ca="1" si="270"/>
        <v>-1.351761926599722E-3</v>
      </c>
    </row>
    <row r="9996" spans="7:8" x14ac:dyDescent="0.2">
      <c r="G9996">
        <v>9994</v>
      </c>
      <c r="H9996">
        <f t="shared" ca="1" si="270"/>
        <v>-3.1825656204865965E-2</v>
      </c>
    </row>
    <row r="9997" spans="7:8" x14ac:dyDescent="0.2">
      <c r="G9997">
        <v>9995</v>
      </c>
      <c r="H9997">
        <f t="shared" ca="1" si="270"/>
        <v>1.392884000493088E-3</v>
      </c>
    </row>
    <row r="9998" spans="7:8" x14ac:dyDescent="0.2">
      <c r="G9998">
        <v>9996</v>
      </c>
      <c r="H9998">
        <f t="shared" ca="1" si="270"/>
        <v>-1.7264952545716573E-2</v>
      </c>
    </row>
    <row r="9999" spans="7:8" x14ac:dyDescent="0.2">
      <c r="G9999">
        <v>9997</v>
      </c>
      <c r="H9999">
        <f t="shared" ca="1" si="270"/>
        <v>2.2275824374459137E-2</v>
      </c>
    </row>
    <row r="10000" spans="7:8" x14ac:dyDescent="0.2">
      <c r="G10000">
        <v>9998</v>
      </c>
      <c r="H10000">
        <f t="shared" ca="1" si="270"/>
        <v>-1.5107823806420374E-2</v>
      </c>
    </row>
    <row r="10001" spans="7:8" x14ac:dyDescent="0.2">
      <c r="G10001">
        <v>9999</v>
      </c>
      <c r="H10001">
        <f t="shared" ca="1" si="270"/>
        <v>1.8488686378821582E-2</v>
      </c>
    </row>
    <row r="10002" spans="7:8" x14ac:dyDescent="0.2">
      <c r="G10002">
        <v>10000</v>
      </c>
      <c r="H10002">
        <f t="shared" ca="1" si="270"/>
        <v>-3.7555983445937892E-2</v>
      </c>
    </row>
  </sheetData>
  <pageMargins left="0.7" right="0.7" top="0.75" bottom="0.75" header="0.3" footer="0.3"/>
  <pageSetup paperSize="9" scale="85" orientation="landscape" horizontalDpi="0" verticalDpi="0"/>
  <rowBreaks count="1" manualBreakCount="1">
    <brk id="37" max="16383" man="1"/>
  </rowBreaks>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A475F-3698-9F4F-AFA1-859AE4775954}">
  <dimension ref="B1:I134"/>
  <sheetViews>
    <sheetView showGridLines="0" topLeftCell="A59" zoomScale="150" zoomScaleNormal="150" zoomScaleSheetLayoutView="150" workbookViewId="0">
      <selection activeCell="D128" sqref="D128"/>
    </sheetView>
  </sheetViews>
  <sheetFormatPr baseColWidth="10" defaultRowHeight="15" x14ac:dyDescent="0.2"/>
  <cols>
    <col min="1" max="1" width="2" customWidth="1"/>
    <col min="2" max="2" width="35.6640625" customWidth="1"/>
  </cols>
  <sheetData>
    <row r="1" spans="2:9" x14ac:dyDescent="0.2">
      <c r="B1" s="206"/>
      <c r="C1" s="206"/>
      <c r="D1" s="206"/>
      <c r="E1" s="206"/>
      <c r="F1" s="206"/>
      <c r="G1" s="206"/>
      <c r="H1" s="206"/>
      <c r="I1" s="206"/>
    </row>
    <row r="3" spans="2:9" ht="34" customHeight="1" x14ac:dyDescent="0.35">
      <c r="B3" s="190" t="str">
        <f>'Data Sheet'!B1</f>
        <v>TATA MOTORS LTD</v>
      </c>
    </row>
    <row r="4" spans="2:9" x14ac:dyDescent="0.2">
      <c r="B4" t="str">
        <f>CONCATENATE("   ( ", _xlfn.XLOOKUP(B3,'List of Stocks'!B2:B5442,'List of Stocks'!D2:D5442,"Not Found",0,1), " | ", "BSE Code: ", _xlfn.XLOOKUP('Dupont Analysis'!B3,'List of Stocks'!B2:B5442,'List of Stocks'!C2:C5442,"Not Found",0,1), " )")</f>
        <v xml:space="preserve">   ( TATAMOTORS | BSE Code: 500570 )</v>
      </c>
    </row>
    <row r="5" spans="2:9" ht="18" customHeight="1" x14ac:dyDescent="0.25">
      <c r="B5" s="197" t="str">
        <f>CONCATENATE("  ", "INR "&amp;'Data Sheet'!B8)</f>
        <v xml:space="preserve">  INR 643.35</v>
      </c>
    </row>
    <row r="6" spans="2:9" x14ac:dyDescent="0.2">
      <c r="B6" t="s">
        <v>8590</v>
      </c>
    </row>
    <row r="7" spans="2:9" ht="6" customHeight="1" thickBot="1" x14ac:dyDescent="0.25">
      <c r="B7" s="193"/>
      <c r="C7" s="193"/>
      <c r="D7" s="193"/>
      <c r="E7" s="193"/>
      <c r="F7" s="193"/>
      <c r="G7" s="193"/>
      <c r="H7" s="193"/>
      <c r="I7" s="193"/>
    </row>
    <row r="8" spans="2:9" ht="19" x14ac:dyDescent="0.25">
      <c r="B8" s="197" t="s">
        <v>8592</v>
      </c>
    </row>
    <row r="9" spans="2:9" ht="15" customHeight="1" x14ac:dyDescent="0.2">
      <c r="B9" s="202" t="s">
        <v>8591</v>
      </c>
      <c r="C9" s="202"/>
      <c r="D9" s="202"/>
      <c r="E9" s="202"/>
      <c r="F9" s="202"/>
      <c r="G9" s="202"/>
      <c r="H9" s="202"/>
      <c r="I9" s="202"/>
    </row>
    <row r="10" spans="2:9" x14ac:dyDescent="0.2">
      <c r="B10" s="202"/>
      <c r="C10" s="202"/>
      <c r="D10" s="202"/>
      <c r="E10" s="202"/>
      <c r="F10" s="202"/>
      <c r="G10" s="202"/>
      <c r="H10" s="202"/>
      <c r="I10" s="202"/>
    </row>
    <row r="11" spans="2:9" x14ac:dyDescent="0.2">
      <c r="B11" s="202"/>
      <c r="C11" s="202"/>
      <c r="D11" s="202"/>
      <c r="E11" s="202"/>
      <c r="F11" s="202"/>
      <c r="G11" s="202"/>
      <c r="H11" s="202"/>
      <c r="I11" s="202"/>
    </row>
    <row r="12" spans="2:9" x14ac:dyDescent="0.2">
      <c r="B12" s="202"/>
      <c r="C12" s="202"/>
      <c r="D12" s="202"/>
      <c r="E12" s="202"/>
      <c r="F12" s="202"/>
      <c r="G12" s="202"/>
      <c r="H12" s="202"/>
      <c r="I12" s="202"/>
    </row>
    <row r="13" spans="2:9" x14ac:dyDescent="0.2">
      <c r="B13" s="202"/>
      <c r="C13" s="202"/>
      <c r="D13" s="202"/>
      <c r="E13" s="202"/>
      <c r="F13" s="202"/>
      <c r="G13" s="202"/>
      <c r="H13" s="202"/>
      <c r="I13" s="202"/>
    </row>
    <row r="14" spans="2:9" x14ac:dyDescent="0.2">
      <c r="B14" s="202"/>
      <c r="C14" s="202"/>
      <c r="D14" s="202"/>
      <c r="E14" s="202"/>
      <c r="F14" s="202"/>
      <c r="G14" s="202"/>
      <c r="H14" s="202"/>
      <c r="I14" s="202"/>
    </row>
    <row r="15" spans="2:9" x14ac:dyDescent="0.2">
      <c r="B15" s="202"/>
      <c r="C15" s="202"/>
      <c r="D15" s="202"/>
      <c r="E15" s="202"/>
      <c r="F15" s="202"/>
      <c r="G15" s="202"/>
      <c r="H15" s="202"/>
      <c r="I15" s="202"/>
    </row>
    <row r="16" spans="2:9" x14ac:dyDescent="0.2">
      <c r="B16" s="202"/>
      <c r="C16" s="202"/>
      <c r="D16" s="202"/>
      <c r="E16" s="202"/>
      <c r="F16" s="202"/>
      <c r="G16" s="202"/>
      <c r="H16" s="202"/>
      <c r="I16" s="202"/>
    </row>
    <row r="17" spans="2:9" x14ac:dyDescent="0.2">
      <c r="B17" s="202"/>
      <c r="C17" s="202"/>
      <c r="D17" s="202"/>
      <c r="E17" s="202"/>
      <c r="F17" s="202"/>
      <c r="G17" s="202"/>
      <c r="H17" s="202"/>
      <c r="I17" s="202"/>
    </row>
    <row r="18" spans="2:9" ht="6" customHeight="1" x14ac:dyDescent="0.2"/>
    <row r="19" spans="2:9" ht="19" x14ac:dyDescent="0.25">
      <c r="B19" s="197" t="s">
        <v>8605</v>
      </c>
    </row>
    <row r="20" spans="2:9" ht="6" customHeight="1" x14ac:dyDescent="0.2"/>
    <row r="67" spans="2:9" x14ac:dyDescent="0.2">
      <c r="B67" s="206"/>
      <c r="C67" s="206"/>
      <c r="D67" s="206"/>
      <c r="E67" s="206"/>
      <c r="F67" s="206"/>
      <c r="G67" s="206"/>
      <c r="H67" s="206"/>
      <c r="I67" s="206"/>
    </row>
    <row r="68" spans="2:9" x14ac:dyDescent="0.2">
      <c r="B68" s="206"/>
      <c r="C68" s="206"/>
      <c r="D68" s="206"/>
      <c r="E68" s="206"/>
      <c r="F68" s="206"/>
      <c r="G68" s="206"/>
      <c r="H68" s="206"/>
      <c r="I68" s="206"/>
    </row>
    <row r="73" spans="2:9" ht="16" x14ac:dyDescent="0.2">
      <c r="B73" s="201" t="s">
        <v>8593</v>
      </c>
      <c r="C73" s="201"/>
      <c r="D73" s="201"/>
      <c r="E73" s="201"/>
      <c r="F73" s="201"/>
      <c r="G73" s="201"/>
      <c r="H73" s="201"/>
      <c r="I73" s="201"/>
    </row>
    <row r="74" spans="2:9" x14ac:dyDescent="0.2">
      <c r="C74" s="194">
        <f>HistoricalFS!F3</f>
        <v>42825</v>
      </c>
      <c r="D74" s="194">
        <f>HistoricalFS!G3</f>
        <v>43190</v>
      </c>
      <c r="E74" s="194">
        <f>HistoricalFS!H3</f>
        <v>43555</v>
      </c>
      <c r="F74" s="194">
        <f>HistoricalFS!I3</f>
        <v>43921</v>
      </c>
      <c r="G74" s="194">
        <f>HistoricalFS!J3</f>
        <v>44286</v>
      </c>
      <c r="H74" s="194">
        <f>HistoricalFS!K3</f>
        <v>44651</v>
      </c>
      <c r="I74" s="194">
        <f>HistoricalFS!L3</f>
        <v>45016</v>
      </c>
    </row>
    <row r="75" spans="2:9" x14ac:dyDescent="0.2">
      <c r="B75" t="s">
        <v>74</v>
      </c>
      <c r="C75" s="41">
        <f>'Data Sheet'!E30</f>
        <v>7454.36</v>
      </c>
      <c r="D75" s="41">
        <f>'Data Sheet'!F30</f>
        <v>8988.91</v>
      </c>
      <c r="E75" s="41">
        <f>'Data Sheet'!G30</f>
        <v>-28826.23</v>
      </c>
      <c r="F75" s="41">
        <f>'Data Sheet'!H30</f>
        <v>-12070.85</v>
      </c>
      <c r="G75" s="41">
        <f>'Data Sheet'!I30</f>
        <v>-13451.39</v>
      </c>
      <c r="H75" s="41">
        <f>'Data Sheet'!J30</f>
        <v>-11441.47</v>
      </c>
      <c r="I75" s="41">
        <f>'Data Sheet'!K30</f>
        <v>2414.29</v>
      </c>
    </row>
    <row r="76" spans="2:9" x14ac:dyDescent="0.2">
      <c r="B76" t="s">
        <v>8594</v>
      </c>
      <c r="C76" s="41">
        <f>(SUM('Data Sheet'!E57:E58)+SUM('Data Sheet'!D57:D58)/2)</f>
        <v>97538.095000000001</v>
      </c>
      <c r="D76" s="41">
        <f>(SUM('Data Sheet'!F57:F58)+SUM('Data Sheet'!E57:E58)/2)</f>
        <v>124458.85500000001</v>
      </c>
      <c r="E76" s="41">
        <f>(SUM('Data Sheet'!G57:G58)+SUM('Data Sheet'!F57:F58)/2)</f>
        <v>107893.515</v>
      </c>
      <c r="F76" s="41">
        <f>(SUM('Data Sheet'!H57:H58)+SUM('Data Sheet'!G57:G58)/2)</f>
        <v>92300.81</v>
      </c>
      <c r="G76" s="41">
        <f>(SUM('Data Sheet'!I57:I58)+SUM('Data Sheet'!H57:H58)/2)</f>
        <v>86352.235000000001</v>
      </c>
      <c r="H76" s="41">
        <f>(SUM('Data Sheet'!J57:J58)+SUM('Data Sheet'!I57:I58)/2)</f>
        <v>72184.600000000006</v>
      </c>
      <c r="I76" s="41">
        <f>(SUM('Data Sheet'!K57:K58)+SUM('Data Sheet'!J57:J58)/2)</f>
        <v>67602.409999999989</v>
      </c>
    </row>
    <row r="77" spans="2:9" x14ac:dyDescent="0.2">
      <c r="B77" s="9" t="s">
        <v>8595</v>
      </c>
      <c r="C77" s="195">
        <f>C75/C76</f>
        <v>7.6425113695320776E-2</v>
      </c>
      <c r="D77" s="195">
        <f t="shared" ref="D77:I77" si="0">D75/D76</f>
        <v>7.2223949031187853E-2</v>
      </c>
      <c r="E77" s="195">
        <f t="shared" si="0"/>
        <v>-0.26717296215625191</v>
      </c>
      <c r="F77" s="195">
        <f t="shared" si="0"/>
        <v>-0.13077729220361123</v>
      </c>
      <c r="G77" s="195">
        <f t="shared" si="0"/>
        <v>-0.15577350140387217</v>
      </c>
      <c r="H77" s="195">
        <f t="shared" si="0"/>
        <v>-0.15850292167581448</v>
      </c>
      <c r="I77" s="195">
        <f t="shared" si="0"/>
        <v>3.5713075909571866E-2</v>
      </c>
    </row>
    <row r="78" spans="2:9" x14ac:dyDescent="0.2">
      <c r="B78" t="s">
        <v>341</v>
      </c>
    </row>
    <row r="79" spans="2:9" ht="16" x14ac:dyDescent="0.2">
      <c r="B79" s="201" t="s">
        <v>8596</v>
      </c>
      <c r="C79" s="201"/>
      <c r="D79" s="201"/>
      <c r="E79" s="201"/>
      <c r="F79" s="201"/>
      <c r="G79" s="201"/>
      <c r="H79" s="201"/>
      <c r="I79" s="201"/>
    </row>
    <row r="80" spans="2:9" x14ac:dyDescent="0.2">
      <c r="C80" s="194">
        <f>C74</f>
        <v>42825</v>
      </c>
      <c r="D80" s="194">
        <f t="shared" ref="D80:I80" si="1">D74</f>
        <v>43190</v>
      </c>
      <c r="E80" s="194">
        <f t="shared" si="1"/>
        <v>43555</v>
      </c>
      <c r="F80" s="194">
        <f t="shared" si="1"/>
        <v>43921</v>
      </c>
      <c r="G80" s="194">
        <f t="shared" si="1"/>
        <v>44286</v>
      </c>
      <c r="H80" s="194">
        <f t="shared" si="1"/>
        <v>44651</v>
      </c>
      <c r="I80" s="194">
        <f t="shared" si="1"/>
        <v>45016</v>
      </c>
    </row>
    <row r="81" spans="2:9" x14ac:dyDescent="0.2">
      <c r="B81" t="str">
        <f>B75</f>
        <v>Net Profit</v>
      </c>
      <c r="C81" s="41">
        <f t="shared" ref="C81:I81" si="2">C75</f>
        <v>7454.36</v>
      </c>
      <c r="D81" s="41">
        <f t="shared" si="2"/>
        <v>8988.91</v>
      </c>
      <c r="E81" s="41">
        <f t="shared" si="2"/>
        <v>-28826.23</v>
      </c>
      <c r="F81" s="41">
        <f t="shared" si="2"/>
        <v>-12070.85</v>
      </c>
      <c r="G81" s="41">
        <f t="shared" si="2"/>
        <v>-13451.39</v>
      </c>
      <c r="H81" s="41">
        <f t="shared" si="2"/>
        <v>-11441.47</v>
      </c>
      <c r="I81" s="41">
        <f t="shared" si="2"/>
        <v>2414.29</v>
      </c>
    </row>
    <row r="82" spans="2:9" x14ac:dyDescent="0.2">
      <c r="B82" t="s">
        <v>303</v>
      </c>
      <c r="C82" s="41">
        <f>'Data Sheet'!E17</f>
        <v>269692.51</v>
      </c>
      <c r="D82" s="41">
        <f>'Data Sheet'!F17</f>
        <v>291550.48</v>
      </c>
      <c r="E82" s="41">
        <f>'Data Sheet'!G17</f>
        <v>301938.40000000002</v>
      </c>
      <c r="F82" s="41">
        <f>'Data Sheet'!H17</f>
        <v>261067.97</v>
      </c>
      <c r="G82" s="41">
        <f>'Data Sheet'!I17</f>
        <v>249794.75</v>
      </c>
      <c r="H82" s="41">
        <f>'Data Sheet'!J17</f>
        <v>278453.62</v>
      </c>
      <c r="I82" s="41">
        <f>'Data Sheet'!K17</f>
        <v>345966.97</v>
      </c>
    </row>
    <row r="83" spans="2:9" x14ac:dyDescent="0.2">
      <c r="B83" s="9" t="s">
        <v>8597</v>
      </c>
      <c r="C83" s="195">
        <f t="shared" ref="C83:H83" si="3">C81/C82</f>
        <v>2.764021885516954E-2</v>
      </c>
      <c r="D83" s="195">
        <f t="shared" si="3"/>
        <v>3.0831401821049997E-2</v>
      </c>
      <c r="E83" s="195">
        <f t="shared" si="3"/>
        <v>-9.5470566181711222E-2</v>
      </c>
      <c r="F83" s="195">
        <f t="shared" si="3"/>
        <v>-4.6236426475450051E-2</v>
      </c>
      <c r="G83" s="195">
        <f t="shared" si="3"/>
        <v>-5.3849770661713266E-2</v>
      </c>
      <c r="H83" s="195">
        <f t="shared" si="3"/>
        <v>-4.1089320368684734E-2</v>
      </c>
      <c r="I83" s="195">
        <f>I81/I82</f>
        <v>6.9783829363826268E-3</v>
      </c>
    </row>
    <row r="85" spans="2:9" x14ac:dyDescent="0.2">
      <c r="B85" t="s">
        <v>303</v>
      </c>
      <c r="C85" s="41">
        <f>C82</f>
        <v>269692.51</v>
      </c>
      <c r="D85" s="41">
        <f t="shared" ref="D85:I85" si="4">D82</f>
        <v>291550.48</v>
      </c>
      <c r="E85" s="41">
        <f t="shared" si="4"/>
        <v>301938.40000000002</v>
      </c>
      <c r="F85" s="41">
        <f t="shared" si="4"/>
        <v>261067.97</v>
      </c>
      <c r="G85" s="41">
        <f t="shared" si="4"/>
        <v>249794.75</v>
      </c>
      <c r="H85" s="41">
        <f t="shared" si="4"/>
        <v>278453.62</v>
      </c>
      <c r="I85" s="41">
        <f t="shared" si="4"/>
        <v>345966.97</v>
      </c>
    </row>
    <row r="86" spans="2:9" x14ac:dyDescent="0.2">
      <c r="B86" t="s">
        <v>8598</v>
      </c>
      <c r="C86" s="41">
        <f>('Data Sheet'!E66+'Data Sheet'!D66)/2</f>
        <v>267882.23999999999</v>
      </c>
      <c r="D86" s="41">
        <f>('Data Sheet'!F66+'Data Sheet'!E66)/2</f>
        <v>299886.08499999996</v>
      </c>
      <c r="E86" s="41">
        <f>('Data Sheet'!G66+'Data Sheet'!F66)/2</f>
        <v>316447.65000000002</v>
      </c>
      <c r="F86" s="41">
        <f>('Data Sheet'!H66+'Data Sheet'!G66)/2</f>
        <v>312941.44</v>
      </c>
      <c r="G86" s="41">
        <f>('Data Sheet'!I66+'Data Sheet'!H66)/2</f>
        <v>330874.65000000002</v>
      </c>
      <c r="H86" s="41">
        <f>('Data Sheet'!J66+'Data Sheet'!I66)/2</f>
        <v>335315.69999999995</v>
      </c>
      <c r="I86" s="41">
        <f>('Data Sheet'!K66+'Data Sheet'!J66)/2</f>
        <v>331867.95999999996</v>
      </c>
    </row>
    <row r="87" spans="2:9" x14ac:dyDescent="0.2">
      <c r="B87" s="9" t="s">
        <v>8599</v>
      </c>
      <c r="C87" s="196">
        <f t="shared" ref="C87" si="5">C85/C86</f>
        <v>1.0067577081631094</v>
      </c>
      <c r="D87" s="196">
        <f t="shared" ref="D87" si="6">D85/D86</f>
        <v>0.97220409543177044</v>
      </c>
      <c r="E87" s="196">
        <f t="shared" ref="E87" si="7">E85/E86</f>
        <v>0.95414960420783657</v>
      </c>
      <c r="F87" s="196">
        <f t="shared" ref="F87" si="8">F85/F86</f>
        <v>0.83423905124230269</v>
      </c>
      <c r="G87" s="196">
        <f t="shared" ref="G87" si="9">G85/G86</f>
        <v>0.75495281974608808</v>
      </c>
      <c r="H87" s="196">
        <f t="shared" ref="H87" si="10">H85/H86</f>
        <v>0.83042225580251694</v>
      </c>
      <c r="I87" s="196">
        <f>I85/I86</f>
        <v>1.0424837938558456</v>
      </c>
    </row>
    <row r="89" spans="2:9" x14ac:dyDescent="0.2">
      <c r="B89" t="str">
        <f>B86</f>
        <v>Average Total Asset</v>
      </c>
      <c r="C89" s="41">
        <f>C86</f>
        <v>267882.23999999999</v>
      </c>
      <c r="D89" s="41">
        <f t="shared" ref="D89:I89" si="11">D86</f>
        <v>299886.08499999996</v>
      </c>
      <c r="E89" s="41">
        <f t="shared" si="11"/>
        <v>316447.65000000002</v>
      </c>
      <c r="F89" s="41">
        <f t="shared" si="11"/>
        <v>312941.44</v>
      </c>
      <c r="G89" s="41">
        <f t="shared" si="11"/>
        <v>330874.65000000002</v>
      </c>
      <c r="H89" s="41">
        <f t="shared" si="11"/>
        <v>335315.69999999995</v>
      </c>
      <c r="I89" s="41">
        <f t="shared" si="11"/>
        <v>331867.95999999996</v>
      </c>
    </row>
    <row r="90" spans="2:9" x14ac:dyDescent="0.2">
      <c r="B90" t="str">
        <f>B76</f>
        <v>Average Shareholder Equity</v>
      </c>
      <c r="C90" s="41">
        <f>C76</f>
        <v>97538.095000000001</v>
      </c>
      <c r="D90" s="41">
        <f t="shared" ref="D90:I90" si="12">D76</f>
        <v>124458.85500000001</v>
      </c>
      <c r="E90" s="41">
        <f t="shared" si="12"/>
        <v>107893.515</v>
      </c>
      <c r="F90" s="41">
        <f t="shared" si="12"/>
        <v>92300.81</v>
      </c>
      <c r="G90" s="41">
        <f t="shared" si="12"/>
        <v>86352.235000000001</v>
      </c>
      <c r="H90" s="41">
        <f t="shared" si="12"/>
        <v>72184.600000000006</v>
      </c>
      <c r="I90" s="41">
        <f t="shared" si="12"/>
        <v>67602.409999999989</v>
      </c>
    </row>
    <row r="91" spans="2:9" x14ac:dyDescent="0.2">
      <c r="B91" s="9" t="s">
        <v>8600</v>
      </c>
      <c r="C91" s="196">
        <f t="shared" ref="C91" si="13">C89/C90</f>
        <v>2.7464370715872604</v>
      </c>
      <c r="D91" s="196">
        <f t="shared" ref="D91" si="14">D89/D90</f>
        <v>2.4095198770710202</v>
      </c>
      <c r="E91" s="196">
        <f t="shared" ref="E91" si="15">E89/E90</f>
        <v>2.9329626530380444</v>
      </c>
      <c r="F91" s="196">
        <f t="shared" ref="F91" si="16">F89/F90</f>
        <v>3.3904517197628059</v>
      </c>
      <c r="G91" s="196">
        <f t="shared" ref="G91" si="17">G89/G90</f>
        <v>3.8316860009471676</v>
      </c>
      <c r="H91" s="196">
        <f t="shared" ref="H91" si="18">H89/H90</f>
        <v>4.645252588502256</v>
      </c>
      <c r="I91" s="196">
        <f>I89/I90</f>
        <v>4.9091143348291872</v>
      </c>
    </row>
    <row r="93" spans="2:9" x14ac:dyDescent="0.2">
      <c r="B93" s="9" t="s">
        <v>8601</v>
      </c>
      <c r="C93" s="195">
        <f t="shared" ref="C93:H93" si="19">C83*C87*C91</f>
        <v>7.642511369532079E-2</v>
      </c>
      <c r="D93" s="195">
        <f t="shared" si="19"/>
        <v>7.2223949031187853E-2</v>
      </c>
      <c r="E93" s="195">
        <f t="shared" si="19"/>
        <v>-0.26717296215625191</v>
      </c>
      <c r="F93" s="195">
        <f t="shared" si="19"/>
        <v>-0.1307772922036112</v>
      </c>
      <c r="G93" s="195">
        <f t="shared" si="19"/>
        <v>-0.15577350140387219</v>
      </c>
      <c r="H93" s="195">
        <f t="shared" si="19"/>
        <v>-0.15850292167581448</v>
      </c>
      <c r="I93" s="195">
        <f>I83*I87*I91</f>
        <v>3.5713075909571866E-2</v>
      </c>
    </row>
    <row r="95" spans="2:9" ht="16" x14ac:dyDescent="0.2">
      <c r="B95" s="201" t="s">
        <v>8602</v>
      </c>
      <c r="C95" s="201"/>
      <c r="D95" s="201"/>
      <c r="E95" s="201"/>
      <c r="F95" s="201"/>
      <c r="G95" s="201"/>
      <c r="H95" s="201"/>
      <c r="I95" s="201"/>
    </row>
    <row r="96" spans="2:9" x14ac:dyDescent="0.2">
      <c r="C96" s="194">
        <f t="shared" ref="C96:H96" si="20">C74</f>
        <v>42825</v>
      </c>
      <c r="D96" s="194">
        <f t="shared" si="20"/>
        <v>43190</v>
      </c>
      <c r="E96" s="194">
        <f t="shared" si="20"/>
        <v>43555</v>
      </c>
      <c r="F96" s="194">
        <f t="shared" si="20"/>
        <v>43921</v>
      </c>
      <c r="G96" s="194">
        <f t="shared" si="20"/>
        <v>44286</v>
      </c>
      <c r="H96" s="194">
        <f t="shared" si="20"/>
        <v>44651</v>
      </c>
      <c r="I96" s="194">
        <f>I74</f>
        <v>45016</v>
      </c>
    </row>
    <row r="97" spans="2:9" x14ac:dyDescent="0.2">
      <c r="B97" t="s">
        <v>74</v>
      </c>
      <c r="C97" s="41">
        <f>C81</f>
        <v>7454.36</v>
      </c>
      <c r="D97" s="41">
        <f t="shared" ref="D97:I97" si="21">D81</f>
        <v>8988.91</v>
      </c>
      <c r="E97" s="41">
        <f t="shared" si="21"/>
        <v>-28826.23</v>
      </c>
      <c r="F97" s="41">
        <f t="shared" si="21"/>
        <v>-12070.85</v>
      </c>
      <c r="G97" s="41">
        <f t="shared" si="21"/>
        <v>-13451.39</v>
      </c>
      <c r="H97" s="41">
        <f t="shared" si="21"/>
        <v>-11441.47</v>
      </c>
      <c r="I97" s="41">
        <f t="shared" si="21"/>
        <v>2414.29</v>
      </c>
    </row>
    <row r="98" spans="2:9" x14ac:dyDescent="0.2">
      <c r="B98" t="str">
        <f>B86</f>
        <v>Average Total Asset</v>
      </c>
      <c r="C98" s="41">
        <f>C86</f>
        <v>267882.23999999999</v>
      </c>
      <c r="D98" s="41">
        <f t="shared" ref="D98:I98" si="22">D86</f>
        <v>299886.08499999996</v>
      </c>
      <c r="E98" s="41">
        <f t="shared" si="22"/>
        <v>316447.65000000002</v>
      </c>
      <c r="F98" s="41">
        <f t="shared" si="22"/>
        <v>312941.44</v>
      </c>
      <c r="G98" s="41">
        <f t="shared" si="22"/>
        <v>330874.65000000002</v>
      </c>
      <c r="H98" s="41">
        <f t="shared" si="22"/>
        <v>335315.69999999995</v>
      </c>
      <c r="I98" s="41">
        <f t="shared" si="22"/>
        <v>331867.95999999996</v>
      </c>
    </row>
    <row r="99" spans="2:9" x14ac:dyDescent="0.2">
      <c r="B99" s="9" t="s">
        <v>8602</v>
      </c>
      <c r="C99" s="195">
        <f>C97/C98</f>
        <v>2.7827003387757246E-2</v>
      </c>
      <c r="D99" s="195">
        <f t="shared" ref="D99" si="23">D97/D98</f>
        <v>2.9974415118327352E-2</v>
      </c>
      <c r="E99" s="195">
        <f t="shared" ref="E99" si="24">E97/E98</f>
        <v>-9.1093202935777842E-2</v>
      </c>
      <c r="F99" s="195">
        <f t="shared" ref="F99" si="25">F97/F98</f>
        <v>-3.8572232555713938E-2</v>
      </c>
      <c r="G99" s="195">
        <f t="shared" ref="G99" si="26">G97/G98</f>
        <v>-4.0654036203740598E-2</v>
      </c>
      <c r="H99" s="195">
        <f t="shared" ref="H99" si="27">H97/H98</f>
        <v>-3.4121486109955489E-2</v>
      </c>
      <c r="I99" s="195">
        <f t="shared" ref="I99" si="28">I97/I98</f>
        <v>7.2748511184990566E-3</v>
      </c>
    </row>
    <row r="101" spans="2:9" ht="16" x14ac:dyDescent="0.2">
      <c r="B101" s="201" t="s">
        <v>8603</v>
      </c>
      <c r="C101" s="201"/>
      <c r="D101" s="201"/>
      <c r="E101" s="201"/>
      <c r="F101" s="201"/>
      <c r="G101" s="201"/>
      <c r="H101" s="201"/>
      <c r="I101" s="201"/>
    </row>
    <row r="102" spans="2:9" x14ac:dyDescent="0.2">
      <c r="C102" s="194">
        <f>C96</f>
        <v>42825</v>
      </c>
      <c r="D102" s="194">
        <f t="shared" ref="D102:I102" si="29">D96</f>
        <v>43190</v>
      </c>
      <c r="E102" s="194">
        <f t="shared" si="29"/>
        <v>43555</v>
      </c>
      <c r="F102" s="194">
        <f t="shared" si="29"/>
        <v>43921</v>
      </c>
      <c r="G102" s="194">
        <f t="shared" si="29"/>
        <v>44286</v>
      </c>
      <c r="H102" s="194">
        <f t="shared" si="29"/>
        <v>44651</v>
      </c>
      <c r="I102" s="194">
        <f t="shared" si="29"/>
        <v>45016</v>
      </c>
    </row>
    <row r="103" spans="2:9" x14ac:dyDescent="0.2">
      <c r="B103" t="str">
        <f>B97</f>
        <v>Net Profit</v>
      </c>
      <c r="C103" s="41">
        <f>C97</f>
        <v>7454.36</v>
      </c>
      <c r="D103" s="41">
        <f t="shared" ref="D103:I103" si="30">D97</f>
        <v>8988.91</v>
      </c>
      <c r="E103" s="41">
        <f t="shared" si="30"/>
        <v>-28826.23</v>
      </c>
      <c r="F103" s="41">
        <f t="shared" si="30"/>
        <v>-12070.85</v>
      </c>
      <c r="G103" s="41">
        <f t="shared" si="30"/>
        <v>-13451.39</v>
      </c>
      <c r="H103" s="41">
        <f t="shared" si="30"/>
        <v>-11441.47</v>
      </c>
      <c r="I103" s="41">
        <f t="shared" si="30"/>
        <v>2414.29</v>
      </c>
    </row>
    <row r="104" spans="2:9" x14ac:dyDescent="0.2">
      <c r="B104" t="s">
        <v>303</v>
      </c>
      <c r="C104" s="41">
        <f>C82</f>
        <v>269692.51</v>
      </c>
      <c r="D104" s="41">
        <f t="shared" ref="D104:I104" si="31">D82</f>
        <v>291550.48</v>
      </c>
      <c r="E104" s="41">
        <f t="shared" si="31"/>
        <v>301938.40000000002</v>
      </c>
      <c r="F104" s="41">
        <f t="shared" si="31"/>
        <v>261067.97</v>
      </c>
      <c r="G104" s="41">
        <f t="shared" si="31"/>
        <v>249794.75</v>
      </c>
      <c r="H104" s="41">
        <f t="shared" si="31"/>
        <v>278453.62</v>
      </c>
      <c r="I104" s="41">
        <f t="shared" si="31"/>
        <v>345966.97</v>
      </c>
    </row>
    <row r="105" spans="2:9" x14ac:dyDescent="0.2">
      <c r="B105" s="9" t="s">
        <v>8597</v>
      </c>
      <c r="C105" s="195">
        <f t="shared" ref="C105" si="32">C103/C104</f>
        <v>2.764021885516954E-2</v>
      </c>
      <c r="D105" s="195">
        <f t="shared" ref="D105" si="33">D103/D104</f>
        <v>3.0831401821049997E-2</v>
      </c>
      <c r="E105" s="195">
        <f t="shared" ref="E105" si="34">E103/E104</f>
        <v>-9.5470566181711222E-2</v>
      </c>
      <c r="F105" s="195">
        <f t="shared" ref="F105" si="35">F103/F104</f>
        <v>-4.6236426475450051E-2</v>
      </c>
      <c r="G105" s="195">
        <f t="shared" ref="G105" si="36">G103/G104</f>
        <v>-5.3849770661713266E-2</v>
      </c>
      <c r="H105" s="195">
        <f t="shared" ref="H105" si="37">H103/H104</f>
        <v>-4.1089320368684734E-2</v>
      </c>
      <c r="I105" s="195">
        <f>I103/I104</f>
        <v>6.9783829363826268E-3</v>
      </c>
    </row>
    <row r="107" spans="2:9" x14ac:dyDescent="0.2">
      <c r="B107" t="s">
        <v>303</v>
      </c>
      <c r="C107" s="41">
        <f>C104</f>
        <v>269692.51</v>
      </c>
      <c r="D107" s="41">
        <f t="shared" ref="D107:I107" si="38">D104</f>
        <v>291550.48</v>
      </c>
      <c r="E107" s="41">
        <f t="shared" si="38"/>
        <v>301938.40000000002</v>
      </c>
      <c r="F107" s="41">
        <f t="shared" si="38"/>
        <v>261067.97</v>
      </c>
      <c r="G107" s="41">
        <f t="shared" si="38"/>
        <v>249794.75</v>
      </c>
      <c r="H107" s="41">
        <f t="shared" si="38"/>
        <v>278453.62</v>
      </c>
      <c r="I107" s="41">
        <f t="shared" si="38"/>
        <v>345966.97</v>
      </c>
    </row>
    <row r="108" spans="2:9" x14ac:dyDescent="0.2">
      <c r="B108" t="s">
        <v>8598</v>
      </c>
      <c r="C108" s="41">
        <f>C98</f>
        <v>267882.23999999999</v>
      </c>
      <c r="D108" s="41">
        <f t="shared" ref="D108:I108" si="39">D98</f>
        <v>299886.08499999996</v>
      </c>
      <c r="E108" s="41">
        <f t="shared" si="39"/>
        <v>316447.65000000002</v>
      </c>
      <c r="F108" s="41">
        <f t="shared" si="39"/>
        <v>312941.44</v>
      </c>
      <c r="G108" s="41">
        <f t="shared" si="39"/>
        <v>330874.65000000002</v>
      </c>
      <c r="H108" s="41">
        <f t="shared" si="39"/>
        <v>335315.69999999995</v>
      </c>
      <c r="I108" s="41">
        <f t="shared" si="39"/>
        <v>331867.95999999996</v>
      </c>
    </row>
    <row r="109" spans="2:9" x14ac:dyDescent="0.2">
      <c r="B109" s="9" t="s">
        <v>8599</v>
      </c>
      <c r="C109" s="196">
        <f t="shared" ref="C109" si="40">C107/C108</f>
        <v>1.0067577081631094</v>
      </c>
      <c r="D109" s="196">
        <f t="shared" ref="D109" si="41">D107/D108</f>
        <v>0.97220409543177044</v>
      </c>
      <c r="E109" s="196">
        <f t="shared" ref="E109" si="42">E107/E108</f>
        <v>0.95414960420783657</v>
      </c>
      <c r="F109" s="196">
        <f t="shared" ref="F109" si="43">F107/F108</f>
        <v>0.83423905124230269</v>
      </c>
      <c r="G109" s="196">
        <f t="shared" ref="G109" si="44">G107/G108</f>
        <v>0.75495281974608808</v>
      </c>
      <c r="H109" s="196">
        <f t="shared" ref="H109" si="45">H107/H108</f>
        <v>0.83042225580251694</v>
      </c>
      <c r="I109" s="196">
        <f>I107/I108</f>
        <v>1.0424837938558456</v>
      </c>
    </row>
    <row r="111" spans="2:9" x14ac:dyDescent="0.2">
      <c r="B111" s="9" t="s">
        <v>8604</v>
      </c>
      <c r="C111" s="195">
        <f>C105*C109</f>
        <v>2.7827003387757249E-2</v>
      </c>
      <c r="D111" s="195">
        <f t="shared" ref="D111:I111" si="46">D105*D109</f>
        <v>2.9974415118327352E-2</v>
      </c>
      <c r="E111" s="195">
        <f t="shared" si="46"/>
        <v>-9.1093202935777828E-2</v>
      </c>
      <c r="F111" s="195">
        <f t="shared" si="46"/>
        <v>-3.8572232555713938E-2</v>
      </c>
      <c r="G111" s="195">
        <f t="shared" si="46"/>
        <v>-4.0654036203740598E-2</v>
      </c>
      <c r="H111" s="195">
        <f t="shared" si="46"/>
        <v>-3.4121486109955482E-2</v>
      </c>
      <c r="I111" s="195">
        <f t="shared" si="46"/>
        <v>7.2748511184990566E-3</v>
      </c>
    </row>
    <row r="134" spans="2:9" x14ac:dyDescent="0.2">
      <c r="B134" s="206"/>
      <c r="C134" s="206"/>
      <c r="D134" s="206"/>
      <c r="E134" s="206"/>
      <c r="F134" s="206"/>
      <c r="G134" s="206"/>
      <c r="H134" s="206"/>
      <c r="I134" s="206"/>
    </row>
  </sheetData>
  <mergeCells count="5">
    <mergeCell ref="B73:I73"/>
    <mergeCell ref="B9:I17"/>
    <mergeCell ref="B79:I79"/>
    <mergeCell ref="B95:I95"/>
    <mergeCell ref="B101:I101"/>
  </mergeCells>
  <pageMargins left="0.7" right="0.7" top="0.75" bottom="0.75" header="0.3" footer="0.3"/>
  <pageSetup paperSize="9" scale="72" orientation="portrait" horizontalDpi="0" verticalDpi="0"/>
  <rowBreaks count="1" manualBreakCount="1">
    <brk id="67" max="16383" man="1"/>
  </rowBreaks>
  <ignoredErrors>
    <ignoredError sqref="C76:I76" formulaRange="1"/>
  </ignoredErrors>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EC954-21D9-F04C-8E7B-738DF1D6E720}">
  <sheetPr>
    <tabColor theme="8" tint="-0.249977111117893"/>
  </sheetPr>
  <dimension ref="A1"/>
  <sheetViews>
    <sheetView workbookViewId="0"/>
  </sheetViews>
  <sheetFormatPr baseColWidth="10" defaultRowHeight="15" x14ac:dyDescent="0.2"/>
  <sheetData/>
  <pageMargins left="0.7" right="0.7" top="0.75" bottom="0.75" header="0.3" footer="0.3"/>
  <pageSetup paperSize="9" orientation="portrait" horizontalDpi="0"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E92AE-6FA8-7746-83CE-75FF315452FC}">
  <sheetPr>
    <tabColor rgb="FFFF0000"/>
  </sheetPr>
  <dimension ref="A1:K93"/>
  <sheetViews>
    <sheetView topLeftCell="A53" zoomScale="140" zoomScaleNormal="140" workbookViewId="0">
      <pane xSplit="1" topLeftCell="C1" activePane="topRight" state="frozen"/>
      <selection pane="topRight" activeCell="A67" sqref="A67"/>
    </sheetView>
  </sheetViews>
  <sheetFormatPr baseColWidth="10" defaultColWidth="8.83203125" defaultRowHeight="15" x14ac:dyDescent="0.2"/>
  <cols>
    <col min="1" max="1" width="27.6640625" style="2" bestFit="1" customWidth="1"/>
    <col min="2" max="11" width="13.5" style="2" bestFit="1" customWidth="1"/>
    <col min="12" max="16384" width="8.83203125" style="2"/>
  </cols>
  <sheetData>
    <row r="1" spans="1:11" s="1" customFormat="1" x14ac:dyDescent="0.2">
      <c r="A1" s="1" t="s">
        <v>0</v>
      </c>
      <c r="B1" s="1" t="s">
        <v>1</v>
      </c>
      <c r="E1" s="203" t="str">
        <f>IF(B2&lt;&gt;B3, "A NEW VERSION OF THE WORKSHEET IS AVAILABLE", "")</f>
        <v/>
      </c>
      <c r="F1" s="203"/>
      <c r="G1" s="203"/>
      <c r="H1" s="203"/>
      <c r="I1" s="203"/>
      <c r="J1" s="203"/>
      <c r="K1" s="203"/>
    </row>
    <row r="2" spans="1:11" x14ac:dyDescent="0.2">
      <c r="A2" s="1" t="s">
        <v>2</v>
      </c>
      <c r="B2" s="2">
        <v>2.1</v>
      </c>
      <c r="E2" s="204" t="s">
        <v>3</v>
      </c>
      <c r="F2" s="204"/>
      <c r="G2" s="204"/>
      <c r="H2" s="204"/>
      <c r="I2" s="204"/>
      <c r="J2" s="204"/>
      <c r="K2" s="204"/>
    </row>
    <row r="3" spans="1:11" x14ac:dyDescent="0.2">
      <c r="A3" s="1" t="s">
        <v>4</v>
      </c>
      <c r="B3" s="2">
        <v>2.1</v>
      </c>
    </row>
    <row r="4" spans="1:11" x14ac:dyDescent="0.2">
      <c r="A4" s="1"/>
    </row>
    <row r="5" spans="1:11" x14ac:dyDescent="0.2">
      <c r="A5" s="1" t="s">
        <v>5</v>
      </c>
    </row>
    <row r="6" spans="1:11" x14ac:dyDescent="0.2">
      <c r="A6" s="2" t="s">
        <v>6</v>
      </c>
      <c r="B6" s="2">
        <f>IF(B9&gt;0, B9/B8, 0)</f>
        <v>366.73490324084867</v>
      </c>
    </row>
    <row r="7" spans="1:11" x14ac:dyDescent="0.2">
      <c r="A7" s="2" t="s">
        <v>7</v>
      </c>
      <c r="B7">
        <v>2</v>
      </c>
    </row>
    <row r="8" spans="1:11" x14ac:dyDescent="0.2">
      <c r="A8" s="2" t="s">
        <v>8</v>
      </c>
      <c r="B8">
        <v>643.35</v>
      </c>
    </row>
    <row r="9" spans="1:11" x14ac:dyDescent="0.2">
      <c r="A9" s="2" t="s">
        <v>9</v>
      </c>
      <c r="B9">
        <v>235938.9</v>
      </c>
    </row>
    <row r="15" spans="1:11" x14ac:dyDescent="0.2">
      <c r="A15" s="1" t="s">
        <v>10</v>
      </c>
    </row>
    <row r="16" spans="1:11" s="5" customFormat="1" x14ac:dyDescent="0.2">
      <c r="A16" s="3" t="s">
        <v>11</v>
      </c>
      <c r="B16" s="4">
        <v>41729</v>
      </c>
      <c r="C16" s="4">
        <v>42094</v>
      </c>
      <c r="D16" s="4">
        <v>42460</v>
      </c>
      <c r="E16" s="4">
        <v>42825</v>
      </c>
      <c r="F16" s="4">
        <v>43190</v>
      </c>
      <c r="G16" s="4">
        <v>43555</v>
      </c>
      <c r="H16" s="4">
        <v>43921</v>
      </c>
      <c r="I16" s="4">
        <v>44286</v>
      </c>
      <c r="J16" s="4">
        <v>44651</v>
      </c>
      <c r="K16" s="4">
        <v>45016</v>
      </c>
    </row>
    <row r="17" spans="1:11" s="6" customFormat="1" x14ac:dyDescent="0.2">
      <c r="A17" s="6" t="s">
        <v>12</v>
      </c>
      <c r="B17">
        <v>232833.66</v>
      </c>
      <c r="C17">
        <v>263158.98</v>
      </c>
      <c r="D17">
        <v>273045.59999999998</v>
      </c>
      <c r="E17">
        <v>269692.51</v>
      </c>
      <c r="F17">
        <v>291550.48</v>
      </c>
      <c r="G17">
        <v>301938.40000000002</v>
      </c>
      <c r="H17">
        <v>261067.97</v>
      </c>
      <c r="I17">
        <v>249794.75</v>
      </c>
      <c r="J17">
        <v>278453.62</v>
      </c>
      <c r="K17">
        <v>345966.97</v>
      </c>
    </row>
    <row r="18" spans="1:11" s="6" customFormat="1" x14ac:dyDescent="0.2">
      <c r="A18" s="2" t="s">
        <v>13</v>
      </c>
      <c r="B18">
        <v>146426.99</v>
      </c>
      <c r="C18">
        <v>163250.35999999999</v>
      </c>
      <c r="D18">
        <v>166134.01</v>
      </c>
      <c r="E18">
        <v>173294.07999999999</v>
      </c>
      <c r="F18">
        <v>187896.58</v>
      </c>
      <c r="G18">
        <v>194267.91</v>
      </c>
      <c r="H18">
        <v>164899.82</v>
      </c>
      <c r="I18">
        <v>153607.35999999999</v>
      </c>
      <c r="J18">
        <v>179295.33</v>
      </c>
      <c r="K18">
        <v>231251.26</v>
      </c>
    </row>
    <row r="19" spans="1:11" s="6" customFormat="1" x14ac:dyDescent="0.2">
      <c r="A19" s="2" t="s">
        <v>14</v>
      </c>
      <c r="B19">
        <v>2840.58</v>
      </c>
      <c r="C19">
        <v>3330.35</v>
      </c>
      <c r="D19">
        <v>2750.99</v>
      </c>
      <c r="E19">
        <v>7399.92</v>
      </c>
      <c r="F19">
        <v>2046.58</v>
      </c>
      <c r="G19">
        <v>-2053.2800000000002</v>
      </c>
      <c r="H19">
        <v>-2231.19</v>
      </c>
      <c r="I19">
        <v>-4684.16</v>
      </c>
      <c r="J19">
        <v>-1590.49</v>
      </c>
      <c r="K19">
        <v>4781.62</v>
      </c>
    </row>
    <row r="20" spans="1:11" s="6" customFormat="1" x14ac:dyDescent="0.2">
      <c r="A20" s="2" t="s">
        <v>15</v>
      </c>
      <c r="B20">
        <v>1128.69</v>
      </c>
      <c r="C20">
        <v>1121.75</v>
      </c>
      <c r="D20">
        <v>1143.6300000000001</v>
      </c>
      <c r="E20">
        <v>1159.82</v>
      </c>
      <c r="F20">
        <v>1308.08</v>
      </c>
      <c r="G20">
        <v>1585.93</v>
      </c>
      <c r="H20">
        <v>1264.95</v>
      </c>
      <c r="I20">
        <v>1112.8699999999999</v>
      </c>
      <c r="J20">
        <v>2178.29</v>
      </c>
      <c r="K20">
        <v>2513.33</v>
      </c>
    </row>
    <row r="21" spans="1:11" s="6" customFormat="1" x14ac:dyDescent="0.2">
      <c r="A21" s="2" t="s">
        <v>16</v>
      </c>
      <c r="B21">
        <v>13806.04</v>
      </c>
      <c r="C21">
        <v>16173.17</v>
      </c>
      <c r="D21">
        <v>12101.53</v>
      </c>
      <c r="E21">
        <v>10067.370000000001</v>
      </c>
      <c r="F21">
        <v>10971.66</v>
      </c>
      <c r="G21">
        <v>11694.54</v>
      </c>
      <c r="H21">
        <v>11541.51</v>
      </c>
      <c r="I21">
        <v>8273.17</v>
      </c>
      <c r="J21">
        <v>9427.3799999999992</v>
      </c>
      <c r="K21">
        <v>11765.97</v>
      </c>
    </row>
    <row r="22" spans="1:11" s="6" customFormat="1" x14ac:dyDescent="0.2">
      <c r="A22" s="2" t="s">
        <v>17</v>
      </c>
      <c r="B22">
        <v>21609.919999999998</v>
      </c>
      <c r="C22">
        <v>25641.95</v>
      </c>
      <c r="D22">
        <v>28880.89</v>
      </c>
      <c r="E22">
        <v>28332.89</v>
      </c>
      <c r="F22">
        <v>30300.09</v>
      </c>
      <c r="G22">
        <v>33243.870000000003</v>
      </c>
      <c r="H22">
        <v>30438.6</v>
      </c>
      <c r="I22">
        <v>27648.48</v>
      </c>
      <c r="J22">
        <v>30808.52</v>
      </c>
      <c r="K22">
        <v>33654.699999999997</v>
      </c>
    </row>
    <row r="23" spans="1:11" s="6" customFormat="1" x14ac:dyDescent="0.2">
      <c r="A23" s="2" t="s">
        <v>18</v>
      </c>
      <c r="B23">
        <v>22357.79</v>
      </c>
      <c r="C23">
        <v>23603.01</v>
      </c>
      <c r="D23">
        <v>21991.9</v>
      </c>
      <c r="E23">
        <v>30039.38</v>
      </c>
      <c r="F23">
        <v>31004.58</v>
      </c>
      <c r="G23">
        <v>32719.8</v>
      </c>
      <c r="H23">
        <v>29248.32</v>
      </c>
      <c r="I23">
        <v>23015.79</v>
      </c>
      <c r="J23">
        <v>29205.4</v>
      </c>
      <c r="K23">
        <v>34839.19</v>
      </c>
    </row>
    <row r="24" spans="1:11" s="6" customFormat="1" x14ac:dyDescent="0.2">
      <c r="A24" s="2" t="s">
        <v>19</v>
      </c>
      <c r="B24">
        <v>-4508.55</v>
      </c>
      <c r="C24">
        <v>-2539.56</v>
      </c>
      <c r="D24">
        <v>7149.38</v>
      </c>
      <c r="E24">
        <v>4610.2</v>
      </c>
      <c r="F24">
        <v>658.39</v>
      </c>
      <c r="G24">
        <v>1708.74</v>
      </c>
      <c r="H24">
        <v>3456.51</v>
      </c>
      <c r="I24">
        <v>-834.51</v>
      </c>
      <c r="J24">
        <v>1228.1199999999999</v>
      </c>
      <c r="K24">
        <v>4908.34</v>
      </c>
    </row>
    <row r="25" spans="1:11" s="6" customFormat="1" x14ac:dyDescent="0.2">
      <c r="A25" s="6" t="s">
        <v>20</v>
      </c>
      <c r="B25">
        <v>-156.79</v>
      </c>
      <c r="C25">
        <v>714.03</v>
      </c>
      <c r="D25">
        <v>-2669.62</v>
      </c>
      <c r="E25">
        <v>1869.1</v>
      </c>
      <c r="F25">
        <v>5932.73</v>
      </c>
      <c r="G25">
        <v>-26686.25</v>
      </c>
      <c r="H25">
        <v>101.71</v>
      </c>
      <c r="I25">
        <v>-11117.83</v>
      </c>
      <c r="J25">
        <v>2424.0500000000002</v>
      </c>
      <c r="K25">
        <v>6327.59</v>
      </c>
    </row>
    <row r="26" spans="1:11" s="6" customFormat="1" x14ac:dyDescent="0.2">
      <c r="A26" s="6" t="s">
        <v>21</v>
      </c>
      <c r="B26">
        <v>11078.16</v>
      </c>
      <c r="C26">
        <v>13388.63</v>
      </c>
      <c r="D26">
        <v>16710.78</v>
      </c>
      <c r="E26">
        <v>17904.990000000002</v>
      </c>
      <c r="F26">
        <v>21553.59</v>
      </c>
      <c r="G26">
        <v>23590.63</v>
      </c>
      <c r="H26">
        <v>21425.43</v>
      </c>
      <c r="I26">
        <v>23546.71</v>
      </c>
      <c r="J26">
        <v>24835.69</v>
      </c>
      <c r="K26">
        <v>24860.36</v>
      </c>
    </row>
    <row r="27" spans="1:11" s="6" customFormat="1" x14ac:dyDescent="0.2">
      <c r="A27" s="6" t="s">
        <v>22</v>
      </c>
      <c r="B27">
        <v>4749.4399999999996</v>
      </c>
      <c r="C27">
        <v>4861.49</v>
      </c>
      <c r="D27">
        <v>4889.08</v>
      </c>
      <c r="E27">
        <v>4238.01</v>
      </c>
      <c r="F27">
        <v>4681.79</v>
      </c>
      <c r="G27">
        <v>5758.6</v>
      </c>
      <c r="H27">
        <v>7243.33</v>
      </c>
      <c r="I27">
        <v>8097.17</v>
      </c>
      <c r="J27">
        <v>9311.86</v>
      </c>
      <c r="K27">
        <v>10225.48</v>
      </c>
    </row>
    <row r="28" spans="1:11" s="6" customFormat="1" x14ac:dyDescent="0.2">
      <c r="A28" s="6" t="s">
        <v>23</v>
      </c>
      <c r="B28">
        <v>18868.97</v>
      </c>
      <c r="C28">
        <v>21702.560000000001</v>
      </c>
      <c r="D28">
        <v>14125.77</v>
      </c>
      <c r="E28">
        <v>9314.7900000000009</v>
      </c>
      <c r="F28">
        <v>11155.03</v>
      </c>
      <c r="G28">
        <v>-31371.15</v>
      </c>
      <c r="H28">
        <v>-10579.98</v>
      </c>
      <c r="I28">
        <v>-10474.280000000001</v>
      </c>
      <c r="J28">
        <v>-7003.41</v>
      </c>
      <c r="K28">
        <v>3057.55</v>
      </c>
    </row>
    <row r="29" spans="1:11" s="6" customFormat="1" x14ac:dyDescent="0.2">
      <c r="A29" s="6" t="s">
        <v>24</v>
      </c>
      <c r="B29">
        <v>4764.79</v>
      </c>
      <c r="C29">
        <v>7642.91</v>
      </c>
      <c r="D29">
        <v>3025.05</v>
      </c>
      <c r="E29">
        <v>3251.23</v>
      </c>
      <c r="F29">
        <v>4341.93</v>
      </c>
      <c r="G29">
        <v>-2437.4499999999998</v>
      </c>
      <c r="H29">
        <v>395.25</v>
      </c>
      <c r="I29">
        <v>2541.86</v>
      </c>
      <c r="J29">
        <v>4231.29</v>
      </c>
      <c r="K29">
        <v>704.06</v>
      </c>
    </row>
    <row r="30" spans="1:11" s="6" customFormat="1" x14ac:dyDescent="0.2">
      <c r="A30" s="6" t="s">
        <v>25</v>
      </c>
      <c r="B30">
        <v>13991.02</v>
      </c>
      <c r="C30">
        <v>13986.29</v>
      </c>
      <c r="D30">
        <v>11579.31</v>
      </c>
      <c r="E30">
        <v>7454.36</v>
      </c>
      <c r="F30">
        <v>8988.91</v>
      </c>
      <c r="G30">
        <v>-28826.23</v>
      </c>
      <c r="H30">
        <v>-12070.85</v>
      </c>
      <c r="I30">
        <v>-13451.39</v>
      </c>
      <c r="J30">
        <v>-11441.47</v>
      </c>
      <c r="K30">
        <v>2414.29</v>
      </c>
    </row>
    <row r="31" spans="1:11" s="6" customFormat="1" x14ac:dyDescent="0.2">
      <c r="A31" s="6" t="s">
        <v>26</v>
      </c>
      <c r="B31">
        <v>643.78</v>
      </c>
      <c r="D31">
        <v>67.92</v>
      </c>
      <c r="K31">
        <v>766.02</v>
      </c>
    </row>
    <row r="32" spans="1:11" s="6" customFormat="1" x14ac:dyDescent="0.2"/>
    <row r="33" spans="1:11" x14ac:dyDescent="0.2">
      <c r="A33" s="6"/>
    </row>
    <row r="34" spans="1:11" x14ac:dyDescent="0.2">
      <c r="A34" s="6"/>
    </row>
    <row r="35" spans="1:11" x14ac:dyDescent="0.2">
      <c r="A35" s="6"/>
    </row>
    <row r="36" spans="1:11" x14ac:dyDescent="0.2">
      <c r="A36" s="6"/>
    </row>
    <row r="37" spans="1:11" x14ac:dyDescent="0.2">
      <c r="A37" s="6"/>
    </row>
    <row r="38" spans="1:11" x14ac:dyDescent="0.2">
      <c r="A38" s="6"/>
    </row>
    <row r="39" spans="1:11" x14ac:dyDescent="0.2">
      <c r="A39" s="6"/>
    </row>
    <row r="40" spans="1:11" x14ac:dyDescent="0.2">
      <c r="A40" s="1" t="s">
        <v>27</v>
      </c>
    </row>
    <row r="41" spans="1:11" s="5" customFormat="1" x14ac:dyDescent="0.2">
      <c r="A41" s="3" t="s">
        <v>11</v>
      </c>
      <c r="B41" s="4">
        <v>44377</v>
      </c>
      <c r="C41" s="4">
        <v>44469</v>
      </c>
      <c r="D41" s="4">
        <v>44561</v>
      </c>
      <c r="E41" s="4">
        <v>44651</v>
      </c>
      <c r="F41" s="4">
        <v>44742</v>
      </c>
      <c r="G41" s="4">
        <v>44834</v>
      </c>
      <c r="H41" s="4">
        <v>44926</v>
      </c>
      <c r="I41" s="4">
        <v>45016</v>
      </c>
      <c r="J41" s="4">
        <v>45107</v>
      </c>
      <c r="K41" s="4">
        <v>45199</v>
      </c>
    </row>
    <row r="42" spans="1:11" s="6" customFormat="1" x14ac:dyDescent="0.2">
      <c r="A42" s="6" t="s">
        <v>12</v>
      </c>
      <c r="B42">
        <v>66406.45</v>
      </c>
      <c r="C42">
        <v>61378.82</v>
      </c>
      <c r="D42">
        <v>72229.289999999994</v>
      </c>
      <c r="E42">
        <v>78439.06</v>
      </c>
      <c r="F42">
        <v>71934.66</v>
      </c>
      <c r="G42">
        <v>79611.37</v>
      </c>
      <c r="H42">
        <v>88488.59</v>
      </c>
      <c r="I42">
        <v>105932.35</v>
      </c>
      <c r="J42">
        <v>102236.08</v>
      </c>
      <c r="K42">
        <v>105128.24</v>
      </c>
    </row>
    <row r="43" spans="1:11" s="6" customFormat="1" x14ac:dyDescent="0.2">
      <c r="A43" s="6" t="s">
        <v>28</v>
      </c>
      <c r="B43">
        <v>61163.78</v>
      </c>
      <c r="C43">
        <v>57262.21</v>
      </c>
      <c r="D43">
        <v>65151.27</v>
      </c>
      <c r="E43">
        <v>70156.27</v>
      </c>
      <c r="F43">
        <v>69521.929999999993</v>
      </c>
      <c r="G43">
        <v>74039.06</v>
      </c>
      <c r="H43">
        <v>77668.350000000006</v>
      </c>
      <c r="I43">
        <v>92817.95</v>
      </c>
      <c r="J43">
        <v>89018.36</v>
      </c>
      <c r="K43">
        <v>91361.3</v>
      </c>
    </row>
    <row r="44" spans="1:11" s="6" customFormat="1" x14ac:dyDescent="0.2">
      <c r="A44" s="6" t="s">
        <v>20</v>
      </c>
      <c r="B44">
        <v>584.12</v>
      </c>
      <c r="C44">
        <v>862.46</v>
      </c>
      <c r="D44">
        <v>788.73</v>
      </c>
      <c r="E44">
        <v>188.74</v>
      </c>
      <c r="F44">
        <v>2380.98</v>
      </c>
      <c r="G44">
        <v>1351.14</v>
      </c>
      <c r="H44">
        <v>1129.98</v>
      </c>
      <c r="I44">
        <v>1361.61</v>
      </c>
      <c r="J44">
        <v>683.56</v>
      </c>
      <c r="K44">
        <v>1507.05</v>
      </c>
    </row>
    <row r="45" spans="1:11" s="6" customFormat="1" x14ac:dyDescent="0.2">
      <c r="A45" s="6" t="s">
        <v>21</v>
      </c>
      <c r="B45">
        <v>6202.13</v>
      </c>
      <c r="C45">
        <v>6123.32</v>
      </c>
      <c r="D45">
        <v>6078.13</v>
      </c>
      <c r="E45">
        <v>6432.11</v>
      </c>
      <c r="F45">
        <v>5841.04</v>
      </c>
      <c r="G45">
        <v>5897.34</v>
      </c>
      <c r="H45">
        <v>6071.78</v>
      </c>
      <c r="I45">
        <v>7050.2</v>
      </c>
      <c r="J45">
        <v>6633.18</v>
      </c>
      <c r="K45">
        <v>6636.42</v>
      </c>
    </row>
    <row r="46" spans="1:11" s="6" customFormat="1" x14ac:dyDescent="0.2">
      <c r="A46" s="6" t="s">
        <v>22</v>
      </c>
      <c r="B46">
        <v>2203.3000000000002</v>
      </c>
      <c r="C46">
        <v>2327.3000000000002</v>
      </c>
      <c r="D46">
        <v>2400.7399999999998</v>
      </c>
      <c r="E46">
        <v>2380.52</v>
      </c>
      <c r="F46">
        <v>2420.7199999999998</v>
      </c>
      <c r="G46">
        <v>2487.2600000000002</v>
      </c>
      <c r="H46">
        <v>2675.83</v>
      </c>
      <c r="I46">
        <v>2641.67</v>
      </c>
      <c r="J46">
        <v>2615.39</v>
      </c>
      <c r="K46">
        <v>2651.69</v>
      </c>
    </row>
    <row r="47" spans="1:11" s="6" customFormat="1" x14ac:dyDescent="0.2">
      <c r="A47" s="6" t="s">
        <v>23</v>
      </c>
      <c r="B47">
        <v>-2578.64</v>
      </c>
      <c r="C47">
        <v>-3471.55</v>
      </c>
      <c r="D47">
        <v>-612.12</v>
      </c>
      <c r="E47">
        <v>-341.1</v>
      </c>
      <c r="F47">
        <v>-3468.05</v>
      </c>
      <c r="G47">
        <v>-1461.15</v>
      </c>
      <c r="H47">
        <v>3202.61</v>
      </c>
      <c r="I47">
        <v>4784.1400000000003</v>
      </c>
      <c r="J47">
        <v>4652.71</v>
      </c>
      <c r="K47">
        <v>5985.88</v>
      </c>
    </row>
    <row r="48" spans="1:11" s="6" customFormat="1" x14ac:dyDescent="0.2">
      <c r="A48" s="6" t="s">
        <v>24</v>
      </c>
      <c r="B48">
        <v>1741.96</v>
      </c>
      <c r="C48">
        <v>1005.06</v>
      </c>
      <c r="D48">
        <v>726.05</v>
      </c>
      <c r="E48">
        <v>758.22</v>
      </c>
      <c r="F48">
        <v>1518.96</v>
      </c>
      <c r="G48">
        <v>-457.08</v>
      </c>
      <c r="H48">
        <v>262.83</v>
      </c>
      <c r="I48">
        <v>-620.65</v>
      </c>
      <c r="J48">
        <v>1563.01</v>
      </c>
      <c r="K48">
        <v>2202.84</v>
      </c>
    </row>
    <row r="49" spans="1:11" s="6" customFormat="1" x14ac:dyDescent="0.2">
      <c r="A49" s="6" t="s">
        <v>25</v>
      </c>
      <c r="B49">
        <v>-4450.92</v>
      </c>
      <c r="C49">
        <v>-4441.57</v>
      </c>
      <c r="D49">
        <v>-1516.14</v>
      </c>
      <c r="E49">
        <v>-1032.8399999999999</v>
      </c>
      <c r="F49">
        <v>-5006.6000000000004</v>
      </c>
      <c r="G49">
        <v>-944.61</v>
      </c>
      <c r="H49">
        <v>2957.71</v>
      </c>
      <c r="I49">
        <v>5407.79</v>
      </c>
      <c r="J49">
        <v>3202.8</v>
      </c>
      <c r="K49">
        <v>3764</v>
      </c>
    </row>
    <row r="50" spans="1:11" x14ac:dyDescent="0.2">
      <c r="A50" s="6" t="s">
        <v>29</v>
      </c>
      <c r="B50">
        <v>5242.67</v>
      </c>
      <c r="C50">
        <v>4116.6099999999997</v>
      </c>
      <c r="D50">
        <v>7078.02</v>
      </c>
      <c r="E50">
        <v>8282.7900000000009</v>
      </c>
      <c r="F50">
        <v>2412.73</v>
      </c>
      <c r="G50">
        <v>5572.31</v>
      </c>
      <c r="H50">
        <v>10820.24</v>
      </c>
      <c r="I50">
        <v>13114.4</v>
      </c>
      <c r="J50">
        <v>13217.72</v>
      </c>
      <c r="K50">
        <v>13766.94</v>
      </c>
    </row>
    <row r="51" spans="1:11" x14ac:dyDescent="0.2">
      <c r="A51" s="6"/>
    </row>
    <row r="52" spans="1:11" x14ac:dyDescent="0.2">
      <c r="A52" s="6"/>
    </row>
    <row r="53" spans="1:11" x14ac:dyDescent="0.2">
      <c r="A53" s="6"/>
    </row>
    <row r="54" spans="1:11" x14ac:dyDescent="0.2">
      <c r="A54" s="6"/>
    </row>
    <row r="55" spans="1:11" x14ac:dyDescent="0.2">
      <c r="A55" s="1" t="s">
        <v>30</v>
      </c>
    </row>
    <row r="56" spans="1:11" s="5" customFormat="1" x14ac:dyDescent="0.2">
      <c r="A56" s="3" t="s">
        <v>11</v>
      </c>
      <c r="B56" s="4">
        <v>41729</v>
      </c>
      <c r="C56" s="4">
        <v>42094</v>
      </c>
      <c r="D56" s="4">
        <v>42460</v>
      </c>
      <c r="E56" s="4">
        <v>42825</v>
      </c>
      <c r="F56" s="4">
        <v>43190</v>
      </c>
      <c r="G56" s="4">
        <v>43555</v>
      </c>
      <c r="H56" s="4">
        <v>43921</v>
      </c>
      <c r="I56" s="4">
        <v>44286</v>
      </c>
      <c r="J56" s="4">
        <v>44651</v>
      </c>
      <c r="K56" s="4">
        <v>45016</v>
      </c>
    </row>
    <row r="57" spans="1:11" x14ac:dyDescent="0.2">
      <c r="A57" s="6" t="s">
        <v>31</v>
      </c>
      <c r="B57">
        <v>643.78</v>
      </c>
      <c r="C57">
        <v>643.78</v>
      </c>
      <c r="D57">
        <v>679.18</v>
      </c>
      <c r="E57">
        <v>679.22</v>
      </c>
      <c r="F57">
        <v>679.22</v>
      </c>
      <c r="G57">
        <v>679.22</v>
      </c>
      <c r="H57">
        <v>719.54</v>
      </c>
      <c r="I57">
        <v>765.81</v>
      </c>
      <c r="J57">
        <v>765.88</v>
      </c>
      <c r="K57">
        <v>766.02</v>
      </c>
    </row>
    <row r="58" spans="1:11" x14ac:dyDescent="0.2">
      <c r="A58" s="6" t="s">
        <v>32</v>
      </c>
      <c r="B58">
        <v>64959.67</v>
      </c>
      <c r="C58">
        <v>55618.14</v>
      </c>
      <c r="D58">
        <v>78273.23</v>
      </c>
      <c r="E58">
        <v>57382.67</v>
      </c>
      <c r="F58">
        <v>94748.69</v>
      </c>
      <c r="G58">
        <v>59500.34</v>
      </c>
      <c r="H58">
        <v>61491.49</v>
      </c>
      <c r="I58">
        <v>54480.91</v>
      </c>
      <c r="J58">
        <v>43795.360000000001</v>
      </c>
      <c r="K58">
        <v>44555.77</v>
      </c>
    </row>
    <row r="59" spans="1:11" x14ac:dyDescent="0.2">
      <c r="A59" s="6" t="s">
        <v>33</v>
      </c>
      <c r="B59">
        <v>60642.28</v>
      </c>
      <c r="C59">
        <v>73610.39</v>
      </c>
      <c r="D59">
        <v>69359.960000000006</v>
      </c>
      <c r="E59">
        <v>78603.98</v>
      </c>
      <c r="F59">
        <v>88950.47</v>
      </c>
      <c r="G59">
        <v>106175.34</v>
      </c>
      <c r="H59">
        <v>124787.64</v>
      </c>
      <c r="I59">
        <v>142130.57</v>
      </c>
      <c r="J59">
        <v>146449.03</v>
      </c>
      <c r="K59">
        <v>134113.44</v>
      </c>
    </row>
    <row r="60" spans="1:11" x14ac:dyDescent="0.2">
      <c r="A60" s="6" t="s">
        <v>34</v>
      </c>
      <c r="B60">
        <v>92180.26</v>
      </c>
      <c r="C60">
        <v>107442.48</v>
      </c>
      <c r="D60">
        <v>114871.75</v>
      </c>
      <c r="E60">
        <v>135914.49</v>
      </c>
      <c r="F60">
        <v>142813.43</v>
      </c>
      <c r="G60">
        <v>139348.59</v>
      </c>
      <c r="H60">
        <v>133180.72</v>
      </c>
      <c r="I60">
        <v>144192.62</v>
      </c>
      <c r="J60">
        <v>138051.22</v>
      </c>
      <c r="K60">
        <v>155239.20000000001</v>
      </c>
    </row>
    <row r="61" spans="1:11" s="1" customFormat="1" x14ac:dyDescent="0.2">
      <c r="A61" s="1" t="s">
        <v>35</v>
      </c>
      <c r="B61">
        <v>218425.99</v>
      </c>
      <c r="C61">
        <v>237314.79</v>
      </c>
      <c r="D61">
        <v>263184.12</v>
      </c>
      <c r="E61">
        <v>272580.36</v>
      </c>
      <c r="F61">
        <v>327191.81</v>
      </c>
      <c r="G61">
        <v>305703.49</v>
      </c>
      <c r="H61">
        <v>320179.39</v>
      </c>
      <c r="I61">
        <v>341569.91</v>
      </c>
      <c r="J61">
        <v>329061.49</v>
      </c>
      <c r="K61">
        <v>334674.43</v>
      </c>
    </row>
    <row r="62" spans="1:11" x14ac:dyDescent="0.2">
      <c r="A62" s="6" t="s">
        <v>36</v>
      </c>
      <c r="B62">
        <v>69091.67</v>
      </c>
      <c r="C62">
        <v>88479.49</v>
      </c>
      <c r="D62">
        <v>107231.76</v>
      </c>
      <c r="E62">
        <v>95944.08</v>
      </c>
      <c r="F62">
        <v>121413.86</v>
      </c>
      <c r="G62">
        <v>111234.47</v>
      </c>
      <c r="H62">
        <v>127107.14</v>
      </c>
      <c r="I62">
        <v>138707.60999999999</v>
      </c>
      <c r="J62">
        <v>138855.45000000001</v>
      </c>
      <c r="K62">
        <v>132079.76</v>
      </c>
    </row>
    <row r="63" spans="1:11" x14ac:dyDescent="0.2">
      <c r="A63" s="6" t="s">
        <v>37</v>
      </c>
      <c r="B63">
        <v>33262.559999999998</v>
      </c>
      <c r="C63">
        <v>28640.09</v>
      </c>
      <c r="D63">
        <v>25918.94</v>
      </c>
      <c r="E63">
        <v>33698.839999999997</v>
      </c>
      <c r="F63">
        <v>40033.5</v>
      </c>
      <c r="G63">
        <v>31883.84</v>
      </c>
      <c r="H63">
        <v>35622.29</v>
      </c>
      <c r="I63">
        <v>20963.93</v>
      </c>
      <c r="J63">
        <v>10251.09</v>
      </c>
      <c r="K63">
        <v>14274.5</v>
      </c>
    </row>
    <row r="64" spans="1:11" x14ac:dyDescent="0.2">
      <c r="A64" s="6" t="s">
        <v>38</v>
      </c>
      <c r="B64">
        <v>10686.67</v>
      </c>
      <c r="C64">
        <v>15336.74</v>
      </c>
      <c r="D64">
        <v>23767.02</v>
      </c>
      <c r="E64">
        <v>20337.919999999998</v>
      </c>
      <c r="F64">
        <v>20812.75</v>
      </c>
      <c r="G64">
        <v>15770.72</v>
      </c>
      <c r="H64">
        <v>16308.48</v>
      </c>
      <c r="I64">
        <v>24620.28</v>
      </c>
      <c r="J64">
        <v>29379.53</v>
      </c>
      <c r="K64">
        <v>26379.16</v>
      </c>
    </row>
    <row r="65" spans="1:11" x14ac:dyDescent="0.2">
      <c r="A65" s="6" t="s">
        <v>39</v>
      </c>
      <c r="B65">
        <v>105385.09</v>
      </c>
      <c r="C65">
        <v>104858.47</v>
      </c>
      <c r="D65">
        <v>106266.4</v>
      </c>
      <c r="E65">
        <v>122599.52</v>
      </c>
      <c r="F65">
        <v>144931.70000000001</v>
      </c>
      <c r="G65">
        <v>146814.46</v>
      </c>
      <c r="H65">
        <v>141141.48000000001</v>
      </c>
      <c r="I65">
        <v>157278.09</v>
      </c>
      <c r="J65">
        <v>150575.42000000001</v>
      </c>
      <c r="K65">
        <v>161941.01</v>
      </c>
    </row>
    <row r="66" spans="1:11" s="1" customFormat="1" x14ac:dyDescent="0.2">
      <c r="A66" s="1" t="s">
        <v>35</v>
      </c>
      <c r="B66">
        <v>218425.99</v>
      </c>
      <c r="C66">
        <v>237314.79</v>
      </c>
      <c r="D66">
        <v>263184.12</v>
      </c>
      <c r="E66">
        <v>272580.36</v>
      </c>
      <c r="F66">
        <v>327191.81</v>
      </c>
      <c r="G66">
        <v>305703.49</v>
      </c>
      <c r="H66">
        <v>320179.39</v>
      </c>
      <c r="I66">
        <v>341569.91</v>
      </c>
      <c r="J66">
        <v>329061.49</v>
      </c>
      <c r="K66">
        <v>334674.43</v>
      </c>
    </row>
    <row r="67" spans="1:11" s="6" customFormat="1" x14ac:dyDescent="0.2">
      <c r="A67" s="6" t="s">
        <v>40</v>
      </c>
      <c r="B67">
        <v>10574.23</v>
      </c>
      <c r="C67">
        <v>12579.2</v>
      </c>
      <c r="D67">
        <v>13570.91</v>
      </c>
      <c r="E67">
        <v>14075.55</v>
      </c>
      <c r="F67">
        <v>19893.3</v>
      </c>
      <c r="G67">
        <v>18996.169999999998</v>
      </c>
      <c r="H67">
        <v>11172.69</v>
      </c>
      <c r="I67">
        <v>12679.08</v>
      </c>
      <c r="J67">
        <v>12442.12</v>
      </c>
      <c r="K67">
        <v>15737.97</v>
      </c>
    </row>
    <row r="68" spans="1:11" x14ac:dyDescent="0.2">
      <c r="A68" s="6" t="s">
        <v>41</v>
      </c>
      <c r="B68">
        <v>27270.89</v>
      </c>
      <c r="C68">
        <v>29272.34</v>
      </c>
      <c r="D68">
        <v>32655.73</v>
      </c>
      <c r="E68">
        <v>35085.31</v>
      </c>
      <c r="F68">
        <v>42137.63</v>
      </c>
      <c r="G68">
        <v>39013.730000000003</v>
      </c>
      <c r="H68">
        <v>37456.879999999997</v>
      </c>
      <c r="I68">
        <v>36088.589999999997</v>
      </c>
      <c r="J68">
        <v>35240.339999999997</v>
      </c>
      <c r="K68">
        <v>40755.39</v>
      </c>
    </row>
    <row r="69" spans="1:11" x14ac:dyDescent="0.2">
      <c r="A69" s="2" t="s">
        <v>42</v>
      </c>
      <c r="B69">
        <v>29711.79</v>
      </c>
      <c r="C69">
        <v>32115.759999999998</v>
      </c>
      <c r="D69">
        <v>30460.400000000001</v>
      </c>
      <c r="E69">
        <v>36077.879999999997</v>
      </c>
      <c r="F69">
        <v>34613.910000000003</v>
      </c>
      <c r="G69">
        <v>32648.82</v>
      </c>
      <c r="H69">
        <v>33726.97</v>
      </c>
      <c r="I69">
        <v>46792.46</v>
      </c>
      <c r="J69">
        <v>40669.19</v>
      </c>
      <c r="K69">
        <v>37015.56</v>
      </c>
    </row>
    <row r="70" spans="1:11" x14ac:dyDescent="0.2">
      <c r="A70" s="2" t="s">
        <v>43</v>
      </c>
      <c r="B70">
        <v>3218930000</v>
      </c>
      <c r="C70">
        <v>3218930067</v>
      </c>
      <c r="D70">
        <v>3395930306</v>
      </c>
      <c r="E70">
        <v>3396100719</v>
      </c>
      <c r="F70">
        <v>3396100719</v>
      </c>
      <c r="G70">
        <v>3396100719</v>
      </c>
      <c r="H70">
        <v>3597726185</v>
      </c>
      <c r="I70">
        <v>3829060661</v>
      </c>
      <c r="J70">
        <v>3829414903</v>
      </c>
      <c r="K70">
        <v>3830097221</v>
      </c>
    </row>
    <row r="71" spans="1:11" x14ac:dyDescent="0.2">
      <c r="A71" s="2" t="s">
        <v>44</v>
      </c>
    </row>
    <row r="72" spans="1:11" x14ac:dyDescent="0.2">
      <c r="A72" s="2" t="s">
        <v>45</v>
      </c>
      <c r="B72">
        <v>2</v>
      </c>
      <c r="C72">
        <v>2</v>
      </c>
      <c r="D72">
        <v>2</v>
      </c>
      <c r="E72">
        <v>2</v>
      </c>
      <c r="F72">
        <v>2</v>
      </c>
      <c r="G72">
        <v>2</v>
      </c>
      <c r="H72">
        <v>2</v>
      </c>
      <c r="I72">
        <v>2</v>
      </c>
      <c r="J72">
        <v>2</v>
      </c>
      <c r="K72">
        <v>2</v>
      </c>
    </row>
    <row r="74" spans="1:11" x14ac:dyDescent="0.2">
      <c r="A74" s="6"/>
    </row>
    <row r="75" spans="1:11" x14ac:dyDescent="0.2">
      <c r="A75" s="6" t="s">
        <v>39</v>
      </c>
      <c r="B75" s="2">
        <f>B65-SUM(B67:B69)</f>
        <v>37828.179999999993</v>
      </c>
      <c r="C75" s="2">
        <f t="shared" ref="C75:K75" si="0">C65-SUM(C67:C69)</f>
        <v>30891.17</v>
      </c>
      <c r="D75" s="2">
        <f t="shared" si="0"/>
        <v>29579.359999999986</v>
      </c>
      <c r="E75" s="2">
        <f t="shared" si="0"/>
        <v>37360.780000000013</v>
      </c>
      <c r="F75" s="2">
        <f t="shared" si="0"/>
        <v>48286.860000000015</v>
      </c>
      <c r="G75" s="2">
        <f t="shared" si="0"/>
        <v>56155.739999999991</v>
      </c>
      <c r="H75" s="2">
        <f t="shared" si="0"/>
        <v>58784.94</v>
      </c>
      <c r="I75" s="2">
        <f t="shared" si="0"/>
        <v>61717.959999999992</v>
      </c>
      <c r="J75" s="2">
        <f t="shared" si="0"/>
        <v>62223.770000000019</v>
      </c>
      <c r="K75" s="2">
        <f t="shared" si="0"/>
        <v>68432.090000000011</v>
      </c>
    </row>
    <row r="76" spans="1:11" x14ac:dyDescent="0.2">
      <c r="A76" s="6"/>
    </row>
    <row r="77" spans="1:11" x14ac:dyDescent="0.2">
      <c r="A77" s="6" t="s">
        <v>129</v>
      </c>
      <c r="B77" s="2">
        <f>B61</f>
        <v>218425.99</v>
      </c>
      <c r="C77" s="2">
        <f t="shared" ref="C77:K77" si="1">C61</f>
        <v>237314.79</v>
      </c>
      <c r="D77" s="2">
        <f t="shared" si="1"/>
        <v>263184.12</v>
      </c>
      <c r="E77" s="2">
        <f t="shared" si="1"/>
        <v>272580.36</v>
      </c>
      <c r="F77" s="2">
        <f t="shared" si="1"/>
        <v>327191.81</v>
      </c>
      <c r="G77" s="2">
        <f t="shared" si="1"/>
        <v>305703.49</v>
      </c>
      <c r="H77" s="2">
        <f t="shared" si="1"/>
        <v>320179.39</v>
      </c>
      <c r="I77" s="2">
        <f t="shared" si="1"/>
        <v>341569.91</v>
      </c>
      <c r="J77" s="2">
        <f t="shared" si="1"/>
        <v>329061.49</v>
      </c>
      <c r="K77" s="2">
        <f t="shared" si="1"/>
        <v>334674.43</v>
      </c>
    </row>
    <row r="78" spans="1:11" x14ac:dyDescent="0.2">
      <c r="A78" s="6"/>
    </row>
    <row r="79" spans="1:11" x14ac:dyDescent="0.2">
      <c r="A79" s="6"/>
    </row>
    <row r="80" spans="1:11" x14ac:dyDescent="0.2">
      <c r="A80" s="1" t="s">
        <v>46</v>
      </c>
    </row>
    <row r="81" spans="1:11" s="5" customFormat="1" x14ac:dyDescent="0.2">
      <c r="A81" s="3" t="s">
        <v>11</v>
      </c>
      <c r="B81" s="4">
        <v>41729</v>
      </c>
      <c r="C81" s="4">
        <v>42094</v>
      </c>
      <c r="D81" s="4">
        <v>42460</v>
      </c>
      <c r="E81" s="4">
        <v>42825</v>
      </c>
      <c r="F81" s="4">
        <v>43190</v>
      </c>
      <c r="G81" s="4">
        <v>43555</v>
      </c>
      <c r="H81" s="4">
        <v>43921</v>
      </c>
      <c r="I81" s="4">
        <v>44286</v>
      </c>
      <c r="J81" s="4">
        <v>44651</v>
      </c>
      <c r="K81" s="4">
        <v>45016</v>
      </c>
    </row>
    <row r="82" spans="1:11" s="1" customFormat="1" x14ac:dyDescent="0.2">
      <c r="A82" s="6" t="s">
        <v>47</v>
      </c>
      <c r="B82">
        <v>36151.160000000003</v>
      </c>
      <c r="C82">
        <v>35531.26</v>
      </c>
      <c r="D82">
        <v>37899.54</v>
      </c>
      <c r="E82">
        <v>30199.25</v>
      </c>
      <c r="F82">
        <v>23857.42</v>
      </c>
      <c r="G82">
        <v>18890.75</v>
      </c>
      <c r="H82">
        <v>26632.94</v>
      </c>
      <c r="I82">
        <v>29000.51</v>
      </c>
      <c r="J82">
        <v>14282.83</v>
      </c>
      <c r="K82">
        <v>35388.01</v>
      </c>
    </row>
    <row r="83" spans="1:11" s="6" customFormat="1" x14ac:dyDescent="0.2">
      <c r="A83" s="6" t="s">
        <v>48</v>
      </c>
      <c r="B83">
        <v>-27990.91</v>
      </c>
      <c r="C83">
        <v>-36232.35</v>
      </c>
      <c r="D83">
        <v>-36693.9</v>
      </c>
      <c r="E83">
        <v>-39571.4</v>
      </c>
      <c r="F83">
        <v>-25139.14</v>
      </c>
      <c r="G83">
        <v>-20878.07</v>
      </c>
      <c r="H83">
        <v>-33114.550000000003</v>
      </c>
      <c r="I83">
        <v>-25672.5</v>
      </c>
      <c r="J83">
        <v>-4443.66</v>
      </c>
      <c r="K83">
        <v>-15417.17</v>
      </c>
    </row>
    <row r="84" spans="1:11" s="6" customFormat="1" x14ac:dyDescent="0.2">
      <c r="A84" s="6" t="s">
        <v>49</v>
      </c>
      <c r="B84">
        <v>-3883.24</v>
      </c>
      <c r="C84">
        <v>5201.4399999999996</v>
      </c>
      <c r="D84">
        <v>-3795.12</v>
      </c>
      <c r="E84">
        <v>6205.3</v>
      </c>
      <c r="F84">
        <v>2011.71</v>
      </c>
      <c r="G84">
        <v>8830.3700000000008</v>
      </c>
      <c r="H84">
        <v>3389.61</v>
      </c>
      <c r="I84">
        <v>9904.2000000000007</v>
      </c>
      <c r="J84">
        <v>-3380.17</v>
      </c>
      <c r="K84">
        <v>-26242.9</v>
      </c>
    </row>
    <row r="85" spans="1:11" s="1" customFormat="1" x14ac:dyDescent="0.2">
      <c r="A85" s="6" t="s">
        <v>50</v>
      </c>
      <c r="B85">
        <v>4277.01</v>
      </c>
      <c r="C85">
        <v>4500.3500000000004</v>
      </c>
      <c r="D85">
        <v>-2589.48</v>
      </c>
      <c r="E85">
        <v>-3166.85</v>
      </c>
      <c r="F85">
        <v>729.99</v>
      </c>
      <c r="G85">
        <v>6843.05</v>
      </c>
      <c r="H85">
        <v>-3092</v>
      </c>
      <c r="I85">
        <v>13232.21</v>
      </c>
      <c r="J85">
        <v>6459</v>
      </c>
      <c r="K85">
        <v>-6272.06</v>
      </c>
    </row>
    <row r="86" spans="1:11" x14ac:dyDescent="0.2">
      <c r="A86" s="6"/>
    </row>
    <row r="87" spans="1:11" x14ac:dyDescent="0.2">
      <c r="A87" s="6"/>
    </row>
    <row r="88" spans="1:11" x14ac:dyDescent="0.2">
      <c r="A88" s="6"/>
    </row>
    <row r="89" spans="1:11" x14ac:dyDescent="0.2">
      <c r="A89" s="6"/>
    </row>
    <row r="90" spans="1:11" s="1" customFormat="1" x14ac:dyDescent="0.2">
      <c r="A90" s="1" t="s">
        <v>51</v>
      </c>
      <c r="B90">
        <v>394.42</v>
      </c>
      <c r="C90">
        <v>544.37</v>
      </c>
      <c r="D90">
        <v>386.6</v>
      </c>
      <c r="E90">
        <v>465.85</v>
      </c>
      <c r="F90">
        <v>326.85000000000002</v>
      </c>
      <c r="G90">
        <v>174.25</v>
      </c>
      <c r="H90">
        <v>71.05</v>
      </c>
      <c r="I90">
        <v>301.8</v>
      </c>
      <c r="J90">
        <v>433.75</v>
      </c>
      <c r="K90">
        <v>420.8</v>
      </c>
    </row>
    <row r="92" spans="1:11" s="1" customFormat="1" x14ac:dyDescent="0.2">
      <c r="A92" s="1" t="s">
        <v>52</v>
      </c>
    </row>
    <row r="93" spans="1:11" x14ac:dyDescent="0.2">
      <c r="A93" s="2" t="s">
        <v>53</v>
      </c>
      <c r="B93" s="2">
        <v>288.74</v>
      </c>
      <c r="C93" s="2">
        <v>288.74</v>
      </c>
      <c r="D93" s="2">
        <v>288.72000000000003</v>
      </c>
      <c r="E93" s="2">
        <v>288.73</v>
      </c>
      <c r="F93" s="2">
        <v>288.73</v>
      </c>
      <c r="G93" s="2">
        <v>288.73</v>
      </c>
      <c r="H93" s="2">
        <v>308.89999999999998</v>
      </c>
      <c r="I93" s="2">
        <v>332.03</v>
      </c>
      <c r="J93" s="2">
        <v>332.07</v>
      </c>
      <c r="K93" s="2">
        <v>332.13</v>
      </c>
    </row>
  </sheetData>
  <mergeCells count="2">
    <mergeCell ref="E1:K1"/>
    <mergeCell ref="E2:K2"/>
  </mergeCells>
  <conditionalFormatting sqref="E1:K1">
    <cfRule type="cellIs" dxfId="0" priority="1" operator="notEqual">
      <formula>""</formula>
    </cfRule>
  </conditionalFormatting>
  <hyperlinks>
    <hyperlink ref="E1:K1" r:id="rId1" display="https://www.screener.in/excel/" xr:uid="{31034D18-958F-C049-A22C-B22014E72DCE}"/>
  </hyperlinks>
  <pageMargins left="0.7" right="0.7" top="0.75" bottom="0.75" header="0.3" footer="0.3"/>
  <pageSetup paperSize="9" orientation="portrait" horizontalDpi="0" verticalDpi="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D5340-D81F-9A4F-B34F-23B1A48A937C}">
  <dimension ref="B2:E5442"/>
  <sheetViews>
    <sheetView showGridLines="0" zoomScale="150" zoomScaleNormal="150" workbookViewId="0">
      <selection activeCell="B3" sqref="B3"/>
    </sheetView>
  </sheetViews>
  <sheetFormatPr baseColWidth="10" defaultRowHeight="15" x14ac:dyDescent="0.2"/>
  <cols>
    <col min="1" max="1" width="2" customWidth="1"/>
    <col min="2" max="2" width="37.6640625" customWidth="1"/>
    <col min="3" max="3" width="11.1640625" customWidth="1"/>
    <col min="4" max="4" width="14.33203125" bestFit="1" customWidth="1"/>
  </cols>
  <sheetData>
    <row r="2" spans="2:5" x14ac:dyDescent="0.2">
      <c r="B2" s="64" t="s">
        <v>369</v>
      </c>
      <c r="C2" s="191" t="s">
        <v>370</v>
      </c>
      <c r="D2" s="64" t="s">
        <v>371</v>
      </c>
      <c r="E2" s="64" t="s">
        <v>372</v>
      </c>
    </row>
    <row r="3" spans="2:5" x14ac:dyDescent="0.2">
      <c r="B3" s="60" t="s">
        <v>373</v>
      </c>
      <c r="C3" s="192">
        <v>533022</v>
      </c>
      <c r="D3" s="60" t="s">
        <v>374</v>
      </c>
      <c r="E3" s="60" t="s">
        <v>375</v>
      </c>
    </row>
    <row r="4" spans="2:5" x14ac:dyDescent="0.2">
      <c r="B4" s="60" t="s">
        <v>376</v>
      </c>
      <c r="C4" s="192">
        <v>526921</v>
      </c>
      <c r="D4" s="60" t="s">
        <v>377</v>
      </c>
      <c r="E4" s="60" t="s">
        <v>378</v>
      </c>
    </row>
    <row r="5" spans="2:5" x14ac:dyDescent="0.2">
      <c r="B5" s="60" t="s">
        <v>379</v>
      </c>
      <c r="C5" s="192">
        <v>532628</v>
      </c>
      <c r="D5" s="60" t="s">
        <v>380</v>
      </c>
      <c r="E5" s="60" t="s">
        <v>381</v>
      </c>
    </row>
    <row r="6" spans="2:5" x14ac:dyDescent="0.2">
      <c r="B6" s="60" t="s">
        <v>382</v>
      </c>
      <c r="C6" s="192">
        <v>523395</v>
      </c>
      <c r="D6" s="60" t="s">
        <v>383</v>
      </c>
      <c r="E6" s="60" t="s">
        <v>384</v>
      </c>
    </row>
    <row r="7" spans="2:5" x14ac:dyDescent="0.2">
      <c r="B7" s="60" t="s">
        <v>385</v>
      </c>
      <c r="C7" s="192">
        <v>523395</v>
      </c>
      <c r="D7" s="60" t="s">
        <v>386</v>
      </c>
      <c r="E7" s="60" t="s">
        <v>384</v>
      </c>
    </row>
    <row r="8" spans="2:5" x14ac:dyDescent="0.2">
      <c r="B8" s="60" t="s">
        <v>387</v>
      </c>
      <c r="C8" s="192">
        <v>516092</v>
      </c>
      <c r="D8" s="60" t="s">
        <v>388</v>
      </c>
      <c r="E8" s="60" t="s">
        <v>389</v>
      </c>
    </row>
    <row r="9" spans="2:5" x14ac:dyDescent="0.2">
      <c r="B9" s="60" t="s">
        <v>390</v>
      </c>
      <c r="C9" s="192">
        <v>540776</v>
      </c>
      <c r="D9" s="60" t="s">
        <v>391</v>
      </c>
      <c r="E9" s="60" t="s">
        <v>378</v>
      </c>
    </row>
    <row r="10" spans="2:5" x14ac:dyDescent="0.2">
      <c r="B10" s="60" t="s">
        <v>392</v>
      </c>
      <c r="C10" s="192">
        <v>526881</v>
      </c>
      <c r="D10" s="60" t="s">
        <v>393</v>
      </c>
      <c r="E10" s="60" t="s">
        <v>381</v>
      </c>
    </row>
    <row r="11" spans="2:5" x14ac:dyDescent="0.2">
      <c r="B11" s="60" t="s">
        <v>394</v>
      </c>
      <c r="C11" s="192">
        <v>540615</v>
      </c>
      <c r="D11" s="60" t="s">
        <v>395</v>
      </c>
      <c r="E11" s="60" t="s">
        <v>396</v>
      </c>
    </row>
    <row r="12" spans="2:5" x14ac:dyDescent="0.2">
      <c r="B12" s="60" t="s">
        <v>397</v>
      </c>
      <c r="C12" s="192">
        <v>540874</v>
      </c>
      <c r="D12" s="60" t="s">
        <v>395</v>
      </c>
      <c r="E12" s="60" t="s">
        <v>398</v>
      </c>
    </row>
    <row r="13" spans="2:5" x14ac:dyDescent="0.2">
      <c r="B13" s="60" t="s">
        <v>399</v>
      </c>
      <c r="C13" s="192">
        <v>512161</v>
      </c>
      <c r="D13" s="60" t="s">
        <v>400</v>
      </c>
      <c r="E13" s="60" t="s">
        <v>401</v>
      </c>
    </row>
    <row r="14" spans="2:5" x14ac:dyDescent="0.2">
      <c r="B14" s="60" t="s">
        <v>402</v>
      </c>
      <c r="C14" s="192">
        <v>540697</v>
      </c>
      <c r="D14" s="60" t="s">
        <v>395</v>
      </c>
      <c r="E14" s="60" t="s">
        <v>403</v>
      </c>
    </row>
    <row r="15" spans="2:5" x14ac:dyDescent="0.2">
      <c r="B15" s="60" t="s">
        <v>404</v>
      </c>
      <c r="C15" s="192" t="s">
        <v>395</v>
      </c>
      <c r="D15" s="60" t="s">
        <v>405</v>
      </c>
      <c r="E15" s="60" t="s">
        <v>406</v>
      </c>
    </row>
    <row r="16" spans="2:5" x14ac:dyDescent="0.2">
      <c r="B16" s="60" t="s">
        <v>407</v>
      </c>
      <c r="C16" s="192">
        <v>539620</v>
      </c>
      <c r="D16" s="60" t="s">
        <v>395</v>
      </c>
      <c r="E16" s="60" t="s">
        <v>408</v>
      </c>
    </row>
    <row r="17" spans="2:5" x14ac:dyDescent="0.2">
      <c r="B17" s="60" t="s">
        <v>409</v>
      </c>
      <c r="C17" s="192">
        <v>539300</v>
      </c>
      <c r="D17" s="60" t="s">
        <v>395</v>
      </c>
      <c r="E17" s="60" t="s">
        <v>410</v>
      </c>
    </row>
    <row r="18" spans="2:5" x14ac:dyDescent="0.2">
      <c r="B18" s="60" t="s">
        <v>411</v>
      </c>
      <c r="C18" s="192">
        <v>530499</v>
      </c>
      <c r="D18" s="60" t="s">
        <v>395</v>
      </c>
      <c r="E18" s="60" t="s">
        <v>412</v>
      </c>
    </row>
    <row r="19" spans="2:5" x14ac:dyDescent="0.2">
      <c r="B19" s="60" t="s">
        <v>413</v>
      </c>
      <c r="C19" s="192">
        <v>538351</v>
      </c>
      <c r="D19" s="60" t="s">
        <v>414</v>
      </c>
      <c r="E19" s="60" t="s">
        <v>415</v>
      </c>
    </row>
    <row r="20" spans="2:5" x14ac:dyDescent="0.2">
      <c r="B20" s="60" t="s">
        <v>416</v>
      </c>
      <c r="C20" s="192">
        <v>542012</v>
      </c>
      <c r="D20" s="60" t="s">
        <v>395</v>
      </c>
      <c r="E20" s="60" t="s">
        <v>417</v>
      </c>
    </row>
    <row r="21" spans="2:5" x14ac:dyDescent="0.2">
      <c r="B21" s="60" t="s">
        <v>418</v>
      </c>
      <c r="C21" s="192">
        <v>533292</v>
      </c>
      <c r="D21" s="60" t="s">
        <v>419</v>
      </c>
      <c r="E21" s="60" t="s">
        <v>420</v>
      </c>
    </row>
    <row r="22" spans="2:5" x14ac:dyDescent="0.2">
      <c r="B22" s="60" t="s">
        <v>421</v>
      </c>
      <c r="C22" s="192">
        <v>531611</v>
      </c>
      <c r="D22" s="60" t="s">
        <v>395</v>
      </c>
      <c r="E22" s="60" t="s">
        <v>412</v>
      </c>
    </row>
    <row r="23" spans="2:5" x14ac:dyDescent="0.2">
      <c r="B23" s="60" t="s">
        <v>422</v>
      </c>
      <c r="C23" s="192">
        <v>531611</v>
      </c>
      <c r="D23" s="60" t="s">
        <v>395</v>
      </c>
      <c r="E23" s="60" t="s">
        <v>412</v>
      </c>
    </row>
    <row r="24" spans="2:5" x14ac:dyDescent="0.2">
      <c r="B24" s="60" t="s">
        <v>423</v>
      </c>
      <c r="C24" s="192" t="s">
        <v>395</v>
      </c>
      <c r="D24" s="60" t="s">
        <v>424</v>
      </c>
      <c r="E24" s="60" t="s">
        <v>406</v>
      </c>
    </row>
    <row r="25" spans="2:5" x14ac:dyDescent="0.2">
      <c r="B25" s="60" t="s">
        <v>425</v>
      </c>
      <c r="C25" s="192">
        <v>539096</v>
      </c>
      <c r="D25" s="60" t="s">
        <v>395</v>
      </c>
      <c r="E25" s="60" t="s">
        <v>410</v>
      </c>
    </row>
    <row r="26" spans="2:5" x14ac:dyDescent="0.2">
      <c r="B26" s="60" t="s">
        <v>426</v>
      </c>
      <c r="C26" s="192">
        <v>538812</v>
      </c>
      <c r="D26" s="60" t="s">
        <v>395</v>
      </c>
      <c r="E26" s="60" t="s">
        <v>427</v>
      </c>
    </row>
    <row r="27" spans="2:5" x14ac:dyDescent="0.2">
      <c r="B27" s="60" t="s">
        <v>428</v>
      </c>
      <c r="C27" s="192">
        <v>539632</v>
      </c>
      <c r="D27" s="60" t="s">
        <v>395</v>
      </c>
      <c r="E27" s="60" t="s">
        <v>429</v>
      </c>
    </row>
    <row r="28" spans="2:5" x14ac:dyDescent="0.2">
      <c r="B28" s="60" t="s">
        <v>430</v>
      </c>
      <c r="C28" s="192">
        <v>542377</v>
      </c>
      <c r="D28" s="60" t="s">
        <v>431</v>
      </c>
      <c r="E28" s="60" t="s">
        <v>412</v>
      </c>
    </row>
    <row r="29" spans="2:5" x14ac:dyDescent="0.2">
      <c r="B29" s="60" t="s">
        <v>432</v>
      </c>
      <c r="C29" s="192">
        <v>524412</v>
      </c>
      <c r="D29" s="60" t="s">
        <v>395</v>
      </c>
      <c r="E29" s="60" t="s">
        <v>433</v>
      </c>
    </row>
    <row r="30" spans="2:5" x14ac:dyDescent="0.2">
      <c r="B30" s="60" t="s">
        <v>434</v>
      </c>
      <c r="C30" s="192" t="s">
        <v>395</v>
      </c>
      <c r="D30" s="60" t="s">
        <v>435</v>
      </c>
      <c r="E30" s="60" t="s">
        <v>406</v>
      </c>
    </row>
    <row r="31" spans="2:5" x14ac:dyDescent="0.2">
      <c r="B31" s="60" t="s">
        <v>436</v>
      </c>
      <c r="C31" s="192">
        <v>542580</v>
      </c>
      <c r="D31" s="60" t="s">
        <v>437</v>
      </c>
      <c r="E31" s="60" t="s">
        <v>438</v>
      </c>
    </row>
    <row r="32" spans="2:5" x14ac:dyDescent="0.2">
      <c r="B32" s="60" t="s">
        <v>439</v>
      </c>
      <c r="C32" s="192">
        <v>524348</v>
      </c>
      <c r="D32" s="60" t="s">
        <v>440</v>
      </c>
      <c r="E32" s="60" t="s">
        <v>433</v>
      </c>
    </row>
    <row r="33" spans="2:5" x14ac:dyDescent="0.2">
      <c r="B33" s="60" t="s">
        <v>441</v>
      </c>
      <c r="C33" s="192">
        <v>524208</v>
      </c>
      <c r="D33" s="60" t="s">
        <v>442</v>
      </c>
      <c r="E33" s="60" t="s">
        <v>443</v>
      </c>
    </row>
    <row r="34" spans="2:5" x14ac:dyDescent="0.2">
      <c r="B34" s="60" t="s">
        <v>444</v>
      </c>
      <c r="C34" s="192">
        <v>526488</v>
      </c>
      <c r="D34" s="60" t="s">
        <v>395</v>
      </c>
      <c r="E34" s="60" t="s">
        <v>410</v>
      </c>
    </row>
    <row r="35" spans="2:5" x14ac:dyDescent="0.2">
      <c r="B35" s="60" t="s">
        <v>445</v>
      </c>
      <c r="C35" s="192">
        <v>514274</v>
      </c>
      <c r="D35" s="60" t="s">
        <v>446</v>
      </c>
      <c r="E35" s="60" t="s">
        <v>410</v>
      </c>
    </row>
    <row r="36" spans="2:5" x14ac:dyDescent="0.2">
      <c r="B36" s="60" t="s">
        <v>447</v>
      </c>
      <c r="C36" s="192" t="s">
        <v>395</v>
      </c>
      <c r="D36" s="60" t="s">
        <v>448</v>
      </c>
      <c r="E36" s="60" t="s">
        <v>406</v>
      </c>
    </row>
    <row r="37" spans="2:5" x14ac:dyDescent="0.2">
      <c r="B37" s="60" t="s">
        <v>449</v>
      </c>
      <c r="C37" s="192">
        <v>519319</v>
      </c>
      <c r="D37" s="60" t="s">
        <v>395</v>
      </c>
      <c r="E37" s="60" t="s">
        <v>401</v>
      </c>
    </row>
    <row r="38" spans="2:5" x14ac:dyDescent="0.2">
      <c r="B38" s="60" t="s">
        <v>450</v>
      </c>
      <c r="C38" s="192">
        <v>512038</v>
      </c>
      <c r="D38" s="60" t="s">
        <v>395</v>
      </c>
      <c r="E38" s="60" t="s">
        <v>417</v>
      </c>
    </row>
    <row r="39" spans="2:5" x14ac:dyDescent="0.2">
      <c r="B39" s="60" t="s">
        <v>451</v>
      </c>
      <c r="C39" s="192">
        <v>541988</v>
      </c>
      <c r="D39" s="60" t="s">
        <v>452</v>
      </c>
      <c r="E39" s="60" t="s">
        <v>453</v>
      </c>
    </row>
    <row r="40" spans="2:5" x14ac:dyDescent="0.2">
      <c r="B40" s="60" t="s">
        <v>454</v>
      </c>
      <c r="C40" s="192">
        <v>539528</v>
      </c>
      <c r="D40" s="60" t="s">
        <v>395</v>
      </c>
      <c r="E40" s="60" t="s">
        <v>455</v>
      </c>
    </row>
    <row r="41" spans="2:5" x14ac:dyDescent="0.2">
      <c r="B41" s="60" t="s">
        <v>456</v>
      </c>
      <c r="C41" s="192">
        <v>523204</v>
      </c>
      <c r="D41" s="60" t="s">
        <v>457</v>
      </c>
      <c r="E41" s="60" t="s">
        <v>458</v>
      </c>
    </row>
    <row r="42" spans="2:5" x14ac:dyDescent="0.2">
      <c r="B42" s="60" t="s">
        <v>459</v>
      </c>
      <c r="C42" s="192">
        <v>512165</v>
      </c>
      <c r="D42" s="60" t="s">
        <v>395</v>
      </c>
      <c r="E42" s="60" t="s">
        <v>417</v>
      </c>
    </row>
    <row r="43" spans="2:5" x14ac:dyDescent="0.2">
      <c r="B43" s="60" t="s">
        <v>460</v>
      </c>
      <c r="C43" s="192">
        <v>500002</v>
      </c>
      <c r="D43" s="60" t="s">
        <v>461</v>
      </c>
      <c r="E43" s="60" t="s">
        <v>438</v>
      </c>
    </row>
    <row r="44" spans="2:5" x14ac:dyDescent="0.2">
      <c r="B44" s="60" t="s">
        <v>462</v>
      </c>
      <c r="C44" s="192">
        <v>500488</v>
      </c>
      <c r="D44" s="60" t="s">
        <v>463</v>
      </c>
      <c r="E44" s="60" t="s">
        <v>433</v>
      </c>
    </row>
    <row r="45" spans="2:5" x14ac:dyDescent="0.2">
      <c r="B45" s="60" t="s">
        <v>464</v>
      </c>
      <c r="C45" s="192">
        <v>500488</v>
      </c>
      <c r="D45" s="60" t="s">
        <v>465</v>
      </c>
      <c r="E45" s="60" t="s">
        <v>433</v>
      </c>
    </row>
    <row r="46" spans="2:5" x14ac:dyDescent="0.2">
      <c r="B46" s="60" t="s">
        <v>466</v>
      </c>
      <c r="C46" s="192">
        <v>520123</v>
      </c>
      <c r="D46" s="60" t="s">
        <v>395</v>
      </c>
      <c r="E46" s="60" t="s">
        <v>467</v>
      </c>
    </row>
    <row r="47" spans="2:5" x14ac:dyDescent="0.2">
      <c r="B47" s="60" t="s">
        <v>468</v>
      </c>
      <c r="C47" s="192">
        <v>513119</v>
      </c>
      <c r="D47" s="60" t="s">
        <v>395</v>
      </c>
      <c r="E47" s="60" t="s">
        <v>469</v>
      </c>
    </row>
    <row r="48" spans="2:5" x14ac:dyDescent="0.2">
      <c r="B48" s="60" t="s">
        <v>470</v>
      </c>
      <c r="C48" s="192">
        <v>520123</v>
      </c>
      <c r="D48" s="60" t="s">
        <v>395</v>
      </c>
      <c r="E48" s="60" t="s">
        <v>467</v>
      </c>
    </row>
    <row r="49" spans="2:5" x14ac:dyDescent="0.2">
      <c r="B49" s="60" t="s">
        <v>471</v>
      </c>
      <c r="C49" s="192">
        <v>532682</v>
      </c>
      <c r="D49" s="60" t="s">
        <v>472</v>
      </c>
      <c r="E49" s="60" t="s">
        <v>473</v>
      </c>
    </row>
    <row r="50" spans="2:5" x14ac:dyDescent="0.2">
      <c r="B50" s="60" t="s">
        <v>474</v>
      </c>
      <c r="C50" s="192">
        <v>539560</v>
      </c>
      <c r="D50" s="60" t="s">
        <v>395</v>
      </c>
      <c r="E50" s="60" t="s">
        <v>475</v>
      </c>
    </row>
    <row r="51" spans="2:5" x14ac:dyDescent="0.2">
      <c r="B51" s="60" t="s">
        <v>476</v>
      </c>
      <c r="C51" s="192">
        <v>532057</v>
      </c>
      <c r="D51" s="60" t="s">
        <v>395</v>
      </c>
      <c r="E51" s="60" t="s">
        <v>412</v>
      </c>
    </row>
    <row r="52" spans="2:5" x14ac:dyDescent="0.2">
      <c r="B52" s="60" t="s">
        <v>477</v>
      </c>
      <c r="C52" s="192">
        <v>538952</v>
      </c>
      <c r="D52" s="60" t="s">
        <v>395</v>
      </c>
      <c r="E52" s="60" t="s">
        <v>412</v>
      </c>
    </row>
    <row r="53" spans="2:5" x14ac:dyDescent="0.2">
      <c r="B53" s="60" t="s">
        <v>478</v>
      </c>
      <c r="C53" s="192">
        <v>538935</v>
      </c>
      <c r="D53" s="60" t="s">
        <v>395</v>
      </c>
      <c r="E53" s="60" t="s">
        <v>479</v>
      </c>
    </row>
    <row r="54" spans="2:5" x14ac:dyDescent="0.2">
      <c r="B54" s="60" t="s">
        <v>480</v>
      </c>
      <c r="C54" s="192">
        <v>539544</v>
      </c>
      <c r="D54" s="60" t="s">
        <v>395</v>
      </c>
      <c r="E54" s="60" t="s">
        <v>481</v>
      </c>
    </row>
    <row r="55" spans="2:5" x14ac:dyDescent="0.2">
      <c r="B55" s="60" t="s">
        <v>482</v>
      </c>
      <c r="C55" s="192">
        <v>511756</v>
      </c>
      <c r="D55" s="60" t="s">
        <v>395</v>
      </c>
      <c r="E55" s="60" t="s">
        <v>412</v>
      </c>
    </row>
    <row r="56" spans="2:5" x14ac:dyDescent="0.2">
      <c r="B56" s="60" t="s">
        <v>483</v>
      </c>
      <c r="C56" s="192">
        <v>511756</v>
      </c>
      <c r="D56" s="60" t="s">
        <v>395</v>
      </c>
      <c r="E56" s="60" t="s">
        <v>412</v>
      </c>
    </row>
    <row r="57" spans="2:5" x14ac:dyDescent="0.2">
      <c r="B57" s="60" t="s">
        <v>484</v>
      </c>
      <c r="C57" s="192" t="s">
        <v>395</v>
      </c>
      <c r="D57" s="60" t="s">
        <v>485</v>
      </c>
      <c r="E57" s="60" t="s">
        <v>486</v>
      </c>
    </row>
    <row r="58" spans="2:5" x14ac:dyDescent="0.2">
      <c r="B58" s="60" t="s">
        <v>487</v>
      </c>
      <c r="C58" s="192">
        <v>531161</v>
      </c>
      <c r="D58" s="60" t="s">
        <v>395</v>
      </c>
      <c r="E58" s="60" t="s">
        <v>488</v>
      </c>
    </row>
    <row r="59" spans="2:5" x14ac:dyDescent="0.2">
      <c r="B59" s="60" t="s">
        <v>489</v>
      </c>
      <c r="C59" s="192">
        <v>500410</v>
      </c>
      <c r="D59" s="60" t="s">
        <v>490</v>
      </c>
      <c r="E59" s="60" t="s">
        <v>408</v>
      </c>
    </row>
    <row r="60" spans="2:5" x14ac:dyDescent="0.2">
      <c r="B60" s="60" t="s">
        <v>491</v>
      </c>
      <c r="C60" s="192">
        <v>517494</v>
      </c>
      <c r="D60" s="60" t="s">
        <v>395</v>
      </c>
      <c r="E60" s="60" t="s">
        <v>492</v>
      </c>
    </row>
    <row r="61" spans="2:5" x14ac:dyDescent="0.2">
      <c r="B61" s="60" t="s">
        <v>493</v>
      </c>
      <c r="C61" s="192">
        <v>532268</v>
      </c>
      <c r="D61" s="60" t="s">
        <v>494</v>
      </c>
      <c r="E61" s="60" t="s">
        <v>381</v>
      </c>
    </row>
    <row r="62" spans="2:5" x14ac:dyDescent="0.2">
      <c r="B62" s="60" t="s">
        <v>495</v>
      </c>
      <c r="C62" s="192" t="s">
        <v>395</v>
      </c>
      <c r="D62" s="60" t="s">
        <v>496</v>
      </c>
      <c r="E62" s="60" t="s">
        <v>406</v>
      </c>
    </row>
    <row r="63" spans="2:5" x14ac:dyDescent="0.2">
      <c r="B63" s="60" t="s">
        <v>497</v>
      </c>
      <c r="C63" s="192" t="s">
        <v>395</v>
      </c>
      <c r="D63" s="60" t="s">
        <v>498</v>
      </c>
      <c r="E63" s="60" t="s">
        <v>406</v>
      </c>
    </row>
    <row r="64" spans="2:5" x14ac:dyDescent="0.2">
      <c r="B64" s="60" t="s">
        <v>499</v>
      </c>
      <c r="C64" s="192">
        <v>530093</v>
      </c>
      <c r="D64" s="60" t="s">
        <v>395</v>
      </c>
      <c r="E64" s="60" t="s">
        <v>500</v>
      </c>
    </row>
    <row r="65" spans="2:5" x14ac:dyDescent="0.2">
      <c r="B65" s="60" t="s">
        <v>501</v>
      </c>
      <c r="C65" s="192" t="s">
        <v>395</v>
      </c>
      <c r="D65" s="60" t="s">
        <v>502</v>
      </c>
      <c r="E65" s="60" t="s">
        <v>406</v>
      </c>
    </row>
    <row r="66" spans="2:5" x14ac:dyDescent="0.2">
      <c r="B66" s="60" t="s">
        <v>503</v>
      </c>
      <c r="C66" s="192">
        <v>539661</v>
      </c>
      <c r="D66" s="60" t="s">
        <v>395</v>
      </c>
      <c r="E66" s="60" t="s">
        <v>429</v>
      </c>
    </row>
    <row r="67" spans="2:5" x14ac:dyDescent="0.2">
      <c r="B67" s="60" t="s">
        <v>504</v>
      </c>
      <c r="C67" s="192">
        <v>531525</v>
      </c>
      <c r="D67" s="60" t="s">
        <v>395</v>
      </c>
      <c r="E67" s="60" t="s">
        <v>488</v>
      </c>
    </row>
    <row r="68" spans="2:5" x14ac:dyDescent="0.2">
      <c r="B68" s="60" t="s">
        <v>505</v>
      </c>
      <c r="C68" s="192">
        <v>538570</v>
      </c>
      <c r="D68" s="60" t="s">
        <v>506</v>
      </c>
      <c r="E68" s="60" t="s">
        <v>378</v>
      </c>
    </row>
    <row r="69" spans="2:5" x14ac:dyDescent="0.2">
      <c r="B69" s="60" t="s">
        <v>507</v>
      </c>
      <c r="C69" s="192">
        <v>517356</v>
      </c>
      <c r="D69" s="60" t="s">
        <v>395</v>
      </c>
      <c r="E69" s="60" t="s">
        <v>492</v>
      </c>
    </row>
    <row r="70" spans="2:5" x14ac:dyDescent="0.2">
      <c r="B70" s="60" t="s">
        <v>508</v>
      </c>
      <c r="C70" s="192">
        <v>530043</v>
      </c>
      <c r="D70" s="60" t="s">
        <v>395</v>
      </c>
      <c r="E70" s="60" t="s">
        <v>509</v>
      </c>
    </row>
    <row r="71" spans="2:5" x14ac:dyDescent="0.2">
      <c r="B71" s="60" t="s">
        <v>510</v>
      </c>
      <c r="C71" s="192">
        <v>539391</v>
      </c>
      <c r="D71" s="60" t="s">
        <v>395</v>
      </c>
      <c r="E71" s="60" t="s">
        <v>412</v>
      </c>
    </row>
    <row r="72" spans="2:5" x14ac:dyDescent="0.2">
      <c r="B72" s="60" t="s">
        <v>511</v>
      </c>
      <c r="C72" s="192">
        <v>513149</v>
      </c>
      <c r="D72" s="60" t="s">
        <v>512</v>
      </c>
      <c r="E72" s="60" t="s">
        <v>513</v>
      </c>
    </row>
    <row r="73" spans="2:5" x14ac:dyDescent="0.2">
      <c r="B73" s="60" t="s">
        <v>514</v>
      </c>
      <c r="C73" s="192">
        <v>524091</v>
      </c>
      <c r="D73" s="60" t="s">
        <v>395</v>
      </c>
      <c r="E73" s="60" t="s">
        <v>515</v>
      </c>
    </row>
    <row r="74" spans="2:5" x14ac:dyDescent="0.2">
      <c r="B74" s="60" t="s">
        <v>516</v>
      </c>
      <c r="C74" s="192">
        <v>532762</v>
      </c>
      <c r="D74" s="60" t="s">
        <v>517</v>
      </c>
      <c r="E74" s="60" t="s">
        <v>518</v>
      </c>
    </row>
    <row r="75" spans="2:5" x14ac:dyDescent="0.2">
      <c r="B75" s="60" t="s">
        <v>519</v>
      </c>
      <c r="C75" s="192">
        <v>511706</v>
      </c>
      <c r="D75" s="60" t="s">
        <v>395</v>
      </c>
      <c r="E75" s="60" t="s">
        <v>378</v>
      </c>
    </row>
    <row r="76" spans="2:5" x14ac:dyDescent="0.2">
      <c r="B76" s="60" t="s">
        <v>520</v>
      </c>
      <c r="C76" s="192">
        <v>511706</v>
      </c>
      <c r="D76" s="60" t="s">
        <v>395</v>
      </c>
      <c r="E76" s="60" t="s">
        <v>378</v>
      </c>
    </row>
    <row r="77" spans="2:5" x14ac:dyDescent="0.2">
      <c r="B77" s="60" t="s">
        <v>521</v>
      </c>
      <c r="C77" s="192">
        <v>541144</v>
      </c>
      <c r="D77" s="60" t="s">
        <v>395</v>
      </c>
      <c r="E77" s="60" t="s">
        <v>509</v>
      </c>
    </row>
    <row r="78" spans="2:5" x14ac:dyDescent="0.2">
      <c r="B78" s="60" t="s">
        <v>522</v>
      </c>
      <c r="C78" s="192">
        <v>512599</v>
      </c>
      <c r="D78" s="60" t="s">
        <v>523</v>
      </c>
      <c r="E78" s="60" t="s">
        <v>417</v>
      </c>
    </row>
    <row r="79" spans="2:5" x14ac:dyDescent="0.2">
      <c r="B79" s="60" t="s">
        <v>524</v>
      </c>
      <c r="C79" s="192">
        <v>542066</v>
      </c>
      <c r="D79" s="60" t="s">
        <v>525</v>
      </c>
      <c r="E79" s="60" t="s">
        <v>526</v>
      </c>
    </row>
    <row r="80" spans="2:5" x14ac:dyDescent="0.2">
      <c r="B80" s="60" t="s">
        <v>527</v>
      </c>
      <c r="C80" s="192">
        <v>541450</v>
      </c>
      <c r="D80" s="60" t="s">
        <v>528</v>
      </c>
      <c r="E80" s="60" t="s">
        <v>438</v>
      </c>
    </row>
    <row r="81" spans="2:5" x14ac:dyDescent="0.2">
      <c r="B81" s="60" t="s">
        <v>529</v>
      </c>
      <c r="C81" s="192">
        <v>532921</v>
      </c>
      <c r="D81" s="60" t="s">
        <v>530</v>
      </c>
      <c r="E81" s="60" t="s">
        <v>531</v>
      </c>
    </row>
    <row r="82" spans="2:5" x14ac:dyDescent="0.2">
      <c r="B82" s="60" t="s">
        <v>532</v>
      </c>
      <c r="C82" s="192">
        <v>533096</v>
      </c>
      <c r="D82" s="60" t="s">
        <v>533</v>
      </c>
      <c r="E82" s="60" t="s">
        <v>534</v>
      </c>
    </row>
    <row r="83" spans="2:5" x14ac:dyDescent="0.2">
      <c r="B83" s="60" t="s">
        <v>535</v>
      </c>
      <c r="C83" s="192">
        <v>539254</v>
      </c>
      <c r="D83" s="60" t="s">
        <v>536</v>
      </c>
      <c r="E83" s="60" t="s">
        <v>534</v>
      </c>
    </row>
    <row r="84" spans="2:5" x14ac:dyDescent="0.2">
      <c r="B84" s="60" t="s">
        <v>537</v>
      </c>
      <c r="C84" s="192">
        <v>538563</v>
      </c>
      <c r="D84" s="60" t="s">
        <v>395</v>
      </c>
      <c r="E84" s="60" t="s">
        <v>417</v>
      </c>
    </row>
    <row r="85" spans="2:5" x14ac:dyDescent="0.2">
      <c r="B85" s="60" t="s">
        <v>538</v>
      </c>
      <c r="C85" s="192">
        <v>526711</v>
      </c>
      <c r="D85" s="60" t="s">
        <v>395</v>
      </c>
      <c r="E85" s="60" t="s">
        <v>539</v>
      </c>
    </row>
    <row r="86" spans="2:5" x14ac:dyDescent="0.2">
      <c r="B86" s="60" t="s">
        <v>540</v>
      </c>
      <c r="C86" s="192">
        <v>523411</v>
      </c>
      <c r="D86" s="60" t="s">
        <v>395</v>
      </c>
      <c r="E86" s="60" t="s">
        <v>541</v>
      </c>
    </row>
    <row r="87" spans="2:5" x14ac:dyDescent="0.2">
      <c r="B87" s="60" t="s">
        <v>542</v>
      </c>
      <c r="C87" s="192">
        <v>539506</v>
      </c>
      <c r="D87" s="60" t="s">
        <v>395</v>
      </c>
      <c r="E87" s="60" t="s">
        <v>412</v>
      </c>
    </row>
    <row r="88" spans="2:5" x14ac:dyDescent="0.2">
      <c r="B88" s="60" t="s">
        <v>543</v>
      </c>
      <c r="C88" s="192">
        <v>507852</v>
      </c>
      <c r="D88" s="60" t="s">
        <v>395</v>
      </c>
      <c r="E88" s="60" t="s">
        <v>509</v>
      </c>
    </row>
    <row r="89" spans="2:5" x14ac:dyDescent="0.2">
      <c r="B89" s="60" t="s">
        <v>544</v>
      </c>
      <c r="C89" s="192">
        <v>541865</v>
      </c>
      <c r="D89" s="60" t="s">
        <v>395</v>
      </c>
      <c r="E89" s="60" t="s">
        <v>429</v>
      </c>
    </row>
    <row r="90" spans="2:5" x14ac:dyDescent="0.2">
      <c r="B90" s="60" t="s">
        <v>545</v>
      </c>
      <c r="C90" s="192">
        <v>519183</v>
      </c>
      <c r="D90" s="60" t="s">
        <v>546</v>
      </c>
      <c r="E90" s="60" t="s">
        <v>455</v>
      </c>
    </row>
    <row r="91" spans="2:5" x14ac:dyDescent="0.2">
      <c r="B91" s="60" t="s">
        <v>547</v>
      </c>
      <c r="C91" s="192">
        <v>539493</v>
      </c>
      <c r="D91" s="60" t="s">
        <v>395</v>
      </c>
      <c r="E91" s="60" t="s">
        <v>412</v>
      </c>
    </row>
    <row r="92" spans="2:5" x14ac:dyDescent="0.2">
      <c r="B92" s="60" t="s">
        <v>548</v>
      </c>
      <c r="C92" s="192">
        <v>539189</v>
      </c>
      <c r="D92" s="60" t="s">
        <v>395</v>
      </c>
      <c r="E92" s="60" t="s">
        <v>481</v>
      </c>
    </row>
    <row r="93" spans="2:5" x14ac:dyDescent="0.2">
      <c r="B93" s="60" t="s">
        <v>549</v>
      </c>
      <c r="C93" s="192">
        <v>780018</v>
      </c>
      <c r="D93" s="60" t="s">
        <v>395</v>
      </c>
      <c r="E93" s="60" t="s">
        <v>486</v>
      </c>
    </row>
    <row r="94" spans="2:5" x14ac:dyDescent="0.2">
      <c r="B94" s="60" t="s">
        <v>550</v>
      </c>
      <c r="C94" s="192">
        <v>538365</v>
      </c>
      <c r="D94" s="60" t="s">
        <v>551</v>
      </c>
      <c r="E94" s="60" t="s">
        <v>427</v>
      </c>
    </row>
    <row r="95" spans="2:5" x14ac:dyDescent="0.2">
      <c r="B95" s="60" t="s">
        <v>552</v>
      </c>
      <c r="C95" s="192">
        <v>532727</v>
      </c>
      <c r="D95" s="60" t="s">
        <v>553</v>
      </c>
      <c r="E95" s="60" t="s">
        <v>427</v>
      </c>
    </row>
    <row r="96" spans="2:5" x14ac:dyDescent="0.2">
      <c r="B96" s="60" t="s">
        <v>554</v>
      </c>
      <c r="C96" s="192">
        <v>531592</v>
      </c>
      <c r="D96" s="60" t="s">
        <v>395</v>
      </c>
      <c r="E96" s="60" t="s">
        <v>555</v>
      </c>
    </row>
    <row r="97" spans="2:5" x14ac:dyDescent="0.2">
      <c r="B97" s="60" t="s">
        <v>556</v>
      </c>
      <c r="C97" s="192">
        <v>532056</v>
      </c>
      <c r="D97" s="60" t="s">
        <v>395</v>
      </c>
      <c r="E97" s="60" t="s">
        <v>415</v>
      </c>
    </row>
    <row r="98" spans="2:5" x14ac:dyDescent="0.2">
      <c r="B98" s="60" t="s">
        <v>557</v>
      </c>
      <c r="C98" s="192">
        <v>514113</v>
      </c>
      <c r="D98" s="60" t="s">
        <v>395</v>
      </c>
      <c r="E98" s="60" t="s">
        <v>410</v>
      </c>
    </row>
    <row r="99" spans="2:5" x14ac:dyDescent="0.2">
      <c r="B99" s="60" t="s">
        <v>558</v>
      </c>
      <c r="C99" s="192">
        <v>534707</v>
      </c>
      <c r="D99" s="60" t="s">
        <v>395</v>
      </c>
      <c r="E99" s="60" t="s">
        <v>509</v>
      </c>
    </row>
    <row r="100" spans="2:5" x14ac:dyDescent="0.2">
      <c r="B100" s="60" t="s">
        <v>559</v>
      </c>
      <c r="C100" s="192">
        <v>540691</v>
      </c>
      <c r="D100" s="60" t="s">
        <v>560</v>
      </c>
      <c r="E100" s="60" t="s">
        <v>561</v>
      </c>
    </row>
    <row r="101" spans="2:5" x14ac:dyDescent="0.2">
      <c r="B101" s="60" t="s">
        <v>562</v>
      </c>
      <c r="C101" s="192">
        <v>535755</v>
      </c>
      <c r="D101" s="60" t="s">
        <v>563</v>
      </c>
      <c r="E101" s="60" t="s">
        <v>564</v>
      </c>
    </row>
    <row r="102" spans="2:5" x14ac:dyDescent="0.2">
      <c r="B102" s="60" t="s">
        <v>565</v>
      </c>
      <c r="C102" s="192">
        <v>532974</v>
      </c>
      <c r="D102" s="60" t="s">
        <v>566</v>
      </c>
      <c r="E102" s="60" t="s">
        <v>378</v>
      </c>
    </row>
    <row r="103" spans="2:5" x14ac:dyDescent="0.2">
      <c r="B103" s="60" t="s">
        <v>567</v>
      </c>
      <c r="C103" s="192">
        <v>540146</v>
      </c>
      <c r="D103" s="60" t="s">
        <v>395</v>
      </c>
      <c r="E103" s="60" t="s">
        <v>429</v>
      </c>
    </row>
    <row r="104" spans="2:5" x14ac:dyDescent="0.2">
      <c r="B104" s="60" t="s">
        <v>568</v>
      </c>
      <c r="C104" s="192">
        <v>513513</v>
      </c>
      <c r="D104" s="60" t="s">
        <v>395</v>
      </c>
      <c r="E104" s="60" t="s">
        <v>427</v>
      </c>
    </row>
    <row r="105" spans="2:5" x14ac:dyDescent="0.2">
      <c r="B105" s="60" t="s">
        <v>569</v>
      </c>
      <c r="C105" s="192">
        <v>521141</v>
      </c>
      <c r="D105" s="60" t="s">
        <v>395</v>
      </c>
      <c r="E105" s="60" t="s">
        <v>410</v>
      </c>
    </row>
    <row r="106" spans="2:5" x14ac:dyDescent="0.2">
      <c r="B106" s="60" t="s">
        <v>570</v>
      </c>
      <c r="C106" s="192">
        <v>540205</v>
      </c>
      <c r="D106" s="60" t="s">
        <v>395</v>
      </c>
      <c r="E106" s="60" t="s">
        <v>417</v>
      </c>
    </row>
    <row r="107" spans="2:5" x14ac:dyDescent="0.2">
      <c r="B107" s="60" t="s">
        <v>571</v>
      </c>
      <c r="C107" s="192">
        <v>539056</v>
      </c>
      <c r="D107" s="60" t="s">
        <v>572</v>
      </c>
      <c r="E107" s="60" t="s">
        <v>573</v>
      </c>
    </row>
    <row r="108" spans="2:5" x14ac:dyDescent="0.2">
      <c r="B108" s="60" t="s">
        <v>574</v>
      </c>
      <c r="C108" s="192">
        <v>511359</v>
      </c>
      <c r="D108" s="60" t="s">
        <v>395</v>
      </c>
      <c r="E108" s="60" t="s">
        <v>412</v>
      </c>
    </row>
    <row r="109" spans="2:5" x14ac:dyDescent="0.2">
      <c r="B109" s="60" t="s">
        <v>575</v>
      </c>
      <c r="C109" s="192">
        <v>530431</v>
      </c>
      <c r="D109" s="60" t="s">
        <v>395</v>
      </c>
      <c r="E109" s="60" t="s">
        <v>417</v>
      </c>
    </row>
    <row r="110" spans="2:5" x14ac:dyDescent="0.2">
      <c r="B110" s="60" t="s">
        <v>576</v>
      </c>
      <c r="C110" s="192">
        <v>523120</v>
      </c>
      <c r="D110" s="60" t="s">
        <v>395</v>
      </c>
      <c r="E110" s="60" t="s">
        <v>577</v>
      </c>
    </row>
    <row r="111" spans="2:5" x14ac:dyDescent="0.2">
      <c r="B111" s="60" t="s">
        <v>578</v>
      </c>
      <c r="C111" s="192">
        <v>517041</v>
      </c>
      <c r="D111" s="60" t="s">
        <v>579</v>
      </c>
      <c r="E111" s="60" t="s">
        <v>580</v>
      </c>
    </row>
    <row r="112" spans="2:5" x14ac:dyDescent="0.2">
      <c r="B112" s="60" t="s">
        <v>581</v>
      </c>
      <c r="C112" s="192">
        <v>532172</v>
      </c>
      <c r="D112" s="60" t="s">
        <v>582</v>
      </c>
      <c r="E112" s="60" t="s">
        <v>381</v>
      </c>
    </row>
    <row r="113" spans="2:5" x14ac:dyDescent="0.2">
      <c r="B113" s="60" t="s">
        <v>583</v>
      </c>
      <c r="C113" s="192">
        <v>523031</v>
      </c>
      <c r="D113" s="60" t="s">
        <v>395</v>
      </c>
      <c r="E113" s="60" t="s">
        <v>584</v>
      </c>
    </row>
    <row r="114" spans="2:5" x14ac:dyDescent="0.2">
      <c r="B114" s="60" t="s">
        <v>585</v>
      </c>
      <c r="C114" s="192">
        <v>521048</v>
      </c>
      <c r="D114" s="60" t="s">
        <v>395</v>
      </c>
      <c r="E114" s="60" t="s">
        <v>410</v>
      </c>
    </row>
    <row r="115" spans="2:5" x14ac:dyDescent="0.2">
      <c r="B115" s="60" t="s">
        <v>586</v>
      </c>
      <c r="C115" s="192">
        <v>534612</v>
      </c>
      <c r="D115" s="60" t="s">
        <v>395</v>
      </c>
      <c r="E115" s="60" t="s">
        <v>534</v>
      </c>
    </row>
    <row r="116" spans="2:5" x14ac:dyDescent="0.2">
      <c r="B116" s="60" t="s">
        <v>587</v>
      </c>
      <c r="C116" s="192">
        <v>506947</v>
      </c>
      <c r="D116" s="60" t="s">
        <v>395</v>
      </c>
      <c r="E116" s="60" t="s">
        <v>443</v>
      </c>
    </row>
    <row r="117" spans="2:5" x14ac:dyDescent="0.2">
      <c r="B117" s="60" t="s">
        <v>588</v>
      </c>
      <c r="C117" s="192">
        <v>531047</v>
      </c>
      <c r="D117" s="60" t="s">
        <v>395</v>
      </c>
      <c r="E117" s="60" t="s">
        <v>412</v>
      </c>
    </row>
    <row r="118" spans="2:5" x14ac:dyDescent="0.2">
      <c r="B118" s="60" t="s">
        <v>589</v>
      </c>
      <c r="C118" s="192">
        <v>539982</v>
      </c>
      <c r="D118" s="60" t="s">
        <v>395</v>
      </c>
      <c r="E118" s="60" t="s">
        <v>590</v>
      </c>
    </row>
    <row r="119" spans="2:5" x14ac:dyDescent="0.2">
      <c r="B119" s="60" t="s">
        <v>591</v>
      </c>
      <c r="C119" s="192">
        <v>540025</v>
      </c>
      <c r="D119" s="60" t="s">
        <v>592</v>
      </c>
      <c r="E119" s="60" t="s">
        <v>593</v>
      </c>
    </row>
    <row r="120" spans="2:5" x14ac:dyDescent="0.2">
      <c r="B120" s="60" t="s">
        <v>594</v>
      </c>
      <c r="C120" s="192">
        <v>523269</v>
      </c>
      <c r="D120" s="60" t="s">
        <v>595</v>
      </c>
      <c r="E120" s="60" t="s">
        <v>596</v>
      </c>
    </row>
    <row r="121" spans="2:5" x14ac:dyDescent="0.2">
      <c r="B121" s="60" t="s">
        <v>597</v>
      </c>
      <c r="C121" s="192">
        <v>523269</v>
      </c>
      <c r="D121" s="60" t="s">
        <v>595</v>
      </c>
      <c r="E121" s="60" t="s">
        <v>596</v>
      </c>
    </row>
    <row r="122" spans="2:5" x14ac:dyDescent="0.2">
      <c r="B122" s="60" t="s">
        <v>598</v>
      </c>
      <c r="C122" s="192">
        <v>531429</v>
      </c>
      <c r="D122" s="60" t="s">
        <v>395</v>
      </c>
      <c r="E122" s="60" t="s">
        <v>488</v>
      </c>
    </row>
    <row r="123" spans="2:5" x14ac:dyDescent="0.2">
      <c r="B123" s="60" t="s">
        <v>599</v>
      </c>
      <c r="C123" s="192">
        <v>539773</v>
      </c>
      <c r="D123" s="60" t="s">
        <v>395</v>
      </c>
      <c r="E123" s="60" t="s">
        <v>412</v>
      </c>
    </row>
    <row r="124" spans="2:5" x14ac:dyDescent="0.2">
      <c r="B124" s="60" t="s">
        <v>600</v>
      </c>
      <c r="C124" s="192">
        <v>531686</v>
      </c>
      <c r="D124" s="60" t="s">
        <v>395</v>
      </c>
      <c r="E124" s="60" t="s">
        <v>433</v>
      </c>
    </row>
    <row r="125" spans="2:5" x14ac:dyDescent="0.2">
      <c r="B125" s="60" t="s">
        <v>601</v>
      </c>
      <c r="C125" s="192">
        <v>541152</v>
      </c>
      <c r="D125" s="60" t="s">
        <v>395</v>
      </c>
      <c r="E125" s="60" t="s">
        <v>417</v>
      </c>
    </row>
    <row r="126" spans="2:5" x14ac:dyDescent="0.2">
      <c r="B126" s="60" t="s">
        <v>602</v>
      </c>
      <c r="C126" s="192">
        <v>541152</v>
      </c>
      <c r="D126" s="60" t="s">
        <v>395</v>
      </c>
      <c r="E126" s="60" t="s">
        <v>417</v>
      </c>
    </row>
    <row r="127" spans="2:5" x14ac:dyDescent="0.2">
      <c r="B127" s="60" t="s">
        <v>603</v>
      </c>
      <c r="C127" s="192">
        <v>500003</v>
      </c>
      <c r="D127" s="60" t="s">
        <v>604</v>
      </c>
      <c r="E127" s="60" t="s">
        <v>605</v>
      </c>
    </row>
    <row r="128" spans="2:5" x14ac:dyDescent="0.2">
      <c r="B128" s="60" t="s">
        <v>606</v>
      </c>
      <c r="C128" s="192">
        <v>541402</v>
      </c>
      <c r="D128" s="60" t="s">
        <v>395</v>
      </c>
      <c r="E128" s="60" t="s">
        <v>403</v>
      </c>
    </row>
    <row r="129" spans="2:5" x14ac:dyDescent="0.2">
      <c r="B129" s="60" t="s">
        <v>607</v>
      </c>
      <c r="C129" s="192">
        <v>531921</v>
      </c>
      <c r="D129" s="60" t="s">
        <v>608</v>
      </c>
      <c r="E129" s="60" t="s">
        <v>609</v>
      </c>
    </row>
    <row r="130" spans="2:5" x14ac:dyDescent="0.2">
      <c r="B130" s="60" t="s">
        <v>610</v>
      </c>
      <c r="C130" s="192">
        <v>500463</v>
      </c>
      <c r="D130" s="60" t="s">
        <v>611</v>
      </c>
      <c r="E130" s="60" t="s">
        <v>381</v>
      </c>
    </row>
    <row r="131" spans="2:5" x14ac:dyDescent="0.2">
      <c r="B131" s="60" t="s">
        <v>612</v>
      </c>
      <c r="C131" s="192">
        <v>539042</v>
      </c>
      <c r="D131" s="60" t="s">
        <v>395</v>
      </c>
      <c r="E131" s="60" t="s">
        <v>481</v>
      </c>
    </row>
    <row r="132" spans="2:5" x14ac:dyDescent="0.2">
      <c r="B132" s="60" t="s">
        <v>613</v>
      </c>
      <c r="C132" s="192">
        <v>516020</v>
      </c>
      <c r="D132" s="60" t="s">
        <v>395</v>
      </c>
      <c r="E132" s="60" t="s">
        <v>389</v>
      </c>
    </row>
    <row r="133" spans="2:5" x14ac:dyDescent="0.2">
      <c r="B133" s="60" t="s">
        <v>614</v>
      </c>
      <c r="C133" s="192">
        <v>537492</v>
      </c>
      <c r="D133" s="60" t="s">
        <v>395</v>
      </c>
      <c r="E133" s="60" t="s">
        <v>417</v>
      </c>
    </row>
    <row r="134" spans="2:5" x14ac:dyDescent="0.2">
      <c r="B134" s="60" t="s">
        <v>615</v>
      </c>
      <c r="C134" s="192">
        <v>537292</v>
      </c>
      <c r="D134" s="60" t="s">
        <v>616</v>
      </c>
      <c r="E134" s="60" t="s">
        <v>593</v>
      </c>
    </row>
    <row r="135" spans="2:5" x14ac:dyDescent="0.2">
      <c r="B135" s="60" t="s">
        <v>617</v>
      </c>
      <c r="C135" s="192">
        <v>537292</v>
      </c>
      <c r="D135" s="60" t="s">
        <v>616</v>
      </c>
      <c r="E135" s="60" t="s">
        <v>593</v>
      </c>
    </row>
    <row r="136" spans="2:5" x14ac:dyDescent="0.2">
      <c r="B136" s="60" t="s">
        <v>618</v>
      </c>
      <c r="C136" s="192" t="s">
        <v>395</v>
      </c>
      <c r="D136" s="60" t="s">
        <v>619</v>
      </c>
      <c r="E136" s="60" t="s">
        <v>406</v>
      </c>
    </row>
    <row r="137" spans="2:5" x14ac:dyDescent="0.2">
      <c r="B137" s="60" t="s">
        <v>620</v>
      </c>
      <c r="C137" s="192" t="s">
        <v>395</v>
      </c>
      <c r="D137" s="60" t="s">
        <v>619</v>
      </c>
      <c r="E137" s="60" t="s">
        <v>406</v>
      </c>
    </row>
    <row r="138" spans="2:5" x14ac:dyDescent="0.2">
      <c r="B138" s="60" t="s">
        <v>621</v>
      </c>
      <c r="C138" s="192">
        <v>500215</v>
      </c>
      <c r="D138" s="60" t="s">
        <v>622</v>
      </c>
      <c r="E138" s="60" t="s">
        <v>593</v>
      </c>
    </row>
    <row r="139" spans="2:5" x14ac:dyDescent="0.2">
      <c r="B139" s="60" t="s">
        <v>623</v>
      </c>
      <c r="C139" s="192" t="s">
        <v>395</v>
      </c>
      <c r="D139" s="60" t="s">
        <v>624</v>
      </c>
      <c r="E139" s="60" t="s">
        <v>406</v>
      </c>
    </row>
    <row r="140" spans="2:5" x14ac:dyDescent="0.2">
      <c r="B140" s="60" t="s">
        <v>625</v>
      </c>
      <c r="C140" s="192" t="s">
        <v>395</v>
      </c>
      <c r="D140" s="60" t="s">
        <v>626</v>
      </c>
      <c r="E140" s="60" t="s">
        <v>406</v>
      </c>
    </row>
    <row r="141" spans="2:5" x14ac:dyDescent="0.2">
      <c r="B141" s="60" t="s">
        <v>627</v>
      </c>
      <c r="C141" s="192">
        <v>532811</v>
      </c>
      <c r="D141" s="60" t="s">
        <v>628</v>
      </c>
      <c r="E141" s="60" t="s">
        <v>481</v>
      </c>
    </row>
    <row r="142" spans="2:5" x14ac:dyDescent="0.2">
      <c r="B142" s="60" t="s">
        <v>629</v>
      </c>
      <c r="C142" s="192">
        <v>532811</v>
      </c>
      <c r="D142" s="60" t="s">
        <v>628</v>
      </c>
      <c r="E142" s="60" t="s">
        <v>481</v>
      </c>
    </row>
    <row r="143" spans="2:5" x14ac:dyDescent="0.2">
      <c r="B143" s="60" t="s">
        <v>630</v>
      </c>
      <c r="C143" s="192">
        <v>522273</v>
      </c>
      <c r="D143" s="60" t="s">
        <v>395</v>
      </c>
      <c r="E143" s="60" t="s">
        <v>427</v>
      </c>
    </row>
    <row r="144" spans="2:5" x14ac:dyDescent="0.2">
      <c r="B144" s="60" t="s">
        <v>631</v>
      </c>
      <c r="C144" s="192">
        <v>532806</v>
      </c>
      <c r="D144" s="60" t="s">
        <v>395</v>
      </c>
      <c r="E144" s="60" t="s">
        <v>632</v>
      </c>
    </row>
    <row r="145" spans="2:5" x14ac:dyDescent="0.2">
      <c r="B145" s="60" t="s">
        <v>633</v>
      </c>
      <c r="C145" s="192">
        <v>532683</v>
      </c>
      <c r="D145" s="60" t="s">
        <v>634</v>
      </c>
      <c r="E145" s="60" t="s">
        <v>580</v>
      </c>
    </row>
    <row r="146" spans="2:5" x14ac:dyDescent="0.2">
      <c r="B146" s="60" t="s">
        <v>635</v>
      </c>
      <c r="C146" s="192">
        <v>524288</v>
      </c>
      <c r="D146" s="60" t="s">
        <v>395</v>
      </c>
      <c r="E146" s="60" t="s">
        <v>539</v>
      </c>
    </row>
    <row r="147" spans="2:5" x14ac:dyDescent="0.2">
      <c r="B147" s="60" t="s">
        <v>636</v>
      </c>
      <c r="C147" s="192" t="s">
        <v>395</v>
      </c>
      <c r="D147" s="60" t="s">
        <v>637</v>
      </c>
      <c r="E147" s="60" t="s">
        <v>406</v>
      </c>
    </row>
    <row r="148" spans="2:5" x14ac:dyDescent="0.2">
      <c r="B148" s="60" t="s">
        <v>638</v>
      </c>
      <c r="C148" s="192" t="s">
        <v>395</v>
      </c>
      <c r="D148" s="60" t="s">
        <v>639</v>
      </c>
      <c r="E148" s="60" t="s">
        <v>406</v>
      </c>
    </row>
    <row r="149" spans="2:5" x14ac:dyDescent="0.2">
      <c r="B149" s="60" t="s">
        <v>640</v>
      </c>
      <c r="C149" s="192">
        <v>532975</v>
      </c>
      <c r="D149" s="60" t="s">
        <v>395</v>
      </c>
      <c r="E149" s="60" t="s">
        <v>541</v>
      </c>
    </row>
    <row r="150" spans="2:5" x14ac:dyDescent="0.2">
      <c r="B150" s="60" t="s">
        <v>641</v>
      </c>
      <c r="C150" s="192">
        <v>532331</v>
      </c>
      <c r="D150" s="60" t="s">
        <v>642</v>
      </c>
      <c r="E150" s="60" t="s">
        <v>433</v>
      </c>
    </row>
    <row r="151" spans="2:5" x14ac:dyDescent="0.2">
      <c r="B151" s="60" t="s">
        <v>643</v>
      </c>
      <c r="C151" s="192">
        <v>519216</v>
      </c>
      <c r="D151" s="60" t="s">
        <v>395</v>
      </c>
      <c r="E151" s="60" t="s">
        <v>644</v>
      </c>
    </row>
    <row r="152" spans="2:5" x14ac:dyDescent="0.2">
      <c r="B152" s="60" t="s">
        <v>645</v>
      </c>
      <c r="C152" s="192">
        <v>511692</v>
      </c>
      <c r="D152" s="60" t="s">
        <v>395</v>
      </c>
      <c r="E152" s="60" t="s">
        <v>378</v>
      </c>
    </row>
    <row r="153" spans="2:5" x14ac:dyDescent="0.2">
      <c r="B153" s="60" t="s">
        <v>646</v>
      </c>
      <c r="C153" s="192">
        <v>530713</v>
      </c>
      <c r="D153" s="60" t="s">
        <v>395</v>
      </c>
      <c r="E153" s="60" t="s">
        <v>381</v>
      </c>
    </row>
    <row r="154" spans="2:5" x14ac:dyDescent="0.2">
      <c r="B154" s="60" t="s">
        <v>647</v>
      </c>
      <c r="C154" s="192">
        <v>513349</v>
      </c>
      <c r="D154" s="60" t="s">
        <v>648</v>
      </c>
      <c r="E154" s="60" t="s">
        <v>481</v>
      </c>
    </row>
    <row r="155" spans="2:5" x14ac:dyDescent="0.2">
      <c r="B155" s="60" t="s">
        <v>649</v>
      </c>
      <c r="C155" s="192">
        <v>513349</v>
      </c>
      <c r="D155" s="60" t="s">
        <v>648</v>
      </c>
      <c r="E155" s="60" t="s">
        <v>481</v>
      </c>
    </row>
    <row r="156" spans="2:5" x14ac:dyDescent="0.2">
      <c r="B156" s="60" t="s">
        <v>650</v>
      </c>
      <c r="C156" s="192" t="s">
        <v>395</v>
      </c>
      <c r="D156" s="60" t="s">
        <v>651</v>
      </c>
      <c r="E156" s="60" t="s">
        <v>406</v>
      </c>
    </row>
    <row r="157" spans="2:5" x14ac:dyDescent="0.2">
      <c r="B157" s="60" t="s">
        <v>652</v>
      </c>
      <c r="C157" s="192">
        <v>526628</v>
      </c>
      <c r="D157" s="60" t="s">
        <v>395</v>
      </c>
      <c r="E157" s="60" t="s">
        <v>573</v>
      </c>
    </row>
    <row r="158" spans="2:5" x14ac:dyDescent="0.2">
      <c r="B158" s="60" t="s">
        <v>653</v>
      </c>
      <c r="C158" s="192">
        <v>530621</v>
      </c>
      <c r="D158" s="60" t="s">
        <v>395</v>
      </c>
      <c r="E158" s="60" t="s">
        <v>403</v>
      </c>
    </row>
    <row r="159" spans="2:5" x14ac:dyDescent="0.2">
      <c r="B159" s="60" t="s">
        <v>654</v>
      </c>
      <c r="C159" s="192" t="s">
        <v>395</v>
      </c>
      <c r="D159" s="60" t="s">
        <v>655</v>
      </c>
      <c r="E159" s="60" t="s">
        <v>406</v>
      </c>
    </row>
    <row r="160" spans="2:5" x14ac:dyDescent="0.2">
      <c r="B160" s="60" t="s">
        <v>656</v>
      </c>
      <c r="C160" s="192">
        <v>538778</v>
      </c>
      <c r="D160" s="60" t="s">
        <v>395</v>
      </c>
      <c r="E160" s="60" t="s">
        <v>412</v>
      </c>
    </row>
    <row r="161" spans="2:5" x14ac:dyDescent="0.2">
      <c r="B161" s="60" t="s">
        <v>657</v>
      </c>
      <c r="C161" s="192" t="s">
        <v>395</v>
      </c>
      <c r="D161" s="60" t="s">
        <v>658</v>
      </c>
      <c r="E161" s="60" t="s">
        <v>406</v>
      </c>
    </row>
    <row r="162" spans="2:5" x14ac:dyDescent="0.2">
      <c r="B162" s="60" t="s">
        <v>659</v>
      </c>
      <c r="C162" s="192">
        <v>542020</v>
      </c>
      <c r="D162" s="60" t="s">
        <v>395</v>
      </c>
      <c r="E162" s="60" t="s">
        <v>509</v>
      </c>
    </row>
    <row r="163" spans="2:5" x14ac:dyDescent="0.2">
      <c r="B163" s="60" t="s">
        <v>660</v>
      </c>
      <c r="C163" s="192">
        <v>542020</v>
      </c>
      <c r="D163" s="60" t="s">
        <v>395</v>
      </c>
      <c r="E163" s="60" t="s">
        <v>509</v>
      </c>
    </row>
    <row r="164" spans="2:5" x14ac:dyDescent="0.2">
      <c r="B164" s="60" t="s">
        <v>661</v>
      </c>
      <c r="C164" s="192">
        <v>540718</v>
      </c>
      <c r="D164" s="60" t="s">
        <v>395</v>
      </c>
      <c r="E164" s="60" t="s">
        <v>410</v>
      </c>
    </row>
    <row r="165" spans="2:5" x14ac:dyDescent="0.2">
      <c r="B165" s="60" t="s">
        <v>662</v>
      </c>
      <c r="C165" s="192">
        <v>539017</v>
      </c>
      <c r="D165" s="60" t="s">
        <v>395</v>
      </c>
      <c r="E165" s="60" t="s">
        <v>453</v>
      </c>
    </row>
    <row r="166" spans="2:5" x14ac:dyDescent="0.2">
      <c r="B166" s="60" t="s">
        <v>663</v>
      </c>
      <c r="C166" s="192">
        <v>532351</v>
      </c>
      <c r="D166" s="60" t="s">
        <v>664</v>
      </c>
      <c r="E166" s="60" t="s">
        <v>665</v>
      </c>
    </row>
    <row r="167" spans="2:5" x14ac:dyDescent="0.2">
      <c r="B167" s="60" t="s">
        <v>666</v>
      </c>
      <c r="C167" s="192">
        <v>541303</v>
      </c>
      <c r="D167" s="60" t="s">
        <v>395</v>
      </c>
      <c r="E167" s="60" t="s">
        <v>410</v>
      </c>
    </row>
    <row r="168" spans="2:5" x14ac:dyDescent="0.2">
      <c r="B168" s="60" t="s">
        <v>667</v>
      </c>
      <c r="C168" s="192">
        <v>524598</v>
      </c>
      <c r="D168" s="60" t="s">
        <v>668</v>
      </c>
      <c r="E168" s="60" t="s">
        <v>555</v>
      </c>
    </row>
    <row r="169" spans="2:5" x14ac:dyDescent="0.2">
      <c r="B169" s="60" t="s">
        <v>669</v>
      </c>
      <c r="C169" s="192">
        <v>524598</v>
      </c>
      <c r="D169" s="60" t="s">
        <v>668</v>
      </c>
      <c r="E169" s="60" t="s">
        <v>555</v>
      </c>
    </row>
    <row r="170" spans="2:5" x14ac:dyDescent="0.2">
      <c r="B170" s="60" t="s">
        <v>670</v>
      </c>
      <c r="C170" s="192">
        <v>500710</v>
      </c>
      <c r="D170" s="60" t="s">
        <v>671</v>
      </c>
      <c r="E170" s="60" t="s">
        <v>672</v>
      </c>
    </row>
    <row r="171" spans="2:5" x14ac:dyDescent="0.2">
      <c r="B171" s="60" t="s">
        <v>673</v>
      </c>
      <c r="C171" s="192">
        <v>500710</v>
      </c>
      <c r="D171" s="60" t="s">
        <v>674</v>
      </c>
      <c r="E171" s="60" t="s">
        <v>672</v>
      </c>
    </row>
    <row r="172" spans="2:5" x14ac:dyDescent="0.2">
      <c r="B172" s="60" t="s">
        <v>675</v>
      </c>
      <c r="C172" s="192">
        <v>535916</v>
      </c>
      <c r="D172" s="60" t="s">
        <v>395</v>
      </c>
      <c r="E172" s="60" t="s">
        <v>378</v>
      </c>
    </row>
    <row r="173" spans="2:5" x14ac:dyDescent="0.2">
      <c r="B173" s="60" t="s">
        <v>676</v>
      </c>
      <c r="C173" s="192">
        <v>539115</v>
      </c>
      <c r="D173" s="60" t="s">
        <v>395</v>
      </c>
      <c r="E173" s="60" t="s">
        <v>398</v>
      </c>
    </row>
    <row r="174" spans="2:5" x14ac:dyDescent="0.2">
      <c r="B174" s="60" t="s">
        <v>677</v>
      </c>
      <c r="C174" s="192">
        <v>531082</v>
      </c>
      <c r="D174" s="60" t="s">
        <v>678</v>
      </c>
      <c r="E174" s="60" t="s">
        <v>378</v>
      </c>
    </row>
    <row r="175" spans="2:5" x14ac:dyDescent="0.2">
      <c r="B175" s="60" t="s">
        <v>679</v>
      </c>
      <c r="C175" s="192">
        <v>524075</v>
      </c>
      <c r="D175" s="60" t="s">
        <v>680</v>
      </c>
      <c r="E175" s="60" t="s">
        <v>433</v>
      </c>
    </row>
    <row r="176" spans="2:5" x14ac:dyDescent="0.2">
      <c r="B176" s="60" t="s">
        <v>681</v>
      </c>
      <c r="C176" s="192">
        <v>531409</v>
      </c>
      <c r="D176" s="60" t="s">
        <v>395</v>
      </c>
      <c r="E176" s="60" t="s">
        <v>443</v>
      </c>
    </row>
    <row r="177" spans="2:5" x14ac:dyDescent="0.2">
      <c r="B177" s="60" t="s">
        <v>682</v>
      </c>
      <c r="C177" s="192">
        <v>526707</v>
      </c>
      <c r="D177" s="60" t="s">
        <v>683</v>
      </c>
      <c r="E177" s="60" t="s">
        <v>417</v>
      </c>
    </row>
    <row r="178" spans="2:5" x14ac:dyDescent="0.2">
      <c r="B178" s="60" t="s">
        <v>684</v>
      </c>
      <c r="C178" s="192">
        <v>532114</v>
      </c>
      <c r="D178" s="60" t="s">
        <v>395</v>
      </c>
      <c r="E178" s="60" t="s">
        <v>481</v>
      </c>
    </row>
    <row r="179" spans="2:5" x14ac:dyDescent="0.2">
      <c r="B179" s="60" t="s">
        <v>685</v>
      </c>
      <c r="C179" s="192">
        <v>506235</v>
      </c>
      <c r="D179" s="60" t="s">
        <v>686</v>
      </c>
      <c r="E179" s="60" t="s">
        <v>433</v>
      </c>
    </row>
    <row r="180" spans="2:5" x14ac:dyDescent="0.2">
      <c r="B180" s="60" t="s">
        <v>687</v>
      </c>
      <c r="C180" s="192">
        <v>533573</v>
      </c>
      <c r="D180" s="60" t="s">
        <v>688</v>
      </c>
      <c r="E180" s="60" t="s">
        <v>433</v>
      </c>
    </row>
    <row r="181" spans="2:5" x14ac:dyDescent="0.2">
      <c r="B181" s="60" t="s">
        <v>689</v>
      </c>
      <c r="C181" s="192">
        <v>511463</v>
      </c>
      <c r="D181" s="60" t="s">
        <v>395</v>
      </c>
      <c r="E181" s="60" t="s">
        <v>384</v>
      </c>
    </row>
    <row r="182" spans="2:5" x14ac:dyDescent="0.2">
      <c r="B182" s="60" t="s">
        <v>690</v>
      </c>
      <c r="C182" s="192">
        <v>530973</v>
      </c>
      <c r="D182" s="60" t="s">
        <v>395</v>
      </c>
      <c r="E182" s="60" t="s">
        <v>515</v>
      </c>
    </row>
    <row r="183" spans="2:5" x14ac:dyDescent="0.2">
      <c r="B183" s="60" t="s">
        <v>691</v>
      </c>
      <c r="C183" s="192">
        <v>530973</v>
      </c>
      <c r="D183" s="60" t="s">
        <v>395</v>
      </c>
      <c r="E183" s="60" t="s">
        <v>515</v>
      </c>
    </row>
    <row r="184" spans="2:5" x14ac:dyDescent="0.2">
      <c r="B184" s="60" t="s">
        <v>692</v>
      </c>
      <c r="C184" s="192">
        <v>517546</v>
      </c>
      <c r="D184" s="60" t="s">
        <v>395</v>
      </c>
      <c r="E184" s="60" t="s">
        <v>693</v>
      </c>
    </row>
    <row r="185" spans="2:5" x14ac:dyDescent="0.2">
      <c r="B185" s="60" t="s">
        <v>694</v>
      </c>
      <c r="C185" s="192">
        <v>531156</v>
      </c>
      <c r="D185" s="60" t="s">
        <v>395</v>
      </c>
      <c r="E185" s="60" t="s">
        <v>412</v>
      </c>
    </row>
    <row r="186" spans="2:5" x14ac:dyDescent="0.2">
      <c r="B186" s="60" t="s">
        <v>695</v>
      </c>
      <c r="C186" s="192">
        <v>531156</v>
      </c>
      <c r="D186" s="60" t="s">
        <v>395</v>
      </c>
      <c r="E186" s="60" t="s">
        <v>412</v>
      </c>
    </row>
    <row r="187" spans="2:5" x14ac:dyDescent="0.2">
      <c r="B187" s="60" t="s">
        <v>696</v>
      </c>
      <c r="C187" s="192">
        <v>505216</v>
      </c>
      <c r="D187" s="60" t="s">
        <v>395</v>
      </c>
      <c r="E187" s="60" t="s">
        <v>412</v>
      </c>
    </row>
    <row r="188" spans="2:5" x14ac:dyDescent="0.2">
      <c r="B188" s="60" t="s">
        <v>697</v>
      </c>
      <c r="C188" s="192">
        <v>505216</v>
      </c>
      <c r="D188" s="60" t="s">
        <v>395</v>
      </c>
      <c r="E188" s="60" t="s">
        <v>412</v>
      </c>
    </row>
    <row r="189" spans="2:5" x14ac:dyDescent="0.2">
      <c r="B189" s="60" t="s">
        <v>698</v>
      </c>
      <c r="C189" s="192">
        <v>531147</v>
      </c>
      <c r="D189" s="60" t="s">
        <v>699</v>
      </c>
      <c r="E189" s="60" t="s">
        <v>700</v>
      </c>
    </row>
    <row r="190" spans="2:5" x14ac:dyDescent="0.2">
      <c r="B190" s="60" t="s">
        <v>701</v>
      </c>
      <c r="C190" s="192">
        <v>530889</v>
      </c>
      <c r="D190" s="60" t="s">
        <v>395</v>
      </c>
      <c r="E190" s="60" t="s">
        <v>410</v>
      </c>
    </row>
    <row r="191" spans="2:5" x14ac:dyDescent="0.2">
      <c r="B191" s="60" t="s">
        <v>702</v>
      </c>
      <c r="C191" s="192">
        <v>531581</v>
      </c>
      <c r="D191" s="60" t="s">
        <v>395</v>
      </c>
      <c r="E191" s="60" t="s">
        <v>509</v>
      </c>
    </row>
    <row r="192" spans="2:5" x14ac:dyDescent="0.2">
      <c r="B192" s="60" t="s">
        <v>703</v>
      </c>
      <c r="C192" s="192">
        <v>530889</v>
      </c>
      <c r="D192" s="60" t="s">
        <v>395</v>
      </c>
      <c r="E192" s="60" t="s">
        <v>410</v>
      </c>
    </row>
    <row r="193" spans="2:5" x14ac:dyDescent="0.2">
      <c r="B193" s="60" t="s">
        <v>704</v>
      </c>
      <c r="C193" s="192">
        <v>532166</v>
      </c>
      <c r="D193" s="60" t="s">
        <v>395</v>
      </c>
      <c r="E193" s="60" t="s">
        <v>412</v>
      </c>
    </row>
    <row r="194" spans="2:5" x14ac:dyDescent="0.2">
      <c r="B194" s="60" t="s">
        <v>705</v>
      </c>
      <c r="C194" s="192">
        <v>533029</v>
      </c>
      <c r="D194" s="60" t="s">
        <v>706</v>
      </c>
      <c r="E194" s="60" t="s">
        <v>555</v>
      </c>
    </row>
    <row r="195" spans="2:5" x14ac:dyDescent="0.2">
      <c r="B195" s="60" t="s">
        <v>707</v>
      </c>
      <c r="C195" s="192">
        <v>539523</v>
      </c>
      <c r="D195" s="60" t="s">
        <v>708</v>
      </c>
      <c r="E195" s="60" t="s">
        <v>433</v>
      </c>
    </row>
    <row r="196" spans="2:5" x14ac:dyDescent="0.2">
      <c r="B196" s="60" t="s">
        <v>709</v>
      </c>
      <c r="C196" s="192">
        <v>506767</v>
      </c>
      <c r="D196" s="60" t="s">
        <v>710</v>
      </c>
      <c r="E196" s="60" t="s">
        <v>555</v>
      </c>
    </row>
    <row r="197" spans="2:5" x14ac:dyDescent="0.2">
      <c r="B197" s="60" t="s">
        <v>711</v>
      </c>
      <c r="C197" s="192">
        <v>532480</v>
      </c>
      <c r="D197" s="60" t="s">
        <v>712</v>
      </c>
      <c r="E197" s="60" t="s">
        <v>713</v>
      </c>
    </row>
    <row r="198" spans="2:5" x14ac:dyDescent="0.2">
      <c r="B198" s="60" t="s">
        <v>714</v>
      </c>
      <c r="C198" s="192">
        <v>532749</v>
      </c>
      <c r="D198" s="60" t="s">
        <v>715</v>
      </c>
      <c r="E198" s="60" t="s">
        <v>716</v>
      </c>
    </row>
    <row r="199" spans="2:5" x14ac:dyDescent="0.2">
      <c r="B199" s="60" t="s">
        <v>717</v>
      </c>
      <c r="C199" s="192">
        <v>534064</v>
      </c>
      <c r="D199" s="60" t="s">
        <v>395</v>
      </c>
      <c r="E199" s="60" t="s">
        <v>718</v>
      </c>
    </row>
    <row r="200" spans="2:5" x14ac:dyDescent="0.2">
      <c r="B200" s="60" t="s">
        <v>719</v>
      </c>
      <c r="C200" s="192">
        <v>532919</v>
      </c>
      <c r="D200" s="60" t="s">
        <v>395</v>
      </c>
      <c r="E200" s="60" t="s">
        <v>720</v>
      </c>
    </row>
    <row r="201" spans="2:5" x14ac:dyDescent="0.2">
      <c r="B201" s="60" t="s">
        <v>721</v>
      </c>
      <c r="C201" s="192">
        <v>532875</v>
      </c>
      <c r="D201" s="60" t="s">
        <v>722</v>
      </c>
      <c r="E201" s="60" t="s">
        <v>381</v>
      </c>
    </row>
    <row r="202" spans="2:5" x14ac:dyDescent="0.2">
      <c r="B202" s="60" t="s">
        <v>723</v>
      </c>
      <c r="C202" s="192">
        <v>532633</v>
      </c>
      <c r="D202" s="60" t="s">
        <v>724</v>
      </c>
      <c r="E202" s="60" t="s">
        <v>725</v>
      </c>
    </row>
    <row r="203" spans="2:5" x14ac:dyDescent="0.2">
      <c r="B203" s="60" t="s">
        <v>726</v>
      </c>
      <c r="C203" s="192">
        <v>531400</v>
      </c>
      <c r="D203" s="60" t="s">
        <v>727</v>
      </c>
      <c r="E203" s="60" t="s">
        <v>378</v>
      </c>
    </row>
    <row r="204" spans="2:5" x14ac:dyDescent="0.2">
      <c r="B204" s="60" t="s">
        <v>728</v>
      </c>
      <c r="C204" s="192">
        <v>506120</v>
      </c>
      <c r="D204" s="60" t="s">
        <v>395</v>
      </c>
      <c r="E204" s="60" t="s">
        <v>417</v>
      </c>
    </row>
    <row r="205" spans="2:5" x14ac:dyDescent="0.2">
      <c r="B205" s="60" t="s">
        <v>729</v>
      </c>
      <c r="C205" s="192">
        <v>521070</v>
      </c>
      <c r="D205" s="60" t="s">
        <v>730</v>
      </c>
      <c r="E205" s="60" t="s">
        <v>410</v>
      </c>
    </row>
    <row r="206" spans="2:5" x14ac:dyDescent="0.2">
      <c r="B206" s="60" t="s">
        <v>731</v>
      </c>
      <c r="C206" s="192">
        <v>532878</v>
      </c>
      <c r="D206" s="60" t="s">
        <v>732</v>
      </c>
      <c r="E206" s="60" t="s">
        <v>733</v>
      </c>
    </row>
    <row r="207" spans="2:5" x14ac:dyDescent="0.2">
      <c r="B207" s="60" t="s">
        <v>734</v>
      </c>
      <c r="C207" s="192">
        <v>526397</v>
      </c>
      <c r="D207" s="60" t="s">
        <v>735</v>
      </c>
      <c r="E207" s="60" t="s">
        <v>736</v>
      </c>
    </row>
    <row r="208" spans="2:5" x14ac:dyDescent="0.2">
      <c r="B208" s="60" t="s">
        <v>737</v>
      </c>
      <c r="C208" s="192">
        <v>526397</v>
      </c>
      <c r="D208" s="60" t="s">
        <v>735</v>
      </c>
      <c r="E208" s="60" t="s">
        <v>736</v>
      </c>
    </row>
    <row r="209" spans="2:5" x14ac:dyDescent="0.2">
      <c r="B209" s="60" t="s">
        <v>738</v>
      </c>
      <c r="C209" s="192">
        <v>526519</v>
      </c>
      <c r="D209" s="60" t="s">
        <v>395</v>
      </c>
      <c r="E209" s="60" t="s">
        <v>481</v>
      </c>
    </row>
    <row r="210" spans="2:5" x14ac:dyDescent="0.2">
      <c r="B210" s="60" t="s">
        <v>739</v>
      </c>
      <c r="C210" s="192">
        <v>530715</v>
      </c>
      <c r="D210" s="60" t="s">
        <v>740</v>
      </c>
      <c r="E210" s="60" t="s">
        <v>410</v>
      </c>
    </row>
    <row r="211" spans="2:5" x14ac:dyDescent="0.2">
      <c r="B211" s="60" t="s">
        <v>741</v>
      </c>
      <c r="C211" s="192">
        <v>538423</v>
      </c>
      <c r="D211" s="60" t="s">
        <v>742</v>
      </c>
      <c r="E211" s="60" t="s">
        <v>378</v>
      </c>
    </row>
    <row r="212" spans="2:5" x14ac:dyDescent="0.2">
      <c r="B212" s="60" t="s">
        <v>743</v>
      </c>
      <c r="C212" s="192">
        <v>539277</v>
      </c>
      <c r="D212" s="60" t="s">
        <v>395</v>
      </c>
      <c r="E212" s="60" t="s">
        <v>429</v>
      </c>
    </row>
    <row r="213" spans="2:5" x14ac:dyDescent="0.2">
      <c r="B213" s="60" t="s">
        <v>744</v>
      </c>
      <c r="C213" s="192">
        <v>539277</v>
      </c>
      <c r="D213" s="60" t="s">
        <v>395</v>
      </c>
      <c r="E213" s="60" t="s">
        <v>429</v>
      </c>
    </row>
    <row r="214" spans="2:5" x14ac:dyDescent="0.2">
      <c r="B214" s="60" t="s">
        <v>745</v>
      </c>
      <c r="C214" s="192">
        <v>524634</v>
      </c>
      <c r="D214" s="60" t="s">
        <v>395</v>
      </c>
      <c r="E214" s="60" t="s">
        <v>443</v>
      </c>
    </row>
    <row r="215" spans="2:5" x14ac:dyDescent="0.2">
      <c r="B215" s="60" t="s">
        <v>746</v>
      </c>
      <c r="C215" s="192">
        <v>506597</v>
      </c>
      <c r="D215" s="60" t="s">
        <v>395</v>
      </c>
      <c r="E215" s="60" t="s">
        <v>555</v>
      </c>
    </row>
    <row r="216" spans="2:5" x14ac:dyDescent="0.2">
      <c r="B216" s="60" t="s">
        <v>747</v>
      </c>
      <c r="C216" s="192">
        <v>512008</v>
      </c>
      <c r="D216" s="60" t="s">
        <v>395</v>
      </c>
      <c r="E216" s="60" t="s">
        <v>417</v>
      </c>
    </row>
    <row r="217" spans="2:5" x14ac:dyDescent="0.2">
      <c r="B217" s="60" t="s">
        <v>748</v>
      </c>
      <c r="C217" s="192">
        <v>500008</v>
      </c>
      <c r="D217" s="60" t="s">
        <v>749</v>
      </c>
      <c r="E217" s="60" t="s">
        <v>750</v>
      </c>
    </row>
    <row r="218" spans="2:5" x14ac:dyDescent="0.2">
      <c r="B218" s="60" t="s">
        <v>751</v>
      </c>
      <c r="C218" s="192">
        <v>521097</v>
      </c>
      <c r="D218" s="60" t="s">
        <v>395</v>
      </c>
      <c r="E218" s="60" t="s">
        <v>410</v>
      </c>
    </row>
    <row r="219" spans="2:5" x14ac:dyDescent="0.2">
      <c r="B219" s="60" t="s">
        <v>752</v>
      </c>
      <c r="C219" s="192">
        <v>538465</v>
      </c>
      <c r="D219" s="60" t="s">
        <v>395</v>
      </c>
      <c r="E219" s="60" t="s">
        <v>412</v>
      </c>
    </row>
    <row r="220" spans="2:5" x14ac:dyDescent="0.2">
      <c r="B220" s="60" t="s">
        <v>753</v>
      </c>
      <c r="C220" s="192">
        <v>531112</v>
      </c>
      <c r="D220" s="60" t="s">
        <v>395</v>
      </c>
      <c r="E220" s="60" t="s">
        <v>403</v>
      </c>
    </row>
    <row r="221" spans="2:5" x14ac:dyDescent="0.2">
      <c r="B221" s="60" t="s">
        <v>754</v>
      </c>
      <c r="C221" s="192">
        <v>539196</v>
      </c>
      <c r="D221" s="60" t="s">
        <v>395</v>
      </c>
      <c r="E221" s="60" t="s">
        <v>693</v>
      </c>
    </row>
    <row r="222" spans="2:5" x14ac:dyDescent="0.2">
      <c r="B222" s="60" t="s">
        <v>755</v>
      </c>
      <c r="C222" s="192">
        <v>500009</v>
      </c>
      <c r="D222" s="60" t="s">
        <v>395</v>
      </c>
      <c r="E222" s="60" t="s">
        <v>433</v>
      </c>
    </row>
    <row r="223" spans="2:5" x14ac:dyDescent="0.2">
      <c r="B223" s="60" t="s">
        <v>756</v>
      </c>
      <c r="C223" s="192" t="s">
        <v>395</v>
      </c>
      <c r="D223" s="60" t="s">
        <v>757</v>
      </c>
      <c r="E223" s="60" t="s">
        <v>406</v>
      </c>
    </row>
    <row r="224" spans="2:5" x14ac:dyDescent="0.2">
      <c r="B224" s="60" t="s">
        <v>758</v>
      </c>
      <c r="C224" s="192">
        <v>519471</v>
      </c>
      <c r="D224" s="60" t="s">
        <v>395</v>
      </c>
      <c r="E224" s="60" t="s">
        <v>644</v>
      </c>
    </row>
    <row r="225" spans="2:5" x14ac:dyDescent="0.2">
      <c r="B225" s="60" t="s">
        <v>759</v>
      </c>
      <c r="C225" s="192">
        <v>542524</v>
      </c>
      <c r="D225" s="60" t="s">
        <v>760</v>
      </c>
      <c r="E225" s="60" t="s">
        <v>761</v>
      </c>
    </row>
    <row r="226" spans="2:5" x14ac:dyDescent="0.2">
      <c r="B226" s="60" t="s">
        <v>762</v>
      </c>
      <c r="C226" s="192">
        <v>540902</v>
      </c>
      <c r="D226" s="60" t="s">
        <v>763</v>
      </c>
      <c r="E226" s="60" t="s">
        <v>764</v>
      </c>
    </row>
    <row r="227" spans="2:5" x14ac:dyDescent="0.2">
      <c r="B227" s="60" t="s">
        <v>765</v>
      </c>
      <c r="C227" s="192">
        <v>540902</v>
      </c>
      <c r="D227" s="60" t="s">
        <v>763</v>
      </c>
      <c r="E227" s="60" t="s">
        <v>764</v>
      </c>
    </row>
    <row r="228" spans="2:5" x14ac:dyDescent="0.2">
      <c r="B228" s="60" t="s">
        <v>766</v>
      </c>
      <c r="C228" s="192">
        <v>531978</v>
      </c>
      <c r="D228" s="60" t="s">
        <v>767</v>
      </c>
      <c r="E228" s="60" t="s">
        <v>410</v>
      </c>
    </row>
    <row r="229" spans="2:5" x14ac:dyDescent="0.2">
      <c r="B229" s="60" t="s">
        <v>768</v>
      </c>
      <c r="C229" s="192">
        <v>539223</v>
      </c>
      <c r="D229" s="60" t="s">
        <v>395</v>
      </c>
      <c r="E229" s="60" t="s">
        <v>389</v>
      </c>
    </row>
    <row r="230" spans="2:5" x14ac:dyDescent="0.2">
      <c r="B230" s="60" t="s">
        <v>769</v>
      </c>
      <c r="C230" s="192">
        <v>500425</v>
      </c>
      <c r="D230" s="60" t="s">
        <v>770</v>
      </c>
      <c r="E230" s="60" t="s">
        <v>408</v>
      </c>
    </row>
    <row r="231" spans="2:5" x14ac:dyDescent="0.2">
      <c r="B231" s="60" t="s">
        <v>771</v>
      </c>
      <c r="C231" s="192">
        <v>530133</v>
      </c>
      <c r="D231" s="60" t="s">
        <v>395</v>
      </c>
      <c r="E231" s="60" t="s">
        <v>772</v>
      </c>
    </row>
    <row r="232" spans="2:5" x14ac:dyDescent="0.2">
      <c r="B232" s="60" t="s">
        <v>773</v>
      </c>
      <c r="C232" s="192">
        <v>530133</v>
      </c>
      <c r="D232" s="60" t="s">
        <v>395</v>
      </c>
      <c r="E232" s="60" t="s">
        <v>772</v>
      </c>
    </row>
    <row r="233" spans="2:5" x14ac:dyDescent="0.2">
      <c r="B233" s="60" t="s">
        <v>774</v>
      </c>
      <c r="C233" s="192">
        <v>532828</v>
      </c>
      <c r="D233" s="60" t="s">
        <v>775</v>
      </c>
      <c r="E233" s="60" t="s">
        <v>580</v>
      </c>
    </row>
    <row r="234" spans="2:5" x14ac:dyDescent="0.2">
      <c r="B234" s="60" t="s">
        <v>776</v>
      </c>
      <c r="C234" s="192">
        <v>513117</v>
      </c>
      <c r="D234" s="60" t="s">
        <v>395</v>
      </c>
      <c r="E234" s="60" t="s">
        <v>750</v>
      </c>
    </row>
    <row r="235" spans="2:5" x14ac:dyDescent="0.2">
      <c r="B235" s="60" t="s">
        <v>777</v>
      </c>
      <c r="C235" s="192">
        <v>541771</v>
      </c>
      <c r="D235" s="60" t="s">
        <v>395</v>
      </c>
      <c r="E235" s="60" t="s">
        <v>509</v>
      </c>
    </row>
    <row r="236" spans="2:5" x14ac:dyDescent="0.2">
      <c r="B236" s="60" t="s">
        <v>778</v>
      </c>
      <c r="C236" s="192">
        <v>506248</v>
      </c>
      <c r="D236" s="60" t="s">
        <v>395</v>
      </c>
      <c r="E236" s="60" t="s">
        <v>443</v>
      </c>
    </row>
    <row r="237" spans="2:5" x14ac:dyDescent="0.2">
      <c r="B237" s="60" t="s">
        <v>779</v>
      </c>
      <c r="C237" s="192">
        <v>531300</v>
      </c>
      <c r="D237" s="60" t="s">
        <v>395</v>
      </c>
      <c r="E237" s="60" t="s">
        <v>410</v>
      </c>
    </row>
    <row r="238" spans="2:5" x14ac:dyDescent="0.2">
      <c r="B238" s="60" t="s">
        <v>780</v>
      </c>
      <c r="C238" s="192">
        <v>531557</v>
      </c>
      <c r="D238" s="60" t="s">
        <v>395</v>
      </c>
      <c r="E238" s="60" t="s">
        <v>412</v>
      </c>
    </row>
    <row r="239" spans="2:5" x14ac:dyDescent="0.2">
      <c r="B239" s="60" t="s">
        <v>781</v>
      </c>
      <c r="C239" s="192">
        <v>500343</v>
      </c>
      <c r="D239" s="60" t="s">
        <v>782</v>
      </c>
      <c r="E239" s="60" t="s">
        <v>481</v>
      </c>
    </row>
    <row r="240" spans="2:5" x14ac:dyDescent="0.2">
      <c r="B240" s="60" t="s">
        <v>783</v>
      </c>
      <c r="C240" s="192">
        <v>531681</v>
      </c>
      <c r="D240" s="60" t="s">
        <v>395</v>
      </c>
      <c r="E240" s="60" t="s">
        <v>515</v>
      </c>
    </row>
    <row r="241" spans="2:5" x14ac:dyDescent="0.2">
      <c r="B241" s="60" t="s">
        <v>784</v>
      </c>
      <c r="C241" s="192">
        <v>536737</v>
      </c>
      <c r="D241" s="60" t="s">
        <v>395</v>
      </c>
      <c r="E241" s="60" t="s">
        <v>412</v>
      </c>
    </row>
    <row r="242" spans="2:5" x14ac:dyDescent="0.2">
      <c r="B242" s="60" t="s">
        <v>785</v>
      </c>
      <c r="C242" s="192">
        <v>539265</v>
      </c>
      <c r="D242" s="60" t="s">
        <v>395</v>
      </c>
      <c r="E242" s="60" t="s">
        <v>412</v>
      </c>
    </row>
    <row r="243" spans="2:5" x14ac:dyDescent="0.2">
      <c r="B243" s="60" t="s">
        <v>786</v>
      </c>
      <c r="C243" s="192">
        <v>526241</v>
      </c>
      <c r="D243" s="60" t="s">
        <v>395</v>
      </c>
      <c r="E243" s="60" t="s">
        <v>417</v>
      </c>
    </row>
    <row r="244" spans="2:5" x14ac:dyDescent="0.2">
      <c r="B244" s="60" t="s">
        <v>787</v>
      </c>
      <c r="C244" s="192">
        <v>531991</v>
      </c>
      <c r="D244" s="60" t="s">
        <v>395</v>
      </c>
      <c r="E244" s="60" t="s">
        <v>410</v>
      </c>
    </row>
    <row r="245" spans="2:5" x14ac:dyDescent="0.2">
      <c r="B245" s="60" t="s">
        <v>788</v>
      </c>
      <c r="C245" s="192">
        <v>507525</v>
      </c>
      <c r="D245" s="60" t="s">
        <v>395</v>
      </c>
      <c r="E245" s="60" t="s">
        <v>455</v>
      </c>
    </row>
    <row r="246" spans="2:5" x14ac:dyDescent="0.2">
      <c r="B246" s="60" t="s">
        <v>789</v>
      </c>
      <c r="C246" s="192">
        <v>590006</v>
      </c>
      <c r="D246" s="60" t="s">
        <v>790</v>
      </c>
      <c r="E246" s="60" t="s">
        <v>433</v>
      </c>
    </row>
    <row r="247" spans="2:5" x14ac:dyDescent="0.2">
      <c r="B247" s="60" t="s">
        <v>791</v>
      </c>
      <c r="C247" s="192">
        <v>538861</v>
      </c>
      <c r="D247" s="60" t="s">
        <v>395</v>
      </c>
      <c r="E247" s="60" t="s">
        <v>417</v>
      </c>
    </row>
    <row r="248" spans="2:5" x14ac:dyDescent="0.2">
      <c r="B248" s="60" t="s">
        <v>792</v>
      </c>
      <c r="C248" s="192">
        <v>501630</v>
      </c>
      <c r="D248" s="60" t="s">
        <v>395</v>
      </c>
      <c r="E248" s="60" t="s">
        <v>793</v>
      </c>
    </row>
    <row r="249" spans="2:5" x14ac:dyDescent="0.2">
      <c r="B249" s="60" t="s">
        <v>794</v>
      </c>
      <c r="C249" s="192">
        <v>515055</v>
      </c>
      <c r="D249" s="60" t="s">
        <v>795</v>
      </c>
      <c r="E249" s="60" t="s">
        <v>481</v>
      </c>
    </row>
    <row r="250" spans="2:5" x14ac:dyDescent="0.2">
      <c r="B250" s="60" t="s">
        <v>796</v>
      </c>
      <c r="C250" s="192">
        <v>532418</v>
      </c>
      <c r="D250" s="60" t="s">
        <v>797</v>
      </c>
      <c r="E250" s="60" t="s">
        <v>713</v>
      </c>
    </row>
    <row r="251" spans="2:5" x14ac:dyDescent="0.2">
      <c r="B251" s="60" t="s">
        <v>798</v>
      </c>
      <c r="C251" s="192">
        <v>532141</v>
      </c>
      <c r="D251" s="60" t="s">
        <v>799</v>
      </c>
      <c r="E251" s="60" t="s">
        <v>408</v>
      </c>
    </row>
    <row r="252" spans="2:5" x14ac:dyDescent="0.2">
      <c r="B252" s="60" t="s">
        <v>800</v>
      </c>
      <c r="C252" s="192">
        <v>500012</v>
      </c>
      <c r="D252" s="60" t="s">
        <v>395</v>
      </c>
      <c r="E252" s="60" t="s">
        <v>443</v>
      </c>
    </row>
    <row r="253" spans="2:5" x14ac:dyDescent="0.2">
      <c r="B253" s="60" t="s">
        <v>801</v>
      </c>
      <c r="C253" s="192">
        <v>526173</v>
      </c>
      <c r="D253" s="60" t="s">
        <v>395</v>
      </c>
      <c r="E253" s="60" t="s">
        <v>802</v>
      </c>
    </row>
    <row r="254" spans="2:5" x14ac:dyDescent="0.2">
      <c r="B254" s="60" t="s">
        <v>803</v>
      </c>
      <c r="C254" s="192">
        <v>531252</v>
      </c>
      <c r="D254" s="60" t="s">
        <v>395</v>
      </c>
      <c r="E254" s="60" t="s">
        <v>412</v>
      </c>
    </row>
    <row r="255" spans="2:5" x14ac:dyDescent="0.2">
      <c r="B255" s="60" t="s">
        <v>804</v>
      </c>
      <c r="C255" s="192">
        <v>530721</v>
      </c>
      <c r="D255" s="60" t="s">
        <v>805</v>
      </c>
      <c r="E255" s="60" t="s">
        <v>750</v>
      </c>
    </row>
    <row r="256" spans="2:5" x14ac:dyDescent="0.2">
      <c r="B256" s="60" t="s">
        <v>806</v>
      </c>
      <c r="C256" s="192">
        <v>540694</v>
      </c>
      <c r="D256" s="60" t="s">
        <v>395</v>
      </c>
      <c r="E256" s="60" t="s">
        <v>584</v>
      </c>
    </row>
    <row r="257" spans="2:5" x14ac:dyDescent="0.2">
      <c r="B257" s="60" t="s">
        <v>807</v>
      </c>
      <c r="C257" s="192">
        <v>540694</v>
      </c>
      <c r="D257" s="60" t="s">
        <v>395</v>
      </c>
      <c r="E257" s="60" t="s">
        <v>584</v>
      </c>
    </row>
    <row r="258" spans="2:5" x14ac:dyDescent="0.2">
      <c r="B258" s="60" t="s">
        <v>808</v>
      </c>
      <c r="C258" s="192">
        <v>541006</v>
      </c>
      <c r="D258" s="60" t="s">
        <v>395</v>
      </c>
      <c r="E258" s="60" t="s">
        <v>410</v>
      </c>
    </row>
    <row r="259" spans="2:5" x14ac:dyDescent="0.2">
      <c r="B259" s="60" t="s">
        <v>809</v>
      </c>
      <c r="C259" s="192" t="s">
        <v>395</v>
      </c>
      <c r="D259" s="60" t="s">
        <v>810</v>
      </c>
      <c r="E259" s="60" t="s">
        <v>406</v>
      </c>
    </row>
    <row r="260" spans="2:5" x14ac:dyDescent="0.2">
      <c r="B260" s="60" t="s">
        <v>811</v>
      </c>
      <c r="C260" s="192">
        <v>519383</v>
      </c>
      <c r="D260" s="60" t="s">
        <v>812</v>
      </c>
      <c r="E260" s="60" t="s">
        <v>593</v>
      </c>
    </row>
    <row r="261" spans="2:5" x14ac:dyDescent="0.2">
      <c r="B261" s="60" t="s">
        <v>813</v>
      </c>
      <c r="C261" s="192">
        <v>537785</v>
      </c>
      <c r="D261" s="60" t="s">
        <v>395</v>
      </c>
      <c r="E261" s="60" t="s">
        <v>429</v>
      </c>
    </row>
    <row r="262" spans="2:5" x14ac:dyDescent="0.2">
      <c r="B262" s="60" t="s">
        <v>814</v>
      </c>
      <c r="C262" s="192">
        <v>531878</v>
      </c>
      <c r="D262" s="60" t="s">
        <v>395</v>
      </c>
      <c r="E262" s="60" t="s">
        <v>412</v>
      </c>
    </row>
    <row r="263" spans="2:5" x14ac:dyDescent="0.2">
      <c r="B263" s="60" t="s">
        <v>815</v>
      </c>
      <c r="C263" s="192">
        <v>511153</v>
      </c>
      <c r="D263" s="60" t="s">
        <v>395</v>
      </c>
      <c r="E263" s="60" t="s">
        <v>816</v>
      </c>
    </row>
    <row r="264" spans="2:5" x14ac:dyDescent="0.2">
      <c r="B264" s="60" t="s">
        <v>817</v>
      </c>
      <c r="C264" s="192">
        <v>518091</v>
      </c>
      <c r="D264" s="60" t="s">
        <v>818</v>
      </c>
      <c r="E264" s="60" t="s">
        <v>408</v>
      </c>
    </row>
    <row r="265" spans="2:5" x14ac:dyDescent="0.2">
      <c r="B265" s="60" t="s">
        <v>819</v>
      </c>
      <c r="C265" s="192">
        <v>531223</v>
      </c>
      <c r="D265" s="60" t="s">
        <v>395</v>
      </c>
      <c r="E265" s="60" t="s">
        <v>410</v>
      </c>
    </row>
    <row r="266" spans="2:5" x14ac:dyDescent="0.2">
      <c r="B266" s="60" t="s">
        <v>820</v>
      </c>
      <c r="C266" s="192">
        <v>531673</v>
      </c>
      <c r="D266" s="60" t="s">
        <v>395</v>
      </c>
      <c r="E266" s="60" t="s">
        <v>821</v>
      </c>
    </row>
    <row r="267" spans="2:5" x14ac:dyDescent="0.2">
      <c r="B267" s="60" t="s">
        <v>822</v>
      </c>
      <c r="C267" s="192">
        <v>531673</v>
      </c>
      <c r="D267" s="60" t="s">
        <v>395</v>
      </c>
      <c r="E267" s="60" t="s">
        <v>821</v>
      </c>
    </row>
    <row r="268" spans="2:5" x14ac:dyDescent="0.2">
      <c r="B268" s="60" t="s">
        <v>823</v>
      </c>
      <c r="C268" s="192">
        <v>532870</v>
      </c>
      <c r="D268" s="60" t="s">
        <v>824</v>
      </c>
      <c r="E268" s="60" t="s">
        <v>427</v>
      </c>
    </row>
    <row r="269" spans="2:5" x14ac:dyDescent="0.2">
      <c r="B269" s="60" t="s">
        <v>825</v>
      </c>
      <c r="C269" s="192">
        <v>531519</v>
      </c>
      <c r="D269" s="60" t="s">
        <v>395</v>
      </c>
      <c r="E269" s="60" t="s">
        <v>378</v>
      </c>
    </row>
    <row r="270" spans="2:5" x14ac:dyDescent="0.2">
      <c r="B270" s="60" t="s">
        <v>826</v>
      </c>
      <c r="C270" s="192">
        <v>542437</v>
      </c>
      <c r="D270" s="60" t="s">
        <v>827</v>
      </c>
      <c r="E270" s="60" t="s">
        <v>429</v>
      </c>
    </row>
    <row r="271" spans="2:5" x14ac:dyDescent="0.2">
      <c r="B271" s="60" t="s">
        <v>828</v>
      </c>
      <c r="C271" s="192">
        <v>530799</v>
      </c>
      <c r="D271" s="60" t="s">
        <v>395</v>
      </c>
      <c r="E271" s="60" t="s">
        <v>412</v>
      </c>
    </row>
    <row r="272" spans="2:5" x14ac:dyDescent="0.2">
      <c r="B272" s="60" t="s">
        <v>829</v>
      </c>
      <c r="C272" s="192">
        <v>531406</v>
      </c>
      <c r="D272" s="60" t="s">
        <v>395</v>
      </c>
      <c r="E272" s="60" t="s">
        <v>830</v>
      </c>
    </row>
    <row r="273" spans="2:5" x14ac:dyDescent="0.2">
      <c r="B273" s="60" t="s">
        <v>831</v>
      </c>
      <c r="C273" s="192">
        <v>523007</v>
      </c>
      <c r="D273" s="60" t="s">
        <v>395</v>
      </c>
      <c r="E273" s="60" t="s">
        <v>481</v>
      </c>
    </row>
    <row r="274" spans="2:5" x14ac:dyDescent="0.2">
      <c r="B274" s="60" t="s">
        <v>832</v>
      </c>
      <c r="C274" s="192">
        <v>507828</v>
      </c>
      <c r="D274" s="60" t="s">
        <v>833</v>
      </c>
      <c r="E274" s="60" t="s">
        <v>481</v>
      </c>
    </row>
    <row r="275" spans="2:5" x14ac:dyDescent="0.2">
      <c r="B275" s="60" t="s">
        <v>834</v>
      </c>
      <c r="C275" s="192">
        <v>500013</v>
      </c>
      <c r="D275" s="60" t="s">
        <v>835</v>
      </c>
      <c r="E275" s="60" t="s">
        <v>481</v>
      </c>
    </row>
    <row r="276" spans="2:5" x14ac:dyDescent="0.2">
      <c r="B276" s="60" t="s">
        <v>836</v>
      </c>
      <c r="C276" s="192">
        <v>512091</v>
      </c>
      <c r="D276" s="60" t="s">
        <v>395</v>
      </c>
      <c r="E276" s="60" t="s">
        <v>509</v>
      </c>
    </row>
    <row r="277" spans="2:5" x14ac:dyDescent="0.2">
      <c r="B277" s="60" t="s">
        <v>837</v>
      </c>
      <c r="C277" s="192" t="s">
        <v>395</v>
      </c>
      <c r="D277" s="60" t="s">
        <v>838</v>
      </c>
      <c r="E277" s="60" t="s">
        <v>486</v>
      </c>
    </row>
    <row r="278" spans="2:5" x14ac:dyDescent="0.2">
      <c r="B278" s="60" t="s">
        <v>839</v>
      </c>
      <c r="C278" s="192">
        <v>501270</v>
      </c>
      <c r="D278" s="60" t="s">
        <v>395</v>
      </c>
      <c r="E278" s="60" t="s">
        <v>481</v>
      </c>
    </row>
    <row r="279" spans="2:5" x14ac:dyDescent="0.2">
      <c r="B279" s="60" t="s">
        <v>840</v>
      </c>
      <c r="C279" s="192">
        <v>539697</v>
      </c>
      <c r="D279" s="60" t="s">
        <v>395</v>
      </c>
      <c r="E279" s="60" t="s">
        <v>841</v>
      </c>
    </row>
    <row r="280" spans="2:5" x14ac:dyDescent="0.2">
      <c r="B280" s="60" t="s">
        <v>842</v>
      </c>
      <c r="C280" s="192">
        <v>538833</v>
      </c>
      <c r="D280" s="60" t="s">
        <v>395</v>
      </c>
      <c r="E280" s="60" t="s">
        <v>793</v>
      </c>
    </row>
    <row r="281" spans="2:5" x14ac:dyDescent="0.2">
      <c r="B281" s="60" t="s">
        <v>843</v>
      </c>
      <c r="C281" s="192">
        <v>506260</v>
      </c>
      <c r="D281" s="60" t="s">
        <v>395</v>
      </c>
      <c r="E281" s="60" t="s">
        <v>433</v>
      </c>
    </row>
    <row r="282" spans="2:5" x14ac:dyDescent="0.2">
      <c r="B282" s="60" t="s">
        <v>844</v>
      </c>
      <c r="C282" s="192">
        <v>506087</v>
      </c>
      <c r="D282" s="60" t="s">
        <v>395</v>
      </c>
      <c r="E282" s="60" t="s">
        <v>718</v>
      </c>
    </row>
    <row r="283" spans="2:5" x14ac:dyDescent="0.2">
      <c r="B283" s="60" t="s">
        <v>845</v>
      </c>
      <c r="C283" s="192">
        <v>530109</v>
      </c>
      <c r="D283" s="60" t="s">
        <v>395</v>
      </c>
      <c r="E283" s="60" t="s">
        <v>412</v>
      </c>
    </row>
    <row r="284" spans="2:5" x14ac:dyDescent="0.2">
      <c r="B284" s="60" t="s">
        <v>846</v>
      </c>
      <c r="C284" s="192">
        <v>532259</v>
      </c>
      <c r="D284" s="60" t="s">
        <v>847</v>
      </c>
      <c r="E284" s="60" t="s">
        <v>693</v>
      </c>
    </row>
    <row r="285" spans="2:5" x14ac:dyDescent="0.2">
      <c r="B285" s="60" t="s">
        <v>848</v>
      </c>
      <c r="C285" s="192">
        <v>523694</v>
      </c>
      <c r="D285" s="60" t="s">
        <v>849</v>
      </c>
      <c r="E285" s="60" t="s">
        <v>580</v>
      </c>
    </row>
    <row r="286" spans="2:5" x14ac:dyDescent="0.2">
      <c r="B286" s="60" t="s">
        <v>850</v>
      </c>
      <c r="C286" s="192">
        <v>540692</v>
      </c>
      <c r="D286" s="60" t="s">
        <v>851</v>
      </c>
      <c r="E286" s="60" t="s">
        <v>455</v>
      </c>
    </row>
    <row r="287" spans="2:5" x14ac:dyDescent="0.2">
      <c r="B287" s="60" t="s">
        <v>852</v>
      </c>
      <c r="C287" s="192">
        <v>541133</v>
      </c>
      <c r="D287" s="60" t="s">
        <v>395</v>
      </c>
      <c r="E287" s="60" t="s">
        <v>412</v>
      </c>
    </row>
    <row r="288" spans="2:5" x14ac:dyDescent="0.2">
      <c r="B288" s="60" t="s">
        <v>853</v>
      </c>
      <c r="C288" s="192">
        <v>506166</v>
      </c>
      <c r="D288" s="60" t="s">
        <v>395</v>
      </c>
      <c r="E288" s="60" t="s">
        <v>475</v>
      </c>
    </row>
    <row r="289" spans="2:5" x14ac:dyDescent="0.2">
      <c r="B289" s="60" t="s">
        <v>854</v>
      </c>
      <c r="C289" s="192">
        <v>506166</v>
      </c>
      <c r="D289" s="60" t="s">
        <v>395</v>
      </c>
      <c r="E289" s="60" t="s">
        <v>475</v>
      </c>
    </row>
    <row r="290" spans="2:5" x14ac:dyDescent="0.2">
      <c r="B290" s="60" t="s">
        <v>855</v>
      </c>
      <c r="C290" s="192">
        <v>533758</v>
      </c>
      <c r="D290" s="60" t="s">
        <v>856</v>
      </c>
      <c r="E290" s="60" t="s">
        <v>718</v>
      </c>
    </row>
    <row r="291" spans="2:5" x14ac:dyDescent="0.2">
      <c r="B291" s="60" t="s">
        <v>857</v>
      </c>
      <c r="C291" s="192">
        <v>517096</v>
      </c>
      <c r="D291" s="60" t="s">
        <v>395</v>
      </c>
      <c r="E291" s="60" t="s">
        <v>693</v>
      </c>
    </row>
    <row r="292" spans="2:5" x14ac:dyDescent="0.2">
      <c r="B292" s="60" t="s">
        <v>858</v>
      </c>
      <c r="C292" s="192">
        <v>511064</v>
      </c>
      <c r="D292" s="60" t="s">
        <v>859</v>
      </c>
      <c r="E292" s="60" t="s">
        <v>761</v>
      </c>
    </row>
    <row r="293" spans="2:5" x14ac:dyDescent="0.2">
      <c r="B293" s="60" t="s">
        <v>860</v>
      </c>
      <c r="C293" s="192">
        <v>523537</v>
      </c>
      <c r="D293" s="60" t="s">
        <v>395</v>
      </c>
      <c r="E293" s="60" t="s">
        <v>410</v>
      </c>
    </row>
    <row r="294" spans="2:5" x14ac:dyDescent="0.2">
      <c r="B294" s="60" t="s">
        <v>861</v>
      </c>
      <c r="C294" s="192">
        <v>512437</v>
      </c>
      <c r="D294" s="60" t="s">
        <v>395</v>
      </c>
      <c r="E294" s="60" t="s">
        <v>378</v>
      </c>
    </row>
    <row r="295" spans="2:5" x14ac:dyDescent="0.2">
      <c r="B295" s="60" t="s">
        <v>862</v>
      </c>
      <c r="C295" s="192">
        <v>512437</v>
      </c>
      <c r="D295" s="60" t="s">
        <v>395</v>
      </c>
      <c r="E295" s="60" t="s">
        <v>378</v>
      </c>
    </row>
    <row r="296" spans="2:5" x14ac:dyDescent="0.2">
      <c r="B296" s="60" t="s">
        <v>863</v>
      </c>
      <c r="C296" s="192">
        <v>508869</v>
      </c>
      <c r="D296" s="60" t="s">
        <v>864</v>
      </c>
      <c r="E296" s="60" t="s">
        <v>865</v>
      </c>
    </row>
    <row r="297" spans="2:5" x14ac:dyDescent="0.2">
      <c r="B297" s="60" t="s">
        <v>866</v>
      </c>
      <c r="C297" s="192">
        <v>540879</v>
      </c>
      <c r="D297" s="60" t="s">
        <v>867</v>
      </c>
      <c r="E297" s="60" t="s">
        <v>868</v>
      </c>
    </row>
    <row r="298" spans="2:5" x14ac:dyDescent="0.2">
      <c r="B298" s="60" t="s">
        <v>869</v>
      </c>
      <c r="C298" s="192">
        <v>531761</v>
      </c>
      <c r="D298" s="60" t="s">
        <v>395</v>
      </c>
      <c r="E298" s="60" t="s">
        <v>515</v>
      </c>
    </row>
    <row r="299" spans="2:5" x14ac:dyDescent="0.2">
      <c r="B299" s="60" t="s">
        <v>870</v>
      </c>
      <c r="C299" s="192" t="s">
        <v>395</v>
      </c>
      <c r="D299" s="60" t="s">
        <v>871</v>
      </c>
      <c r="E299" s="60" t="s">
        <v>486</v>
      </c>
    </row>
    <row r="300" spans="2:5" x14ac:dyDescent="0.2">
      <c r="B300" s="60" t="s">
        <v>872</v>
      </c>
      <c r="C300" s="192">
        <v>538566</v>
      </c>
      <c r="D300" s="60" t="s">
        <v>395</v>
      </c>
      <c r="E300" s="60" t="s">
        <v>417</v>
      </c>
    </row>
    <row r="301" spans="2:5" x14ac:dyDescent="0.2">
      <c r="B301" s="60" t="s">
        <v>873</v>
      </c>
      <c r="C301" s="192">
        <v>500877</v>
      </c>
      <c r="D301" s="60" t="s">
        <v>874</v>
      </c>
      <c r="E301" s="60" t="s">
        <v>875</v>
      </c>
    </row>
    <row r="302" spans="2:5" x14ac:dyDescent="0.2">
      <c r="B302" s="60" t="s">
        <v>876</v>
      </c>
      <c r="C302" s="192">
        <v>539545</v>
      </c>
      <c r="D302" s="60" t="s">
        <v>395</v>
      </c>
      <c r="E302" s="60" t="s">
        <v>415</v>
      </c>
    </row>
    <row r="303" spans="2:5" x14ac:dyDescent="0.2">
      <c r="B303" s="60" t="s">
        <v>877</v>
      </c>
      <c r="C303" s="192">
        <v>500014</v>
      </c>
      <c r="D303" s="60" t="s">
        <v>395</v>
      </c>
      <c r="E303" s="60" t="s">
        <v>412</v>
      </c>
    </row>
    <row r="304" spans="2:5" x14ac:dyDescent="0.2">
      <c r="B304" s="60" t="s">
        <v>878</v>
      </c>
      <c r="C304" s="192">
        <v>532475</v>
      </c>
      <c r="D304" s="60" t="s">
        <v>879</v>
      </c>
      <c r="E304" s="60" t="s">
        <v>880</v>
      </c>
    </row>
    <row r="305" spans="2:5" x14ac:dyDescent="0.2">
      <c r="B305" s="60" t="s">
        <v>881</v>
      </c>
      <c r="C305" s="192">
        <v>539469</v>
      </c>
      <c r="D305" s="60" t="s">
        <v>395</v>
      </c>
      <c r="E305" s="60" t="s">
        <v>417</v>
      </c>
    </row>
    <row r="306" spans="2:5" x14ac:dyDescent="0.2">
      <c r="B306" s="60" t="s">
        <v>882</v>
      </c>
      <c r="C306" s="192">
        <v>531364</v>
      </c>
      <c r="D306" s="60" t="s">
        <v>395</v>
      </c>
      <c r="E306" s="60" t="s">
        <v>793</v>
      </c>
    </row>
    <row r="307" spans="2:5" x14ac:dyDescent="0.2">
      <c r="B307" s="60" t="s">
        <v>883</v>
      </c>
      <c r="C307" s="192">
        <v>539403</v>
      </c>
      <c r="D307" s="60" t="s">
        <v>395</v>
      </c>
      <c r="E307" s="60" t="s">
        <v>884</v>
      </c>
    </row>
    <row r="308" spans="2:5" x14ac:dyDescent="0.2">
      <c r="B308" s="60" t="s">
        <v>885</v>
      </c>
      <c r="C308" s="192">
        <v>540135</v>
      </c>
      <c r="D308" s="60" t="s">
        <v>395</v>
      </c>
      <c r="E308" s="60" t="s">
        <v>378</v>
      </c>
    </row>
    <row r="309" spans="2:5" x14ac:dyDescent="0.2">
      <c r="B309" s="60" t="s">
        <v>886</v>
      </c>
      <c r="C309" s="192">
        <v>520121</v>
      </c>
      <c r="D309" s="60" t="s">
        <v>395</v>
      </c>
      <c r="E309" s="60" t="s">
        <v>515</v>
      </c>
    </row>
    <row r="310" spans="2:5" x14ac:dyDescent="0.2">
      <c r="B310" s="60" t="s">
        <v>887</v>
      </c>
      <c r="C310" s="192">
        <v>530565</v>
      </c>
      <c r="D310" s="60" t="s">
        <v>395</v>
      </c>
      <c r="E310" s="60" t="s">
        <v>488</v>
      </c>
    </row>
    <row r="311" spans="2:5" x14ac:dyDescent="0.2">
      <c r="B311" s="60" t="s">
        <v>888</v>
      </c>
      <c r="C311" s="192">
        <v>532994</v>
      </c>
      <c r="D311" s="60" t="s">
        <v>889</v>
      </c>
      <c r="E311" s="60" t="s">
        <v>890</v>
      </c>
    </row>
    <row r="312" spans="2:5" x14ac:dyDescent="0.2">
      <c r="B312" s="60" t="s">
        <v>891</v>
      </c>
      <c r="C312" s="192">
        <v>532212</v>
      </c>
      <c r="D312" s="60" t="s">
        <v>892</v>
      </c>
      <c r="E312" s="60" t="s">
        <v>893</v>
      </c>
    </row>
    <row r="313" spans="2:5" x14ac:dyDescent="0.2">
      <c r="B313" s="60" t="s">
        <v>894</v>
      </c>
      <c r="C313" s="192">
        <v>524640</v>
      </c>
      <c r="D313" s="60" t="s">
        <v>395</v>
      </c>
      <c r="E313" s="60" t="s">
        <v>443</v>
      </c>
    </row>
    <row r="314" spans="2:5" x14ac:dyDescent="0.2">
      <c r="B314" s="60" t="s">
        <v>895</v>
      </c>
      <c r="C314" s="192">
        <v>532914</v>
      </c>
      <c r="D314" s="60" t="s">
        <v>896</v>
      </c>
      <c r="E314" s="60" t="s">
        <v>469</v>
      </c>
    </row>
    <row r="315" spans="2:5" x14ac:dyDescent="0.2">
      <c r="B315" s="60" t="s">
        <v>897</v>
      </c>
      <c r="C315" s="192">
        <v>504370</v>
      </c>
      <c r="D315" s="60" t="s">
        <v>395</v>
      </c>
      <c r="E315" s="60" t="s">
        <v>816</v>
      </c>
    </row>
    <row r="316" spans="2:5" x14ac:dyDescent="0.2">
      <c r="B316" s="60" t="s">
        <v>898</v>
      </c>
      <c r="C316" s="192">
        <v>526851</v>
      </c>
      <c r="D316" s="60" t="s">
        <v>395</v>
      </c>
      <c r="E316" s="60" t="s">
        <v>410</v>
      </c>
    </row>
    <row r="317" spans="2:5" x14ac:dyDescent="0.2">
      <c r="B317" s="60" t="s">
        <v>899</v>
      </c>
      <c r="C317" s="192">
        <v>539151</v>
      </c>
      <c r="D317" s="60" t="s">
        <v>395</v>
      </c>
      <c r="E317" s="60" t="s">
        <v>700</v>
      </c>
    </row>
    <row r="318" spans="2:5" x14ac:dyDescent="0.2">
      <c r="B318" s="60" t="s">
        <v>900</v>
      </c>
      <c r="C318" s="192">
        <v>539151</v>
      </c>
      <c r="D318" s="60" t="s">
        <v>395</v>
      </c>
      <c r="E318" s="60" t="s">
        <v>700</v>
      </c>
    </row>
    <row r="319" spans="2:5" x14ac:dyDescent="0.2">
      <c r="B319" s="60" t="s">
        <v>901</v>
      </c>
      <c r="C319" s="192">
        <v>532935</v>
      </c>
      <c r="D319" s="60" t="s">
        <v>902</v>
      </c>
      <c r="E319" s="60" t="s">
        <v>903</v>
      </c>
    </row>
    <row r="320" spans="2:5" x14ac:dyDescent="0.2">
      <c r="B320" s="60" t="s">
        <v>904</v>
      </c>
      <c r="C320" s="192">
        <v>511605</v>
      </c>
      <c r="D320" s="60" t="s">
        <v>395</v>
      </c>
      <c r="E320" s="60" t="s">
        <v>378</v>
      </c>
    </row>
    <row r="321" spans="2:5" x14ac:dyDescent="0.2">
      <c r="B321" s="60" t="s">
        <v>905</v>
      </c>
      <c r="C321" s="192">
        <v>531381</v>
      </c>
      <c r="D321" s="60" t="s">
        <v>906</v>
      </c>
      <c r="E321" s="60" t="s">
        <v>481</v>
      </c>
    </row>
    <row r="322" spans="2:5" x14ac:dyDescent="0.2">
      <c r="B322" s="60" t="s">
        <v>907</v>
      </c>
      <c r="C322" s="192">
        <v>541401</v>
      </c>
      <c r="D322" s="60" t="s">
        <v>395</v>
      </c>
      <c r="E322" s="60" t="s">
        <v>500</v>
      </c>
    </row>
    <row r="323" spans="2:5" x14ac:dyDescent="0.2">
      <c r="B323" s="60" t="s">
        <v>908</v>
      </c>
      <c r="C323" s="192">
        <v>506194</v>
      </c>
      <c r="D323" s="60" t="s">
        <v>909</v>
      </c>
      <c r="E323" s="60" t="s">
        <v>481</v>
      </c>
    </row>
    <row r="324" spans="2:5" x14ac:dyDescent="0.2">
      <c r="B324" s="60" t="s">
        <v>910</v>
      </c>
      <c r="C324" s="192">
        <v>526125</v>
      </c>
      <c r="D324" s="60" t="s">
        <v>395</v>
      </c>
      <c r="E324" s="60" t="s">
        <v>417</v>
      </c>
    </row>
    <row r="325" spans="2:5" x14ac:dyDescent="0.2">
      <c r="B325" s="60" t="s">
        <v>911</v>
      </c>
      <c r="C325" s="192">
        <v>531017</v>
      </c>
      <c r="D325" s="60" t="s">
        <v>395</v>
      </c>
      <c r="E325" s="60" t="s">
        <v>816</v>
      </c>
    </row>
    <row r="326" spans="2:5" x14ac:dyDescent="0.2">
      <c r="B326" s="60" t="s">
        <v>912</v>
      </c>
      <c r="C326" s="192">
        <v>531677</v>
      </c>
      <c r="D326" s="60" t="s">
        <v>395</v>
      </c>
      <c r="E326" s="60" t="s">
        <v>381</v>
      </c>
    </row>
    <row r="327" spans="2:5" x14ac:dyDescent="0.2">
      <c r="B327" s="60" t="s">
        <v>913</v>
      </c>
      <c r="C327" s="192">
        <v>531179</v>
      </c>
      <c r="D327" s="60" t="s">
        <v>914</v>
      </c>
      <c r="E327" s="60" t="s">
        <v>412</v>
      </c>
    </row>
    <row r="328" spans="2:5" x14ac:dyDescent="0.2">
      <c r="B328" s="60" t="s">
        <v>915</v>
      </c>
      <c r="C328" s="192">
        <v>538556</v>
      </c>
      <c r="D328" s="60" t="s">
        <v>916</v>
      </c>
      <c r="E328" s="60" t="s">
        <v>415</v>
      </c>
    </row>
    <row r="329" spans="2:5" x14ac:dyDescent="0.2">
      <c r="B329" s="60" t="s">
        <v>917</v>
      </c>
      <c r="C329" s="192">
        <v>532397</v>
      </c>
      <c r="D329" s="60" t="s">
        <v>395</v>
      </c>
      <c r="E329" s="60" t="s">
        <v>389</v>
      </c>
    </row>
    <row r="330" spans="2:5" x14ac:dyDescent="0.2">
      <c r="B330" s="60" t="s">
        <v>918</v>
      </c>
      <c r="C330" s="192">
        <v>531467</v>
      </c>
      <c r="D330" s="60" t="s">
        <v>395</v>
      </c>
      <c r="E330" s="60" t="s">
        <v>919</v>
      </c>
    </row>
    <row r="331" spans="2:5" x14ac:dyDescent="0.2">
      <c r="B331" s="60" t="s">
        <v>920</v>
      </c>
      <c r="C331" s="192">
        <v>537069</v>
      </c>
      <c r="D331" s="60" t="s">
        <v>395</v>
      </c>
      <c r="E331" s="60" t="s">
        <v>412</v>
      </c>
    </row>
    <row r="332" spans="2:5" x14ac:dyDescent="0.2">
      <c r="B332" s="60" t="s">
        <v>921</v>
      </c>
      <c r="C332" s="192">
        <v>513729</v>
      </c>
      <c r="D332" s="60" t="s">
        <v>922</v>
      </c>
      <c r="E332" s="60" t="s">
        <v>923</v>
      </c>
    </row>
    <row r="333" spans="2:5" x14ac:dyDescent="0.2">
      <c r="B333" s="60" t="s">
        <v>924</v>
      </c>
      <c r="C333" s="192">
        <v>531560</v>
      </c>
      <c r="D333" s="60" t="s">
        <v>395</v>
      </c>
      <c r="E333" s="60" t="s">
        <v>816</v>
      </c>
    </row>
    <row r="334" spans="2:5" x14ac:dyDescent="0.2">
      <c r="B334" s="60" t="s">
        <v>925</v>
      </c>
      <c r="C334" s="192">
        <v>531560</v>
      </c>
      <c r="D334" s="60" t="s">
        <v>395</v>
      </c>
      <c r="E334" s="60" t="s">
        <v>816</v>
      </c>
    </row>
    <row r="335" spans="2:5" x14ac:dyDescent="0.2">
      <c r="B335" s="60" t="s">
        <v>926</v>
      </c>
      <c r="C335" s="192">
        <v>516064</v>
      </c>
      <c r="D335" s="60" t="s">
        <v>927</v>
      </c>
      <c r="E335" s="60" t="s">
        <v>515</v>
      </c>
    </row>
    <row r="336" spans="2:5" x14ac:dyDescent="0.2">
      <c r="B336" s="60" t="s">
        <v>928</v>
      </c>
      <c r="C336" s="192">
        <v>533068</v>
      </c>
      <c r="D336" s="60" t="s">
        <v>929</v>
      </c>
      <c r="E336" s="60" t="s">
        <v>509</v>
      </c>
    </row>
    <row r="337" spans="2:5" x14ac:dyDescent="0.2">
      <c r="B337" s="60" t="s">
        <v>930</v>
      </c>
      <c r="C337" s="192">
        <v>506074</v>
      </c>
      <c r="D337" s="60" t="s">
        <v>931</v>
      </c>
      <c r="E337" s="60" t="s">
        <v>716</v>
      </c>
    </row>
    <row r="338" spans="2:5" x14ac:dyDescent="0.2">
      <c r="B338" s="60" t="s">
        <v>932</v>
      </c>
      <c r="C338" s="192">
        <v>533163</v>
      </c>
      <c r="D338" s="60" t="s">
        <v>933</v>
      </c>
      <c r="E338" s="60" t="s">
        <v>793</v>
      </c>
    </row>
    <row r="339" spans="2:5" x14ac:dyDescent="0.2">
      <c r="B339" s="60" t="s">
        <v>934</v>
      </c>
      <c r="C339" s="192" t="s">
        <v>395</v>
      </c>
      <c r="D339" s="60" t="s">
        <v>935</v>
      </c>
      <c r="E339" s="60" t="s">
        <v>406</v>
      </c>
    </row>
    <row r="340" spans="2:5" x14ac:dyDescent="0.2">
      <c r="B340" s="60" t="s">
        <v>936</v>
      </c>
      <c r="C340" s="192">
        <v>517481</v>
      </c>
      <c r="D340" s="60" t="s">
        <v>395</v>
      </c>
      <c r="E340" s="60" t="s">
        <v>937</v>
      </c>
    </row>
    <row r="341" spans="2:5" x14ac:dyDescent="0.2">
      <c r="B341" s="60" t="s">
        <v>938</v>
      </c>
      <c r="C341" s="192">
        <v>531297</v>
      </c>
      <c r="D341" s="60" t="s">
        <v>395</v>
      </c>
      <c r="E341" s="60" t="s">
        <v>479</v>
      </c>
    </row>
    <row r="342" spans="2:5" x14ac:dyDescent="0.2">
      <c r="B342" s="60" t="s">
        <v>939</v>
      </c>
      <c r="C342" s="192">
        <v>542670</v>
      </c>
      <c r="D342" s="60" t="s">
        <v>940</v>
      </c>
      <c r="E342" s="60" t="s">
        <v>941</v>
      </c>
    </row>
    <row r="343" spans="2:5" x14ac:dyDescent="0.2">
      <c r="B343" s="60" t="s">
        <v>942</v>
      </c>
      <c r="C343" s="192">
        <v>540616</v>
      </c>
      <c r="D343" s="60" t="s">
        <v>943</v>
      </c>
      <c r="E343" s="60" t="s">
        <v>865</v>
      </c>
    </row>
    <row r="344" spans="2:5" x14ac:dyDescent="0.2">
      <c r="B344" s="60" t="s">
        <v>944</v>
      </c>
      <c r="C344" s="192">
        <v>522134</v>
      </c>
      <c r="D344" s="60" t="s">
        <v>395</v>
      </c>
      <c r="E344" s="60" t="s">
        <v>403</v>
      </c>
    </row>
    <row r="345" spans="2:5" x14ac:dyDescent="0.2">
      <c r="B345" s="60" t="s">
        <v>945</v>
      </c>
      <c r="C345" s="192">
        <v>500016</v>
      </c>
      <c r="D345" s="60" t="s">
        <v>395</v>
      </c>
      <c r="E345" s="60" t="s">
        <v>596</v>
      </c>
    </row>
    <row r="346" spans="2:5" x14ac:dyDescent="0.2">
      <c r="B346" s="60" t="s">
        <v>946</v>
      </c>
      <c r="C346" s="192" t="s">
        <v>395</v>
      </c>
      <c r="D346" s="60" t="s">
        <v>947</v>
      </c>
      <c r="E346" s="60" t="s">
        <v>406</v>
      </c>
    </row>
    <row r="347" spans="2:5" x14ac:dyDescent="0.2">
      <c r="B347" s="60" t="s">
        <v>948</v>
      </c>
      <c r="C347" s="192" t="s">
        <v>395</v>
      </c>
      <c r="D347" s="60" t="s">
        <v>947</v>
      </c>
      <c r="E347" s="60" t="s">
        <v>406</v>
      </c>
    </row>
    <row r="348" spans="2:5" x14ac:dyDescent="0.2">
      <c r="B348" s="60" t="s">
        <v>949</v>
      </c>
      <c r="C348" s="192">
        <v>542484</v>
      </c>
      <c r="D348" s="60" t="s">
        <v>950</v>
      </c>
      <c r="E348" s="60" t="s">
        <v>951</v>
      </c>
    </row>
    <row r="349" spans="2:5" x14ac:dyDescent="0.2">
      <c r="B349" s="60" t="s">
        <v>952</v>
      </c>
      <c r="C349" s="192">
        <v>500101</v>
      </c>
      <c r="D349" s="60" t="s">
        <v>953</v>
      </c>
      <c r="E349" s="60" t="s">
        <v>410</v>
      </c>
    </row>
    <row r="350" spans="2:5" x14ac:dyDescent="0.2">
      <c r="B350" s="60" t="s">
        <v>954</v>
      </c>
      <c r="C350" s="192">
        <v>539301</v>
      </c>
      <c r="D350" s="60" t="s">
        <v>955</v>
      </c>
      <c r="E350" s="60" t="s">
        <v>481</v>
      </c>
    </row>
    <row r="351" spans="2:5" x14ac:dyDescent="0.2">
      <c r="B351" s="60" t="s">
        <v>956</v>
      </c>
      <c r="C351" s="192">
        <v>538716</v>
      </c>
      <c r="D351" s="60" t="s">
        <v>395</v>
      </c>
      <c r="E351" s="60" t="s">
        <v>378</v>
      </c>
    </row>
    <row r="352" spans="2:5" x14ac:dyDescent="0.2">
      <c r="B352" s="60" t="s">
        <v>957</v>
      </c>
      <c r="C352" s="192">
        <v>530245</v>
      </c>
      <c r="D352" s="60" t="s">
        <v>395</v>
      </c>
      <c r="E352" s="60" t="s">
        <v>412</v>
      </c>
    </row>
    <row r="353" spans="2:5" x14ac:dyDescent="0.2">
      <c r="B353" s="60" t="s">
        <v>958</v>
      </c>
      <c r="C353" s="192">
        <v>542176</v>
      </c>
      <c r="D353" s="60" t="s">
        <v>959</v>
      </c>
      <c r="E353" s="60" t="s">
        <v>378</v>
      </c>
    </row>
    <row r="354" spans="2:5" x14ac:dyDescent="0.2">
      <c r="B354" s="60" t="s">
        <v>960</v>
      </c>
      <c r="C354" s="192">
        <v>515030</v>
      </c>
      <c r="D354" s="60" t="s">
        <v>961</v>
      </c>
      <c r="E354" s="60" t="s">
        <v>750</v>
      </c>
    </row>
    <row r="355" spans="2:5" x14ac:dyDescent="0.2">
      <c r="B355" s="60" t="s">
        <v>962</v>
      </c>
      <c r="C355" s="192">
        <v>514482</v>
      </c>
      <c r="D355" s="60" t="s">
        <v>395</v>
      </c>
      <c r="E355" s="60" t="s">
        <v>410</v>
      </c>
    </row>
    <row r="356" spans="2:5" x14ac:dyDescent="0.2">
      <c r="B356" s="60" t="s">
        <v>963</v>
      </c>
      <c r="C356" s="192">
        <v>532853</v>
      </c>
      <c r="D356" s="60" t="s">
        <v>964</v>
      </c>
      <c r="E356" s="60" t="s">
        <v>555</v>
      </c>
    </row>
    <row r="357" spans="2:5" x14ac:dyDescent="0.2">
      <c r="B357" s="60" t="s">
        <v>965</v>
      </c>
      <c r="C357" s="192">
        <v>535467</v>
      </c>
      <c r="D357" s="60" t="s">
        <v>966</v>
      </c>
      <c r="E357" s="60" t="s">
        <v>509</v>
      </c>
    </row>
    <row r="358" spans="2:5" x14ac:dyDescent="0.2">
      <c r="B358" s="60" t="s">
        <v>967</v>
      </c>
      <c r="C358" s="192">
        <v>527001</v>
      </c>
      <c r="D358" s="60" t="s">
        <v>968</v>
      </c>
      <c r="E358" s="60" t="s">
        <v>375</v>
      </c>
    </row>
    <row r="359" spans="2:5" x14ac:dyDescent="0.2">
      <c r="B359" s="60" t="s">
        <v>969</v>
      </c>
      <c r="C359" s="192">
        <v>542579</v>
      </c>
      <c r="D359" s="60" t="s">
        <v>970</v>
      </c>
      <c r="E359" s="60" t="s">
        <v>951</v>
      </c>
    </row>
    <row r="360" spans="2:5" x14ac:dyDescent="0.2">
      <c r="B360" s="60" t="s">
        <v>971</v>
      </c>
      <c r="C360" s="192">
        <v>540024</v>
      </c>
      <c r="D360" s="60" t="s">
        <v>395</v>
      </c>
      <c r="E360" s="60" t="s">
        <v>378</v>
      </c>
    </row>
    <row r="361" spans="2:5" x14ac:dyDescent="0.2">
      <c r="B361" s="60" t="s">
        <v>972</v>
      </c>
      <c r="C361" s="192">
        <v>519174</v>
      </c>
      <c r="D361" s="60" t="s">
        <v>395</v>
      </c>
      <c r="E361" s="60" t="s">
        <v>644</v>
      </c>
    </row>
    <row r="362" spans="2:5" x14ac:dyDescent="0.2">
      <c r="B362" s="60" t="s">
        <v>973</v>
      </c>
      <c r="C362" s="192">
        <v>523716</v>
      </c>
      <c r="D362" s="60" t="s">
        <v>974</v>
      </c>
      <c r="E362" s="60" t="s">
        <v>481</v>
      </c>
    </row>
    <row r="363" spans="2:5" x14ac:dyDescent="0.2">
      <c r="B363" s="60" t="s">
        <v>975</v>
      </c>
      <c r="C363" s="192">
        <v>513401</v>
      </c>
      <c r="D363" s="60" t="s">
        <v>395</v>
      </c>
      <c r="E363" s="60" t="s">
        <v>427</v>
      </c>
    </row>
    <row r="364" spans="2:5" x14ac:dyDescent="0.2">
      <c r="B364" s="60" t="s">
        <v>976</v>
      </c>
      <c r="C364" s="192">
        <v>590122</v>
      </c>
      <c r="D364" s="60" t="s">
        <v>977</v>
      </c>
      <c r="E364" s="60" t="s">
        <v>412</v>
      </c>
    </row>
    <row r="365" spans="2:5" x14ac:dyDescent="0.2">
      <c r="B365" s="60" t="s">
        <v>978</v>
      </c>
      <c r="C365" s="192">
        <v>514286</v>
      </c>
      <c r="D365" s="60" t="s">
        <v>979</v>
      </c>
      <c r="E365" s="60" t="s">
        <v>410</v>
      </c>
    </row>
    <row r="366" spans="2:5" x14ac:dyDescent="0.2">
      <c r="B366" s="60" t="s">
        <v>980</v>
      </c>
      <c r="C366" s="192">
        <v>512247</v>
      </c>
      <c r="D366" s="60" t="s">
        <v>395</v>
      </c>
      <c r="E366" s="60" t="s">
        <v>378</v>
      </c>
    </row>
    <row r="367" spans="2:5" x14ac:dyDescent="0.2">
      <c r="B367" s="60" t="s">
        <v>981</v>
      </c>
      <c r="C367" s="192">
        <v>526847</v>
      </c>
      <c r="D367" s="60" t="s">
        <v>395</v>
      </c>
      <c r="E367" s="60" t="s">
        <v>427</v>
      </c>
    </row>
    <row r="368" spans="2:5" x14ac:dyDescent="0.2">
      <c r="B368" s="60" t="s">
        <v>982</v>
      </c>
      <c r="C368" s="192">
        <v>530429</v>
      </c>
      <c r="D368" s="60" t="s">
        <v>395</v>
      </c>
      <c r="E368" s="60" t="s">
        <v>515</v>
      </c>
    </row>
    <row r="369" spans="2:5" x14ac:dyDescent="0.2">
      <c r="B369" s="60" t="s">
        <v>983</v>
      </c>
      <c r="C369" s="192">
        <v>541702</v>
      </c>
      <c r="D369" s="60" t="s">
        <v>395</v>
      </c>
      <c r="E369" s="60" t="s">
        <v>417</v>
      </c>
    </row>
    <row r="370" spans="2:5" x14ac:dyDescent="0.2">
      <c r="B370" s="60" t="s">
        <v>984</v>
      </c>
      <c r="C370" s="192">
        <v>507872</v>
      </c>
      <c r="D370" s="60" t="s">
        <v>395</v>
      </c>
      <c r="E370" s="60" t="s">
        <v>410</v>
      </c>
    </row>
    <row r="371" spans="2:5" x14ac:dyDescent="0.2">
      <c r="B371" s="60" t="s">
        <v>985</v>
      </c>
      <c r="C371" s="192">
        <v>524594</v>
      </c>
      <c r="D371" s="60" t="s">
        <v>395</v>
      </c>
      <c r="E371" s="60" t="s">
        <v>443</v>
      </c>
    </row>
    <row r="372" spans="2:5" x14ac:dyDescent="0.2">
      <c r="B372" s="60" t="s">
        <v>986</v>
      </c>
      <c r="C372" s="192">
        <v>500477</v>
      </c>
      <c r="D372" s="60" t="s">
        <v>345</v>
      </c>
      <c r="E372" s="60" t="s">
        <v>473</v>
      </c>
    </row>
    <row r="373" spans="2:5" x14ac:dyDescent="0.2">
      <c r="B373" s="60" t="s">
        <v>987</v>
      </c>
      <c r="C373" s="192">
        <v>533271</v>
      </c>
      <c r="D373" s="60" t="s">
        <v>988</v>
      </c>
      <c r="E373" s="60" t="s">
        <v>989</v>
      </c>
    </row>
    <row r="374" spans="2:5" x14ac:dyDescent="0.2">
      <c r="B374" s="60" t="s">
        <v>990</v>
      </c>
      <c r="C374" s="192">
        <v>540923</v>
      </c>
      <c r="D374" s="60" t="s">
        <v>395</v>
      </c>
      <c r="E374" s="60" t="s">
        <v>793</v>
      </c>
    </row>
    <row r="375" spans="2:5" x14ac:dyDescent="0.2">
      <c r="B375" s="60" t="s">
        <v>991</v>
      </c>
      <c r="C375" s="192">
        <v>526983</v>
      </c>
      <c r="D375" s="60" t="s">
        <v>395</v>
      </c>
      <c r="E375" s="60" t="s">
        <v>593</v>
      </c>
    </row>
    <row r="376" spans="2:5" x14ac:dyDescent="0.2">
      <c r="B376" s="60" t="s">
        <v>992</v>
      </c>
      <c r="C376" s="192">
        <v>526187</v>
      </c>
      <c r="D376" s="60" t="s">
        <v>395</v>
      </c>
      <c r="E376" s="60" t="s">
        <v>584</v>
      </c>
    </row>
    <row r="377" spans="2:5" x14ac:dyDescent="0.2">
      <c r="B377" s="60" t="s">
        <v>993</v>
      </c>
      <c r="C377" s="192">
        <v>531568</v>
      </c>
      <c r="D377" s="60" t="s">
        <v>395</v>
      </c>
      <c r="E377" s="60" t="s">
        <v>389</v>
      </c>
    </row>
    <row r="378" spans="2:5" x14ac:dyDescent="0.2">
      <c r="B378" s="60" t="s">
        <v>994</v>
      </c>
      <c r="C378" s="192">
        <v>502015</v>
      </c>
      <c r="D378" s="60" t="s">
        <v>395</v>
      </c>
      <c r="E378" s="60" t="s">
        <v>375</v>
      </c>
    </row>
    <row r="379" spans="2:5" x14ac:dyDescent="0.2">
      <c r="B379" s="60" t="s">
        <v>995</v>
      </c>
      <c r="C379" s="192">
        <v>538777</v>
      </c>
      <c r="D379" s="60" t="s">
        <v>395</v>
      </c>
      <c r="E379" s="60" t="s">
        <v>412</v>
      </c>
    </row>
    <row r="380" spans="2:5" x14ac:dyDescent="0.2">
      <c r="B380" s="60" t="s">
        <v>996</v>
      </c>
      <c r="C380" s="192">
        <v>530899</v>
      </c>
      <c r="D380" s="60" t="s">
        <v>395</v>
      </c>
      <c r="E380" s="60" t="s">
        <v>410</v>
      </c>
    </row>
    <row r="381" spans="2:5" x14ac:dyDescent="0.2">
      <c r="B381" s="60" t="s">
        <v>997</v>
      </c>
      <c r="C381" s="192">
        <v>531392</v>
      </c>
      <c r="D381" s="60" t="s">
        <v>395</v>
      </c>
      <c r="E381" s="60" t="s">
        <v>593</v>
      </c>
    </row>
    <row r="382" spans="2:5" x14ac:dyDescent="0.2">
      <c r="B382" s="60" t="s">
        <v>998</v>
      </c>
      <c r="C382" s="192">
        <v>532888</v>
      </c>
      <c r="D382" s="60" t="s">
        <v>999</v>
      </c>
      <c r="E382" s="60" t="s">
        <v>672</v>
      </c>
    </row>
    <row r="383" spans="2:5" x14ac:dyDescent="0.2">
      <c r="B383" s="60" t="s">
        <v>1000</v>
      </c>
      <c r="C383" s="192">
        <v>532888</v>
      </c>
      <c r="D383" s="60" t="s">
        <v>999</v>
      </c>
      <c r="E383" s="60" t="s">
        <v>672</v>
      </c>
    </row>
    <row r="384" spans="2:5" x14ac:dyDescent="0.2">
      <c r="B384" s="60" t="s">
        <v>1001</v>
      </c>
      <c r="C384" s="192">
        <v>533227</v>
      </c>
      <c r="D384" s="60" t="s">
        <v>1002</v>
      </c>
      <c r="E384" s="60" t="s">
        <v>596</v>
      </c>
    </row>
    <row r="385" spans="2:5" x14ac:dyDescent="0.2">
      <c r="B385" s="60" t="s">
        <v>1003</v>
      </c>
      <c r="C385" s="192">
        <v>500023</v>
      </c>
      <c r="D385" s="60" t="s">
        <v>1004</v>
      </c>
      <c r="E385" s="60" t="s">
        <v>596</v>
      </c>
    </row>
    <row r="386" spans="2:5" x14ac:dyDescent="0.2">
      <c r="B386" s="60" t="s">
        <v>1005</v>
      </c>
      <c r="C386" s="192">
        <v>533221</v>
      </c>
      <c r="D386" s="60" t="s">
        <v>1006</v>
      </c>
      <c r="E386" s="60" t="s">
        <v>596</v>
      </c>
    </row>
    <row r="387" spans="2:5" x14ac:dyDescent="0.2">
      <c r="B387" s="60" t="s">
        <v>1007</v>
      </c>
      <c r="C387" s="192">
        <v>530355</v>
      </c>
      <c r="D387" s="60" t="s">
        <v>395</v>
      </c>
      <c r="E387" s="60" t="s">
        <v>736</v>
      </c>
    </row>
    <row r="388" spans="2:5" x14ac:dyDescent="0.2">
      <c r="B388" s="60" t="s">
        <v>1008</v>
      </c>
      <c r="C388" s="192">
        <v>500820</v>
      </c>
      <c r="D388" s="60" t="s">
        <v>1009</v>
      </c>
      <c r="E388" s="60" t="s">
        <v>672</v>
      </c>
    </row>
    <row r="389" spans="2:5" x14ac:dyDescent="0.2">
      <c r="B389" s="60" t="s">
        <v>1010</v>
      </c>
      <c r="C389" s="192">
        <v>524434</v>
      </c>
      <c r="D389" s="60" t="s">
        <v>395</v>
      </c>
      <c r="E389" s="60" t="s">
        <v>443</v>
      </c>
    </row>
    <row r="390" spans="2:5" x14ac:dyDescent="0.2">
      <c r="B390" s="60" t="s">
        <v>1011</v>
      </c>
      <c r="C390" s="192">
        <v>531847</v>
      </c>
      <c r="D390" s="60" t="s">
        <v>395</v>
      </c>
      <c r="E390" s="60" t="s">
        <v>509</v>
      </c>
    </row>
    <row r="391" spans="2:5" x14ac:dyDescent="0.2">
      <c r="B391" s="60" t="s">
        <v>1012</v>
      </c>
      <c r="C391" s="192">
        <v>519532</v>
      </c>
      <c r="D391" s="60" t="s">
        <v>395</v>
      </c>
      <c r="E391" s="60" t="s">
        <v>417</v>
      </c>
    </row>
    <row r="392" spans="2:5" x14ac:dyDescent="0.2">
      <c r="B392" s="60" t="s">
        <v>1013</v>
      </c>
      <c r="C392" s="192">
        <v>506159</v>
      </c>
      <c r="D392" s="60" t="s">
        <v>1014</v>
      </c>
      <c r="E392" s="60" t="s">
        <v>716</v>
      </c>
    </row>
    <row r="393" spans="2:5" x14ac:dyDescent="0.2">
      <c r="B393" s="60" t="s">
        <v>1015</v>
      </c>
      <c r="C393" s="192">
        <v>530723</v>
      </c>
      <c r="D393" s="60" t="s">
        <v>395</v>
      </c>
      <c r="E393" s="60" t="s">
        <v>378</v>
      </c>
    </row>
    <row r="394" spans="2:5" x14ac:dyDescent="0.2">
      <c r="B394" s="60" t="s">
        <v>1016</v>
      </c>
      <c r="C394" s="192" t="s">
        <v>395</v>
      </c>
      <c r="D394" s="60" t="s">
        <v>1017</v>
      </c>
      <c r="E394" s="60" t="s">
        <v>406</v>
      </c>
    </row>
    <row r="395" spans="2:5" x14ac:dyDescent="0.2">
      <c r="B395" s="60" t="s">
        <v>1018</v>
      </c>
      <c r="C395" s="192">
        <v>526433</v>
      </c>
      <c r="D395" s="60" t="s">
        <v>395</v>
      </c>
      <c r="E395" s="60" t="s">
        <v>381</v>
      </c>
    </row>
    <row r="396" spans="2:5" x14ac:dyDescent="0.2">
      <c r="B396" s="60" t="s">
        <v>1019</v>
      </c>
      <c r="C396" s="192" t="s">
        <v>395</v>
      </c>
      <c r="D396" s="60" t="s">
        <v>1020</v>
      </c>
      <c r="E396" s="60" t="s">
        <v>486</v>
      </c>
    </row>
    <row r="397" spans="2:5" x14ac:dyDescent="0.2">
      <c r="B397" s="60" t="s">
        <v>1021</v>
      </c>
      <c r="C397" s="192">
        <v>540788</v>
      </c>
      <c r="D397" s="60" t="s">
        <v>395</v>
      </c>
      <c r="E397" s="60" t="s">
        <v>584</v>
      </c>
    </row>
    <row r="398" spans="2:5" x14ac:dyDescent="0.2">
      <c r="B398" s="60" t="s">
        <v>1022</v>
      </c>
      <c r="C398" s="192">
        <v>500024</v>
      </c>
      <c r="D398" s="60" t="s">
        <v>1023</v>
      </c>
      <c r="E398" s="60" t="s">
        <v>802</v>
      </c>
    </row>
    <row r="399" spans="2:5" x14ac:dyDescent="0.2">
      <c r="B399" s="60" t="s">
        <v>1024</v>
      </c>
      <c r="C399" s="192">
        <v>500024</v>
      </c>
      <c r="D399" s="60" t="s">
        <v>1023</v>
      </c>
      <c r="E399" s="60" t="s">
        <v>802</v>
      </c>
    </row>
    <row r="400" spans="2:5" x14ac:dyDescent="0.2">
      <c r="B400" s="60" t="s">
        <v>1025</v>
      </c>
      <c r="C400" s="192">
        <v>507526</v>
      </c>
      <c r="D400" s="60" t="s">
        <v>395</v>
      </c>
      <c r="E400" s="60" t="s">
        <v>1026</v>
      </c>
    </row>
    <row r="401" spans="2:5" x14ac:dyDescent="0.2">
      <c r="B401" s="60" t="s">
        <v>1027</v>
      </c>
      <c r="C401" s="192">
        <v>533138</v>
      </c>
      <c r="D401" s="60" t="s">
        <v>1028</v>
      </c>
      <c r="E401" s="60" t="s">
        <v>539</v>
      </c>
    </row>
    <row r="402" spans="2:5" x14ac:dyDescent="0.2">
      <c r="B402" s="60" t="s">
        <v>1029</v>
      </c>
      <c r="C402" s="192">
        <v>540975</v>
      </c>
      <c r="D402" s="60" t="s">
        <v>1030</v>
      </c>
      <c r="E402" s="60" t="s">
        <v>584</v>
      </c>
    </row>
    <row r="403" spans="2:5" x14ac:dyDescent="0.2">
      <c r="B403" s="60" t="s">
        <v>1031</v>
      </c>
      <c r="C403" s="192">
        <v>532493</v>
      </c>
      <c r="D403" s="60" t="s">
        <v>1032</v>
      </c>
      <c r="E403" s="60" t="s">
        <v>868</v>
      </c>
    </row>
    <row r="404" spans="2:5" x14ac:dyDescent="0.2">
      <c r="B404" s="60" t="s">
        <v>1033</v>
      </c>
      <c r="C404" s="192">
        <v>532830</v>
      </c>
      <c r="D404" s="60" t="s">
        <v>1034</v>
      </c>
      <c r="E404" s="60" t="s">
        <v>515</v>
      </c>
    </row>
    <row r="405" spans="2:5" x14ac:dyDescent="0.2">
      <c r="B405" s="60" t="s">
        <v>1035</v>
      </c>
      <c r="C405" s="192">
        <v>506820</v>
      </c>
      <c r="D405" s="60" t="s">
        <v>1036</v>
      </c>
      <c r="E405" s="60" t="s">
        <v>433</v>
      </c>
    </row>
    <row r="406" spans="2:5" x14ac:dyDescent="0.2">
      <c r="B406" s="60" t="s">
        <v>1037</v>
      </c>
      <c r="C406" s="192">
        <v>506820</v>
      </c>
      <c r="D406" s="60" t="s">
        <v>1036</v>
      </c>
      <c r="E406" s="60" t="s">
        <v>433</v>
      </c>
    </row>
    <row r="407" spans="2:5" x14ac:dyDescent="0.2">
      <c r="B407" s="60" t="s">
        <v>1038</v>
      </c>
      <c r="C407" s="192">
        <v>540824</v>
      </c>
      <c r="D407" s="60" t="s">
        <v>1039</v>
      </c>
      <c r="E407" s="60" t="s">
        <v>389</v>
      </c>
    </row>
    <row r="408" spans="2:5" x14ac:dyDescent="0.2">
      <c r="B408" s="60" t="s">
        <v>1040</v>
      </c>
      <c r="C408" s="192">
        <v>512433</v>
      </c>
      <c r="D408" s="60" t="s">
        <v>395</v>
      </c>
      <c r="E408" s="60" t="s">
        <v>417</v>
      </c>
    </row>
    <row r="409" spans="2:5" x14ac:dyDescent="0.2">
      <c r="B409" s="60" t="s">
        <v>1041</v>
      </c>
      <c r="C409" s="192">
        <v>511144</v>
      </c>
      <c r="D409" s="60" t="s">
        <v>395</v>
      </c>
      <c r="E409" s="60" t="s">
        <v>381</v>
      </c>
    </row>
    <row r="410" spans="2:5" x14ac:dyDescent="0.2">
      <c r="B410" s="60" t="s">
        <v>1042</v>
      </c>
      <c r="C410" s="192">
        <v>530187</v>
      </c>
      <c r="D410" s="60" t="s">
        <v>395</v>
      </c>
      <c r="E410" s="60" t="s">
        <v>412</v>
      </c>
    </row>
    <row r="411" spans="2:5" x14ac:dyDescent="0.2">
      <c r="B411" s="60" t="s">
        <v>1043</v>
      </c>
      <c r="C411" s="192">
        <v>539099</v>
      </c>
      <c r="D411" s="60" t="s">
        <v>395</v>
      </c>
      <c r="E411" s="60" t="s">
        <v>481</v>
      </c>
    </row>
    <row r="412" spans="2:5" x14ac:dyDescent="0.2">
      <c r="B412" s="60" t="s">
        <v>1044</v>
      </c>
      <c r="C412" s="192">
        <v>517429</v>
      </c>
      <c r="D412" s="60" t="s">
        <v>1045</v>
      </c>
      <c r="E412" s="60" t="s">
        <v>488</v>
      </c>
    </row>
    <row r="413" spans="2:5" x14ac:dyDescent="0.2">
      <c r="B413" s="60" t="s">
        <v>1046</v>
      </c>
      <c r="C413" s="192">
        <v>538713</v>
      </c>
      <c r="D413" s="60" t="s">
        <v>395</v>
      </c>
      <c r="E413" s="60" t="s">
        <v>488</v>
      </c>
    </row>
    <row r="414" spans="2:5" x14ac:dyDescent="0.2">
      <c r="B414" s="60" t="s">
        <v>1047</v>
      </c>
      <c r="C414" s="192">
        <v>526843</v>
      </c>
      <c r="D414" s="60" t="s">
        <v>395</v>
      </c>
      <c r="E414" s="60" t="s">
        <v>417</v>
      </c>
    </row>
    <row r="415" spans="2:5" x14ac:dyDescent="0.2">
      <c r="B415" s="60" t="s">
        <v>1048</v>
      </c>
      <c r="C415" s="192">
        <v>532759</v>
      </c>
      <c r="D415" s="60" t="s">
        <v>1049</v>
      </c>
      <c r="E415" s="60" t="s">
        <v>793</v>
      </c>
    </row>
    <row r="416" spans="2:5" x14ac:dyDescent="0.2">
      <c r="B416" s="60" t="s">
        <v>1050</v>
      </c>
      <c r="C416" s="192">
        <v>505029</v>
      </c>
      <c r="D416" s="60" t="s">
        <v>1051</v>
      </c>
      <c r="E416" s="60" t="s">
        <v>1052</v>
      </c>
    </row>
    <row r="417" spans="2:5" x14ac:dyDescent="0.2">
      <c r="B417" s="60" t="s">
        <v>1053</v>
      </c>
      <c r="C417" s="192">
        <v>514394</v>
      </c>
      <c r="D417" s="60" t="s">
        <v>395</v>
      </c>
      <c r="E417" s="60" t="s">
        <v>509</v>
      </c>
    </row>
    <row r="418" spans="2:5" x14ac:dyDescent="0.2">
      <c r="B418" s="60" t="s">
        <v>1054</v>
      </c>
      <c r="C418" s="192">
        <v>514394</v>
      </c>
      <c r="D418" s="60" t="s">
        <v>395</v>
      </c>
      <c r="E418" s="60" t="s">
        <v>509</v>
      </c>
    </row>
    <row r="419" spans="2:5" x14ac:dyDescent="0.2">
      <c r="B419" s="60" t="s">
        <v>1055</v>
      </c>
      <c r="C419" s="192">
        <v>531795</v>
      </c>
      <c r="D419" s="60" t="s">
        <v>1056</v>
      </c>
      <c r="E419" s="60" t="s">
        <v>1052</v>
      </c>
    </row>
    <row r="420" spans="2:5" x14ac:dyDescent="0.2">
      <c r="B420" s="60" t="s">
        <v>1057</v>
      </c>
      <c r="C420" s="192">
        <v>500027</v>
      </c>
      <c r="D420" s="60" t="s">
        <v>1058</v>
      </c>
      <c r="E420" s="60" t="s">
        <v>539</v>
      </c>
    </row>
    <row r="421" spans="2:5" x14ac:dyDescent="0.2">
      <c r="B421" s="60" t="s">
        <v>1059</v>
      </c>
      <c r="C421" s="192">
        <v>500028</v>
      </c>
      <c r="D421" s="60" t="s">
        <v>395</v>
      </c>
      <c r="E421" s="60" t="s">
        <v>793</v>
      </c>
    </row>
    <row r="422" spans="2:5" x14ac:dyDescent="0.2">
      <c r="B422" s="60" t="s">
        <v>1060</v>
      </c>
      <c r="C422" s="192">
        <v>500028</v>
      </c>
      <c r="D422" s="60" t="s">
        <v>395</v>
      </c>
      <c r="E422" s="60" t="s">
        <v>793</v>
      </c>
    </row>
    <row r="423" spans="2:5" x14ac:dyDescent="0.2">
      <c r="B423" s="60" t="s">
        <v>1061</v>
      </c>
      <c r="C423" s="192">
        <v>540611</v>
      </c>
      <c r="D423" s="60" t="s">
        <v>1062</v>
      </c>
      <c r="E423" s="60" t="s">
        <v>713</v>
      </c>
    </row>
    <row r="424" spans="2:5" x14ac:dyDescent="0.2">
      <c r="B424" s="60" t="s">
        <v>1063</v>
      </c>
      <c r="C424" s="192">
        <v>532459</v>
      </c>
      <c r="D424" s="60" t="s">
        <v>395</v>
      </c>
      <c r="E424" s="60" t="s">
        <v>410</v>
      </c>
    </row>
    <row r="425" spans="2:5" x14ac:dyDescent="0.2">
      <c r="B425" s="60" t="s">
        <v>1064</v>
      </c>
      <c r="C425" s="192" t="s">
        <v>395</v>
      </c>
      <c r="D425" s="60" t="s">
        <v>1065</v>
      </c>
      <c r="E425" s="60" t="s">
        <v>406</v>
      </c>
    </row>
    <row r="426" spans="2:5" x14ac:dyDescent="0.2">
      <c r="B426" s="60" t="s">
        <v>1066</v>
      </c>
      <c r="C426" s="192">
        <v>532668</v>
      </c>
      <c r="D426" s="60" t="s">
        <v>1067</v>
      </c>
      <c r="E426" s="60" t="s">
        <v>488</v>
      </c>
    </row>
    <row r="427" spans="2:5" x14ac:dyDescent="0.2">
      <c r="B427" s="60" t="s">
        <v>1068</v>
      </c>
      <c r="C427" s="192">
        <v>530233</v>
      </c>
      <c r="D427" s="60" t="s">
        <v>395</v>
      </c>
      <c r="E427" s="60" t="s">
        <v>433</v>
      </c>
    </row>
    <row r="428" spans="2:5" x14ac:dyDescent="0.2">
      <c r="B428" s="60" t="s">
        <v>1069</v>
      </c>
      <c r="C428" s="192">
        <v>524804</v>
      </c>
      <c r="D428" s="60" t="s">
        <v>1070</v>
      </c>
      <c r="E428" s="60" t="s">
        <v>433</v>
      </c>
    </row>
    <row r="429" spans="2:5" x14ac:dyDescent="0.2">
      <c r="B429" s="60" t="s">
        <v>1071</v>
      </c>
      <c r="C429" s="192">
        <v>531336</v>
      </c>
      <c r="D429" s="60" t="s">
        <v>395</v>
      </c>
      <c r="E429" s="60" t="s">
        <v>1072</v>
      </c>
    </row>
    <row r="430" spans="2:5" x14ac:dyDescent="0.2">
      <c r="B430" s="60" t="s">
        <v>1073</v>
      </c>
      <c r="C430" s="192">
        <v>509009</v>
      </c>
      <c r="D430" s="60" t="s">
        <v>1074</v>
      </c>
      <c r="E430" s="60" t="s">
        <v>417</v>
      </c>
    </row>
    <row r="431" spans="2:5" x14ac:dyDescent="0.2">
      <c r="B431" s="60" t="s">
        <v>1075</v>
      </c>
      <c r="C431" s="192">
        <v>522005</v>
      </c>
      <c r="D431" s="60" t="s">
        <v>395</v>
      </c>
      <c r="E431" s="60" t="s">
        <v>403</v>
      </c>
    </row>
    <row r="432" spans="2:5" x14ac:dyDescent="0.2">
      <c r="B432" s="60" t="s">
        <v>1076</v>
      </c>
      <c r="C432" s="192">
        <v>539177</v>
      </c>
      <c r="D432" s="60" t="s">
        <v>395</v>
      </c>
      <c r="E432" s="60" t="s">
        <v>412</v>
      </c>
    </row>
    <row r="433" spans="2:5" x14ac:dyDescent="0.2">
      <c r="B433" s="60" t="s">
        <v>1077</v>
      </c>
      <c r="C433" s="192">
        <v>531994</v>
      </c>
      <c r="D433" s="60" t="s">
        <v>395</v>
      </c>
      <c r="E433" s="60" t="s">
        <v>750</v>
      </c>
    </row>
    <row r="434" spans="2:5" x14ac:dyDescent="0.2">
      <c r="B434" s="60" t="s">
        <v>1078</v>
      </c>
      <c r="C434" s="192">
        <v>531994</v>
      </c>
      <c r="D434" s="60" t="s">
        <v>395</v>
      </c>
      <c r="E434" s="60" t="s">
        <v>750</v>
      </c>
    </row>
    <row r="435" spans="2:5" x14ac:dyDescent="0.2">
      <c r="B435" s="60" t="s">
        <v>1079</v>
      </c>
      <c r="C435" s="192">
        <v>532797</v>
      </c>
      <c r="D435" s="60" t="s">
        <v>1080</v>
      </c>
      <c r="E435" s="60" t="s">
        <v>750</v>
      </c>
    </row>
    <row r="436" spans="2:5" x14ac:dyDescent="0.2">
      <c r="B436" s="60" t="s">
        <v>1081</v>
      </c>
      <c r="C436" s="192">
        <v>500029</v>
      </c>
      <c r="D436" s="60" t="s">
        <v>1082</v>
      </c>
      <c r="E436" s="60" t="s">
        <v>750</v>
      </c>
    </row>
    <row r="437" spans="2:5" x14ac:dyDescent="0.2">
      <c r="B437" s="60" t="s">
        <v>1083</v>
      </c>
      <c r="C437" s="192">
        <v>500029</v>
      </c>
      <c r="D437" s="60" t="s">
        <v>1082</v>
      </c>
      <c r="E437" s="60" t="s">
        <v>750</v>
      </c>
    </row>
    <row r="438" spans="2:5" x14ac:dyDescent="0.2">
      <c r="B438" s="60" t="s">
        <v>1084</v>
      </c>
      <c r="C438" s="192">
        <v>505036</v>
      </c>
      <c r="D438" s="60" t="s">
        <v>395</v>
      </c>
      <c r="E438" s="60" t="s">
        <v>750</v>
      </c>
    </row>
    <row r="439" spans="2:5" x14ac:dyDescent="0.2">
      <c r="B439" s="60" t="s">
        <v>1085</v>
      </c>
      <c r="C439" s="192">
        <v>505010</v>
      </c>
      <c r="D439" s="60" t="s">
        <v>1086</v>
      </c>
      <c r="E439" s="60" t="s">
        <v>750</v>
      </c>
    </row>
    <row r="440" spans="2:5" x14ac:dyDescent="0.2">
      <c r="B440" s="60" t="s">
        <v>1087</v>
      </c>
      <c r="C440" s="192">
        <v>520119</v>
      </c>
      <c r="D440" s="60" t="s">
        <v>1088</v>
      </c>
      <c r="E440" s="60" t="s">
        <v>750</v>
      </c>
    </row>
    <row r="441" spans="2:5" x14ac:dyDescent="0.2">
      <c r="B441" s="60" t="s">
        <v>1089</v>
      </c>
      <c r="C441" s="192">
        <v>512277</v>
      </c>
      <c r="D441" s="60" t="s">
        <v>395</v>
      </c>
      <c r="E441" s="60" t="s">
        <v>716</v>
      </c>
    </row>
    <row r="442" spans="2:5" x14ac:dyDescent="0.2">
      <c r="B442" s="60" t="s">
        <v>1090</v>
      </c>
      <c r="C442" s="192">
        <v>780004</v>
      </c>
      <c r="D442" s="60" t="s">
        <v>395</v>
      </c>
      <c r="E442" s="60" t="s">
        <v>486</v>
      </c>
    </row>
    <row r="443" spans="2:5" x14ac:dyDescent="0.2">
      <c r="B443" s="60" t="s">
        <v>1091</v>
      </c>
      <c r="C443" s="192">
        <v>540649</v>
      </c>
      <c r="D443" s="60" t="s">
        <v>1092</v>
      </c>
      <c r="E443" s="60" t="s">
        <v>1093</v>
      </c>
    </row>
    <row r="444" spans="2:5" x14ac:dyDescent="0.2">
      <c r="B444" s="60" t="s">
        <v>1094</v>
      </c>
      <c r="C444" s="192">
        <v>531310</v>
      </c>
      <c r="D444" s="60" t="s">
        <v>395</v>
      </c>
      <c r="E444" s="60" t="s">
        <v>378</v>
      </c>
    </row>
    <row r="445" spans="2:5" x14ac:dyDescent="0.2">
      <c r="B445" s="60" t="s">
        <v>1095</v>
      </c>
      <c r="C445" s="192">
        <v>512149</v>
      </c>
      <c r="D445" s="60" t="s">
        <v>395</v>
      </c>
      <c r="E445" s="60" t="s">
        <v>488</v>
      </c>
    </row>
    <row r="446" spans="2:5" x14ac:dyDescent="0.2">
      <c r="B446" s="60" t="s">
        <v>1096</v>
      </c>
      <c r="C446" s="192">
        <v>532406</v>
      </c>
      <c r="D446" s="60" t="s">
        <v>395</v>
      </c>
      <c r="E446" s="60" t="s">
        <v>541</v>
      </c>
    </row>
    <row r="447" spans="2:5" x14ac:dyDescent="0.2">
      <c r="B447" s="60" t="s">
        <v>1097</v>
      </c>
      <c r="C447" s="192">
        <v>512573</v>
      </c>
      <c r="D447" s="60" t="s">
        <v>1098</v>
      </c>
      <c r="E447" s="60" t="s">
        <v>475</v>
      </c>
    </row>
    <row r="448" spans="2:5" x14ac:dyDescent="0.2">
      <c r="B448" s="60" t="s">
        <v>1099</v>
      </c>
      <c r="C448" s="192">
        <v>540376</v>
      </c>
      <c r="D448" s="60" t="s">
        <v>1100</v>
      </c>
      <c r="E448" s="60" t="s">
        <v>564</v>
      </c>
    </row>
    <row r="449" spans="2:5" x14ac:dyDescent="0.2">
      <c r="B449" s="60" t="s">
        <v>1101</v>
      </c>
      <c r="C449" s="192" t="s">
        <v>395</v>
      </c>
      <c r="D449" s="60" t="s">
        <v>1102</v>
      </c>
      <c r="E449" s="60" t="s">
        <v>406</v>
      </c>
    </row>
    <row r="450" spans="2:5" x14ac:dyDescent="0.2">
      <c r="B450" s="60" t="s">
        <v>1103</v>
      </c>
      <c r="C450" s="192">
        <v>539288</v>
      </c>
      <c r="D450" s="60" t="s">
        <v>395</v>
      </c>
      <c r="E450" s="60" t="s">
        <v>555</v>
      </c>
    </row>
    <row r="451" spans="2:5" x14ac:dyDescent="0.2">
      <c r="B451" s="60" t="s">
        <v>1104</v>
      </c>
      <c r="C451" s="192">
        <v>523896</v>
      </c>
      <c r="D451" s="60" t="s">
        <v>395</v>
      </c>
      <c r="E451" s="60" t="s">
        <v>417</v>
      </c>
    </row>
    <row r="452" spans="2:5" x14ac:dyDescent="0.2">
      <c r="B452" s="60" t="s">
        <v>1105</v>
      </c>
      <c r="C452" s="192">
        <v>523896</v>
      </c>
      <c r="D452" s="60" t="s">
        <v>395</v>
      </c>
      <c r="E452" s="60" t="s">
        <v>417</v>
      </c>
    </row>
    <row r="453" spans="2:5" x14ac:dyDescent="0.2">
      <c r="B453" s="60" t="s">
        <v>1106</v>
      </c>
      <c r="C453" s="192">
        <v>512109</v>
      </c>
      <c r="D453" s="60" t="s">
        <v>395</v>
      </c>
      <c r="E453" s="60" t="s">
        <v>417</v>
      </c>
    </row>
    <row r="454" spans="2:5" x14ac:dyDescent="0.2">
      <c r="B454" s="60" t="s">
        <v>1107</v>
      </c>
      <c r="C454" s="192">
        <v>531541</v>
      </c>
      <c r="D454" s="60" t="s">
        <v>395</v>
      </c>
      <c r="E454" s="60" t="s">
        <v>443</v>
      </c>
    </row>
    <row r="455" spans="2:5" x14ac:dyDescent="0.2">
      <c r="B455" s="60" t="s">
        <v>1108</v>
      </c>
      <c r="C455" s="192" t="s">
        <v>395</v>
      </c>
      <c r="D455" s="60" t="s">
        <v>1109</v>
      </c>
      <c r="E455" s="60" t="s">
        <v>406</v>
      </c>
    </row>
    <row r="456" spans="2:5" x14ac:dyDescent="0.2">
      <c r="B456" s="60" t="s">
        <v>1110</v>
      </c>
      <c r="C456" s="192">
        <v>511589</v>
      </c>
      <c r="D456" s="60" t="s">
        <v>395</v>
      </c>
      <c r="E456" s="60" t="s">
        <v>412</v>
      </c>
    </row>
    <row r="457" spans="2:5" x14ac:dyDescent="0.2">
      <c r="B457" s="60" t="s">
        <v>1111</v>
      </c>
      <c r="C457" s="192" t="s">
        <v>395</v>
      </c>
      <c r="D457" s="60" t="s">
        <v>1112</v>
      </c>
      <c r="E457" s="60" t="s">
        <v>406</v>
      </c>
    </row>
    <row r="458" spans="2:5" x14ac:dyDescent="0.2">
      <c r="B458" s="60" t="s">
        <v>1113</v>
      </c>
      <c r="C458" s="192">
        <v>519105</v>
      </c>
      <c r="D458" s="60" t="s">
        <v>1114</v>
      </c>
      <c r="E458" s="60" t="s">
        <v>593</v>
      </c>
    </row>
    <row r="459" spans="2:5" x14ac:dyDescent="0.2">
      <c r="B459" s="60" t="s">
        <v>1115</v>
      </c>
      <c r="C459" s="192">
        <v>504390</v>
      </c>
      <c r="D459" s="60" t="s">
        <v>395</v>
      </c>
      <c r="E459" s="60" t="s">
        <v>378</v>
      </c>
    </row>
    <row r="460" spans="2:5" x14ac:dyDescent="0.2">
      <c r="B460" s="60" t="s">
        <v>1116</v>
      </c>
      <c r="C460" s="192">
        <v>513642</v>
      </c>
      <c r="D460" s="60" t="s">
        <v>395</v>
      </c>
      <c r="E460" s="60" t="s">
        <v>515</v>
      </c>
    </row>
    <row r="461" spans="2:5" x14ac:dyDescent="0.2">
      <c r="B461" s="60" t="s">
        <v>1117</v>
      </c>
      <c r="C461" s="192">
        <v>532215</v>
      </c>
      <c r="D461" s="60" t="s">
        <v>1118</v>
      </c>
      <c r="E461" s="60" t="s">
        <v>713</v>
      </c>
    </row>
    <row r="462" spans="2:5" x14ac:dyDescent="0.2">
      <c r="B462" s="60" t="s">
        <v>1119</v>
      </c>
      <c r="C462" s="192">
        <v>532395</v>
      </c>
      <c r="D462" s="60" t="s">
        <v>1120</v>
      </c>
      <c r="E462" s="60" t="s">
        <v>725</v>
      </c>
    </row>
    <row r="463" spans="2:5" x14ac:dyDescent="0.2">
      <c r="B463" s="60" t="s">
        <v>1121</v>
      </c>
      <c r="C463" s="192">
        <v>542285</v>
      </c>
      <c r="D463" s="60" t="s">
        <v>1122</v>
      </c>
      <c r="E463" s="60" t="s">
        <v>410</v>
      </c>
    </row>
    <row r="464" spans="2:5" x14ac:dyDescent="0.2">
      <c r="B464" s="60" t="s">
        <v>1123</v>
      </c>
      <c r="C464" s="192">
        <v>505506</v>
      </c>
      <c r="D464" s="60" t="s">
        <v>395</v>
      </c>
      <c r="E464" s="60" t="s">
        <v>488</v>
      </c>
    </row>
    <row r="465" spans="2:5" x14ac:dyDescent="0.2">
      <c r="B465" s="60" t="s">
        <v>1124</v>
      </c>
      <c r="C465" s="192">
        <v>523850</v>
      </c>
      <c r="D465" s="60" t="s">
        <v>395</v>
      </c>
      <c r="E465" s="60" t="s">
        <v>403</v>
      </c>
    </row>
    <row r="466" spans="2:5" x14ac:dyDescent="0.2">
      <c r="B466" s="60" t="s">
        <v>1125</v>
      </c>
      <c r="C466" s="192">
        <v>523168</v>
      </c>
      <c r="D466" s="60" t="s">
        <v>395</v>
      </c>
      <c r="E466" s="60" t="s">
        <v>609</v>
      </c>
    </row>
    <row r="467" spans="2:5" x14ac:dyDescent="0.2">
      <c r="B467" s="60" t="s">
        <v>1126</v>
      </c>
      <c r="C467" s="192">
        <v>508933</v>
      </c>
      <c r="D467" s="60" t="s">
        <v>1127</v>
      </c>
      <c r="E467" s="60" t="s">
        <v>410</v>
      </c>
    </row>
    <row r="468" spans="2:5" x14ac:dyDescent="0.2">
      <c r="B468" s="60" t="s">
        <v>1128</v>
      </c>
      <c r="C468" s="192">
        <v>512063</v>
      </c>
      <c r="D468" s="60" t="s">
        <v>395</v>
      </c>
      <c r="E468" s="60" t="s">
        <v>417</v>
      </c>
    </row>
    <row r="469" spans="2:5" x14ac:dyDescent="0.2">
      <c r="B469" s="60" t="s">
        <v>1129</v>
      </c>
      <c r="C469" s="192">
        <v>536965</v>
      </c>
      <c r="D469" s="60" t="s">
        <v>395</v>
      </c>
      <c r="E469" s="60" t="s">
        <v>412</v>
      </c>
    </row>
    <row r="470" spans="2:5" x14ac:dyDescent="0.2">
      <c r="B470" s="60" t="s">
        <v>1130</v>
      </c>
      <c r="C470" s="192">
        <v>508136</v>
      </c>
      <c r="D470" s="60" t="s">
        <v>395</v>
      </c>
      <c r="E470" s="60" t="s">
        <v>802</v>
      </c>
    </row>
    <row r="471" spans="2:5" x14ac:dyDescent="0.2">
      <c r="B471" s="60" t="s">
        <v>1131</v>
      </c>
      <c r="C471" s="192">
        <v>532507</v>
      </c>
      <c r="D471" s="60" t="s">
        <v>1132</v>
      </c>
      <c r="E471" s="60" t="s">
        <v>1133</v>
      </c>
    </row>
    <row r="472" spans="2:5" x14ac:dyDescent="0.2">
      <c r="B472" s="60" t="s">
        <v>1134</v>
      </c>
      <c r="C472" s="192">
        <v>537766</v>
      </c>
      <c r="D472" s="60" t="s">
        <v>395</v>
      </c>
      <c r="E472" s="60" t="s">
        <v>693</v>
      </c>
    </row>
    <row r="473" spans="2:5" x14ac:dyDescent="0.2">
      <c r="B473" s="60" t="s">
        <v>1135</v>
      </c>
      <c r="C473" s="192">
        <v>532719</v>
      </c>
      <c r="D473" s="60" t="s">
        <v>1136</v>
      </c>
      <c r="E473" s="60" t="s">
        <v>481</v>
      </c>
    </row>
    <row r="474" spans="2:5" x14ac:dyDescent="0.2">
      <c r="B474" s="60" t="s">
        <v>1137</v>
      </c>
      <c r="C474" s="192">
        <v>523019</v>
      </c>
      <c r="D474" s="60" t="s">
        <v>395</v>
      </c>
      <c r="E474" s="60" t="s">
        <v>378</v>
      </c>
    </row>
    <row r="475" spans="2:5" x14ac:dyDescent="0.2">
      <c r="B475" s="60" t="s">
        <v>1138</v>
      </c>
      <c r="C475" s="192">
        <v>523186</v>
      </c>
      <c r="D475" s="60" t="s">
        <v>395</v>
      </c>
      <c r="E475" s="60" t="s">
        <v>389</v>
      </c>
    </row>
    <row r="476" spans="2:5" x14ac:dyDescent="0.2">
      <c r="B476" s="60" t="s">
        <v>1139</v>
      </c>
      <c r="C476" s="192">
        <v>523186</v>
      </c>
      <c r="D476" s="60" t="s">
        <v>395</v>
      </c>
      <c r="E476" s="60" t="s">
        <v>389</v>
      </c>
    </row>
    <row r="477" spans="2:5" x14ac:dyDescent="0.2">
      <c r="B477" s="60" t="s">
        <v>1140</v>
      </c>
      <c r="C477" s="192" t="s">
        <v>395</v>
      </c>
      <c r="D477" s="60" t="s">
        <v>1141</v>
      </c>
      <c r="E477" s="60" t="s">
        <v>406</v>
      </c>
    </row>
    <row r="478" spans="2:5" x14ac:dyDescent="0.2">
      <c r="B478" s="60" t="s">
        <v>1142</v>
      </c>
      <c r="C478" s="192">
        <v>542206</v>
      </c>
      <c r="D478" s="60" t="s">
        <v>1143</v>
      </c>
      <c r="E478" s="60" t="s">
        <v>761</v>
      </c>
    </row>
    <row r="479" spans="2:5" x14ac:dyDescent="0.2">
      <c r="B479" s="60" t="s">
        <v>1144</v>
      </c>
      <c r="C479" s="192">
        <v>531268</v>
      </c>
      <c r="D479" s="60" t="s">
        <v>395</v>
      </c>
      <c r="E479" s="60" t="s">
        <v>488</v>
      </c>
    </row>
    <row r="480" spans="2:5" x14ac:dyDescent="0.2">
      <c r="B480" s="60" t="s">
        <v>1145</v>
      </c>
      <c r="C480" s="192">
        <v>532380</v>
      </c>
      <c r="D480" s="60" t="s">
        <v>395</v>
      </c>
      <c r="E480" s="60" t="s">
        <v>398</v>
      </c>
    </row>
    <row r="481" spans="2:5" x14ac:dyDescent="0.2">
      <c r="B481" s="60" t="s">
        <v>1146</v>
      </c>
      <c r="C481" s="192">
        <v>524516</v>
      </c>
      <c r="D481" s="60" t="s">
        <v>395</v>
      </c>
      <c r="E481" s="60" t="s">
        <v>433</v>
      </c>
    </row>
    <row r="482" spans="2:5" x14ac:dyDescent="0.2">
      <c r="B482" s="60" t="s">
        <v>1147</v>
      </c>
      <c r="C482" s="192">
        <v>532989</v>
      </c>
      <c r="D482" s="60" t="s">
        <v>1148</v>
      </c>
      <c r="E482" s="60" t="s">
        <v>433</v>
      </c>
    </row>
    <row r="483" spans="2:5" x14ac:dyDescent="0.2">
      <c r="B483" s="60" t="s">
        <v>1149</v>
      </c>
      <c r="C483" s="192">
        <v>530197</v>
      </c>
      <c r="D483" s="60" t="s">
        <v>395</v>
      </c>
      <c r="E483" s="60" t="s">
        <v>555</v>
      </c>
    </row>
    <row r="484" spans="2:5" x14ac:dyDescent="0.2">
      <c r="B484" s="60" t="s">
        <v>1150</v>
      </c>
      <c r="C484" s="192">
        <v>511724</v>
      </c>
      <c r="D484" s="60" t="s">
        <v>395</v>
      </c>
      <c r="E484" s="60" t="s">
        <v>412</v>
      </c>
    </row>
    <row r="485" spans="2:5" x14ac:dyDescent="0.2">
      <c r="B485" s="60" t="s">
        <v>1151</v>
      </c>
      <c r="C485" s="192">
        <v>532977</v>
      </c>
      <c r="D485" s="60" t="s">
        <v>1152</v>
      </c>
      <c r="E485" s="60" t="s">
        <v>1052</v>
      </c>
    </row>
    <row r="486" spans="2:5" x14ac:dyDescent="0.2">
      <c r="B486" s="60" t="s">
        <v>1153</v>
      </c>
      <c r="C486" s="192" t="s">
        <v>395</v>
      </c>
      <c r="D486" s="60" t="s">
        <v>1154</v>
      </c>
      <c r="E486" s="60" t="s">
        <v>577</v>
      </c>
    </row>
    <row r="487" spans="2:5" x14ac:dyDescent="0.2">
      <c r="B487" s="60" t="s">
        <v>1155</v>
      </c>
      <c r="C487" s="192">
        <v>533229</v>
      </c>
      <c r="D487" s="60" t="s">
        <v>1156</v>
      </c>
      <c r="E487" s="60" t="s">
        <v>577</v>
      </c>
    </row>
    <row r="488" spans="2:5" x14ac:dyDescent="0.2">
      <c r="B488" s="60" t="s">
        <v>1157</v>
      </c>
      <c r="C488" s="192">
        <v>500031</v>
      </c>
      <c r="D488" s="60" t="s">
        <v>1158</v>
      </c>
      <c r="E488" s="60" t="s">
        <v>1159</v>
      </c>
    </row>
    <row r="489" spans="2:5" x14ac:dyDescent="0.2">
      <c r="B489" s="60" t="s">
        <v>1160</v>
      </c>
      <c r="C489" s="192">
        <v>500034</v>
      </c>
      <c r="D489" s="60" t="s">
        <v>1161</v>
      </c>
      <c r="E489" s="60" t="s">
        <v>412</v>
      </c>
    </row>
    <row r="490" spans="2:5" x14ac:dyDescent="0.2">
      <c r="B490" s="60" t="s">
        <v>1162</v>
      </c>
      <c r="C490" s="192">
        <v>532978</v>
      </c>
      <c r="D490" s="60" t="s">
        <v>1163</v>
      </c>
      <c r="E490" s="60" t="s">
        <v>561</v>
      </c>
    </row>
    <row r="491" spans="2:5" x14ac:dyDescent="0.2">
      <c r="B491" s="60" t="s">
        <v>1164</v>
      </c>
      <c r="C491" s="192">
        <v>512261</v>
      </c>
      <c r="D491" s="60" t="s">
        <v>395</v>
      </c>
      <c r="E491" s="60" t="s">
        <v>417</v>
      </c>
    </row>
    <row r="492" spans="2:5" x14ac:dyDescent="0.2">
      <c r="B492" s="60" t="s">
        <v>1165</v>
      </c>
      <c r="C492" s="192">
        <v>539872</v>
      </c>
      <c r="D492" s="60" t="s">
        <v>395</v>
      </c>
      <c r="E492" s="60" t="s">
        <v>433</v>
      </c>
    </row>
    <row r="493" spans="2:5" x14ac:dyDescent="0.2">
      <c r="B493" s="60" t="s">
        <v>1166</v>
      </c>
      <c r="C493" s="192">
        <v>500032</v>
      </c>
      <c r="D493" s="60" t="s">
        <v>1167</v>
      </c>
      <c r="E493" s="60" t="s">
        <v>1093</v>
      </c>
    </row>
    <row r="494" spans="2:5" x14ac:dyDescent="0.2">
      <c r="B494" s="60" t="s">
        <v>1168</v>
      </c>
      <c r="C494" s="192">
        <v>500490</v>
      </c>
      <c r="D494" s="60" t="s">
        <v>1169</v>
      </c>
      <c r="E494" s="60" t="s">
        <v>561</v>
      </c>
    </row>
    <row r="495" spans="2:5" x14ac:dyDescent="0.2">
      <c r="B495" s="60" t="s">
        <v>1170</v>
      </c>
      <c r="C495" s="192">
        <v>507944</v>
      </c>
      <c r="D495" s="60" t="s">
        <v>395</v>
      </c>
      <c r="E495" s="60" t="s">
        <v>403</v>
      </c>
    </row>
    <row r="496" spans="2:5" x14ac:dyDescent="0.2">
      <c r="B496" s="60" t="s">
        <v>1171</v>
      </c>
      <c r="C496" s="192">
        <v>511139</v>
      </c>
      <c r="D496" s="60" t="s">
        <v>395</v>
      </c>
      <c r="E496" s="60" t="s">
        <v>816</v>
      </c>
    </row>
    <row r="497" spans="2:5" x14ac:dyDescent="0.2">
      <c r="B497" s="60" t="s">
        <v>1172</v>
      </c>
      <c r="C497" s="192">
        <v>524824</v>
      </c>
      <c r="D497" s="60" t="s">
        <v>1173</v>
      </c>
      <c r="E497" s="60" t="s">
        <v>433</v>
      </c>
    </row>
    <row r="498" spans="2:5" x14ac:dyDescent="0.2">
      <c r="B498" s="60" t="s">
        <v>1174</v>
      </c>
      <c r="C498" s="192">
        <v>530999</v>
      </c>
      <c r="D498" s="60" t="s">
        <v>1175</v>
      </c>
      <c r="E498" s="60" t="s">
        <v>443</v>
      </c>
    </row>
    <row r="499" spans="2:5" x14ac:dyDescent="0.2">
      <c r="B499" s="60" t="s">
        <v>1176</v>
      </c>
      <c r="C499" s="192">
        <v>532382</v>
      </c>
      <c r="D499" s="60" t="s">
        <v>1177</v>
      </c>
      <c r="E499" s="60" t="s">
        <v>1133</v>
      </c>
    </row>
    <row r="500" spans="2:5" x14ac:dyDescent="0.2">
      <c r="B500" s="60" t="s">
        <v>1178</v>
      </c>
      <c r="C500" s="192">
        <v>513142</v>
      </c>
      <c r="D500" s="60" t="s">
        <v>395</v>
      </c>
      <c r="E500" s="60" t="s">
        <v>427</v>
      </c>
    </row>
    <row r="501" spans="2:5" x14ac:dyDescent="0.2">
      <c r="B501" s="60" t="s">
        <v>1179</v>
      </c>
      <c r="C501" s="192" t="s">
        <v>395</v>
      </c>
      <c r="D501" s="60" t="s">
        <v>1180</v>
      </c>
      <c r="E501" s="60" t="s">
        <v>1181</v>
      </c>
    </row>
    <row r="502" spans="2:5" x14ac:dyDescent="0.2">
      <c r="B502" s="60" t="s">
        <v>1182</v>
      </c>
      <c r="C502" s="192">
        <v>539834</v>
      </c>
      <c r="D502" s="60" t="s">
        <v>395</v>
      </c>
      <c r="E502" s="60" t="s">
        <v>417</v>
      </c>
    </row>
    <row r="503" spans="2:5" x14ac:dyDescent="0.2">
      <c r="B503" s="60" t="s">
        <v>1183</v>
      </c>
      <c r="C503" s="192">
        <v>502355</v>
      </c>
      <c r="D503" s="60" t="s">
        <v>1184</v>
      </c>
      <c r="E503" s="60" t="s">
        <v>875</v>
      </c>
    </row>
    <row r="504" spans="2:5" x14ac:dyDescent="0.2">
      <c r="B504" s="60" t="s">
        <v>1185</v>
      </c>
      <c r="C504" s="192">
        <v>539251</v>
      </c>
      <c r="D504" s="60" t="s">
        <v>1186</v>
      </c>
      <c r="E504" s="60" t="s">
        <v>590</v>
      </c>
    </row>
    <row r="505" spans="2:5" x14ac:dyDescent="0.2">
      <c r="B505" s="60" t="s">
        <v>1187</v>
      </c>
      <c r="C505" s="192">
        <v>500102</v>
      </c>
      <c r="D505" s="60" t="s">
        <v>1188</v>
      </c>
      <c r="E505" s="60" t="s">
        <v>389</v>
      </c>
    </row>
    <row r="506" spans="2:5" x14ac:dyDescent="0.2">
      <c r="B506" s="60" t="s">
        <v>1189</v>
      </c>
      <c r="C506" s="192">
        <v>523319</v>
      </c>
      <c r="D506" s="60" t="s">
        <v>1190</v>
      </c>
      <c r="E506" s="60" t="s">
        <v>384</v>
      </c>
    </row>
    <row r="507" spans="2:5" x14ac:dyDescent="0.2">
      <c r="B507" s="60" t="s">
        <v>1191</v>
      </c>
      <c r="C507" s="192">
        <v>532485</v>
      </c>
      <c r="D507" s="60" t="s">
        <v>395</v>
      </c>
      <c r="E507" s="60" t="s">
        <v>412</v>
      </c>
    </row>
    <row r="508" spans="2:5" x14ac:dyDescent="0.2">
      <c r="B508" s="60" t="s">
        <v>1192</v>
      </c>
      <c r="C508" s="192">
        <v>500038</v>
      </c>
      <c r="D508" s="60" t="s">
        <v>1193</v>
      </c>
      <c r="E508" s="60" t="s">
        <v>1093</v>
      </c>
    </row>
    <row r="509" spans="2:5" x14ac:dyDescent="0.2">
      <c r="B509" s="60" t="s">
        <v>1194</v>
      </c>
      <c r="C509" s="192">
        <v>520127</v>
      </c>
      <c r="D509" s="60" t="s">
        <v>395</v>
      </c>
      <c r="E509" s="60" t="s">
        <v>467</v>
      </c>
    </row>
    <row r="510" spans="2:5" x14ac:dyDescent="0.2">
      <c r="B510" s="60" t="s">
        <v>1195</v>
      </c>
      <c r="C510" s="192">
        <v>519295</v>
      </c>
      <c r="D510" s="60" t="s">
        <v>395</v>
      </c>
      <c r="E510" s="60" t="s">
        <v>455</v>
      </c>
    </row>
    <row r="511" spans="2:5" x14ac:dyDescent="0.2">
      <c r="B511" s="60" t="s">
        <v>1196</v>
      </c>
      <c r="C511" s="192">
        <v>531591</v>
      </c>
      <c r="D511" s="60" t="s">
        <v>395</v>
      </c>
      <c r="E511" s="60" t="s">
        <v>412</v>
      </c>
    </row>
    <row r="512" spans="2:5" x14ac:dyDescent="0.2">
      <c r="B512" s="60" t="s">
        <v>1197</v>
      </c>
      <c r="C512" s="192">
        <v>526849</v>
      </c>
      <c r="D512" s="60" t="s">
        <v>1198</v>
      </c>
      <c r="E512" s="60" t="s">
        <v>509</v>
      </c>
    </row>
    <row r="513" spans="2:5" x14ac:dyDescent="0.2">
      <c r="B513" s="60" t="s">
        <v>1199</v>
      </c>
      <c r="C513" s="192">
        <v>509053</v>
      </c>
      <c r="D513" s="60" t="s">
        <v>395</v>
      </c>
      <c r="E513" s="60" t="s">
        <v>816</v>
      </c>
    </row>
    <row r="514" spans="2:5" x14ac:dyDescent="0.2">
      <c r="B514" s="60" t="s">
        <v>1200</v>
      </c>
      <c r="C514" s="192">
        <v>500039</v>
      </c>
      <c r="D514" s="60" t="s">
        <v>1201</v>
      </c>
      <c r="E514" s="60" t="s">
        <v>750</v>
      </c>
    </row>
    <row r="515" spans="2:5" x14ac:dyDescent="0.2">
      <c r="B515" s="60" t="s">
        <v>1202</v>
      </c>
      <c r="C515" s="192">
        <v>541153</v>
      </c>
      <c r="D515" s="60" t="s">
        <v>1203</v>
      </c>
      <c r="E515" s="60" t="s">
        <v>713</v>
      </c>
    </row>
    <row r="516" spans="2:5" x14ac:dyDescent="0.2">
      <c r="B516" s="60" t="s">
        <v>1204</v>
      </c>
      <c r="C516" s="192">
        <v>532946</v>
      </c>
      <c r="D516" s="60" t="s">
        <v>1205</v>
      </c>
      <c r="E516" s="60" t="s">
        <v>509</v>
      </c>
    </row>
    <row r="517" spans="2:5" x14ac:dyDescent="0.2">
      <c r="B517" s="60" t="s">
        <v>1206</v>
      </c>
      <c r="C517" s="192">
        <v>539120</v>
      </c>
      <c r="D517" s="60" t="s">
        <v>395</v>
      </c>
      <c r="E517" s="60" t="s">
        <v>632</v>
      </c>
    </row>
    <row r="518" spans="2:5" x14ac:dyDescent="0.2">
      <c r="B518" s="60" t="s">
        <v>1207</v>
      </c>
      <c r="C518" s="192">
        <v>532134</v>
      </c>
      <c r="D518" s="60" t="s">
        <v>1208</v>
      </c>
      <c r="E518" s="60" t="s">
        <v>713</v>
      </c>
    </row>
    <row r="519" spans="2:5" x14ac:dyDescent="0.2">
      <c r="B519" s="60" t="s">
        <v>1209</v>
      </c>
      <c r="C519" s="192">
        <v>532149</v>
      </c>
      <c r="D519" s="60" t="s">
        <v>1210</v>
      </c>
      <c r="E519" s="60" t="s">
        <v>713</v>
      </c>
    </row>
    <row r="520" spans="2:5" x14ac:dyDescent="0.2">
      <c r="B520" s="60" t="s">
        <v>1211</v>
      </c>
      <c r="C520" s="192">
        <v>532525</v>
      </c>
      <c r="D520" s="60" t="s">
        <v>1212</v>
      </c>
      <c r="E520" s="60" t="s">
        <v>713</v>
      </c>
    </row>
    <row r="521" spans="2:5" x14ac:dyDescent="0.2">
      <c r="B521" s="60" t="s">
        <v>1213</v>
      </c>
      <c r="C521" s="192" t="s">
        <v>395</v>
      </c>
      <c r="D521" s="60" t="s">
        <v>1214</v>
      </c>
      <c r="E521" s="60" t="s">
        <v>406</v>
      </c>
    </row>
    <row r="522" spans="2:5" x14ac:dyDescent="0.2">
      <c r="B522" s="60" t="s">
        <v>1215</v>
      </c>
      <c r="C522" s="192">
        <v>532674</v>
      </c>
      <c r="D522" s="60" t="s">
        <v>1216</v>
      </c>
      <c r="E522" s="60" t="s">
        <v>410</v>
      </c>
    </row>
    <row r="523" spans="2:5" x14ac:dyDescent="0.2">
      <c r="B523" s="60" t="s">
        <v>1217</v>
      </c>
      <c r="C523" s="192">
        <v>500041</v>
      </c>
      <c r="D523" s="60" t="s">
        <v>1218</v>
      </c>
      <c r="E523" s="60" t="s">
        <v>1093</v>
      </c>
    </row>
    <row r="524" spans="2:5" x14ac:dyDescent="0.2">
      <c r="B524" s="60" t="s">
        <v>1219</v>
      </c>
      <c r="C524" s="192" t="s">
        <v>395</v>
      </c>
      <c r="D524" s="60" t="s">
        <v>1220</v>
      </c>
      <c r="E524" s="60" t="s">
        <v>406</v>
      </c>
    </row>
    <row r="525" spans="2:5" x14ac:dyDescent="0.2">
      <c r="B525" s="60" t="s">
        <v>1221</v>
      </c>
      <c r="C525" s="192">
        <v>538546</v>
      </c>
      <c r="D525" s="60" t="s">
        <v>395</v>
      </c>
      <c r="E525" s="60" t="s">
        <v>718</v>
      </c>
    </row>
    <row r="526" spans="2:5" x14ac:dyDescent="0.2">
      <c r="B526" s="60" t="s">
        <v>1222</v>
      </c>
      <c r="C526" s="192">
        <v>519353</v>
      </c>
      <c r="D526" s="60" t="s">
        <v>395</v>
      </c>
      <c r="E526" s="60" t="s">
        <v>802</v>
      </c>
    </row>
    <row r="527" spans="2:5" x14ac:dyDescent="0.2">
      <c r="B527" s="60" t="s">
        <v>1223</v>
      </c>
      <c r="C527" s="192">
        <v>503722</v>
      </c>
      <c r="D527" s="60" t="s">
        <v>1224</v>
      </c>
      <c r="E527" s="60" t="s">
        <v>410</v>
      </c>
    </row>
    <row r="528" spans="2:5" x14ac:dyDescent="0.2">
      <c r="B528" s="60" t="s">
        <v>1225</v>
      </c>
      <c r="C528" s="192">
        <v>532916</v>
      </c>
      <c r="D528" s="60" t="s">
        <v>1226</v>
      </c>
      <c r="E528" s="60" t="s">
        <v>408</v>
      </c>
    </row>
    <row r="529" spans="2:5" x14ac:dyDescent="0.2">
      <c r="B529" s="60" t="s">
        <v>1227</v>
      </c>
      <c r="C529" s="192">
        <v>513502</v>
      </c>
      <c r="D529" s="60" t="s">
        <v>395</v>
      </c>
      <c r="E529" s="60" t="s">
        <v>469</v>
      </c>
    </row>
    <row r="530" spans="2:5" x14ac:dyDescent="0.2">
      <c r="B530" s="60" t="s">
        <v>1228</v>
      </c>
      <c r="C530" s="192">
        <v>532336</v>
      </c>
      <c r="D530" s="60" t="s">
        <v>395</v>
      </c>
      <c r="E530" s="60" t="s">
        <v>488</v>
      </c>
    </row>
    <row r="531" spans="2:5" x14ac:dyDescent="0.2">
      <c r="B531" s="60" t="s">
        <v>1229</v>
      </c>
      <c r="C531" s="192">
        <v>532694</v>
      </c>
      <c r="D531" s="60" t="s">
        <v>1230</v>
      </c>
      <c r="E531" s="60" t="s">
        <v>816</v>
      </c>
    </row>
    <row r="532" spans="2:5" x14ac:dyDescent="0.2">
      <c r="B532" s="60" t="s">
        <v>1231</v>
      </c>
      <c r="C532" s="192">
        <v>532694</v>
      </c>
      <c r="D532" s="60" t="s">
        <v>1230</v>
      </c>
      <c r="E532" s="60" t="s">
        <v>816</v>
      </c>
    </row>
    <row r="533" spans="2:5" x14ac:dyDescent="0.2">
      <c r="B533" s="60" t="s">
        <v>1232</v>
      </c>
      <c r="C533" s="192">
        <v>524687</v>
      </c>
      <c r="D533" s="60" t="s">
        <v>395</v>
      </c>
      <c r="E533" s="60" t="s">
        <v>903</v>
      </c>
    </row>
    <row r="534" spans="2:5" x14ac:dyDescent="0.2">
      <c r="B534" s="60" t="s">
        <v>1233</v>
      </c>
      <c r="C534" s="192">
        <v>524687</v>
      </c>
      <c r="D534" s="60" t="s">
        <v>395</v>
      </c>
      <c r="E534" s="60" t="s">
        <v>903</v>
      </c>
    </row>
    <row r="535" spans="2:5" x14ac:dyDescent="0.2">
      <c r="B535" s="60" t="s">
        <v>1234</v>
      </c>
      <c r="C535" s="192">
        <v>500042</v>
      </c>
      <c r="D535" s="60" t="s">
        <v>1235</v>
      </c>
      <c r="E535" s="60" t="s">
        <v>555</v>
      </c>
    </row>
    <row r="536" spans="2:5" x14ac:dyDescent="0.2">
      <c r="B536" s="60" t="s">
        <v>1236</v>
      </c>
      <c r="C536" s="192">
        <v>500042</v>
      </c>
      <c r="D536" s="60" t="s">
        <v>1235</v>
      </c>
      <c r="E536" s="60" t="s">
        <v>555</v>
      </c>
    </row>
    <row r="537" spans="2:5" x14ac:dyDescent="0.2">
      <c r="B537" s="60" t="s">
        <v>1237</v>
      </c>
      <c r="C537" s="192">
        <v>500043</v>
      </c>
      <c r="D537" s="60" t="s">
        <v>1238</v>
      </c>
      <c r="E537" s="60" t="s">
        <v>821</v>
      </c>
    </row>
    <row r="538" spans="2:5" x14ac:dyDescent="0.2">
      <c r="B538" s="60" t="s">
        <v>1239</v>
      </c>
      <c r="C538" s="192">
        <v>500043</v>
      </c>
      <c r="D538" s="60" t="s">
        <v>1240</v>
      </c>
      <c r="E538" s="60" t="s">
        <v>821</v>
      </c>
    </row>
    <row r="539" spans="2:5" x14ac:dyDescent="0.2">
      <c r="B539" s="60" t="s">
        <v>1241</v>
      </c>
      <c r="C539" s="192">
        <v>522004</v>
      </c>
      <c r="D539" s="60" t="s">
        <v>395</v>
      </c>
      <c r="E539" s="60" t="s">
        <v>403</v>
      </c>
    </row>
    <row r="540" spans="2:5" x14ac:dyDescent="0.2">
      <c r="B540" s="60" t="s">
        <v>1242</v>
      </c>
      <c r="C540" s="192">
        <v>506285</v>
      </c>
      <c r="D540" s="60" t="s">
        <v>1243</v>
      </c>
      <c r="E540" s="60" t="s">
        <v>539</v>
      </c>
    </row>
    <row r="541" spans="2:5" x14ac:dyDescent="0.2">
      <c r="B541" s="60" t="s">
        <v>1244</v>
      </c>
      <c r="C541" s="192">
        <v>539946</v>
      </c>
      <c r="D541" s="60" t="s">
        <v>395</v>
      </c>
      <c r="E541" s="60" t="s">
        <v>412</v>
      </c>
    </row>
    <row r="542" spans="2:5" x14ac:dyDescent="0.2">
      <c r="B542" s="60" t="s">
        <v>1245</v>
      </c>
      <c r="C542" s="192">
        <v>517246</v>
      </c>
      <c r="D542" s="60" t="s">
        <v>395</v>
      </c>
      <c r="E542" s="60" t="s">
        <v>937</v>
      </c>
    </row>
    <row r="543" spans="2:5" x14ac:dyDescent="0.2">
      <c r="B543" s="60" t="s">
        <v>1246</v>
      </c>
      <c r="C543" s="192">
        <v>517246</v>
      </c>
      <c r="D543" s="60" t="s">
        <v>395</v>
      </c>
      <c r="E543" s="60" t="s">
        <v>937</v>
      </c>
    </row>
    <row r="544" spans="2:5" x14ac:dyDescent="0.2">
      <c r="B544" s="60" t="s">
        <v>1247</v>
      </c>
      <c r="C544" s="192">
        <v>539621</v>
      </c>
      <c r="D544" s="60" t="s">
        <v>395</v>
      </c>
      <c r="E544" s="60" t="s">
        <v>412</v>
      </c>
    </row>
    <row r="545" spans="2:5" x14ac:dyDescent="0.2">
      <c r="B545" s="60" t="s">
        <v>1248</v>
      </c>
      <c r="C545" s="192">
        <v>524332</v>
      </c>
      <c r="D545" s="60" t="s">
        <v>395</v>
      </c>
      <c r="E545" s="60" t="s">
        <v>644</v>
      </c>
    </row>
    <row r="546" spans="2:5" x14ac:dyDescent="0.2">
      <c r="B546" s="60" t="s">
        <v>1249</v>
      </c>
      <c r="C546" s="192">
        <v>542057</v>
      </c>
      <c r="D546" s="60" t="s">
        <v>395</v>
      </c>
      <c r="E546" s="60" t="s">
        <v>793</v>
      </c>
    </row>
    <row r="547" spans="2:5" x14ac:dyDescent="0.2">
      <c r="B547" s="60" t="s">
        <v>1250</v>
      </c>
      <c r="C547" s="192">
        <v>524828</v>
      </c>
      <c r="D547" s="60" t="s">
        <v>395</v>
      </c>
      <c r="E547" s="60" t="s">
        <v>433</v>
      </c>
    </row>
    <row r="548" spans="2:5" x14ac:dyDescent="0.2">
      <c r="B548" s="60" t="s">
        <v>1251</v>
      </c>
      <c r="C548" s="192">
        <v>539447</v>
      </c>
      <c r="D548" s="60" t="s">
        <v>1252</v>
      </c>
      <c r="E548" s="60" t="s">
        <v>590</v>
      </c>
    </row>
    <row r="549" spans="2:5" x14ac:dyDescent="0.2">
      <c r="B549" s="60" t="s">
        <v>1253</v>
      </c>
      <c r="C549" s="192">
        <v>533270</v>
      </c>
      <c r="D549" s="60" t="s">
        <v>1254</v>
      </c>
      <c r="E549" s="60" t="s">
        <v>718</v>
      </c>
    </row>
    <row r="550" spans="2:5" x14ac:dyDescent="0.2">
      <c r="B550" s="60" t="s">
        <v>1255</v>
      </c>
      <c r="C550" s="192">
        <v>539546</v>
      </c>
      <c r="D550" s="60" t="s">
        <v>395</v>
      </c>
      <c r="E550" s="60" t="s">
        <v>417</v>
      </c>
    </row>
    <row r="551" spans="2:5" x14ac:dyDescent="0.2">
      <c r="B551" s="60" t="s">
        <v>1256</v>
      </c>
      <c r="C551" s="192">
        <v>539018</v>
      </c>
      <c r="D551" s="60" t="s">
        <v>395</v>
      </c>
      <c r="E551" s="60" t="s">
        <v>427</v>
      </c>
    </row>
    <row r="552" spans="2:5" x14ac:dyDescent="0.2">
      <c r="B552" s="60" t="s">
        <v>1257</v>
      </c>
      <c r="C552" s="192">
        <v>532645</v>
      </c>
      <c r="D552" s="60" t="s">
        <v>395</v>
      </c>
      <c r="E552" s="60" t="s">
        <v>417</v>
      </c>
    </row>
    <row r="553" spans="2:5" x14ac:dyDescent="0.2">
      <c r="B553" s="60" t="s">
        <v>1258</v>
      </c>
      <c r="C553" s="192">
        <v>539399</v>
      </c>
      <c r="D553" s="60" t="s">
        <v>395</v>
      </c>
      <c r="E553" s="60" t="s">
        <v>410</v>
      </c>
    </row>
    <row r="554" spans="2:5" x14ac:dyDescent="0.2">
      <c r="B554" s="60" t="s">
        <v>1259</v>
      </c>
      <c r="C554" s="192">
        <v>522650</v>
      </c>
      <c r="D554" s="60" t="s">
        <v>395</v>
      </c>
      <c r="E554" s="60" t="s">
        <v>580</v>
      </c>
    </row>
    <row r="555" spans="2:5" x14ac:dyDescent="0.2">
      <c r="B555" s="60" t="s">
        <v>1260</v>
      </c>
      <c r="C555" s="192">
        <v>500048</v>
      </c>
      <c r="D555" s="60" t="s">
        <v>1261</v>
      </c>
      <c r="E555" s="60" t="s">
        <v>473</v>
      </c>
    </row>
    <row r="556" spans="2:5" x14ac:dyDescent="0.2">
      <c r="B556" s="60" t="s">
        <v>1262</v>
      </c>
      <c r="C556" s="192">
        <v>541178</v>
      </c>
      <c r="D556" s="60" t="s">
        <v>395</v>
      </c>
      <c r="E556" s="60" t="s">
        <v>580</v>
      </c>
    </row>
    <row r="557" spans="2:5" x14ac:dyDescent="0.2">
      <c r="B557" s="60" t="s">
        <v>1263</v>
      </c>
      <c r="C557" s="192">
        <v>509438</v>
      </c>
      <c r="D557" s="60" t="s">
        <v>395</v>
      </c>
      <c r="E557" s="60" t="s">
        <v>596</v>
      </c>
    </row>
    <row r="558" spans="2:5" x14ac:dyDescent="0.2">
      <c r="B558" s="60" t="s">
        <v>1264</v>
      </c>
      <c r="C558" s="192">
        <v>533095</v>
      </c>
      <c r="D558" s="60" t="s">
        <v>395</v>
      </c>
      <c r="E558" s="60" t="s">
        <v>412</v>
      </c>
    </row>
    <row r="559" spans="2:5" x14ac:dyDescent="0.2">
      <c r="B559" s="60" t="s">
        <v>1265</v>
      </c>
      <c r="C559" s="192">
        <v>512404</v>
      </c>
      <c r="D559" s="60" t="s">
        <v>395</v>
      </c>
      <c r="E559" s="60" t="s">
        <v>427</v>
      </c>
    </row>
    <row r="560" spans="2:5" x14ac:dyDescent="0.2">
      <c r="B560" s="60" t="s">
        <v>1266</v>
      </c>
      <c r="C560" s="192">
        <v>532230</v>
      </c>
      <c r="D560" s="60" t="s">
        <v>395</v>
      </c>
      <c r="E560" s="60" t="s">
        <v>410</v>
      </c>
    </row>
    <row r="561" spans="2:5" x14ac:dyDescent="0.2">
      <c r="B561" s="60" t="s">
        <v>1267</v>
      </c>
      <c r="C561" s="192">
        <v>512195</v>
      </c>
      <c r="D561" s="60" t="s">
        <v>395</v>
      </c>
      <c r="E561" s="60" t="s">
        <v>816</v>
      </c>
    </row>
    <row r="562" spans="2:5" x14ac:dyDescent="0.2">
      <c r="B562" s="60" t="s">
        <v>1268</v>
      </c>
      <c r="C562" s="192">
        <v>509480</v>
      </c>
      <c r="D562" s="60" t="s">
        <v>1269</v>
      </c>
      <c r="E562" s="60" t="s">
        <v>672</v>
      </c>
    </row>
    <row r="563" spans="2:5" x14ac:dyDescent="0.2">
      <c r="B563" s="60" t="s">
        <v>1270</v>
      </c>
      <c r="C563" s="192">
        <v>531340</v>
      </c>
      <c r="D563" s="60" t="s">
        <v>395</v>
      </c>
      <c r="E563" s="60" t="s">
        <v>378</v>
      </c>
    </row>
    <row r="564" spans="2:5" x14ac:dyDescent="0.2">
      <c r="B564" s="60" t="s">
        <v>1271</v>
      </c>
      <c r="C564" s="192">
        <v>524606</v>
      </c>
      <c r="D564" s="60" t="s">
        <v>395</v>
      </c>
      <c r="E564" s="60" t="s">
        <v>433</v>
      </c>
    </row>
    <row r="565" spans="2:5" x14ac:dyDescent="0.2">
      <c r="B565" s="60" t="s">
        <v>1272</v>
      </c>
      <c r="C565" s="192">
        <v>531582</v>
      </c>
      <c r="D565" s="60" t="s">
        <v>395</v>
      </c>
      <c r="E565" s="60" t="s">
        <v>412</v>
      </c>
    </row>
    <row r="566" spans="2:5" x14ac:dyDescent="0.2">
      <c r="B566" s="60" t="s">
        <v>1273</v>
      </c>
      <c r="C566" s="192">
        <v>508664</v>
      </c>
      <c r="D566" s="60" t="s">
        <v>395</v>
      </c>
      <c r="E566" s="60" t="s">
        <v>596</v>
      </c>
    </row>
    <row r="567" spans="2:5" x14ac:dyDescent="0.2">
      <c r="B567" s="60" t="s">
        <v>1274</v>
      </c>
      <c r="C567" s="192" t="s">
        <v>395</v>
      </c>
      <c r="D567" s="60" t="s">
        <v>1275</v>
      </c>
      <c r="E567" s="60" t="s">
        <v>406</v>
      </c>
    </row>
    <row r="568" spans="2:5" x14ac:dyDescent="0.2">
      <c r="B568" s="60" t="s">
        <v>1276</v>
      </c>
      <c r="C568" s="192">
        <v>512477</v>
      </c>
      <c r="D568" s="60" t="s">
        <v>395</v>
      </c>
      <c r="E568" s="60" t="s">
        <v>410</v>
      </c>
    </row>
    <row r="569" spans="2:5" x14ac:dyDescent="0.2">
      <c r="B569" s="60" t="s">
        <v>1277</v>
      </c>
      <c r="C569" s="192">
        <v>512477</v>
      </c>
      <c r="D569" s="60" t="s">
        <v>395</v>
      </c>
      <c r="E569" s="60" t="s">
        <v>410</v>
      </c>
    </row>
    <row r="570" spans="2:5" x14ac:dyDescent="0.2">
      <c r="B570" s="60" t="s">
        <v>1278</v>
      </c>
      <c r="C570" s="192">
        <v>533303</v>
      </c>
      <c r="D570" s="60" t="s">
        <v>1279</v>
      </c>
      <c r="E570" s="60" t="s">
        <v>561</v>
      </c>
    </row>
    <row r="571" spans="2:5" x14ac:dyDescent="0.2">
      <c r="B571" s="60" t="s">
        <v>1280</v>
      </c>
      <c r="C571" s="192">
        <v>532430</v>
      </c>
      <c r="D571" s="60" t="s">
        <v>1281</v>
      </c>
      <c r="E571" s="60" t="s">
        <v>534</v>
      </c>
    </row>
    <row r="572" spans="2:5" x14ac:dyDescent="0.2">
      <c r="B572" s="60" t="s">
        <v>1282</v>
      </c>
      <c r="C572" s="192">
        <v>539662</v>
      </c>
      <c r="D572" s="60" t="s">
        <v>395</v>
      </c>
      <c r="E572" s="60" t="s">
        <v>412</v>
      </c>
    </row>
    <row r="573" spans="2:5" x14ac:dyDescent="0.2">
      <c r="B573" s="60" t="s">
        <v>1283</v>
      </c>
      <c r="C573" s="192">
        <v>511664</v>
      </c>
      <c r="D573" s="60" t="s">
        <v>395</v>
      </c>
      <c r="E573" s="60" t="s">
        <v>398</v>
      </c>
    </row>
    <row r="574" spans="2:5" x14ac:dyDescent="0.2">
      <c r="B574" s="60" t="s">
        <v>1284</v>
      </c>
      <c r="C574" s="192">
        <v>532930</v>
      </c>
      <c r="D574" s="60" t="s">
        <v>1285</v>
      </c>
      <c r="E574" s="60" t="s">
        <v>438</v>
      </c>
    </row>
    <row r="575" spans="2:5" x14ac:dyDescent="0.2">
      <c r="B575" s="60" t="s">
        <v>1286</v>
      </c>
      <c r="C575" s="192">
        <v>530803</v>
      </c>
      <c r="D575" s="60" t="s">
        <v>1287</v>
      </c>
      <c r="E575" s="60" t="s">
        <v>443</v>
      </c>
    </row>
    <row r="576" spans="2:5" x14ac:dyDescent="0.2">
      <c r="B576" s="60" t="s">
        <v>1288</v>
      </c>
      <c r="C576" s="192">
        <v>531719</v>
      </c>
      <c r="D576" s="60" t="s">
        <v>395</v>
      </c>
      <c r="E576" s="60" t="s">
        <v>539</v>
      </c>
    </row>
    <row r="577" spans="2:5" x14ac:dyDescent="0.2">
      <c r="B577" s="60" t="s">
        <v>1289</v>
      </c>
      <c r="C577" s="192">
        <v>504646</v>
      </c>
      <c r="D577" s="60" t="s">
        <v>395</v>
      </c>
      <c r="E577" s="60" t="s">
        <v>750</v>
      </c>
    </row>
    <row r="578" spans="2:5" x14ac:dyDescent="0.2">
      <c r="B578" s="60" t="s">
        <v>1290</v>
      </c>
      <c r="C578" s="192">
        <v>509449</v>
      </c>
      <c r="D578" s="60" t="s">
        <v>395</v>
      </c>
      <c r="E578" s="60" t="s">
        <v>443</v>
      </c>
    </row>
    <row r="579" spans="2:5" x14ac:dyDescent="0.2">
      <c r="B579" s="60" t="s">
        <v>1291</v>
      </c>
      <c r="C579" s="192">
        <v>512296</v>
      </c>
      <c r="D579" s="60" t="s">
        <v>1292</v>
      </c>
      <c r="E579" s="60" t="s">
        <v>469</v>
      </c>
    </row>
    <row r="580" spans="2:5" x14ac:dyDescent="0.2">
      <c r="B580" s="60" t="s">
        <v>1293</v>
      </c>
      <c r="C580" s="192">
        <v>512296</v>
      </c>
      <c r="D580" s="60" t="s">
        <v>1292</v>
      </c>
      <c r="E580" s="60" t="s">
        <v>469</v>
      </c>
    </row>
    <row r="581" spans="2:5" x14ac:dyDescent="0.2">
      <c r="B581" s="60" t="s">
        <v>1294</v>
      </c>
      <c r="C581" s="192">
        <v>540621</v>
      </c>
      <c r="D581" s="60" t="s">
        <v>1295</v>
      </c>
      <c r="E581" s="60" t="s">
        <v>481</v>
      </c>
    </row>
    <row r="582" spans="2:5" x14ac:dyDescent="0.2">
      <c r="B582" s="60" t="s">
        <v>1296</v>
      </c>
      <c r="C582" s="192">
        <v>540545</v>
      </c>
      <c r="D582" s="60" t="s">
        <v>395</v>
      </c>
      <c r="E582" s="60" t="s">
        <v>509</v>
      </c>
    </row>
    <row r="583" spans="2:5" x14ac:dyDescent="0.2">
      <c r="B583" s="60" t="s">
        <v>1297</v>
      </c>
      <c r="C583" s="192">
        <v>512608</v>
      </c>
      <c r="D583" s="60" t="s">
        <v>1298</v>
      </c>
      <c r="E583" s="60" t="s">
        <v>509</v>
      </c>
    </row>
    <row r="584" spans="2:5" x14ac:dyDescent="0.2">
      <c r="B584" s="60" t="s">
        <v>1299</v>
      </c>
      <c r="C584" s="192">
        <v>538576</v>
      </c>
      <c r="D584" s="60" t="s">
        <v>395</v>
      </c>
      <c r="E584" s="60" t="s">
        <v>481</v>
      </c>
    </row>
    <row r="585" spans="2:5" x14ac:dyDescent="0.2">
      <c r="B585" s="60" t="s">
        <v>1300</v>
      </c>
      <c r="C585" s="192">
        <v>500052</v>
      </c>
      <c r="D585" s="60" t="s">
        <v>1301</v>
      </c>
      <c r="E585" s="60" t="s">
        <v>555</v>
      </c>
    </row>
    <row r="586" spans="2:5" x14ac:dyDescent="0.2">
      <c r="B586" s="60" t="s">
        <v>1302</v>
      </c>
      <c r="C586" s="192">
        <v>531862</v>
      </c>
      <c r="D586" s="60" t="s">
        <v>395</v>
      </c>
      <c r="E586" s="60" t="s">
        <v>903</v>
      </c>
    </row>
    <row r="587" spans="2:5" x14ac:dyDescent="0.2">
      <c r="B587" s="60" t="s">
        <v>1303</v>
      </c>
      <c r="C587" s="192">
        <v>511501</v>
      </c>
      <c r="D587" s="60" t="s">
        <v>395</v>
      </c>
      <c r="E587" s="60" t="s">
        <v>378</v>
      </c>
    </row>
    <row r="588" spans="2:5" x14ac:dyDescent="0.2">
      <c r="B588" s="60" t="s">
        <v>1304</v>
      </c>
      <c r="C588" s="192">
        <v>503960</v>
      </c>
      <c r="D588" s="60" t="s">
        <v>1305</v>
      </c>
      <c r="E588" s="60" t="s">
        <v>693</v>
      </c>
    </row>
    <row r="589" spans="2:5" x14ac:dyDescent="0.2">
      <c r="B589" s="60" t="s">
        <v>1306</v>
      </c>
      <c r="C589" s="192">
        <v>541143</v>
      </c>
      <c r="D589" s="60" t="s">
        <v>1307</v>
      </c>
      <c r="E589" s="60" t="s">
        <v>868</v>
      </c>
    </row>
    <row r="590" spans="2:5" x14ac:dyDescent="0.2">
      <c r="B590" s="60" t="s">
        <v>1308</v>
      </c>
      <c r="C590" s="192">
        <v>500049</v>
      </c>
      <c r="D590" s="60" t="s">
        <v>1309</v>
      </c>
      <c r="E590" s="60" t="s">
        <v>868</v>
      </c>
    </row>
    <row r="591" spans="2:5" x14ac:dyDescent="0.2">
      <c r="B591" s="60" t="s">
        <v>1310</v>
      </c>
      <c r="C591" s="192">
        <v>533228</v>
      </c>
      <c r="D591" s="60" t="s">
        <v>1311</v>
      </c>
      <c r="E591" s="60" t="s">
        <v>412</v>
      </c>
    </row>
    <row r="592" spans="2:5" x14ac:dyDescent="0.2">
      <c r="B592" s="60" t="s">
        <v>1312</v>
      </c>
      <c r="C592" s="192">
        <v>500493</v>
      </c>
      <c r="D592" s="60" t="s">
        <v>1313</v>
      </c>
      <c r="E592" s="60" t="s">
        <v>1314</v>
      </c>
    </row>
    <row r="593" spans="2:5" x14ac:dyDescent="0.2">
      <c r="B593" s="60" t="s">
        <v>1315</v>
      </c>
      <c r="C593" s="192">
        <v>505688</v>
      </c>
      <c r="D593" s="60" t="s">
        <v>1316</v>
      </c>
      <c r="E593" s="60" t="s">
        <v>750</v>
      </c>
    </row>
    <row r="594" spans="2:5" x14ac:dyDescent="0.2">
      <c r="B594" s="60" t="s">
        <v>1317</v>
      </c>
      <c r="C594" s="192">
        <v>500103</v>
      </c>
      <c r="D594" s="60" t="s">
        <v>1318</v>
      </c>
      <c r="E594" s="60" t="s">
        <v>438</v>
      </c>
    </row>
    <row r="595" spans="2:5" x14ac:dyDescent="0.2">
      <c r="B595" s="60" t="s">
        <v>1319</v>
      </c>
      <c r="C595" s="192">
        <v>524663</v>
      </c>
      <c r="D595" s="60" t="s">
        <v>395</v>
      </c>
      <c r="E595" s="60" t="s">
        <v>433</v>
      </c>
    </row>
    <row r="596" spans="2:5" x14ac:dyDescent="0.2">
      <c r="B596" s="60" t="s">
        <v>1320</v>
      </c>
      <c r="C596" s="192">
        <v>541096</v>
      </c>
      <c r="D596" s="60" t="s">
        <v>395</v>
      </c>
      <c r="E596" s="60" t="s">
        <v>433</v>
      </c>
    </row>
    <row r="597" spans="2:5" x14ac:dyDescent="0.2">
      <c r="B597" s="60" t="s">
        <v>1321</v>
      </c>
      <c r="C597" s="192">
        <v>500547</v>
      </c>
      <c r="D597" s="60" t="s">
        <v>1322</v>
      </c>
      <c r="E597" s="60" t="s">
        <v>1323</v>
      </c>
    </row>
    <row r="598" spans="2:5" x14ac:dyDescent="0.2">
      <c r="B598" s="60" t="s">
        <v>1324</v>
      </c>
      <c r="C598" s="192">
        <v>590021</v>
      </c>
      <c r="D598" s="60" t="s">
        <v>1325</v>
      </c>
      <c r="E598" s="60" t="s">
        <v>539</v>
      </c>
    </row>
    <row r="599" spans="2:5" x14ac:dyDescent="0.2">
      <c r="B599" s="60" t="s">
        <v>1326</v>
      </c>
      <c r="C599" s="192">
        <v>540700</v>
      </c>
      <c r="D599" s="60" t="s">
        <v>1327</v>
      </c>
      <c r="E599" s="60" t="s">
        <v>989</v>
      </c>
    </row>
    <row r="600" spans="2:5" x14ac:dyDescent="0.2">
      <c r="B600" s="60" t="s">
        <v>1328</v>
      </c>
      <c r="C600" s="192">
        <v>523229</v>
      </c>
      <c r="D600" s="60" t="s">
        <v>395</v>
      </c>
      <c r="E600" s="60" t="s">
        <v>750</v>
      </c>
    </row>
    <row r="601" spans="2:5" x14ac:dyDescent="0.2">
      <c r="B601" s="60" t="s">
        <v>1329</v>
      </c>
      <c r="C601" s="192">
        <v>531029</v>
      </c>
      <c r="D601" s="60" t="s">
        <v>395</v>
      </c>
      <c r="E601" s="60" t="s">
        <v>417</v>
      </c>
    </row>
    <row r="602" spans="2:5" x14ac:dyDescent="0.2">
      <c r="B602" s="60" t="s">
        <v>1330</v>
      </c>
      <c r="C602" s="192">
        <v>539799</v>
      </c>
      <c r="D602" s="60" t="s">
        <v>1331</v>
      </c>
      <c r="E602" s="60" t="s">
        <v>718</v>
      </c>
    </row>
    <row r="603" spans="2:5" x14ac:dyDescent="0.2">
      <c r="B603" s="60" t="s">
        <v>1332</v>
      </c>
      <c r="C603" s="192">
        <v>532609</v>
      </c>
      <c r="D603" s="60" t="s">
        <v>1333</v>
      </c>
      <c r="E603" s="60" t="s">
        <v>473</v>
      </c>
    </row>
    <row r="604" spans="2:5" x14ac:dyDescent="0.2">
      <c r="B604" s="60" t="s">
        <v>1334</v>
      </c>
      <c r="C604" s="192">
        <v>533499</v>
      </c>
      <c r="D604" s="60" t="s">
        <v>1335</v>
      </c>
      <c r="E604" s="60" t="s">
        <v>381</v>
      </c>
    </row>
    <row r="605" spans="2:5" x14ac:dyDescent="0.2">
      <c r="B605" s="60" t="s">
        <v>1336</v>
      </c>
      <c r="C605" s="192">
        <v>532454</v>
      </c>
      <c r="D605" s="60" t="s">
        <v>1337</v>
      </c>
      <c r="E605" s="60" t="s">
        <v>1338</v>
      </c>
    </row>
    <row r="606" spans="2:5" x14ac:dyDescent="0.2">
      <c r="B606" s="60" t="s">
        <v>1339</v>
      </c>
      <c r="C606" s="192">
        <v>534816</v>
      </c>
      <c r="D606" s="60" t="s">
        <v>1340</v>
      </c>
      <c r="E606" s="60" t="s">
        <v>1341</v>
      </c>
    </row>
    <row r="607" spans="2:5" x14ac:dyDescent="0.2">
      <c r="B607" s="60" t="s">
        <v>1342</v>
      </c>
      <c r="C607" s="192">
        <v>526666</v>
      </c>
      <c r="D607" s="60" t="s">
        <v>1343</v>
      </c>
      <c r="E607" s="60" t="s">
        <v>509</v>
      </c>
    </row>
    <row r="608" spans="2:5" x14ac:dyDescent="0.2">
      <c r="B608" s="60" t="s">
        <v>1344</v>
      </c>
      <c r="C608" s="192">
        <v>524534</v>
      </c>
      <c r="D608" s="60" t="s">
        <v>395</v>
      </c>
      <c r="E608" s="60" t="s">
        <v>539</v>
      </c>
    </row>
    <row r="609" spans="2:5" x14ac:dyDescent="0.2">
      <c r="B609" s="60" t="s">
        <v>1345</v>
      </c>
      <c r="C609" s="192">
        <v>540956</v>
      </c>
      <c r="D609" s="60" t="s">
        <v>395</v>
      </c>
      <c r="E609" s="60" t="s">
        <v>396</v>
      </c>
    </row>
    <row r="610" spans="2:5" x14ac:dyDescent="0.2">
      <c r="B610" s="60" t="s">
        <v>1346</v>
      </c>
      <c r="C610" s="192">
        <v>540956</v>
      </c>
      <c r="D610" s="60" t="s">
        <v>395</v>
      </c>
      <c r="E610" s="60" t="s">
        <v>396</v>
      </c>
    </row>
    <row r="611" spans="2:5" x14ac:dyDescent="0.2">
      <c r="B611" s="60" t="s">
        <v>1347</v>
      </c>
      <c r="C611" s="192">
        <v>514272</v>
      </c>
      <c r="D611" s="60" t="s">
        <v>395</v>
      </c>
      <c r="E611" s="60" t="s">
        <v>410</v>
      </c>
    </row>
    <row r="612" spans="2:5" x14ac:dyDescent="0.2">
      <c r="B612" s="60" t="s">
        <v>1348</v>
      </c>
      <c r="C612" s="192">
        <v>533108</v>
      </c>
      <c r="D612" s="60" t="s">
        <v>395</v>
      </c>
      <c r="E612" s="60" t="s">
        <v>410</v>
      </c>
    </row>
    <row r="613" spans="2:5" x14ac:dyDescent="0.2">
      <c r="B613" s="60" t="s">
        <v>1349</v>
      </c>
      <c r="C613" s="192">
        <v>506027</v>
      </c>
      <c r="D613" s="60" t="s">
        <v>395</v>
      </c>
      <c r="E613" s="60" t="s">
        <v>700</v>
      </c>
    </row>
    <row r="614" spans="2:5" x14ac:dyDescent="0.2">
      <c r="B614" s="60" t="s">
        <v>1350</v>
      </c>
      <c r="C614" s="192">
        <v>500055</v>
      </c>
      <c r="D614" s="60" t="s">
        <v>1351</v>
      </c>
      <c r="E614" s="60" t="s">
        <v>427</v>
      </c>
    </row>
    <row r="615" spans="2:5" x14ac:dyDescent="0.2">
      <c r="B615" s="60" t="s">
        <v>1352</v>
      </c>
      <c r="C615" s="192">
        <v>540061</v>
      </c>
      <c r="D615" s="60" t="s">
        <v>1353</v>
      </c>
      <c r="E615" s="60" t="s">
        <v>408</v>
      </c>
    </row>
    <row r="616" spans="2:5" x14ac:dyDescent="0.2">
      <c r="B616" s="60" t="s">
        <v>1354</v>
      </c>
      <c r="C616" s="192">
        <v>500058</v>
      </c>
      <c r="D616" s="60" t="s">
        <v>395</v>
      </c>
      <c r="E616" s="60" t="s">
        <v>427</v>
      </c>
    </row>
    <row r="617" spans="2:5" x14ac:dyDescent="0.2">
      <c r="B617" s="60" t="s">
        <v>1355</v>
      </c>
      <c r="C617" s="192">
        <v>524723</v>
      </c>
      <c r="D617" s="60" t="s">
        <v>395</v>
      </c>
      <c r="E617" s="60" t="s">
        <v>417</v>
      </c>
    </row>
    <row r="618" spans="2:5" x14ac:dyDescent="0.2">
      <c r="B618" s="60" t="s">
        <v>1356</v>
      </c>
      <c r="C618" s="192">
        <v>533321</v>
      </c>
      <c r="D618" s="60" t="s">
        <v>1357</v>
      </c>
      <c r="E618" s="60" t="s">
        <v>693</v>
      </c>
    </row>
    <row r="619" spans="2:5" x14ac:dyDescent="0.2">
      <c r="B619" s="60" t="s">
        <v>1358</v>
      </c>
      <c r="C619" s="192">
        <v>526853</v>
      </c>
      <c r="D619" s="60" t="s">
        <v>395</v>
      </c>
      <c r="E619" s="60" t="s">
        <v>1359</v>
      </c>
    </row>
    <row r="620" spans="2:5" x14ac:dyDescent="0.2">
      <c r="B620" s="60" t="s">
        <v>1360</v>
      </c>
      <c r="C620" s="192">
        <v>505681</v>
      </c>
      <c r="D620" s="60" t="s">
        <v>395</v>
      </c>
      <c r="E620" s="60" t="s">
        <v>750</v>
      </c>
    </row>
    <row r="621" spans="2:5" x14ac:dyDescent="0.2">
      <c r="B621" s="60" t="s">
        <v>1361</v>
      </c>
      <c r="C621" s="192">
        <v>500059</v>
      </c>
      <c r="D621" s="60" t="s">
        <v>1362</v>
      </c>
      <c r="E621" s="60" t="s">
        <v>561</v>
      </c>
    </row>
    <row r="622" spans="2:5" x14ac:dyDescent="0.2">
      <c r="B622" s="60" t="s">
        <v>1363</v>
      </c>
      <c r="C622" s="192">
        <v>523054</v>
      </c>
      <c r="D622" s="60" t="s">
        <v>395</v>
      </c>
      <c r="E622" s="60" t="s">
        <v>410</v>
      </c>
    </row>
    <row r="623" spans="2:5" x14ac:dyDescent="0.2">
      <c r="B623" s="60" t="s">
        <v>1364</v>
      </c>
      <c r="C623" s="192">
        <v>540148</v>
      </c>
      <c r="D623" s="60" t="s">
        <v>395</v>
      </c>
      <c r="E623" s="60" t="s">
        <v>509</v>
      </c>
    </row>
    <row r="624" spans="2:5" x14ac:dyDescent="0.2">
      <c r="B624" s="60" t="s">
        <v>1365</v>
      </c>
      <c r="C624" s="192">
        <v>514215</v>
      </c>
      <c r="D624" s="60" t="s">
        <v>395</v>
      </c>
      <c r="E624" s="60" t="s">
        <v>410</v>
      </c>
    </row>
    <row r="625" spans="2:5" x14ac:dyDescent="0.2">
      <c r="B625" s="60" t="s">
        <v>1366</v>
      </c>
      <c r="C625" s="192">
        <v>535620</v>
      </c>
      <c r="D625" s="60" t="s">
        <v>395</v>
      </c>
      <c r="E625" s="60" t="s">
        <v>417</v>
      </c>
    </row>
    <row r="626" spans="2:5" x14ac:dyDescent="0.2">
      <c r="B626" s="60" t="s">
        <v>1367</v>
      </c>
      <c r="C626" s="192">
        <v>534535</v>
      </c>
      <c r="D626" s="60" t="s">
        <v>395</v>
      </c>
      <c r="E626" s="60" t="s">
        <v>389</v>
      </c>
    </row>
    <row r="627" spans="2:5" x14ac:dyDescent="0.2">
      <c r="B627" s="60" t="s">
        <v>1368</v>
      </c>
      <c r="C627" s="192">
        <v>532523</v>
      </c>
      <c r="D627" s="60" t="s">
        <v>1369</v>
      </c>
      <c r="E627" s="60" t="s">
        <v>733</v>
      </c>
    </row>
    <row r="628" spans="2:5" x14ac:dyDescent="0.2">
      <c r="B628" s="60" t="s">
        <v>1370</v>
      </c>
      <c r="C628" s="192">
        <v>524396</v>
      </c>
      <c r="D628" s="60" t="s">
        <v>1371</v>
      </c>
      <c r="E628" s="60" t="s">
        <v>433</v>
      </c>
    </row>
    <row r="629" spans="2:5" x14ac:dyDescent="0.2">
      <c r="B629" s="60" t="s">
        <v>1372</v>
      </c>
      <c r="C629" s="192">
        <v>532330</v>
      </c>
      <c r="D629" s="60" t="s">
        <v>395</v>
      </c>
      <c r="E629" s="60" t="s">
        <v>515</v>
      </c>
    </row>
    <row r="630" spans="2:5" x14ac:dyDescent="0.2">
      <c r="B630" s="60" t="s">
        <v>1373</v>
      </c>
      <c r="C630" s="192">
        <v>538364</v>
      </c>
      <c r="D630" s="60" t="s">
        <v>395</v>
      </c>
      <c r="E630" s="60" t="s">
        <v>410</v>
      </c>
    </row>
    <row r="631" spans="2:5" x14ac:dyDescent="0.2">
      <c r="B631" s="60" t="s">
        <v>1374</v>
      </c>
      <c r="C631" s="192">
        <v>500060</v>
      </c>
      <c r="D631" s="60" t="s">
        <v>1375</v>
      </c>
      <c r="E631" s="60" t="s">
        <v>693</v>
      </c>
    </row>
    <row r="632" spans="2:5" x14ac:dyDescent="0.2">
      <c r="B632" s="60" t="s">
        <v>1376</v>
      </c>
      <c r="C632" s="192">
        <v>500335</v>
      </c>
      <c r="D632" s="60" t="s">
        <v>1377</v>
      </c>
      <c r="E632" s="60" t="s">
        <v>408</v>
      </c>
    </row>
    <row r="633" spans="2:5" x14ac:dyDescent="0.2">
      <c r="B633" s="60" t="s">
        <v>1378</v>
      </c>
      <c r="C633" s="192">
        <v>533006</v>
      </c>
      <c r="D633" s="60" t="s">
        <v>395</v>
      </c>
      <c r="E633" s="60" t="s">
        <v>410</v>
      </c>
    </row>
    <row r="634" spans="2:5" x14ac:dyDescent="0.2">
      <c r="B634" s="60" t="s">
        <v>1379</v>
      </c>
      <c r="C634" s="192">
        <v>533006</v>
      </c>
      <c r="D634" s="60" t="s">
        <v>395</v>
      </c>
      <c r="E634" s="60" t="s">
        <v>410</v>
      </c>
    </row>
    <row r="635" spans="2:5" x14ac:dyDescent="0.2">
      <c r="B635" s="60" t="s">
        <v>1380</v>
      </c>
      <c r="C635" s="192">
        <v>522105</v>
      </c>
      <c r="D635" s="60" t="s">
        <v>395</v>
      </c>
      <c r="E635" s="60" t="s">
        <v>403</v>
      </c>
    </row>
    <row r="636" spans="2:5" x14ac:dyDescent="0.2">
      <c r="B636" s="60" t="s">
        <v>1381</v>
      </c>
      <c r="C636" s="192">
        <v>533408</v>
      </c>
      <c r="D636" s="60" t="s">
        <v>1382</v>
      </c>
      <c r="E636" s="60" t="s">
        <v>378</v>
      </c>
    </row>
    <row r="637" spans="2:5" x14ac:dyDescent="0.2">
      <c r="B637" s="60" t="s">
        <v>1383</v>
      </c>
      <c r="C637" s="192" t="s">
        <v>395</v>
      </c>
      <c r="D637" s="60" t="s">
        <v>1384</v>
      </c>
      <c r="E637" s="60" t="s">
        <v>381</v>
      </c>
    </row>
    <row r="638" spans="2:5" x14ac:dyDescent="0.2">
      <c r="B638" s="60" t="s">
        <v>1385</v>
      </c>
      <c r="C638" s="192">
        <v>539043</v>
      </c>
      <c r="D638" s="60" t="s">
        <v>1386</v>
      </c>
      <c r="E638" s="60" t="s">
        <v>590</v>
      </c>
    </row>
    <row r="639" spans="2:5" x14ac:dyDescent="0.2">
      <c r="B639" s="60" t="s">
        <v>1387</v>
      </c>
      <c r="C639" s="192">
        <v>514183</v>
      </c>
      <c r="D639" s="60" t="s">
        <v>395</v>
      </c>
      <c r="E639" s="60" t="s">
        <v>555</v>
      </c>
    </row>
    <row r="640" spans="2:5" x14ac:dyDescent="0.2">
      <c r="B640" s="60" t="s">
        <v>1388</v>
      </c>
      <c r="C640" s="192">
        <v>532290</v>
      </c>
      <c r="D640" s="60" t="s">
        <v>1389</v>
      </c>
      <c r="E640" s="60" t="s">
        <v>378</v>
      </c>
    </row>
    <row r="641" spans="2:5" x14ac:dyDescent="0.2">
      <c r="B641" s="60" t="s">
        <v>1390</v>
      </c>
      <c r="C641" s="192">
        <v>506197</v>
      </c>
      <c r="D641" s="60" t="s">
        <v>1391</v>
      </c>
      <c r="E641" s="60" t="s">
        <v>433</v>
      </c>
    </row>
    <row r="642" spans="2:5" x14ac:dyDescent="0.2">
      <c r="B642" s="60" t="s">
        <v>1392</v>
      </c>
      <c r="C642" s="192">
        <v>526225</v>
      </c>
      <c r="D642" s="60" t="s">
        <v>395</v>
      </c>
      <c r="E642" s="60" t="s">
        <v>515</v>
      </c>
    </row>
    <row r="643" spans="2:5" x14ac:dyDescent="0.2">
      <c r="B643" s="60" t="s">
        <v>1393</v>
      </c>
      <c r="C643" s="192">
        <v>513422</v>
      </c>
      <c r="D643" s="60" t="s">
        <v>395</v>
      </c>
      <c r="E643" s="60" t="s">
        <v>427</v>
      </c>
    </row>
    <row r="644" spans="2:5" x14ac:dyDescent="0.2">
      <c r="B644" s="60" t="s">
        <v>1394</v>
      </c>
      <c r="C644" s="192">
        <v>531175</v>
      </c>
      <c r="D644" s="60" t="s">
        <v>395</v>
      </c>
      <c r="E644" s="60" t="s">
        <v>488</v>
      </c>
    </row>
    <row r="645" spans="2:5" x14ac:dyDescent="0.2">
      <c r="B645" s="60" t="s">
        <v>1395</v>
      </c>
      <c r="C645" s="192">
        <v>540073</v>
      </c>
      <c r="D645" s="60" t="s">
        <v>1396</v>
      </c>
      <c r="E645" s="60" t="s">
        <v>1397</v>
      </c>
    </row>
    <row r="646" spans="2:5" x14ac:dyDescent="0.2">
      <c r="B646" s="60" t="s">
        <v>1398</v>
      </c>
      <c r="C646" s="192">
        <v>502761</v>
      </c>
      <c r="D646" s="60" t="s">
        <v>395</v>
      </c>
      <c r="E646" s="60" t="s">
        <v>410</v>
      </c>
    </row>
    <row r="647" spans="2:5" x14ac:dyDescent="0.2">
      <c r="B647" s="60" t="s">
        <v>1399</v>
      </c>
      <c r="C647" s="192" t="s">
        <v>395</v>
      </c>
      <c r="D647" s="60" t="s">
        <v>1400</v>
      </c>
      <c r="E647" s="60" t="s">
        <v>486</v>
      </c>
    </row>
    <row r="648" spans="2:5" x14ac:dyDescent="0.2">
      <c r="B648" s="60" t="s">
        <v>1401</v>
      </c>
      <c r="C648" s="192">
        <v>502761</v>
      </c>
      <c r="D648" s="60" t="s">
        <v>395</v>
      </c>
      <c r="E648" s="60" t="s">
        <v>410</v>
      </c>
    </row>
    <row r="649" spans="2:5" x14ac:dyDescent="0.2">
      <c r="B649" s="60" t="s">
        <v>1402</v>
      </c>
      <c r="C649" s="192">
        <v>506981</v>
      </c>
      <c r="D649" s="60" t="s">
        <v>395</v>
      </c>
      <c r="E649" s="60" t="s">
        <v>410</v>
      </c>
    </row>
    <row r="650" spans="2:5" x14ac:dyDescent="0.2">
      <c r="B650" s="60" t="s">
        <v>1403</v>
      </c>
      <c r="C650" s="192">
        <v>508939</v>
      </c>
      <c r="D650" s="60" t="s">
        <v>395</v>
      </c>
      <c r="E650" s="60" t="s">
        <v>412</v>
      </c>
    </row>
    <row r="651" spans="2:5" x14ac:dyDescent="0.2">
      <c r="B651" s="60" t="s">
        <v>1404</v>
      </c>
      <c r="C651" s="192">
        <v>539607</v>
      </c>
      <c r="D651" s="60" t="s">
        <v>395</v>
      </c>
      <c r="E651" s="60" t="s">
        <v>488</v>
      </c>
    </row>
    <row r="652" spans="2:5" x14ac:dyDescent="0.2">
      <c r="B652" s="60" t="s">
        <v>1405</v>
      </c>
      <c r="C652" s="192">
        <v>531495</v>
      </c>
      <c r="D652" s="60" t="s">
        <v>1406</v>
      </c>
      <c r="E652" s="60" t="s">
        <v>596</v>
      </c>
    </row>
    <row r="653" spans="2:5" x14ac:dyDescent="0.2">
      <c r="B653" s="60" t="s">
        <v>1407</v>
      </c>
      <c r="C653" s="192">
        <v>526612</v>
      </c>
      <c r="D653" s="60" t="s">
        <v>1408</v>
      </c>
      <c r="E653" s="60" t="s">
        <v>716</v>
      </c>
    </row>
    <row r="654" spans="2:5" x14ac:dyDescent="0.2">
      <c r="B654" s="60" t="s">
        <v>1409</v>
      </c>
      <c r="C654" s="192">
        <v>514440</v>
      </c>
      <c r="D654" s="60" t="s">
        <v>395</v>
      </c>
      <c r="E654" s="60" t="s">
        <v>443</v>
      </c>
    </row>
    <row r="655" spans="2:5" x14ac:dyDescent="0.2">
      <c r="B655" s="60" t="s">
        <v>1410</v>
      </c>
      <c r="C655" s="192">
        <v>500067</v>
      </c>
      <c r="D655" s="60" t="s">
        <v>1411</v>
      </c>
      <c r="E655" s="60" t="s">
        <v>764</v>
      </c>
    </row>
    <row r="656" spans="2:5" x14ac:dyDescent="0.2">
      <c r="B656" s="60" t="s">
        <v>1412</v>
      </c>
      <c r="C656" s="192">
        <v>539637</v>
      </c>
      <c r="D656" s="60" t="s">
        <v>395</v>
      </c>
      <c r="E656" s="60" t="s">
        <v>378</v>
      </c>
    </row>
    <row r="657" spans="2:5" x14ac:dyDescent="0.2">
      <c r="B657" s="60" t="s">
        <v>1413</v>
      </c>
      <c r="C657" s="192">
        <v>531713</v>
      </c>
      <c r="D657" s="60" t="s">
        <v>395</v>
      </c>
      <c r="E657" s="60" t="s">
        <v>816</v>
      </c>
    </row>
    <row r="658" spans="2:5" x14ac:dyDescent="0.2">
      <c r="B658" s="60" t="s">
        <v>1414</v>
      </c>
      <c r="C658" s="192">
        <v>531420</v>
      </c>
      <c r="D658" s="60" t="s">
        <v>395</v>
      </c>
      <c r="E658" s="60" t="s">
        <v>398</v>
      </c>
    </row>
    <row r="659" spans="2:5" x14ac:dyDescent="0.2">
      <c r="B659" s="60" t="s">
        <v>1415</v>
      </c>
      <c r="C659" s="192">
        <v>542669</v>
      </c>
      <c r="D659" s="60" t="s">
        <v>1416</v>
      </c>
      <c r="E659" s="60" t="s">
        <v>513</v>
      </c>
    </row>
    <row r="660" spans="2:5" x14ac:dyDescent="0.2">
      <c r="B660" s="60" t="s">
        <v>1417</v>
      </c>
      <c r="C660" s="192">
        <v>500069</v>
      </c>
      <c r="D660" s="60" t="s">
        <v>395</v>
      </c>
      <c r="E660" s="60" t="s">
        <v>378</v>
      </c>
    </row>
    <row r="661" spans="2:5" x14ac:dyDescent="0.2">
      <c r="B661" s="60" t="s">
        <v>1418</v>
      </c>
      <c r="C661" s="192">
        <v>530809</v>
      </c>
      <c r="D661" s="60" t="s">
        <v>395</v>
      </c>
      <c r="E661" s="60" t="s">
        <v>725</v>
      </c>
    </row>
    <row r="662" spans="2:5" x14ac:dyDescent="0.2">
      <c r="B662" s="60" t="s">
        <v>1419</v>
      </c>
      <c r="C662" s="192">
        <v>524370</v>
      </c>
      <c r="D662" s="60" t="s">
        <v>1420</v>
      </c>
      <c r="E662" s="60" t="s">
        <v>555</v>
      </c>
    </row>
    <row r="663" spans="2:5" x14ac:dyDescent="0.2">
      <c r="B663" s="60" t="s">
        <v>1421</v>
      </c>
      <c r="C663" s="192">
        <v>539122</v>
      </c>
      <c r="D663" s="60" t="s">
        <v>395</v>
      </c>
      <c r="E663" s="60" t="s">
        <v>381</v>
      </c>
    </row>
    <row r="664" spans="2:5" x14ac:dyDescent="0.2">
      <c r="B664" s="60" t="s">
        <v>1422</v>
      </c>
      <c r="C664" s="192" t="s">
        <v>395</v>
      </c>
      <c r="D664" s="60" t="s">
        <v>1423</v>
      </c>
      <c r="E664" s="60" t="s">
        <v>406</v>
      </c>
    </row>
    <row r="665" spans="2:5" x14ac:dyDescent="0.2">
      <c r="B665" s="60" t="s">
        <v>1424</v>
      </c>
      <c r="C665" s="192">
        <v>501425</v>
      </c>
      <c r="D665" s="60" t="s">
        <v>1425</v>
      </c>
      <c r="E665" s="60" t="s">
        <v>802</v>
      </c>
    </row>
    <row r="666" spans="2:5" x14ac:dyDescent="0.2">
      <c r="B666" s="60" t="s">
        <v>1426</v>
      </c>
      <c r="C666" s="192">
        <v>501430</v>
      </c>
      <c r="D666" s="60" t="s">
        <v>395</v>
      </c>
      <c r="E666" s="60" t="s">
        <v>417</v>
      </c>
    </row>
    <row r="667" spans="2:5" x14ac:dyDescent="0.2">
      <c r="B667" s="60" t="s">
        <v>1427</v>
      </c>
      <c r="C667" s="192">
        <v>500020</v>
      </c>
      <c r="D667" s="60" t="s">
        <v>1428</v>
      </c>
      <c r="E667" s="60" t="s">
        <v>410</v>
      </c>
    </row>
    <row r="668" spans="2:5" x14ac:dyDescent="0.2">
      <c r="B668" s="60" t="s">
        <v>1429</v>
      </c>
      <c r="C668" s="192">
        <v>509470</v>
      </c>
      <c r="D668" s="60" t="s">
        <v>395</v>
      </c>
      <c r="E668" s="60" t="s">
        <v>1430</v>
      </c>
    </row>
    <row r="669" spans="2:5" x14ac:dyDescent="0.2">
      <c r="B669" s="60" t="s">
        <v>1431</v>
      </c>
      <c r="C669" s="192">
        <v>502216</v>
      </c>
      <c r="D669" s="60" t="s">
        <v>395</v>
      </c>
      <c r="E669" s="60" t="s">
        <v>481</v>
      </c>
    </row>
    <row r="670" spans="2:5" x14ac:dyDescent="0.2">
      <c r="B670" s="60" t="s">
        <v>1432</v>
      </c>
      <c r="C670" s="192">
        <v>532678</v>
      </c>
      <c r="D670" s="60" t="s">
        <v>1433</v>
      </c>
      <c r="E670" s="60" t="s">
        <v>410</v>
      </c>
    </row>
    <row r="671" spans="2:5" x14ac:dyDescent="0.2">
      <c r="B671" s="60" t="s">
        <v>1434</v>
      </c>
      <c r="C671" s="192" t="s">
        <v>395</v>
      </c>
      <c r="D671" s="60" t="s">
        <v>1435</v>
      </c>
      <c r="E671" s="60" t="s">
        <v>406</v>
      </c>
    </row>
    <row r="672" spans="2:5" x14ac:dyDescent="0.2">
      <c r="B672" s="60" t="s">
        <v>1436</v>
      </c>
      <c r="C672" s="192">
        <v>504648</v>
      </c>
      <c r="D672" s="60" t="s">
        <v>395</v>
      </c>
      <c r="E672" s="60" t="s">
        <v>718</v>
      </c>
    </row>
    <row r="673" spans="2:5" x14ac:dyDescent="0.2">
      <c r="B673" s="60" t="s">
        <v>1437</v>
      </c>
      <c r="C673" s="192">
        <v>523133</v>
      </c>
      <c r="D673" s="60" t="s">
        <v>395</v>
      </c>
      <c r="E673" s="60" t="s">
        <v>410</v>
      </c>
    </row>
    <row r="674" spans="2:5" x14ac:dyDescent="0.2">
      <c r="B674" s="60" t="s">
        <v>1438</v>
      </c>
      <c r="C674" s="192">
        <v>502219</v>
      </c>
      <c r="D674" s="60" t="s">
        <v>1439</v>
      </c>
      <c r="E674" s="60" t="s">
        <v>1440</v>
      </c>
    </row>
    <row r="675" spans="2:5" x14ac:dyDescent="0.2">
      <c r="B675" s="60" t="s">
        <v>1441</v>
      </c>
      <c r="C675" s="192">
        <v>500530</v>
      </c>
      <c r="D675" s="60" t="s">
        <v>1442</v>
      </c>
      <c r="E675" s="60" t="s">
        <v>750</v>
      </c>
    </row>
    <row r="676" spans="2:5" x14ac:dyDescent="0.2">
      <c r="B676" s="60" t="s">
        <v>1443</v>
      </c>
      <c r="C676" s="192">
        <v>536820</v>
      </c>
      <c r="D676" s="60" t="s">
        <v>395</v>
      </c>
      <c r="E676" s="60" t="s">
        <v>488</v>
      </c>
    </row>
    <row r="677" spans="2:5" x14ac:dyDescent="0.2">
      <c r="B677" s="60" t="s">
        <v>1444</v>
      </c>
      <c r="C677" s="192">
        <v>536820</v>
      </c>
      <c r="D677" s="60" t="s">
        <v>395</v>
      </c>
      <c r="E677" s="60" t="s">
        <v>488</v>
      </c>
    </row>
    <row r="678" spans="2:5" x14ac:dyDescent="0.2">
      <c r="B678" s="60" t="s">
        <v>1445</v>
      </c>
      <c r="C678" s="192">
        <v>535279</v>
      </c>
      <c r="D678" s="60" t="s">
        <v>395</v>
      </c>
      <c r="E678" s="60" t="s">
        <v>700</v>
      </c>
    </row>
    <row r="679" spans="2:5" x14ac:dyDescent="0.2">
      <c r="B679" s="60" t="s">
        <v>1446</v>
      </c>
      <c r="C679" s="192">
        <v>500074</v>
      </c>
      <c r="D679" s="60" t="s">
        <v>1447</v>
      </c>
      <c r="E679" s="60" t="s">
        <v>764</v>
      </c>
    </row>
    <row r="680" spans="2:5" x14ac:dyDescent="0.2">
      <c r="B680" s="60" t="s">
        <v>1448</v>
      </c>
      <c r="C680" s="192">
        <v>505690</v>
      </c>
      <c r="D680" s="60" t="s">
        <v>395</v>
      </c>
      <c r="E680" s="60" t="s">
        <v>473</v>
      </c>
    </row>
    <row r="681" spans="2:5" x14ac:dyDescent="0.2">
      <c r="B681" s="60" t="s">
        <v>1449</v>
      </c>
      <c r="C681" s="192">
        <v>535693</v>
      </c>
      <c r="D681" s="60" t="s">
        <v>395</v>
      </c>
      <c r="E681" s="60" t="s">
        <v>793</v>
      </c>
    </row>
    <row r="682" spans="2:5" x14ac:dyDescent="0.2">
      <c r="B682" s="60" t="s">
        <v>1450</v>
      </c>
      <c r="C682" s="192" t="s">
        <v>395</v>
      </c>
      <c r="D682" s="60" t="s">
        <v>1451</v>
      </c>
      <c r="E682" s="60" t="s">
        <v>406</v>
      </c>
    </row>
    <row r="683" spans="2:5" x14ac:dyDescent="0.2">
      <c r="B683" s="60" t="s">
        <v>1452</v>
      </c>
      <c r="C683" s="192">
        <v>531203</v>
      </c>
      <c r="D683" s="60" t="s">
        <v>395</v>
      </c>
      <c r="E683" s="60" t="s">
        <v>479</v>
      </c>
    </row>
    <row r="684" spans="2:5" x14ac:dyDescent="0.2">
      <c r="B684" s="60" t="s">
        <v>1453</v>
      </c>
      <c r="C684" s="192">
        <v>530207</v>
      </c>
      <c r="D684" s="60" t="s">
        <v>395</v>
      </c>
      <c r="E684" s="60" t="s">
        <v>433</v>
      </c>
    </row>
    <row r="685" spans="2:5" x14ac:dyDescent="0.2">
      <c r="B685" s="60" t="s">
        <v>1454</v>
      </c>
      <c r="C685" s="192">
        <v>530249</v>
      </c>
      <c r="D685" s="60" t="s">
        <v>395</v>
      </c>
      <c r="E685" s="60" t="s">
        <v>378</v>
      </c>
    </row>
    <row r="686" spans="2:5" x14ac:dyDescent="0.2">
      <c r="B686" s="60" t="s">
        <v>1455</v>
      </c>
      <c r="C686" s="192">
        <v>532929</v>
      </c>
      <c r="D686" s="60" t="s">
        <v>1456</v>
      </c>
      <c r="E686" s="60" t="s">
        <v>481</v>
      </c>
    </row>
    <row r="687" spans="2:5" x14ac:dyDescent="0.2">
      <c r="B687" s="60" t="s">
        <v>1457</v>
      </c>
      <c r="C687" s="192">
        <v>526731</v>
      </c>
      <c r="D687" s="60" t="s">
        <v>395</v>
      </c>
      <c r="E687" s="60" t="s">
        <v>590</v>
      </c>
    </row>
    <row r="688" spans="2:5" x14ac:dyDescent="0.2">
      <c r="B688" s="60" t="s">
        <v>1458</v>
      </c>
      <c r="C688" s="192" t="s">
        <v>395</v>
      </c>
      <c r="D688" s="60" t="s">
        <v>1459</v>
      </c>
      <c r="E688" s="60" t="s">
        <v>406</v>
      </c>
    </row>
    <row r="689" spans="2:5" x14ac:dyDescent="0.2">
      <c r="B689" s="60" t="s">
        <v>1460</v>
      </c>
      <c r="C689" s="192">
        <v>532368</v>
      </c>
      <c r="D689" s="60" t="s">
        <v>1461</v>
      </c>
      <c r="E689" s="60" t="s">
        <v>488</v>
      </c>
    </row>
    <row r="690" spans="2:5" x14ac:dyDescent="0.2">
      <c r="B690" s="60" t="s">
        <v>1462</v>
      </c>
      <c r="C690" s="192">
        <v>532113</v>
      </c>
      <c r="D690" s="60" t="s">
        <v>1463</v>
      </c>
      <c r="E690" s="60" t="s">
        <v>412</v>
      </c>
    </row>
    <row r="691" spans="2:5" x14ac:dyDescent="0.2">
      <c r="B691" s="60" t="s">
        <v>1464</v>
      </c>
      <c r="C691" s="192">
        <v>539434</v>
      </c>
      <c r="D691" s="60" t="s">
        <v>395</v>
      </c>
      <c r="E691" s="60" t="s">
        <v>412</v>
      </c>
    </row>
    <row r="692" spans="2:5" x14ac:dyDescent="0.2">
      <c r="B692" s="60" t="s">
        <v>1465</v>
      </c>
      <c r="C692" s="192">
        <v>500825</v>
      </c>
      <c r="D692" s="60" t="s">
        <v>1466</v>
      </c>
      <c r="E692" s="60" t="s">
        <v>455</v>
      </c>
    </row>
    <row r="693" spans="2:5" x14ac:dyDescent="0.2">
      <c r="B693" s="60" t="s">
        <v>1467</v>
      </c>
      <c r="C693" s="192">
        <v>534731</v>
      </c>
      <c r="D693" s="60" t="s">
        <v>395</v>
      </c>
      <c r="E693" s="60" t="s">
        <v>793</v>
      </c>
    </row>
    <row r="694" spans="2:5" x14ac:dyDescent="0.2">
      <c r="B694" s="60" t="s">
        <v>1468</v>
      </c>
      <c r="C694" s="192">
        <v>533543</v>
      </c>
      <c r="D694" s="60" t="s">
        <v>1469</v>
      </c>
      <c r="E694" s="60" t="s">
        <v>433</v>
      </c>
    </row>
    <row r="695" spans="2:5" x14ac:dyDescent="0.2">
      <c r="B695" s="60" t="s">
        <v>1470</v>
      </c>
      <c r="C695" s="192" t="s">
        <v>395</v>
      </c>
      <c r="D695" s="60" t="s">
        <v>370</v>
      </c>
      <c r="E695" s="60" t="s">
        <v>486</v>
      </c>
    </row>
    <row r="696" spans="2:5" x14ac:dyDescent="0.2">
      <c r="B696" s="60" t="s">
        <v>1471</v>
      </c>
      <c r="C696" s="192">
        <v>532123</v>
      </c>
      <c r="D696" s="60" t="s">
        <v>1472</v>
      </c>
      <c r="E696" s="60" t="s">
        <v>481</v>
      </c>
    </row>
    <row r="697" spans="2:5" x14ac:dyDescent="0.2">
      <c r="B697" s="60" t="s">
        <v>1473</v>
      </c>
      <c r="C697" s="192">
        <v>514045</v>
      </c>
      <c r="D697" s="60" t="s">
        <v>1474</v>
      </c>
      <c r="E697" s="60" t="s">
        <v>410</v>
      </c>
    </row>
    <row r="698" spans="2:5" x14ac:dyDescent="0.2">
      <c r="B698" s="60" t="s">
        <v>1475</v>
      </c>
      <c r="C698" s="192">
        <v>538789</v>
      </c>
      <c r="D698" s="60" t="s">
        <v>395</v>
      </c>
      <c r="E698" s="60" t="s">
        <v>632</v>
      </c>
    </row>
    <row r="699" spans="2:5" x14ac:dyDescent="0.2">
      <c r="B699" s="60" t="s">
        <v>1476</v>
      </c>
      <c r="C699" s="192">
        <v>540006</v>
      </c>
      <c r="D699" s="60" t="s">
        <v>395</v>
      </c>
      <c r="E699" s="60" t="s">
        <v>378</v>
      </c>
    </row>
    <row r="700" spans="2:5" x14ac:dyDescent="0.2">
      <c r="B700" s="60" t="s">
        <v>1477</v>
      </c>
      <c r="C700" s="192">
        <v>532931</v>
      </c>
      <c r="D700" s="60" t="s">
        <v>1478</v>
      </c>
      <c r="E700" s="60" t="s">
        <v>408</v>
      </c>
    </row>
    <row r="701" spans="2:5" x14ac:dyDescent="0.2">
      <c r="B701" s="60" t="s">
        <v>1479</v>
      </c>
      <c r="C701" s="192">
        <v>517421</v>
      </c>
      <c r="D701" s="60" t="s">
        <v>1480</v>
      </c>
      <c r="E701" s="60" t="s">
        <v>1159</v>
      </c>
    </row>
    <row r="702" spans="2:5" x14ac:dyDescent="0.2">
      <c r="B702" s="60" t="s">
        <v>1481</v>
      </c>
      <c r="C702" s="192">
        <v>504643</v>
      </c>
      <c r="D702" s="60" t="s">
        <v>395</v>
      </c>
      <c r="E702" s="60" t="s">
        <v>718</v>
      </c>
    </row>
    <row r="703" spans="2:5" x14ac:dyDescent="0.2">
      <c r="B703" s="60" t="s">
        <v>1482</v>
      </c>
      <c r="C703" s="192">
        <v>532813</v>
      </c>
      <c r="D703" s="60" t="s">
        <v>1483</v>
      </c>
      <c r="E703" s="60" t="s">
        <v>793</v>
      </c>
    </row>
    <row r="704" spans="2:5" x14ac:dyDescent="0.2">
      <c r="B704" s="60" t="s">
        <v>1484</v>
      </c>
      <c r="C704" s="192">
        <v>507515</v>
      </c>
      <c r="D704" s="60" t="s">
        <v>395</v>
      </c>
      <c r="E704" s="60" t="s">
        <v>555</v>
      </c>
    </row>
    <row r="705" spans="2:5" x14ac:dyDescent="0.2">
      <c r="B705" s="60" t="s">
        <v>1485</v>
      </c>
      <c r="C705" s="192">
        <v>532321</v>
      </c>
      <c r="D705" s="60" t="s">
        <v>1486</v>
      </c>
      <c r="E705" s="60" t="s">
        <v>433</v>
      </c>
    </row>
    <row r="706" spans="2:5" x14ac:dyDescent="0.2">
      <c r="B706" s="60" t="s">
        <v>1487</v>
      </c>
      <c r="C706" s="192" t="s">
        <v>395</v>
      </c>
      <c r="D706" s="60" t="s">
        <v>1488</v>
      </c>
      <c r="E706" s="60" t="s">
        <v>406</v>
      </c>
    </row>
    <row r="707" spans="2:5" x14ac:dyDescent="0.2">
      <c r="B707" s="60" t="s">
        <v>1489</v>
      </c>
      <c r="C707" s="192" t="s">
        <v>395</v>
      </c>
      <c r="D707" s="60" t="s">
        <v>1488</v>
      </c>
      <c r="E707" s="60" t="s">
        <v>406</v>
      </c>
    </row>
    <row r="708" spans="2:5" x14ac:dyDescent="0.2">
      <c r="B708" s="60" t="s">
        <v>1490</v>
      </c>
      <c r="C708" s="192">
        <v>517236</v>
      </c>
      <c r="D708" s="60" t="s">
        <v>395</v>
      </c>
      <c r="E708" s="60" t="s">
        <v>764</v>
      </c>
    </row>
    <row r="709" spans="2:5" x14ac:dyDescent="0.2">
      <c r="B709" s="60" t="s">
        <v>1491</v>
      </c>
      <c r="C709" s="192">
        <v>532386</v>
      </c>
      <c r="D709" s="60" t="s">
        <v>1492</v>
      </c>
      <c r="E709" s="60" t="s">
        <v>488</v>
      </c>
    </row>
    <row r="710" spans="2:5" x14ac:dyDescent="0.2">
      <c r="B710" s="60" t="s">
        <v>1493</v>
      </c>
      <c r="C710" s="192">
        <v>532801</v>
      </c>
      <c r="D710" s="60" t="s">
        <v>1494</v>
      </c>
      <c r="E710" s="60" t="s">
        <v>488</v>
      </c>
    </row>
    <row r="711" spans="2:5" x14ac:dyDescent="0.2">
      <c r="B711" s="60" t="s">
        <v>1495</v>
      </c>
      <c r="C711" s="192">
        <v>524440</v>
      </c>
      <c r="D711" s="60" t="s">
        <v>395</v>
      </c>
      <c r="E711" s="60" t="s">
        <v>443</v>
      </c>
    </row>
    <row r="712" spans="2:5" x14ac:dyDescent="0.2">
      <c r="B712" s="60" t="s">
        <v>1496</v>
      </c>
      <c r="C712" s="192">
        <v>532834</v>
      </c>
      <c r="D712" s="60" t="s">
        <v>1497</v>
      </c>
      <c r="E712" s="60" t="s">
        <v>555</v>
      </c>
    </row>
    <row r="713" spans="2:5" x14ac:dyDescent="0.2">
      <c r="B713" s="60" t="s">
        <v>1498</v>
      </c>
      <c r="C713" s="192">
        <v>538858</v>
      </c>
      <c r="D713" s="60" t="s">
        <v>395</v>
      </c>
      <c r="E713" s="60" t="s">
        <v>733</v>
      </c>
    </row>
    <row r="714" spans="2:5" x14ac:dyDescent="0.2">
      <c r="B714" s="60" t="s">
        <v>1499</v>
      </c>
      <c r="C714" s="192">
        <v>540071</v>
      </c>
      <c r="D714" s="60" t="s">
        <v>395</v>
      </c>
      <c r="E714" s="60" t="s">
        <v>593</v>
      </c>
    </row>
    <row r="715" spans="2:5" x14ac:dyDescent="0.2">
      <c r="B715" s="60" t="s">
        <v>1500</v>
      </c>
      <c r="C715" s="192">
        <v>511196</v>
      </c>
      <c r="D715" s="60" t="s">
        <v>1501</v>
      </c>
      <c r="E715" s="60" t="s">
        <v>453</v>
      </c>
    </row>
    <row r="716" spans="2:5" x14ac:dyDescent="0.2">
      <c r="B716" s="60" t="s">
        <v>1502</v>
      </c>
      <c r="C716" s="192">
        <v>532483</v>
      </c>
      <c r="D716" s="60" t="s">
        <v>1503</v>
      </c>
      <c r="E716" s="60" t="s">
        <v>713</v>
      </c>
    </row>
    <row r="717" spans="2:5" x14ac:dyDescent="0.2">
      <c r="B717" s="60" t="s">
        <v>1504</v>
      </c>
      <c r="C717" s="192">
        <v>539304</v>
      </c>
      <c r="D717" s="60" t="s">
        <v>395</v>
      </c>
      <c r="E717" s="60" t="s">
        <v>378</v>
      </c>
    </row>
    <row r="718" spans="2:5" x14ac:dyDescent="0.2">
      <c r="B718" s="60" t="s">
        <v>1505</v>
      </c>
      <c r="C718" s="192">
        <v>533267</v>
      </c>
      <c r="D718" s="60" t="s">
        <v>1506</v>
      </c>
      <c r="E718" s="60" t="s">
        <v>509</v>
      </c>
    </row>
    <row r="719" spans="2:5" x14ac:dyDescent="0.2">
      <c r="B719" s="60" t="s">
        <v>1507</v>
      </c>
      <c r="C719" s="192">
        <v>533267</v>
      </c>
      <c r="D719" s="60" t="s">
        <v>1506</v>
      </c>
      <c r="E719" s="60" t="s">
        <v>509</v>
      </c>
    </row>
    <row r="720" spans="2:5" x14ac:dyDescent="0.2">
      <c r="B720" s="60" t="s">
        <v>1508</v>
      </c>
      <c r="C720" s="192">
        <v>540710</v>
      </c>
      <c r="D720" s="60" t="s">
        <v>1509</v>
      </c>
      <c r="E720" s="60" t="s">
        <v>481</v>
      </c>
    </row>
    <row r="721" spans="2:5" x14ac:dyDescent="0.2">
      <c r="B721" s="60" t="s">
        <v>1510</v>
      </c>
      <c r="C721" s="192">
        <v>539198</v>
      </c>
      <c r="D721" s="60" t="s">
        <v>395</v>
      </c>
      <c r="E721" s="60" t="s">
        <v>378</v>
      </c>
    </row>
    <row r="722" spans="2:5" x14ac:dyDescent="0.2">
      <c r="B722" s="60" t="s">
        <v>1511</v>
      </c>
      <c r="C722" s="192">
        <v>539198</v>
      </c>
      <c r="D722" s="60" t="s">
        <v>395</v>
      </c>
      <c r="E722" s="60" t="s">
        <v>378</v>
      </c>
    </row>
    <row r="723" spans="2:5" x14ac:dyDescent="0.2">
      <c r="B723" s="60" t="s">
        <v>1512</v>
      </c>
      <c r="C723" s="192">
        <v>532938</v>
      </c>
      <c r="D723" s="60" t="s">
        <v>1513</v>
      </c>
      <c r="E723" s="60" t="s">
        <v>378</v>
      </c>
    </row>
    <row r="724" spans="2:5" x14ac:dyDescent="0.2">
      <c r="B724" s="60" t="s">
        <v>1514</v>
      </c>
      <c r="C724" s="192">
        <v>530879</v>
      </c>
      <c r="D724" s="60" t="s">
        <v>395</v>
      </c>
      <c r="E724" s="60" t="s">
        <v>378</v>
      </c>
    </row>
    <row r="725" spans="2:5" x14ac:dyDescent="0.2">
      <c r="B725" s="60" t="s">
        <v>1515</v>
      </c>
      <c r="C725" s="192">
        <v>538476</v>
      </c>
      <c r="D725" s="60" t="s">
        <v>395</v>
      </c>
      <c r="E725" s="60" t="s">
        <v>412</v>
      </c>
    </row>
    <row r="726" spans="2:5" x14ac:dyDescent="0.2">
      <c r="B726" s="60" t="s">
        <v>1516</v>
      </c>
      <c r="C726" s="192">
        <v>511505</v>
      </c>
      <c r="D726" s="60" t="s">
        <v>1517</v>
      </c>
      <c r="E726" s="60" t="s">
        <v>412</v>
      </c>
    </row>
    <row r="727" spans="2:5" x14ac:dyDescent="0.2">
      <c r="B727" s="60" t="s">
        <v>1518</v>
      </c>
      <c r="C727" s="192">
        <v>524742</v>
      </c>
      <c r="D727" s="60" t="s">
        <v>1519</v>
      </c>
      <c r="E727" s="60" t="s">
        <v>433</v>
      </c>
    </row>
    <row r="728" spans="2:5" x14ac:dyDescent="0.2">
      <c r="B728" s="60" t="s">
        <v>1520</v>
      </c>
      <c r="C728" s="192">
        <v>531595</v>
      </c>
      <c r="D728" s="60" t="s">
        <v>1521</v>
      </c>
      <c r="E728" s="60" t="s">
        <v>412</v>
      </c>
    </row>
    <row r="729" spans="2:5" x14ac:dyDescent="0.2">
      <c r="B729" s="60" t="s">
        <v>1522</v>
      </c>
      <c r="C729" s="192">
        <v>512169</v>
      </c>
      <c r="D729" s="60" t="s">
        <v>395</v>
      </c>
      <c r="E729" s="60" t="s">
        <v>816</v>
      </c>
    </row>
    <row r="730" spans="2:5" x14ac:dyDescent="0.2">
      <c r="B730" s="60" t="s">
        <v>1523</v>
      </c>
      <c r="C730" s="192">
        <v>509486</v>
      </c>
      <c r="D730" s="60" t="s">
        <v>395</v>
      </c>
      <c r="E730" s="60" t="s">
        <v>515</v>
      </c>
    </row>
    <row r="731" spans="2:5" x14ac:dyDescent="0.2">
      <c r="B731" s="60" t="s">
        <v>1524</v>
      </c>
      <c r="C731" s="192">
        <v>509486</v>
      </c>
      <c r="D731" s="60" t="s">
        <v>395</v>
      </c>
      <c r="E731" s="60" t="s">
        <v>515</v>
      </c>
    </row>
    <row r="732" spans="2:5" x14ac:dyDescent="0.2">
      <c r="B732" s="60" t="s">
        <v>1525</v>
      </c>
      <c r="C732" s="192">
        <v>507486</v>
      </c>
      <c r="D732" s="60" t="s">
        <v>395</v>
      </c>
      <c r="E732" s="60" t="s">
        <v>443</v>
      </c>
    </row>
    <row r="733" spans="2:5" x14ac:dyDescent="0.2">
      <c r="B733" s="60" t="s">
        <v>1526</v>
      </c>
      <c r="C733" s="192">
        <v>538817</v>
      </c>
      <c r="D733" s="60" t="s">
        <v>395</v>
      </c>
      <c r="E733" s="60" t="s">
        <v>515</v>
      </c>
    </row>
    <row r="734" spans="2:5" x14ac:dyDescent="0.2">
      <c r="B734" s="60" t="s">
        <v>1527</v>
      </c>
      <c r="C734" s="192">
        <v>536974</v>
      </c>
      <c r="D734" s="60" t="s">
        <v>395</v>
      </c>
      <c r="E734" s="60" t="s">
        <v>515</v>
      </c>
    </row>
    <row r="735" spans="2:5" x14ac:dyDescent="0.2">
      <c r="B735" s="60" t="s">
        <v>1528</v>
      </c>
      <c r="C735" s="192">
        <v>540652</v>
      </c>
      <c r="D735" s="60" t="s">
        <v>395</v>
      </c>
      <c r="E735" s="60" t="s">
        <v>580</v>
      </c>
    </row>
    <row r="736" spans="2:5" x14ac:dyDescent="0.2">
      <c r="B736" s="60" t="s">
        <v>1529</v>
      </c>
      <c r="C736" s="192">
        <v>513375</v>
      </c>
      <c r="D736" s="60" t="s">
        <v>1530</v>
      </c>
      <c r="E736" s="60" t="s">
        <v>1314</v>
      </c>
    </row>
    <row r="737" spans="2:5" x14ac:dyDescent="0.2">
      <c r="B737" s="60" t="s">
        <v>1531</v>
      </c>
      <c r="C737" s="192">
        <v>534804</v>
      </c>
      <c r="D737" s="60" t="s">
        <v>1532</v>
      </c>
      <c r="E737" s="60" t="s">
        <v>378</v>
      </c>
    </row>
    <row r="738" spans="2:5" x14ac:dyDescent="0.2">
      <c r="B738" s="60" t="s">
        <v>1533</v>
      </c>
      <c r="C738" s="192">
        <v>533260</v>
      </c>
      <c r="D738" s="60" t="s">
        <v>1534</v>
      </c>
      <c r="E738" s="60" t="s">
        <v>500</v>
      </c>
    </row>
    <row r="739" spans="2:5" x14ac:dyDescent="0.2">
      <c r="B739" s="60" t="s">
        <v>1535</v>
      </c>
      <c r="C739" s="192">
        <v>530609</v>
      </c>
      <c r="D739" s="60" t="s">
        <v>395</v>
      </c>
      <c r="E739" s="60" t="s">
        <v>1314</v>
      </c>
    </row>
    <row r="740" spans="2:5" x14ac:dyDescent="0.2">
      <c r="B740" s="60" t="s">
        <v>1536</v>
      </c>
      <c r="C740" s="192">
        <v>532282</v>
      </c>
      <c r="D740" s="60" t="s">
        <v>1537</v>
      </c>
      <c r="E740" s="60" t="s">
        <v>750</v>
      </c>
    </row>
    <row r="741" spans="2:5" x14ac:dyDescent="0.2">
      <c r="B741" s="60" t="s">
        <v>1538</v>
      </c>
      <c r="C741" s="192">
        <v>500870</v>
      </c>
      <c r="D741" s="60" t="s">
        <v>1539</v>
      </c>
      <c r="E741" s="60" t="s">
        <v>605</v>
      </c>
    </row>
    <row r="742" spans="2:5" x14ac:dyDescent="0.2">
      <c r="B742" s="60" t="s">
        <v>1540</v>
      </c>
      <c r="C742" s="192">
        <v>500870</v>
      </c>
      <c r="D742" s="60" t="s">
        <v>1539</v>
      </c>
      <c r="E742" s="60" t="s">
        <v>605</v>
      </c>
    </row>
    <row r="743" spans="2:5" x14ac:dyDescent="0.2">
      <c r="B743" s="60" t="s">
        <v>1541</v>
      </c>
      <c r="C743" s="192">
        <v>531682</v>
      </c>
      <c r="D743" s="60" t="s">
        <v>395</v>
      </c>
      <c r="E743" s="60" t="s">
        <v>381</v>
      </c>
    </row>
    <row r="744" spans="2:5" x14ac:dyDescent="0.2">
      <c r="B744" s="60" t="s">
        <v>1542</v>
      </c>
      <c r="C744" s="192">
        <v>531158</v>
      </c>
      <c r="D744" s="60" t="s">
        <v>395</v>
      </c>
      <c r="E744" s="60" t="s">
        <v>417</v>
      </c>
    </row>
    <row r="745" spans="2:5" x14ac:dyDescent="0.2">
      <c r="B745" s="60" t="s">
        <v>1543</v>
      </c>
      <c r="C745" s="192">
        <v>531900</v>
      </c>
      <c r="D745" s="60" t="s">
        <v>395</v>
      </c>
      <c r="E745" s="60" t="s">
        <v>417</v>
      </c>
    </row>
    <row r="746" spans="2:5" x14ac:dyDescent="0.2">
      <c r="B746" s="60" t="s">
        <v>1544</v>
      </c>
      <c r="C746" s="192">
        <v>519600</v>
      </c>
      <c r="D746" s="60" t="s">
        <v>1545</v>
      </c>
      <c r="E746" s="60" t="s">
        <v>802</v>
      </c>
    </row>
    <row r="747" spans="2:5" x14ac:dyDescent="0.2">
      <c r="B747" s="60" t="s">
        <v>1546</v>
      </c>
      <c r="C747" s="192">
        <v>519600</v>
      </c>
      <c r="D747" s="60" t="s">
        <v>1545</v>
      </c>
      <c r="E747" s="60" t="s">
        <v>802</v>
      </c>
    </row>
    <row r="748" spans="2:5" x14ac:dyDescent="0.2">
      <c r="B748" s="60" t="s">
        <v>1547</v>
      </c>
      <c r="C748" s="192">
        <v>500878</v>
      </c>
      <c r="D748" s="60" t="s">
        <v>1548</v>
      </c>
      <c r="E748" s="60" t="s">
        <v>875</v>
      </c>
    </row>
    <row r="749" spans="2:5" x14ac:dyDescent="0.2">
      <c r="B749" s="60" t="s">
        <v>1549</v>
      </c>
      <c r="C749" s="192">
        <v>530789</v>
      </c>
      <c r="D749" s="60" t="s">
        <v>395</v>
      </c>
      <c r="E749" s="60" t="s">
        <v>515</v>
      </c>
    </row>
    <row r="750" spans="2:5" x14ac:dyDescent="0.2">
      <c r="B750" s="60" t="s">
        <v>1550</v>
      </c>
      <c r="C750" s="192">
        <v>531119</v>
      </c>
      <c r="D750" s="60" t="s">
        <v>395</v>
      </c>
      <c r="E750" s="60" t="s">
        <v>509</v>
      </c>
    </row>
    <row r="751" spans="2:5" x14ac:dyDescent="0.2">
      <c r="B751" s="60" t="s">
        <v>1551</v>
      </c>
      <c r="C751" s="192">
        <v>531119</v>
      </c>
      <c r="D751" s="60" t="s">
        <v>395</v>
      </c>
      <c r="E751" s="60" t="s">
        <v>509</v>
      </c>
    </row>
    <row r="752" spans="2:5" x14ac:dyDescent="0.2">
      <c r="B752" s="60" t="s">
        <v>1552</v>
      </c>
      <c r="C752" s="192">
        <v>514171</v>
      </c>
      <c r="D752" s="60" t="s">
        <v>395</v>
      </c>
      <c r="E752" s="60" t="s">
        <v>923</v>
      </c>
    </row>
    <row r="753" spans="2:5" x14ac:dyDescent="0.2">
      <c r="B753" s="60" t="s">
        <v>1553</v>
      </c>
      <c r="C753" s="192">
        <v>538734</v>
      </c>
      <c r="D753" s="60" t="s">
        <v>395</v>
      </c>
      <c r="E753" s="60" t="s">
        <v>381</v>
      </c>
    </row>
    <row r="754" spans="2:5" x14ac:dyDescent="0.2">
      <c r="B754" s="60" t="s">
        <v>1554</v>
      </c>
      <c r="C754" s="192">
        <v>532695</v>
      </c>
      <c r="D754" s="60" t="s">
        <v>1555</v>
      </c>
      <c r="E754" s="60" t="s">
        <v>509</v>
      </c>
    </row>
    <row r="755" spans="2:5" x14ac:dyDescent="0.2">
      <c r="B755" s="60" t="s">
        <v>1556</v>
      </c>
      <c r="C755" s="192">
        <v>532871</v>
      </c>
      <c r="D755" s="60" t="s">
        <v>1557</v>
      </c>
      <c r="E755" s="60" t="s">
        <v>733</v>
      </c>
    </row>
    <row r="756" spans="2:5" x14ac:dyDescent="0.2">
      <c r="B756" s="60" t="s">
        <v>1558</v>
      </c>
      <c r="C756" s="192">
        <v>532701</v>
      </c>
      <c r="D756" s="60" t="s">
        <v>395</v>
      </c>
      <c r="E756" s="60" t="s">
        <v>389</v>
      </c>
    </row>
    <row r="757" spans="2:5" x14ac:dyDescent="0.2">
      <c r="B757" s="60" t="s">
        <v>1559</v>
      </c>
      <c r="C757" s="192">
        <v>522251</v>
      </c>
      <c r="D757" s="60" t="s">
        <v>395</v>
      </c>
      <c r="E757" s="60" t="s">
        <v>403</v>
      </c>
    </row>
    <row r="758" spans="2:5" x14ac:dyDescent="0.2">
      <c r="B758" s="60" t="s">
        <v>1560</v>
      </c>
      <c r="C758" s="192">
        <v>531380</v>
      </c>
      <c r="D758" s="60" t="s">
        <v>395</v>
      </c>
      <c r="E758" s="60" t="s">
        <v>1561</v>
      </c>
    </row>
    <row r="759" spans="2:5" x14ac:dyDescent="0.2">
      <c r="B759" s="60" t="s">
        <v>1562</v>
      </c>
      <c r="C759" s="192">
        <v>532885</v>
      </c>
      <c r="D759" s="60" t="s">
        <v>1563</v>
      </c>
      <c r="E759" s="60" t="s">
        <v>713</v>
      </c>
    </row>
    <row r="760" spans="2:5" x14ac:dyDescent="0.2">
      <c r="B760" s="60" t="s">
        <v>1564</v>
      </c>
      <c r="C760" s="192" t="s">
        <v>395</v>
      </c>
      <c r="D760" s="60" t="s">
        <v>1565</v>
      </c>
      <c r="E760" s="60" t="s">
        <v>486</v>
      </c>
    </row>
    <row r="761" spans="2:5" x14ac:dyDescent="0.2">
      <c r="B761" s="60" t="s">
        <v>1566</v>
      </c>
      <c r="C761" s="192" t="s">
        <v>395</v>
      </c>
      <c r="D761" s="60" t="s">
        <v>1565</v>
      </c>
      <c r="E761" s="60" t="s">
        <v>486</v>
      </c>
    </row>
    <row r="762" spans="2:5" x14ac:dyDescent="0.2">
      <c r="B762" s="60" t="s">
        <v>1567</v>
      </c>
      <c r="C762" s="192">
        <v>501827</v>
      </c>
      <c r="D762" s="60" t="s">
        <v>395</v>
      </c>
      <c r="E762" s="60" t="s">
        <v>467</v>
      </c>
    </row>
    <row r="763" spans="2:5" x14ac:dyDescent="0.2">
      <c r="B763" s="60" t="s">
        <v>1568</v>
      </c>
      <c r="C763" s="192">
        <v>501150</v>
      </c>
      <c r="D763" s="60" t="s">
        <v>1569</v>
      </c>
      <c r="E763" s="60" t="s">
        <v>378</v>
      </c>
    </row>
    <row r="764" spans="2:5" x14ac:dyDescent="0.2">
      <c r="B764" s="60" t="s">
        <v>1570</v>
      </c>
      <c r="C764" s="192">
        <v>517544</v>
      </c>
      <c r="D764" s="60" t="s">
        <v>1571</v>
      </c>
      <c r="E764" s="60" t="s">
        <v>816</v>
      </c>
    </row>
    <row r="765" spans="2:5" x14ac:dyDescent="0.2">
      <c r="B765" s="60" t="s">
        <v>1572</v>
      </c>
      <c r="C765" s="192">
        <v>500280</v>
      </c>
      <c r="D765" s="60" t="s">
        <v>1573</v>
      </c>
      <c r="E765" s="60" t="s">
        <v>410</v>
      </c>
    </row>
    <row r="766" spans="2:5" x14ac:dyDescent="0.2">
      <c r="B766" s="60" t="s">
        <v>1574</v>
      </c>
      <c r="C766" s="192">
        <v>500083</v>
      </c>
      <c r="D766" s="60" t="s">
        <v>1575</v>
      </c>
      <c r="E766" s="60" t="s">
        <v>700</v>
      </c>
    </row>
    <row r="767" spans="2:5" x14ac:dyDescent="0.2">
      <c r="B767" s="60" t="s">
        <v>1576</v>
      </c>
      <c r="C767" s="192">
        <v>532548</v>
      </c>
      <c r="D767" s="60" t="s">
        <v>1577</v>
      </c>
      <c r="E767" s="60" t="s">
        <v>890</v>
      </c>
    </row>
    <row r="768" spans="2:5" x14ac:dyDescent="0.2">
      <c r="B768" s="60" t="s">
        <v>1578</v>
      </c>
      <c r="C768" s="192">
        <v>532548</v>
      </c>
      <c r="D768" s="60" t="s">
        <v>1577</v>
      </c>
      <c r="E768" s="60" t="s">
        <v>890</v>
      </c>
    </row>
    <row r="769" spans="2:5" x14ac:dyDescent="0.2">
      <c r="B769" s="60" t="s">
        <v>1579</v>
      </c>
      <c r="C769" s="192">
        <v>500040</v>
      </c>
      <c r="D769" s="60" t="s">
        <v>1580</v>
      </c>
      <c r="E769" s="60" t="s">
        <v>408</v>
      </c>
    </row>
    <row r="770" spans="2:5" x14ac:dyDescent="0.2">
      <c r="B770" s="60" t="s">
        <v>1581</v>
      </c>
      <c r="C770" s="192">
        <v>530881</v>
      </c>
      <c r="D770" s="60" t="s">
        <v>395</v>
      </c>
      <c r="E770" s="60" t="s">
        <v>378</v>
      </c>
    </row>
    <row r="771" spans="2:5" x14ac:dyDescent="0.2">
      <c r="B771" s="60" t="s">
        <v>1582</v>
      </c>
      <c r="C771" s="192">
        <v>532443</v>
      </c>
      <c r="D771" s="60" t="s">
        <v>1583</v>
      </c>
      <c r="E771" s="60" t="s">
        <v>672</v>
      </c>
    </row>
    <row r="772" spans="2:5" x14ac:dyDescent="0.2">
      <c r="B772" s="60" t="s">
        <v>1584</v>
      </c>
      <c r="C772" s="192">
        <v>532413</v>
      </c>
      <c r="D772" s="60" t="s">
        <v>1585</v>
      </c>
      <c r="E772" s="60" t="s">
        <v>720</v>
      </c>
    </row>
    <row r="773" spans="2:5" x14ac:dyDescent="0.2">
      <c r="B773" s="60" t="s">
        <v>1586</v>
      </c>
      <c r="C773" s="192">
        <v>512341</v>
      </c>
      <c r="D773" s="60" t="s">
        <v>395</v>
      </c>
      <c r="E773" s="60" t="s">
        <v>725</v>
      </c>
    </row>
    <row r="774" spans="2:5" x14ac:dyDescent="0.2">
      <c r="B774" s="60" t="s">
        <v>1587</v>
      </c>
      <c r="C774" s="192">
        <v>500084</v>
      </c>
      <c r="D774" s="60" t="s">
        <v>1588</v>
      </c>
      <c r="E774" s="60" t="s">
        <v>534</v>
      </c>
    </row>
    <row r="775" spans="2:5" x14ac:dyDescent="0.2">
      <c r="B775" s="60" t="s">
        <v>1589</v>
      </c>
      <c r="C775" s="192" t="s">
        <v>395</v>
      </c>
      <c r="D775" s="60" t="s">
        <v>1590</v>
      </c>
      <c r="E775" s="60" t="s">
        <v>1591</v>
      </c>
    </row>
    <row r="776" spans="2:5" x14ac:dyDescent="0.2">
      <c r="B776" s="60" t="s">
        <v>1592</v>
      </c>
      <c r="C776" s="192">
        <v>542333</v>
      </c>
      <c r="D776" s="60" t="s">
        <v>1593</v>
      </c>
      <c r="E776" s="60" t="s">
        <v>1591</v>
      </c>
    </row>
    <row r="777" spans="2:5" x14ac:dyDescent="0.2">
      <c r="B777" s="60" t="s">
        <v>1594</v>
      </c>
      <c r="C777" s="192">
        <v>500093</v>
      </c>
      <c r="D777" s="60" t="s">
        <v>1595</v>
      </c>
      <c r="E777" s="60" t="s">
        <v>438</v>
      </c>
    </row>
    <row r="778" spans="2:5" x14ac:dyDescent="0.2">
      <c r="B778" s="60" t="s">
        <v>1596</v>
      </c>
      <c r="C778" s="192">
        <v>531489</v>
      </c>
      <c r="D778" s="60" t="s">
        <v>395</v>
      </c>
      <c r="E778" s="60" t="s">
        <v>488</v>
      </c>
    </row>
    <row r="779" spans="2:5" x14ac:dyDescent="0.2">
      <c r="B779" s="60" t="s">
        <v>1597</v>
      </c>
      <c r="C779" s="192">
        <v>531946</v>
      </c>
      <c r="D779" s="60" t="s">
        <v>395</v>
      </c>
      <c r="E779" s="60" t="s">
        <v>389</v>
      </c>
    </row>
    <row r="780" spans="2:5" x14ac:dyDescent="0.2">
      <c r="B780" s="60" t="s">
        <v>1598</v>
      </c>
      <c r="C780" s="192">
        <v>542399</v>
      </c>
      <c r="D780" s="60" t="s">
        <v>1599</v>
      </c>
      <c r="E780" s="60" t="s">
        <v>596</v>
      </c>
    </row>
    <row r="781" spans="2:5" x14ac:dyDescent="0.2">
      <c r="B781" s="60" t="s">
        <v>1600</v>
      </c>
      <c r="C781" s="192">
        <v>539600</v>
      </c>
      <c r="D781" s="60" t="s">
        <v>395</v>
      </c>
      <c r="E781" s="60" t="s">
        <v>417</v>
      </c>
    </row>
    <row r="782" spans="2:5" x14ac:dyDescent="0.2">
      <c r="B782" s="60" t="s">
        <v>1601</v>
      </c>
      <c r="C782" s="192">
        <v>530307</v>
      </c>
      <c r="D782" s="60" t="s">
        <v>395</v>
      </c>
      <c r="E782" s="60" t="s">
        <v>593</v>
      </c>
    </row>
    <row r="783" spans="2:5" x14ac:dyDescent="0.2">
      <c r="B783" s="60" t="s">
        <v>1602</v>
      </c>
      <c r="C783" s="192">
        <v>512301</v>
      </c>
      <c r="D783" s="60" t="s">
        <v>395</v>
      </c>
      <c r="E783" s="60" t="s">
        <v>417</v>
      </c>
    </row>
    <row r="784" spans="2:5" x14ac:dyDescent="0.2">
      <c r="B784" s="60" t="s">
        <v>1603</v>
      </c>
      <c r="C784" s="192">
        <v>500085</v>
      </c>
      <c r="D784" s="60" t="s">
        <v>1604</v>
      </c>
      <c r="E784" s="60" t="s">
        <v>903</v>
      </c>
    </row>
    <row r="785" spans="2:5" x14ac:dyDescent="0.2">
      <c r="B785" s="60" t="s">
        <v>1605</v>
      </c>
      <c r="C785" s="192">
        <v>542627</v>
      </c>
      <c r="D785" s="60" t="s">
        <v>1606</v>
      </c>
      <c r="E785" s="60" t="s">
        <v>761</v>
      </c>
    </row>
    <row r="786" spans="2:5" x14ac:dyDescent="0.2">
      <c r="B786" s="60" t="s">
        <v>1607</v>
      </c>
      <c r="C786" s="192">
        <v>522292</v>
      </c>
      <c r="D786" s="60" t="s">
        <v>395</v>
      </c>
      <c r="E786" s="60" t="s">
        <v>410</v>
      </c>
    </row>
    <row r="787" spans="2:5" x14ac:dyDescent="0.2">
      <c r="B787" s="60" t="s">
        <v>1608</v>
      </c>
      <c r="C787" s="192">
        <v>530309</v>
      </c>
      <c r="D787" s="60" t="s">
        <v>395</v>
      </c>
      <c r="E787" s="60" t="s">
        <v>417</v>
      </c>
    </row>
    <row r="788" spans="2:5" x14ac:dyDescent="0.2">
      <c r="B788" s="60" t="s">
        <v>1609</v>
      </c>
      <c r="C788" s="192">
        <v>540829</v>
      </c>
      <c r="D788" s="60" t="s">
        <v>395</v>
      </c>
      <c r="E788" s="60" t="s">
        <v>417</v>
      </c>
    </row>
    <row r="789" spans="2:5" x14ac:dyDescent="0.2">
      <c r="B789" s="60" t="s">
        <v>1610</v>
      </c>
      <c r="C789" s="192">
        <v>535142</v>
      </c>
      <c r="D789" s="60" t="s">
        <v>395</v>
      </c>
      <c r="E789" s="60" t="s">
        <v>398</v>
      </c>
    </row>
    <row r="790" spans="2:5" x14ac:dyDescent="0.2">
      <c r="B790" s="60" t="s">
        <v>1611</v>
      </c>
      <c r="C790" s="192">
        <v>531327</v>
      </c>
      <c r="D790" s="60" t="s">
        <v>395</v>
      </c>
      <c r="E790" s="60" t="s">
        <v>378</v>
      </c>
    </row>
    <row r="791" spans="2:5" x14ac:dyDescent="0.2">
      <c r="B791" s="60" t="s">
        <v>1612</v>
      </c>
      <c r="C791" s="192">
        <v>511696</v>
      </c>
      <c r="D791" s="60" t="s">
        <v>395</v>
      </c>
      <c r="E791" s="60" t="s">
        <v>378</v>
      </c>
    </row>
    <row r="792" spans="2:5" x14ac:dyDescent="0.2">
      <c r="B792" s="60" t="s">
        <v>1613</v>
      </c>
      <c r="C792" s="192">
        <v>531977</v>
      </c>
      <c r="D792" s="60" t="s">
        <v>395</v>
      </c>
      <c r="E792" s="60" t="s">
        <v>467</v>
      </c>
    </row>
    <row r="793" spans="2:5" x14ac:dyDescent="0.2">
      <c r="B793" s="60" t="s">
        <v>1614</v>
      </c>
      <c r="C793" s="192">
        <v>504671</v>
      </c>
      <c r="D793" s="60" t="s">
        <v>395</v>
      </c>
      <c r="E793" s="60" t="s">
        <v>427</v>
      </c>
    </row>
    <row r="794" spans="2:5" x14ac:dyDescent="0.2">
      <c r="B794" s="60" t="s">
        <v>1615</v>
      </c>
      <c r="C794" s="192">
        <v>539800</v>
      </c>
      <c r="D794" s="60" t="s">
        <v>395</v>
      </c>
      <c r="E794" s="60" t="s">
        <v>417</v>
      </c>
    </row>
    <row r="795" spans="2:5" x14ac:dyDescent="0.2">
      <c r="B795" s="60" t="s">
        <v>1616</v>
      </c>
      <c r="C795" s="192">
        <v>526917</v>
      </c>
      <c r="D795" s="60" t="s">
        <v>395</v>
      </c>
      <c r="E795" s="60" t="s">
        <v>481</v>
      </c>
    </row>
    <row r="796" spans="2:5" x14ac:dyDescent="0.2">
      <c r="B796" s="60" t="s">
        <v>1617</v>
      </c>
      <c r="C796" s="192">
        <v>530871</v>
      </c>
      <c r="D796" s="60" t="s">
        <v>395</v>
      </c>
      <c r="E796" s="60" t="s">
        <v>555</v>
      </c>
    </row>
    <row r="797" spans="2:5" x14ac:dyDescent="0.2">
      <c r="B797" s="60" t="s">
        <v>1618</v>
      </c>
      <c r="C797" s="192">
        <v>540395</v>
      </c>
      <c r="D797" s="60" t="s">
        <v>395</v>
      </c>
      <c r="E797" s="60" t="s">
        <v>555</v>
      </c>
    </row>
    <row r="798" spans="2:5" x14ac:dyDescent="0.2">
      <c r="B798" s="60" t="s">
        <v>1619</v>
      </c>
      <c r="C798" s="192">
        <v>541269</v>
      </c>
      <c r="D798" s="60" t="s">
        <v>1620</v>
      </c>
      <c r="E798" s="60" t="s">
        <v>443</v>
      </c>
    </row>
    <row r="799" spans="2:5" x14ac:dyDescent="0.2">
      <c r="B799" s="60" t="s">
        <v>1621</v>
      </c>
      <c r="C799" s="192">
        <v>539230</v>
      </c>
      <c r="D799" s="60" t="s">
        <v>395</v>
      </c>
      <c r="E799" s="60" t="s">
        <v>555</v>
      </c>
    </row>
    <row r="800" spans="2:5" x14ac:dyDescent="0.2">
      <c r="B800" s="60" t="s">
        <v>1622</v>
      </c>
      <c r="C800" s="192">
        <v>506365</v>
      </c>
      <c r="D800" s="60" t="s">
        <v>395</v>
      </c>
      <c r="E800" s="60" t="s">
        <v>433</v>
      </c>
    </row>
    <row r="801" spans="2:5" x14ac:dyDescent="0.2">
      <c r="B801" s="60" t="s">
        <v>1623</v>
      </c>
      <c r="C801" s="192">
        <v>537326</v>
      </c>
      <c r="D801" s="60" t="s">
        <v>395</v>
      </c>
      <c r="E801" s="60" t="s">
        <v>403</v>
      </c>
    </row>
    <row r="802" spans="2:5" x14ac:dyDescent="0.2">
      <c r="B802" s="60" t="s">
        <v>1624</v>
      </c>
      <c r="C802" s="192">
        <v>539011</v>
      </c>
      <c r="D802" s="60" t="s">
        <v>395</v>
      </c>
      <c r="E802" s="60" t="s">
        <v>427</v>
      </c>
    </row>
    <row r="803" spans="2:5" x14ac:dyDescent="0.2">
      <c r="B803" s="60" t="s">
        <v>1625</v>
      </c>
      <c r="C803" s="192">
        <v>523489</v>
      </c>
      <c r="D803" s="60" t="s">
        <v>395</v>
      </c>
      <c r="E803" s="60" t="s">
        <v>584</v>
      </c>
    </row>
    <row r="804" spans="2:5" x14ac:dyDescent="0.2">
      <c r="B804" s="60" t="s">
        <v>1626</v>
      </c>
      <c r="C804" s="192">
        <v>500110</v>
      </c>
      <c r="D804" s="60" t="s">
        <v>1627</v>
      </c>
      <c r="E804" s="60" t="s">
        <v>1323</v>
      </c>
    </row>
    <row r="805" spans="2:5" x14ac:dyDescent="0.2">
      <c r="B805" s="60" t="s">
        <v>1628</v>
      </c>
      <c r="C805" s="192">
        <v>526817</v>
      </c>
      <c r="D805" s="60" t="s">
        <v>395</v>
      </c>
      <c r="E805" s="60" t="s">
        <v>632</v>
      </c>
    </row>
    <row r="806" spans="2:5" x14ac:dyDescent="0.2">
      <c r="B806" s="60" t="s">
        <v>1629</v>
      </c>
      <c r="C806" s="192">
        <v>521244</v>
      </c>
      <c r="D806" s="60" t="s">
        <v>395</v>
      </c>
      <c r="E806" s="60" t="s">
        <v>410</v>
      </c>
    </row>
    <row r="807" spans="2:5" x14ac:dyDescent="0.2">
      <c r="B807" s="60" t="s">
        <v>1630</v>
      </c>
      <c r="C807" s="192">
        <v>532992</v>
      </c>
      <c r="D807" s="60" t="s">
        <v>395</v>
      </c>
      <c r="E807" s="60" t="s">
        <v>596</v>
      </c>
    </row>
    <row r="808" spans="2:5" x14ac:dyDescent="0.2">
      <c r="B808" s="60" t="s">
        <v>1631</v>
      </c>
      <c r="C808" s="192">
        <v>531358</v>
      </c>
      <c r="D808" s="60" t="s">
        <v>395</v>
      </c>
      <c r="E808" s="60" t="s">
        <v>412</v>
      </c>
    </row>
    <row r="809" spans="2:5" x14ac:dyDescent="0.2">
      <c r="B809" s="60" t="s">
        <v>1632</v>
      </c>
      <c r="C809" s="192">
        <v>530427</v>
      </c>
      <c r="D809" s="60" t="s">
        <v>395</v>
      </c>
      <c r="E809" s="60" t="s">
        <v>1633</v>
      </c>
    </row>
    <row r="810" spans="2:5" x14ac:dyDescent="0.2">
      <c r="B810" s="60" t="s">
        <v>1634</v>
      </c>
      <c r="C810" s="192">
        <v>526546</v>
      </c>
      <c r="D810" s="60" t="s">
        <v>395</v>
      </c>
      <c r="E810" s="60" t="s">
        <v>584</v>
      </c>
    </row>
    <row r="811" spans="2:5" x14ac:dyDescent="0.2">
      <c r="B811" s="60" t="s">
        <v>1635</v>
      </c>
      <c r="C811" s="192">
        <v>511243</v>
      </c>
      <c r="D811" s="60" t="s">
        <v>1636</v>
      </c>
      <c r="E811" s="60" t="s">
        <v>412</v>
      </c>
    </row>
    <row r="812" spans="2:5" x14ac:dyDescent="0.2">
      <c r="B812" s="60" t="s">
        <v>1637</v>
      </c>
      <c r="C812" s="192">
        <v>511243</v>
      </c>
      <c r="D812" s="60" t="s">
        <v>1638</v>
      </c>
      <c r="E812" s="60" t="s">
        <v>412</v>
      </c>
    </row>
    <row r="813" spans="2:5" x14ac:dyDescent="0.2">
      <c r="B813" s="60" t="s">
        <v>1639</v>
      </c>
      <c r="C813" s="192">
        <v>519475</v>
      </c>
      <c r="D813" s="60" t="s">
        <v>395</v>
      </c>
      <c r="E813" s="60" t="s">
        <v>475</v>
      </c>
    </row>
    <row r="814" spans="2:5" x14ac:dyDescent="0.2">
      <c r="B814" s="60" t="s">
        <v>1640</v>
      </c>
      <c r="C814" s="192">
        <v>540681</v>
      </c>
      <c r="D814" s="60" t="s">
        <v>395</v>
      </c>
      <c r="E814" s="60" t="s">
        <v>455</v>
      </c>
    </row>
    <row r="815" spans="2:5" x14ac:dyDescent="0.2">
      <c r="B815" s="60" t="s">
        <v>1641</v>
      </c>
      <c r="C815" s="192">
        <v>501833</v>
      </c>
      <c r="D815" s="60" t="s">
        <v>395</v>
      </c>
      <c r="E815" s="60" t="s">
        <v>1642</v>
      </c>
    </row>
    <row r="816" spans="2:5" x14ac:dyDescent="0.2">
      <c r="B816" s="60" t="s">
        <v>1643</v>
      </c>
      <c r="C816" s="192">
        <v>539335</v>
      </c>
      <c r="D816" s="60" t="s">
        <v>395</v>
      </c>
      <c r="E816" s="60" t="s">
        <v>417</v>
      </c>
    </row>
    <row r="817" spans="2:5" x14ac:dyDescent="0.2">
      <c r="B817" s="60" t="s">
        <v>1644</v>
      </c>
      <c r="C817" s="192">
        <v>530191</v>
      </c>
      <c r="D817" s="60" t="s">
        <v>1645</v>
      </c>
      <c r="E817" s="60" t="s">
        <v>555</v>
      </c>
    </row>
    <row r="818" spans="2:5" x14ac:dyDescent="0.2">
      <c r="B818" s="60" t="s">
        <v>1646</v>
      </c>
      <c r="C818" s="192">
        <v>530191</v>
      </c>
      <c r="D818" s="60" t="s">
        <v>1645</v>
      </c>
      <c r="E818" s="60" t="s">
        <v>555</v>
      </c>
    </row>
    <row r="819" spans="2:5" x14ac:dyDescent="0.2">
      <c r="B819" s="60" t="s">
        <v>1647</v>
      </c>
      <c r="C819" s="192">
        <v>519477</v>
      </c>
      <c r="D819" s="60" t="s">
        <v>395</v>
      </c>
      <c r="E819" s="60" t="s">
        <v>644</v>
      </c>
    </row>
    <row r="820" spans="2:5" x14ac:dyDescent="0.2">
      <c r="B820" s="60" t="s">
        <v>1648</v>
      </c>
      <c r="C820" s="192">
        <v>542678</v>
      </c>
      <c r="D820" s="60" t="s">
        <v>1649</v>
      </c>
      <c r="E820" s="60" t="s">
        <v>433</v>
      </c>
    </row>
    <row r="821" spans="2:5" x14ac:dyDescent="0.2">
      <c r="B821" s="60" t="s">
        <v>1650</v>
      </c>
      <c r="C821" s="192">
        <v>534758</v>
      </c>
      <c r="D821" s="60" t="s">
        <v>1651</v>
      </c>
      <c r="E821" s="60" t="s">
        <v>381</v>
      </c>
    </row>
    <row r="822" spans="2:5" x14ac:dyDescent="0.2">
      <c r="B822" s="60" t="s">
        <v>1652</v>
      </c>
      <c r="C822" s="192">
        <v>533407</v>
      </c>
      <c r="D822" s="60" t="s">
        <v>1653</v>
      </c>
      <c r="E822" s="60" t="s">
        <v>410</v>
      </c>
    </row>
    <row r="823" spans="2:5" x14ac:dyDescent="0.2">
      <c r="B823" s="60" t="s">
        <v>1654</v>
      </c>
      <c r="C823" s="192">
        <v>530829</v>
      </c>
      <c r="D823" s="60" t="s">
        <v>395</v>
      </c>
      <c r="E823" s="60" t="s">
        <v>412</v>
      </c>
    </row>
    <row r="824" spans="2:5" x14ac:dyDescent="0.2">
      <c r="B824" s="60" t="s">
        <v>1655</v>
      </c>
      <c r="C824" s="192">
        <v>505230</v>
      </c>
      <c r="D824" s="60" t="s">
        <v>1656</v>
      </c>
      <c r="E824" s="60" t="s">
        <v>384</v>
      </c>
    </row>
    <row r="825" spans="2:5" x14ac:dyDescent="0.2">
      <c r="B825" s="60" t="s">
        <v>1657</v>
      </c>
      <c r="C825" s="192">
        <v>531283</v>
      </c>
      <c r="D825" s="60" t="s">
        <v>395</v>
      </c>
      <c r="E825" s="60" t="s">
        <v>412</v>
      </c>
    </row>
    <row r="826" spans="2:5" x14ac:dyDescent="0.2">
      <c r="B826" s="60" t="s">
        <v>1658</v>
      </c>
      <c r="C826" s="192">
        <v>526373</v>
      </c>
      <c r="D826" s="60" t="s">
        <v>395</v>
      </c>
      <c r="E826" s="60" t="s">
        <v>596</v>
      </c>
    </row>
    <row r="827" spans="2:5" x14ac:dyDescent="0.2">
      <c r="B827" s="60" t="s">
        <v>1659</v>
      </c>
      <c r="C827" s="192">
        <v>532807</v>
      </c>
      <c r="D827" s="60" t="s">
        <v>1660</v>
      </c>
      <c r="E827" s="60" t="s">
        <v>396</v>
      </c>
    </row>
    <row r="828" spans="2:5" x14ac:dyDescent="0.2">
      <c r="B828" s="60" t="s">
        <v>1661</v>
      </c>
      <c r="C828" s="192">
        <v>532807</v>
      </c>
      <c r="D828" s="60" t="s">
        <v>1660</v>
      </c>
      <c r="E828" s="60" t="s">
        <v>396</v>
      </c>
    </row>
    <row r="829" spans="2:5" x14ac:dyDescent="0.2">
      <c r="B829" s="60" t="s">
        <v>1662</v>
      </c>
      <c r="C829" s="192">
        <v>530457</v>
      </c>
      <c r="D829" s="60" t="s">
        <v>395</v>
      </c>
      <c r="E829" s="60" t="s">
        <v>398</v>
      </c>
    </row>
    <row r="830" spans="2:5" x14ac:dyDescent="0.2">
      <c r="B830" s="60" t="s">
        <v>1663</v>
      </c>
      <c r="C830" s="192">
        <v>532324</v>
      </c>
      <c r="D830" s="60" t="s">
        <v>1664</v>
      </c>
      <c r="E830" s="60" t="s">
        <v>398</v>
      </c>
    </row>
    <row r="831" spans="2:5" x14ac:dyDescent="0.2">
      <c r="B831" s="60" t="s">
        <v>1665</v>
      </c>
      <c r="C831" s="192">
        <v>500087</v>
      </c>
      <c r="D831" s="60" t="s">
        <v>1666</v>
      </c>
      <c r="E831" s="60" t="s">
        <v>433</v>
      </c>
    </row>
    <row r="832" spans="2:5" x14ac:dyDescent="0.2">
      <c r="B832" s="60" t="s">
        <v>1667</v>
      </c>
      <c r="C832" s="192">
        <v>531775</v>
      </c>
      <c r="D832" s="60" t="s">
        <v>395</v>
      </c>
      <c r="E832" s="60" t="s">
        <v>417</v>
      </c>
    </row>
    <row r="833" spans="2:5" x14ac:dyDescent="0.2">
      <c r="B833" s="60" t="s">
        <v>1668</v>
      </c>
      <c r="C833" s="192">
        <v>502445</v>
      </c>
      <c r="D833" s="60" t="s">
        <v>395</v>
      </c>
      <c r="E833" s="60" t="s">
        <v>481</v>
      </c>
    </row>
    <row r="834" spans="2:5" x14ac:dyDescent="0.2">
      <c r="B834" s="60" t="s">
        <v>1669</v>
      </c>
      <c r="C834" s="192">
        <v>531235</v>
      </c>
      <c r="D834" s="60" t="s">
        <v>395</v>
      </c>
      <c r="E834" s="60" t="s">
        <v>412</v>
      </c>
    </row>
    <row r="835" spans="2:5" x14ac:dyDescent="0.2">
      <c r="B835" s="60" t="s">
        <v>1670</v>
      </c>
      <c r="C835" s="192">
        <v>538786</v>
      </c>
      <c r="D835" s="60" t="s">
        <v>395</v>
      </c>
      <c r="E835" s="60" t="s">
        <v>919</v>
      </c>
    </row>
    <row r="836" spans="2:5" x14ac:dyDescent="0.2">
      <c r="B836" s="60" t="s">
        <v>1671</v>
      </c>
      <c r="C836" s="192">
        <v>538674</v>
      </c>
      <c r="D836" s="60" t="s">
        <v>395</v>
      </c>
      <c r="E836" s="60" t="s">
        <v>1338</v>
      </c>
    </row>
    <row r="837" spans="2:5" x14ac:dyDescent="0.2">
      <c r="B837" s="60" t="s">
        <v>1672</v>
      </c>
      <c r="C837" s="192">
        <v>532210</v>
      </c>
      <c r="D837" s="60" t="s">
        <v>1673</v>
      </c>
      <c r="E837" s="60" t="s">
        <v>713</v>
      </c>
    </row>
    <row r="838" spans="2:5" x14ac:dyDescent="0.2">
      <c r="B838" s="60" t="s">
        <v>1674</v>
      </c>
      <c r="C838" s="192">
        <v>521210</v>
      </c>
      <c r="D838" s="60" t="s">
        <v>395</v>
      </c>
      <c r="E838" s="60" t="s">
        <v>509</v>
      </c>
    </row>
    <row r="839" spans="2:5" x14ac:dyDescent="0.2">
      <c r="B839" s="60" t="s">
        <v>1675</v>
      </c>
      <c r="C839" s="192">
        <v>780013</v>
      </c>
      <c r="D839" s="60" t="s">
        <v>395</v>
      </c>
      <c r="E839" s="60" t="s">
        <v>486</v>
      </c>
    </row>
    <row r="840" spans="2:5" x14ac:dyDescent="0.2">
      <c r="B840" s="60" t="s">
        <v>1676</v>
      </c>
      <c r="C840" s="192">
        <v>780013</v>
      </c>
      <c r="D840" s="60" t="s">
        <v>395</v>
      </c>
      <c r="E840" s="60" t="s">
        <v>486</v>
      </c>
    </row>
    <row r="841" spans="2:5" x14ac:dyDescent="0.2">
      <c r="B841" s="60" t="s">
        <v>1677</v>
      </c>
      <c r="C841" s="192" t="s">
        <v>395</v>
      </c>
      <c r="D841" s="60" t="s">
        <v>1678</v>
      </c>
      <c r="E841" s="60" t="s">
        <v>406</v>
      </c>
    </row>
    <row r="842" spans="2:5" x14ac:dyDescent="0.2">
      <c r="B842" s="60" t="s">
        <v>1679</v>
      </c>
      <c r="C842" s="192" t="s">
        <v>395</v>
      </c>
      <c r="D842" s="60" t="s">
        <v>1680</v>
      </c>
      <c r="E842" s="60" t="s">
        <v>406</v>
      </c>
    </row>
    <row r="843" spans="2:5" x14ac:dyDescent="0.2">
      <c r="B843" s="60" t="s">
        <v>1681</v>
      </c>
      <c r="C843" s="192">
        <v>540403</v>
      </c>
      <c r="D843" s="60" t="s">
        <v>1682</v>
      </c>
      <c r="E843" s="60" t="s">
        <v>500</v>
      </c>
    </row>
    <row r="844" spans="2:5" x14ac:dyDescent="0.2">
      <c r="B844" s="60" t="s">
        <v>1683</v>
      </c>
      <c r="C844" s="192">
        <v>506390</v>
      </c>
      <c r="D844" s="60" t="s">
        <v>1684</v>
      </c>
      <c r="E844" s="60" t="s">
        <v>555</v>
      </c>
    </row>
    <row r="845" spans="2:5" x14ac:dyDescent="0.2">
      <c r="B845" s="60" t="s">
        <v>1685</v>
      </c>
      <c r="C845" s="192">
        <v>506390</v>
      </c>
      <c r="D845" s="60" t="s">
        <v>1686</v>
      </c>
      <c r="E845" s="60" t="s">
        <v>555</v>
      </c>
    </row>
    <row r="846" spans="2:5" x14ac:dyDescent="0.2">
      <c r="B846" s="60" t="s">
        <v>1687</v>
      </c>
      <c r="C846" s="192">
        <v>512213</v>
      </c>
      <c r="D846" s="60" t="s">
        <v>395</v>
      </c>
      <c r="E846" s="60" t="s">
        <v>417</v>
      </c>
    </row>
    <row r="847" spans="2:5" x14ac:dyDescent="0.2">
      <c r="B847" s="60" t="s">
        <v>1688</v>
      </c>
      <c r="C847" s="192">
        <v>540310</v>
      </c>
      <c r="D847" s="60" t="s">
        <v>395</v>
      </c>
      <c r="E847" s="60" t="s">
        <v>410</v>
      </c>
    </row>
    <row r="848" spans="2:5" x14ac:dyDescent="0.2">
      <c r="B848" s="60" t="s">
        <v>1689</v>
      </c>
      <c r="C848" s="192">
        <v>538433</v>
      </c>
      <c r="D848" s="60" t="s">
        <v>395</v>
      </c>
      <c r="E848" s="60" t="s">
        <v>378</v>
      </c>
    </row>
    <row r="849" spans="2:5" x14ac:dyDescent="0.2">
      <c r="B849" s="60" t="s">
        <v>1690</v>
      </c>
      <c r="C849" s="192">
        <v>540481</v>
      </c>
      <c r="D849" s="60" t="s">
        <v>395</v>
      </c>
      <c r="E849" s="60" t="s">
        <v>378</v>
      </c>
    </row>
    <row r="850" spans="2:5" x14ac:dyDescent="0.2">
      <c r="B850" s="60" t="s">
        <v>1691</v>
      </c>
      <c r="C850" s="192">
        <v>530839</v>
      </c>
      <c r="D850" s="60" t="s">
        <v>395</v>
      </c>
      <c r="E850" s="60" t="s">
        <v>488</v>
      </c>
    </row>
    <row r="851" spans="2:5" x14ac:dyDescent="0.2">
      <c r="B851" s="60" t="s">
        <v>1692</v>
      </c>
      <c r="C851" s="192">
        <v>500147</v>
      </c>
      <c r="D851" s="60" t="s">
        <v>395</v>
      </c>
      <c r="E851" s="60" t="s">
        <v>403</v>
      </c>
    </row>
    <row r="852" spans="2:5" x14ac:dyDescent="0.2">
      <c r="B852" s="60" t="s">
        <v>1693</v>
      </c>
      <c r="C852" s="192">
        <v>517330</v>
      </c>
      <c r="D852" s="60" t="s">
        <v>1694</v>
      </c>
      <c r="E852" s="60" t="s">
        <v>693</v>
      </c>
    </row>
    <row r="853" spans="2:5" x14ac:dyDescent="0.2">
      <c r="B853" s="60" t="s">
        <v>1695</v>
      </c>
      <c r="C853" s="192" t="s">
        <v>395</v>
      </c>
      <c r="D853" s="60" t="s">
        <v>1696</v>
      </c>
      <c r="E853" s="60" t="s">
        <v>406</v>
      </c>
    </row>
    <row r="854" spans="2:5" x14ac:dyDescent="0.2">
      <c r="B854" s="60" t="s">
        <v>1697</v>
      </c>
      <c r="C854" s="192">
        <v>512018</v>
      </c>
      <c r="D854" s="60" t="s">
        <v>395</v>
      </c>
      <c r="E854" s="60" t="s">
        <v>401</v>
      </c>
    </row>
    <row r="855" spans="2:5" x14ac:dyDescent="0.2">
      <c r="B855" s="60" t="s">
        <v>1698</v>
      </c>
      <c r="C855" s="192">
        <v>533278</v>
      </c>
      <c r="D855" s="60" t="s">
        <v>1699</v>
      </c>
      <c r="E855" s="60" t="s">
        <v>1072</v>
      </c>
    </row>
    <row r="856" spans="2:5" x14ac:dyDescent="0.2">
      <c r="B856" s="60" t="s">
        <v>1700</v>
      </c>
      <c r="C856" s="192">
        <v>533278</v>
      </c>
      <c r="D856" s="60" t="s">
        <v>1701</v>
      </c>
      <c r="E856" s="60" t="s">
        <v>1072</v>
      </c>
    </row>
    <row r="857" spans="2:5" x14ac:dyDescent="0.2">
      <c r="B857" s="60" t="s">
        <v>1702</v>
      </c>
      <c r="C857" s="192">
        <v>501831</v>
      </c>
      <c r="D857" s="60" t="s">
        <v>395</v>
      </c>
      <c r="E857" s="60" t="s">
        <v>455</v>
      </c>
    </row>
    <row r="858" spans="2:5" x14ac:dyDescent="0.2">
      <c r="B858" s="60" t="s">
        <v>1703</v>
      </c>
      <c r="C858" s="192">
        <v>520131</v>
      </c>
      <c r="D858" s="60" t="s">
        <v>395</v>
      </c>
      <c r="E858" s="60" t="s">
        <v>467</v>
      </c>
    </row>
    <row r="859" spans="2:5" x14ac:dyDescent="0.2">
      <c r="B859" s="60" t="s">
        <v>1704</v>
      </c>
      <c r="C859" s="192">
        <v>508571</v>
      </c>
      <c r="D859" s="60" t="s">
        <v>395</v>
      </c>
      <c r="E859" s="60" t="s">
        <v>875</v>
      </c>
    </row>
    <row r="860" spans="2:5" x14ac:dyDescent="0.2">
      <c r="B860" s="60" t="s">
        <v>1705</v>
      </c>
      <c r="C860" s="192">
        <v>513353</v>
      </c>
      <c r="D860" s="60" t="s">
        <v>395</v>
      </c>
      <c r="E860" s="60" t="s">
        <v>555</v>
      </c>
    </row>
    <row r="861" spans="2:5" x14ac:dyDescent="0.2">
      <c r="B861" s="60" t="s">
        <v>1706</v>
      </c>
      <c r="C861" s="192">
        <v>540678</v>
      </c>
      <c r="D861" s="60" t="s">
        <v>1707</v>
      </c>
      <c r="E861" s="60" t="s">
        <v>1642</v>
      </c>
    </row>
    <row r="862" spans="2:5" x14ac:dyDescent="0.2">
      <c r="B862" s="60" t="s">
        <v>1708</v>
      </c>
      <c r="C862" s="192">
        <v>539436</v>
      </c>
      <c r="D862" s="60" t="s">
        <v>1709</v>
      </c>
      <c r="E862" s="60" t="s">
        <v>884</v>
      </c>
    </row>
    <row r="863" spans="2:5" x14ac:dyDescent="0.2">
      <c r="B863" s="60" t="s">
        <v>1710</v>
      </c>
      <c r="C863" s="192">
        <v>500830</v>
      </c>
      <c r="D863" s="60" t="s">
        <v>1711</v>
      </c>
      <c r="E863" s="60" t="s">
        <v>577</v>
      </c>
    </row>
    <row r="864" spans="2:5" x14ac:dyDescent="0.2">
      <c r="B864" s="60" t="s">
        <v>1712</v>
      </c>
      <c r="C864" s="192">
        <v>500830</v>
      </c>
      <c r="D864" s="60" t="s">
        <v>1711</v>
      </c>
      <c r="E864" s="60" t="s">
        <v>577</v>
      </c>
    </row>
    <row r="865" spans="2:5" x14ac:dyDescent="0.2">
      <c r="B865" s="60" t="s">
        <v>1713</v>
      </c>
      <c r="C865" s="192">
        <v>531210</v>
      </c>
      <c r="D865" s="60" t="s">
        <v>395</v>
      </c>
      <c r="E865" s="60" t="s">
        <v>433</v>
      </c>
    </row>
    <row r="866" spans="2:5" x14ac:dyDescent="0.2">
      <c r="B866" s="60" t="s">
        <v>1714</v>
      </c>
      <c r="C866" s="192">
        <v>540023</v>
      </c>
      <c r="D866" s="60" t="s">
        <v>395</v>
      </c>
      <c r="E866" s="60" t="s">
        <v>1133</v>
      </c>
    </row>
    <row r="867" spans="2:5" x14ac:dyDescent="0.2">
      <c r="B867" s="60" t="s">
        <v>1715</v>
      </c>
      <c r="C867" s="192">
        <v>524752</v>
      </c>
      <c r="D867" s="60" t="s">
        <v>395</v>
      </c>
      <c r="E867" s="60" t="s">
        <v>433</v>
      </c>
    </row>
    <row r="868" spans="2:5" x14ac:dyDescent="0.2">
      <c r="B868" s="60" t="s">
        <v>1716</v>
      </c>
      <c r="C868" s="192">
        <v>534691</v>
      </c>
      <c r="D868" s="60" t="s">
        <v>395</v>
      </c>
      <c r="E868" s="60" t="s">
        <v>378</v>
      </c>
    </row>
    <row r="869" spans="2:5" x14ac:dyDescent="0.2">
      <c r="B869" s="60" t="s">
        <v>1717</v>
      </c>
      <c r="C869" s="192">
        <v>535267</v>
      </c>
      <c r="D869" s="60" t="s">
        <v>395</v>
      </c>
      <c r="E869" s="60" t="s">
        <v>412</v>
      </c>
    </row>
    <row r="870" spans="2:5" x14ac:dyDescent="0.2">
      <c r="B870" s="60" t="s">
        <v>1718</v>
      </c>
      <c r="C870" s="192">
        <v>531216</v>
      </c>
      <c r="D870" s="60" t="s">
        <v>395</v>
      </c>
      <c r="E870" s="60" t="s">
        <v>412</v>
      </c>
    </row>
    <row r="871" spans="2:5" x14ac:dyDescent="0.2">
      <c r="B871" s="60" t="s">
        <v>1719</v>
      </c>
      <c r="C871" s="192">
        <v>533272</v>
      </c>
      <c r="D871" s="60" t="s">
        <v>1720</v>
      </c>
      <c r="E871" s="60" t="s">
        <v>473</v>
      </c>
    </row>
    <row r="872" spans="2:5" x14ac:dyDescent="0.2">
      <c r="B872" s="60" t="s">
        <v>1721</v>
      </c>
      <c r="C872" s="192">
        <v>539986</v>
      </c>
      <c r="D872" s="60" t="s">
        <v>395</v>
      </c>
      <c r="E872" s="60" t="s">
        <v>590</v>
      </c>
    </row>
    <row r="873" spans="2:5" x14ac:dyDescent="0.2">
      <c r="B873" s="60" t="s">
        <v>1722</v>
      </c>
      <c r="C873" s="192">
        <v>532342</v>
      </c>
      <c r="D873" s="60" t="s">
        <v>395</v>
      </c>
      <c r="E873" s="60" t="s">
        <v>381</v>
      </c>
    </row>
    <row r="874" spans="2:5" x14ac:dyDescent="0.2">
      <c r="B874" s="60" t="s">
        <v>1723</v>
      </c>
      <c r="C874" s="192">
        <v>531041</v>
      </c>
      <c r="D874" s="60" t="s">
        <v>395</v>
      </c>
      <c r="E874" s="60" t="s">
        <v>417</v>
      </c>
    </row>
    <row r="875" spans="2:5" x14ac:dyDescent="0.2">
      <c r="B875" s="60" t="s">
        <v>1724</v>
      </c>
      <c r="C875" s="192">
        <v>532456</v>
      </c>
      <c r="D875" s="60" t="s">
        <v>1725</v>
      </c>
      <c r="E875" s="60" t="s">
        <v>492</v>
      </c>
    </row>
    <row r="876" spans="2:5" x14ac:dyDescent="0.2">
      <c r="B876" s="60" t="s">
        <v>1726</v>
      </c>
      <c r="C876" s="192">
        <v>532339</v>
      </c>
      <c r="D876" s="60" t="s">
        <v>1727</v>
      </c>
      <c r="E876" s="60" t="s">
        <v>880</v>
      </c>
    </row>
    <row r="877" spans="2:5" x14ac:dyDescent="0.2">
      <c r="B877" s="60" t="s">
        <v>1728</v>
      </c>
      <c r="C877" s="192">
        <v>507833</v>
      </c>
      <c r="D877" s="60" t="s">
        <v>395</v>
      </c>
      <c r="E877" s="60" t="s">
        <v>720</v>
      </c>
    </row>
    <row r="878" spans="2:5" x14ac:dyDescent="0.2">
      <c r="B878" s="60" t="s">
        <v>1729</v>
      </c>
      <c r="C878" s="192">
        <v>522231</v>
      </c>
      <c r="D878" s="60" t="s">
        <v>395</v>
      </c>
      <c r="E878" s="60" t="s">
        <v>793</v>
      </c>
    </row>
    <row r="879" spans="2:5" x14ac:dyDescent="0.2">
      <c r="B879" s="60" t="s">
        <v>1730</v>
      </c>
      <c r="C879" s="192">
        <v>538965</v>
      </c>
      <c r="D879" s="60" t="s">
        <v>395</v>
      </c>
      <c r="E879" s="60" t="s">
        <v>433</v>
      </c>
    </row>
    <row r="880" spans="2:5" x14ac:dyDescent="0.2">
      <c r="B880" s="60" t="s">
        <v>1731</v>
      </c>
      <c r="C880" s="192">
        <v>539266</v>
      </c>
      <c r="D880" s="60" t="s">
        <v>395</v>
      </c>
      <c r="E880" s="60" t="s">
        <v>415</v>
      </c>
    </row>
    <row r="881" spans="2:5" x14ac:dyDescent="0.2">
      <c r="B881" s="60" t="s">
        <v>1732</v>
      </c>
      <c r="C881" s="192">
        <v>504340</v>
      </c>
      <c r="D881" s="60" t="s">
        <v>395</v>
      </c>
      <c r="E881" s="60" t="s">
        <v>378</v>
      </c>
    </row>
    <row r="882" spans="2:5" x14ac:dyDescent="0.2">
      <c r="B882" s="60" t="s">
        <v>1733</v>
      </c>
      <c r="C882" s="192">
        <v>539991</v>
      </c>
      <c r="D882" s="60" t="s">
        <v>1734</v>
      </c>
      <c r="E882" s="60" t="s">
        <v>761</v>
      </c>
    </row>
    <row r="883" spans="2:5" x14ac:dyDescent="0.2">
      <c r="B883" s="60" t="s">
        <v>1735</v>
      </c>
      <c r="C883" s="192">
        <v>526829</v>
      </c>
      <c r="D883" s="60" t="s">
        <v>395</v>
      </c>
      <c r="E883" s="60" t="s">
        <v>605</v>
      </c>
    </row>
    <row r="884" spans="2:5" x14ac:dyDescent="0.2">
      <c r="B884" s="60" t="s">
        <v>1736</v>
      </c>
      <c r="C884" s="192">
        <v>526829</v>
      </c>
      <c r="D884" s="60" t="s">
        <v>1737</v>
      </c>
      <c r="E884" s="60" t="s">
        <v>605</v>
      </c>
    </row>
    <row r="885" spans="2:5" x14ac:dyDescent="0.2">
      <c r="B885" s="60" t="s">
        <v>1738</v>
      </c>
      <c r="C885" s="192">
        <v>526829</v>
      </c>
      <c r="D885" s="60" t="s">
        <v>395</v>
      </c>
      <c r="E885" s="60" t="s">
        <v>605</v>
      </c>
    </row>
    <row r="886" spans="2:5" x14ac:dyDescent="0.2">
      <c r="B886" s="60" t="s">
        <v>1739</v>
      </c>
      <c r="C886" s="192">
        <v>539091</v>
      </c>
      <c r="D886" s="60" t="s">
        <v>395</v>
      </c>
      <c r="E886" s="60" t="s">
        <v>415</v>
      </c>
    </row>
    <row r="887" spans="2:5" x14ac:dyDescent="0.2">
      <c r="B887" s="60" t="s">
        <v>1740</v>
      </c>
      <c r="C887" s="192">
        <v>532902</v>
      </c>
      <c r="D887" s="60" t="s">
        <v>1741</v>
      </c>
      <c r="E887" s="60" t="s">
        <v>481</v>
      </c>
    </row>
    <row r="888" spans="2:5" x14ac:dyDescent="0.2">
      <c r="B888" s="60" t="s">
        <v>1742</v>
      </c>
      <c r="C888" s="192" t="s">
        <v>395</v>
      </c>
      <c r="D888" s="60" t="s">
        <v>1743</v>
      </c>
      <c r="E888" s="60" t="s">
        <v>486</v>
      </c>
    </row>
    <row r="889" spans="2:5" x14ac:dyDescent="0.2">
      <c r="B889" s="60" t="s">
        <v>1744</v>
      </c>
      <c r="C889" s="192">
        <v>531344</v>
      </c>
      <c r="D889" s="60" t="s">
        <v>1745</v>
      </c>
      <c r="E889" s="60" t="s">
        <v>518</v>
      </c>
    </row>
    <row r="890" spans="2:5" x14ac:dyDescent="0.2">
      <c r="B890" s="60" t="s">
        <v>1746</v>
      </c>
      <c r="C890" s="192">
        <v>531344</v>
      </c>
      <c r="D890" s="60" t="s">
        <v>1745</v>
      </c>
      <c r="E890" s="60" t="s">
        <v>518</v>
      </c>
    </row>
    <row r="891" spans="2:5" x14ac:dyDescent="0.2">
      <c r="B891" s="60" t="s">
        <v>1747</v>
      </c>
      <c r="C891" s="192">
        <v>540597</v>
      </c>
      <c r="D891" s="60" t="s">
        <v>395</v>
      </c>
      <c r="E891" s="60" t="s">
        <v>716</v>
      </c>
    </row>
    <row r="892" spans="2:5" x14ac:dyDescent="0.2">
      <c r="B892" s="60" t="s">
        <v>1748</v>
      </c>
      <c r="C892" s="192">
        <v>531067</v>
      </c>
      <c r="D892" s="60" t="s">
        <v>395</v>
      </c>
      <c r="E892" s="60" t="s">
        <v>412</v>
      </c>
    </row>
    <row r="893" spans="2:5" x14ac:dyDescent="0.2">
      <c r="B893" s="60" t="s">
        <v>1749</v>
      </c>
      <c r="C893" s="192">
        <v>531067</v>
      </c>
      <c r="D893" s="60" t="s">
        <v>395</v>
      </c>
      <c r="E893" s="60" t="s">
        <v>412</v>
      </c>
    </row>
    <row r="894" spans="2:5" x14ac:dyDescent="0.2">
      <c r="B894" s="60" t="s">
        <v>1750</v>
      </c>
      <c r="C894" s="192">
        <v>506935</v>
      </c>
      <c r="D894" s="60" t="s">
        <v>395</v>
      </c>
      <c r="E894" s="60" t="s">
        <v>488</v>
      </c>
    </row>
    <row r="895" spans="2:5" x14ac:dyDescent="0.2">
      <c r="B895" s="60" t="s">
        <v>1751</v>
      </c>
      <c r="C895" s="192">
        <v>531460</v>
      </c>
      <c r="D895" s="60" t="s">
        <v>395</v>
      </c>
      <c r="E895" s="60" t="s">
        <v>693</v>
      </c>
    </row>
    <row r="896" spans="2:5" x14ac:dyDescent="0.2">
      <c r="B896" s="60" t="s">
        <v>1752</v>
      </c>
      <c r="C896" s="192">
        <v>523232</v>
      </c>
      <c r="D896" s="60" t="s">
        <v>395</v>
      </c>
      <c r="E896" s="60" t="s">
        <v>605</v>
      </c>
    </row>
    <row r="897" spans="2:5" x14ac:dyDescent="0.2">
      <c r="B897" s="60" t="s">
        <v>1753</v>
      </c>
      <c r="C897" s="192">
        <v>538868</v>
      </c>
      <c r="D897" s="60" t="s">
        <v>395</v>
      </c>
      <c r="E897" s="60" t="s">
        <v>412</v>
      </c>
    </row>
    <row r="898" spans="2:5" x14ac:dyDescent="0.2">
      <c r="B898" s="60" t="s">
        <v>1754</v>
      </c>
      <c r="C898" s="192" t="s">
        <v>395</v>
      </c>
      <c r="D898" s="60" t="s">
        <v>1755</v>
      </c>
      <c r="E898" s="60" t="s">
        <v>406</v>
      </c>
    </row>
    <row r="899" spans="2:5" x14ac:dyDescent="0.2">
      <c r="B899" s="60" t="s">
        <v>1756</v>
      </c>
      <c r="C899" s="192">
        <v>522295</v>
      </c>
      <c r="D899" s="60" t="s">
        <v>1757</v>
      </c>
      <c r="E899" s="60" t="s">
        <v>590</v>
      </c>
    </row>
    <row r="900" spans="2:5" x14ac:dyDescent="0.2">
      <c r="B900" s="60" t="s">
        <v>1758</v>
      </c>
      <c r="C900" s="192">
        <v>531556</v>
      </c>
      <c r="D900" s="60" t="s">
        <v>1759</v>
      </c>
      <c r="E900" s="60" t="s">
        <v>453</v>
      </c>
    </row>
    <row r="901" spans="2:5" x14ac:dyDescent="0.2">
      <c r="B901" s="60" t="s">
        <v>1760</v>
      </c>
      <c r="C901" s="192">
        <v>524506</v>
      </c>
      <c r="D901" s="60" t="s">
        <v>395</v>
      </c>
      <c r="E901" s="60" t="s">
        <v>433</v>
      </c>
    </row>
    <row r="902" spans="2:5" x14ac:dyDescent="0.2">
      <c r="B902" s="60" t="s">
        <v>1761</v>
      </c>
      <c r="C902" s="192">
        <v>530755</v>
      </c>
      <c r="D902" s="60" t="s">
        <v>1762</v>
      </c>
      <c r="E902" s="60" t="s">
        <v>1763</v>
      </c>
    </row>
    <row r="903" spans="2:5" x14ac:dyDescent="0.2">
      <c r="B903" s="60" t="s">
        <v>1764</v>
      </c>
      <c r="C903" s="192">
        <v>532941</v>
      </c>
      <c r="D903" s="60" t="s">
        <v>1765</v>
      </c>
      <c r="E903" s="60" t="s">
        <v>693</v>
      </c>
    </row>
    <row r="904" spans="2:5" x14ac:dyDescent="0.2">
      <c r="B904" s="60" t="s">
        <v>1766</v>
      </c>
      <c r="C904" s="192">
        <v>507543</v>
      </c>
      <c r="D904" s="60" t="s">
        <v>395</v>
      </c>
      <c r="E904" s="60" t="s">
        <v>644</v>
      </c>
    </row>
    <row r="905" spans="2:5" x14ac:dyDescent="0.2">
      <c r="B905" s="60" t="s">
        <v>1767</v>
      </c>
      <c r="C905" s="192">
        <v>533167</v>
      </c>
      <c r="D905" s="60" t="s">
        <v>395</v>
      </c>
      <c r="E905" s="60" t="s">
        <v>793</v>
      </c>
    </row>
    <row r="906" spans="2:5" x14ac:dyDescent="0.2">
      <c r="B906" s="60" t="s">
        <v>1768</v>
      </c>
      <c r="C906" s="192">
        <v>506395</v>
      </c>
      <c r="D906" s="60" t="s">
        <v>1769</v>
      </c>
      <c r="E906" s="60" t="s">
        <v>903</v>
      </c>
    </row>
    <row r="907" spans="2:5" x14ac:dyDescent="0.2">
      <c r="B907" s="60" t="s">
        <v>1770</v>
      </c>
      <c r="C907" s="192">
        <v>526737</v>
      </c>
      <c r="D907" s="60" t="s">
        <v>395</v>
      </c>
      <c r="E907" s="60" t="s">
        <v>716</v>
      </c>
    </row>
    <row r="908" spans="2:5" x14ac:dyDescent="0.2">
      <c r="B908" s="60" t="s">
        <v>1771</v>
      </c>
      <c r="C908" s="192">
        <v>540199</v>
      </c>
      <c r="D908" s="60" t="s">
        <v>395</v>
      </c>
      <c r="E908" s="60" t="s">
        <v>378</v>
      </c>
    </row>
    <row r="909" spans="2:5" x14ac:dyDescent="0.2">
      <c r="B909" s="60" t="s">
        <v>1772</v>
      </c>
      <c r="C909" s="192">
        <v>532179</v>
      </c>
      <c r="D909" s="60" t="s">
        <v>1773</v>
      </c>
      <c r="E909" s="60" t="s">
        <v>713</v>
      </c>
    </row>
    <row r="910" spans="2:5" x14ac:dyDescent="0.2">
      <c r="B910" s="60" t="s">
        <v>1774</v>
      </c>
      <c r="C910" s="192">
        <v>530859</v>
      </c>
      <c r="D910" s="60" t="s">
        <v>395</v>
      </c>
      <c r="E910" s="60" t="s">
        <v>389</v>
      </c>
    </row>
    <row r="911" spans="2:5" x14ac:dyDescent="0.2">
      <c r="B911" s="60" t="s">
        <v>1775</v>
      </c>
      <c r="C911" s="192">
        <v>530545</v>
      </c>
      <c r="D911" s="60" t="s">
        <v>395</v>
      </c>
      <c r="E911" s="60" t="s">
        <v>384</v>
      </c>
    </row>
    <row r="912" spans="2:5" x14ac:dyDescent="0.2">
      <c r="B912" s="60" t="s">
        <v>1776</v>
      </c>
      <c r="C912" s="192">
        <v>530545</v>
      </c>
      <c r="D912" s="60" t="s">
        <v>395</v>
      </c>
      <c r="E912" s="60" t="s">
        <v>384</v>
      </c>
    </row>
    <row r="913" spans="2:5" x14ac:dyDescent="0.2">
      <c r="B913" s="60" t="s">
        <v>1777</v>
      </c>
      <c r="C913" s="192">
        <v>523100</v>
      </c>
      <c r="D913" s="60" t="s">
        <v>395</v>
      </c>
      <c r="E913" s="60" t="s">
        <v>427</v>
      </c>
    </row>
    <row r="914" spans="2:5" x14ac:dyDescent="0.2">
      <c r="B914" s="60" t="s">
        <v>1778</v>
      </c>
      <c r="C914" s="192">
        <v>508814</v>
      </c>
      <c r="D914" s="60" t="s">
        <v>1779</v>
      </c>
      <c r="E914" s="60" t="s">
        <v>443</v>
      </c>
    </row>
    <row r="915" spans="2:5" x14ac:dyDescent="0.2">
      <c r="B915" s="60" t="s">
        <v>1780</v>
      </c>
      <c r="C915" s="192">
        <v>538922</v>
      </c>
      <c r="D915" s="60" t="s">
        <v>395</v>
      </c>
      <c r="E915" s="60" t="s">
        <v>488</v>
      </c>
    </row>
    <row r="916" spans="2:5" x14ac:dyDescent="0.2">
      <c r="B916" s="60" t="s">
        <v>1781</v>
      </c>
      <c r="C916" s="192">
        <v>526550</v>
      </c>
      <c r="D916" s="60" t="s">
        <v>1782</v>
      </c>
      <c r="E916" s="60" t="s">
        <v>596</v>
      </c>
    </row>
    <row r="917" spans="2:5" x14ac:dyDescent="0.2">
      <c r="B917" s="60" t="s">
        <v>1783</v>
      </c>
      <c r="C917" s="192">
        <v>531624</v>
      </c>
      <c r="D917" s="60" t="s">
        <v>1784</v>
      </c>
      <c r="E917" s="60" t="s">
        <v>481</v>
      </c>
    </row>
    <row r="918" spans="2:5" x14ac:dyDescent="0.2">
      <c r="B918" s="60" t="s">
        <v>1785</v>
      </c>
      <c r="C918" s="192">
        <v>523415</v>
      </c>
      <c r="D918" s="60" t="s">
        <v>395</v>
      </c>
      <c r="E918" s="60" t="s">
        <v>427</v>
      </c>
    </row>
    <row r="919" spans="2:5" x14ac:dyDescent="0.2">
      <c r="B919" s="60" t="s">
        <v>1786</v>
      </c>
      <c r="C919" s="192">
        <v>534920</v>
      </c>
      <c r="D919" s="60" t="s">
        <v>395</v>
      </c>
      <c r="E919" s="60" t="s">
        <v>381</v>
      </c>
    </row>
    <row r="920" spans="2:5" x14ac:dyDescent="0.2">
      <c r="B920" s="60" t="s">
        <v>1787</v>
      </c>
      <c r="C920" s="192">
        <v>533144</v>
      </c>
      <c r="D920" s="60" t="s">
        <v>1788</v>
      </c>
      <c r="E920" s="60" t="s">
        <v>1397</v>
      </c>
    </row>
    <row r="921" spans="2:5" x14ac:dyDescent="0.2">
      <c r="B921" s="60" t="s">
        <v>1789</v>
      </c>
      <c r="C921" s="192">
        <v>542641</v>
      </c>
      <c r="D921" s="60" t="s">
        <v>1790</v>
      </c>
      <c r="E921" s="60" t="s">
        <v>412</v>
      </c>
    </row>
    <row r="922" spans="2:5" x14ac:dyDescent="0.2">
      <c r="B922" s="60" t="s">
        <v>1791</v>
      </c>
      <c r="C922" s="192">
        <v>538770</v>
      </c>
      <c r="D922" s="60" t="s">
        <v>395</v>
      </c>
      <c r="E922" s="60" t="s">
        <v>481</v>
      </c>
    </row>
    <row r="923" spans="2:5" x14ac:dyDescent="0.2">
      <c r="B923" s="60" t="s">
        <v>1792</v>
      </c>
      <c r="C923" s="192">
        <v>512093</v>
      </c>
      <c r="D923" s="60" t="s">
        <v>395</v>
      </c>
      <c r="E923" s="60" t="s">
        <v>488</v>
      </c>
    </row>
    <row r="924" spans="2:5" x14ac:dyDescent="0.2">
      <c r="B924" s="60" t="s">
        <v>1793</v>
      </c>
      <c r="C924" s="192">
        <v>522001</v>
      </c>
      <c r="D924" s="60" t="s">
        <v>395</v>
      </c>
      <c r="E924" s="60" t="s">
        <v>473</v>
      </c>
    </row>
    <row r="925" spans="2:5" x14ac:dyDescent="0.2">
      <c r="B925" s="60" t="s">
        <v>1794</v>
      </c>
      <c r="C925" s="192">
        <v>509472</v>
      </c>
      <c r="D925" s="60" t="s">
        <v>395</v>
      </c>
      <c r="E925" s="60" t="s">
        <v>417</v>
      </c>
    </row>
    <row r="926" spans="2:5" x14ac:dyDescent="0.2">
      <c r="B926" s="60" t="s">
        <v>1795</v>
      </c>
      <c r="C926" s="192">
        <v>524388</v>
      </c>
      <c r="D926" s="60" t="s">
        <v>395</v>
      </c>
      <c r="E926" s="60" t="s">
        <v>720</v>
      </c>
    </row>
    <row r="927" spans="2:5" x14ac:dyDescent="0.2">
      <c r="B927" s="60" t="s">
        <v>1796</v>
      </c>
      <c r="C927" s="192">
        <v>539527</v>
      </c>
      <c r="D927" s="60" t="s">
        <v>395</v>
      </c>
      <c r="E927" s="60" t="s">
        <v>1314</v>
      </c>
    </row>
    <row r="928" spans="2:5" x14ac:dyDescent="0.2">
      <c r="B928" s="60" t="s">
        <v>1797</v>
      </c>
      <c r="C928" s="192">
        <v>532392</v>
      </c>
      <c r="D928" s="60" t="s">
        <v>1798</v>
      </c>
      <c r="E928" s="60" t="s">
        <v>398</v>
      </c>
    </row>
    <row r="929" spans="2:5" x14ac:dyDescent="0.2">
      <c r="B929" s="60" t="s">
        <v>1799</v>
      </c>
      <c r="C929" s="192" t="s">
        <v>395</v>
      </c>
      <c r="D929" s="60" t="s">
        <v>1800</v>
      </c>
      <c r="E929" s="60" t="s">
        <v>406</v>
      </c>
    </row>
    <row r="930" spans="2:5" x14ac:dyDescent="0.2">
      <c r="B930" s="60" t="s">
        <v>1801</v>
      </c>
      <c r="C930" s="192">
        <v>541770</v>
      </c>
      <c r="D930" s="60" t="s">
        <v>1802</v>
      </c>
      <c r="E930" s="60" t="s">
        <v>412</v>
      </c>
    </row>
    <row r="931" spans="2:5" x14ac:dyDescent="0.2">
      <c r="B931" s="60" t="s">
        <v>1803</v>
      </c>
      <c r="C931" s="192">
        <v>539131</v>
      </c>
      <c r="D931" s="60" t="s">
        <v>395</v>
      </c>
      <c r="E931" s="60" t="s">
        <v>415</v>
      </c>
    </row>
    <row r="932" spans="2:5" x14ac:dyDescent="0.2">
      <c r="B932" s="60" t="s">
        <v>1804</v>
      </c>
      <c r="C932" s="192">
        <v>512379</v>
      </c>
      <c r="D932" s="60" t="s">
        <v>395</v>
      </c>
      <c r="E932" s="60" t="s">
        <v>488</v>
      </c>
    </row>
    <row r="933" spans="2:5" x14ac:dyDescent="0.2">
      <c r="B933" s="60" t="s">
        <v>1805</v>
      </c>
      <c r="C933" s="192">
        <v>511413</v>
      </c>
      <c r="D933" s="60" t="s">
        <v>1806</v>
      </c>
      <c r="E933" s="60" t="s">
        <v>412</v>
      </c>
    </row>
    <row r="934" spans="2:5" x14ac:dyDescent="0.2">
      <c r="B934" s="60" t="s">
        <v>1807</v>
      </c>
      <c r="C934" s="192">
        <v>526269</v>
      </c>
      <c r="D934" s="60" t="s">
        <v>395</v>
      </c>
      <c r="E934" s="60" t="s">
        <v>555</v>
      </c>
    </row>
    <row r="935" spans="2:5" x14ac:dyDescent="0.2">
      <c r="B935" s="60" t="s">
        <v>1808</v>
      </c>
      <c r="C935" s="192">
        <v>526977</v>
      </c>
      <c r="D935" s="60" t="s">
        <v>395</v>
      </c>
      <c r="E935" s="60" t="s">
        <v>718</v>
      </c>
    </row>
    <row r="936" spans="2:5" x14ac:dyDescent="0.2">
      <c r="B936" s="60" t="s">
        <v>1809</v>
      </c>
      <c r="C936" s="192">
        <v>500092</v>
      </c>
      <c r="D936" s="60" t="s">
        <v>1810</v>
      </c>
      <c r="E936" s="60" t="s">
        <v>378</v>
      </c>
    </row>
    <row r="937" spans="2:5" x14ac:dyDescent="0.2">
      <c r="B937" s="60" t="s">
        <v>1811</v>
      </c>
      <c r="C937" s="192">
        <v>539876</v>
      </c>
      <c r="D937" s="60" t="s">
        <v>1812</v>
      </c>
      <c r="E937" s="60" t="s">
        <v>1159</v>
      </c>
    </row>
    <row r="938" spans="2:5" x14ac:dyDescent="0.2">
      <c r="B938" s="60" t="s">
        <v>1813</v>
      </c>
      <c r="C938" s="192" t="s">
        <v>395</v>
      </c>
      <c r="D938" s="60" t="s">
        <v>1814</v>
      </c>
      <c r="E938" s="60" t="s">
        <v>406</v>
      </c>
    </row>
    <row r="939" spans="2:5" x14ac:dyDescent="0.2">
      <c r="B939" s="60" t="s">
        <v>1815</v>
      </c>
      <c r="C939" s="192">
        <v>538521</v>
      </c>
      <c r="D939" s="60" t="s">
        <v>395</v>
      </c>
      <c r="E939" s="60" t="s">
        <v>1397</v>
      </c>
    </row>
    <row r="940" spans="2:5" x14ac:dyDescent="0.2">
      <c r="B940" s="60" t="s">
        <v>1816</v>
      </c>
      <c r="C940" s="192">
        <v>540903</v>
      </c>
      <c r="D940" s="60" t="s">
        <v>395</v>
      </c>
      <c r="E940" s="60" t="s">
        <v>479</v>
      </c>
    </row>
    <row r="941" spans="2:5" x14ac:dyDescent="0.2">
      <c r="B941" s="60" t="s">
        <v>1817</v>
      </c>
      <c r="C941" s="192">
        <v>530067</v>
      </c>
      <c r="D941" s="60" t="s">
        <v>395</v>
      </c>
      <c r="E941" s="60" t="s">
        <v>412</v>
      </c>
    </row>
    <row r="942" spans="2:5" x14ac:dyDescent="0.2">
      <c r="B942" s="60" t="s">
        <v>1818</v>
      </c>
      <c r="C942" s="192">
        <v>526027</v>
      </c>
      <c r="D942" s="60" t="s">
        <v>1819</v>
      </c>
      <c r="E942" s="60" t="s">
        <v>469</v>
      </c>
    </row>
    <row r="943" spans="2:5" x14ac:dyDescent="0.2">
      <c r="B943" s="60" t="s">
        <v>1820</v>
      </c>
      <c r="C943" s="192">
        <v>511710</v>
      </c>
      <c r="D943" s="60" t="s">
        <v>395</v>
      </c>
      <c r="E943" s="60" t="s">
        <v>412</v>
      </c>
    </row>
    <row r="944" spans="2:5" x14ac:dyDescent="0.2">
      <c r="B944" s="60" t="s">
        <v>1821</v>
      </c>
      <c r="C944" s="192">
        <v>500480</v>
      </c>
      <c r="D944" s="60" t="s">
        <v>1822</v>
      </c>
      <c r="E944" s="60" t="s">
        <v>403</v>
      </c>
    </row>
    <row r="945" spans="2:5" x14ac:dyDescent="0.2">
      <c r="B945" s="60" t="s">
        <v>1823</v>
      </c>
      <c r="C945" s="192">
        <v>500480</v>
      </c>
      <c r="D945" s="60" t="s">
        <v>1822</v>
      </c>
      <c r="E945" s="60" t="s">
        <v>403</v>
      </c>
    </row>
    <row r="946" spans="2:5" x14ac:dyDescent="0.2">
      <c r="B946" s="60" t="s">
        <v>1824</v>
      </c>
      <c r="C946" s="192">
        <v>530843</v>
      </c>
      <c r="D946" s="60" t="s">
        <v>1825</v>
      </c>
      <c r="E946" s="60" t="s">
        <v>577</v>
      </c>
    </row>
    <row r="947" spans="2:5" x14ac:dyDescent="0.2">
      <c r="B947" s="60" t="s">
        <v>1826</v>
      </c>
      <c r="C947" s="192">
        <v>532332</v>
      </c>
      <c r="D947" s="60" t="s">
        <v>1827</v>
      </c>
      <c r="E947" s="60" t="s">
        <v>488</v>
      </c>
    </row>
    <row r="948" spans="2:5" x14ac:dyDescent="0.2">
      <c r="B948" s="60" t="s">
        <v>1828</v>
      </c>
      <c r="C948" s="192">
        <v>531472</v>
      </c>
      <c r="D948" s="60" t="s">
        <v>395</v>
      </c>
      <c r="E948" s="60" t="s">
        <v>693</v>
      </c>
    </row>
    <row r="949" spans="2:5" x14ac:dyDescent="0.2">
      <c r="B949" s="60" t="s">
        <v>1829</v>
      </c>
      <c r="C949" s="192">
        <v>532640</v>
      </c>
      <c r="D949" s="60" t="s">
        <v>1830</v>
      </c>
      <c r="E949" s="60" t="s">
        <v>919</v>
      </c>
    </row>
    <row r="950" spans="2:5" x14ac:dyDescent="0.2">
      <c r="B950" s="60" t="s">
        <v>1831</v>
      </c>
      <c r="C950" s="192">
        <v>532640</v>
      </c>
      <c r="D950" s="60" t="s">
        <v>1830</v>
      </c>
      <c r="E950" s="60" t="s">
        <v>919</v>
      </c>
    </row>
    <row r="951" spans="2:5" x14ac:dyDescent="0.2">
      <c r="B951" s="60" t="s">
        <v>1832</v>
      </c>
      <c r="C951" s="192">
        <v>532271</v>
      </c>
      <c r="D951" s="60" t="s">
        <v>395</v>
      </c>
      <c r="E951" s="60" t="s">
        <v>488</v>
      </c>
    </row>
    <row r="952" spans="2:5" x14ac:dyDescent="0.2">
      <c r="B952" s="60" t="s">
        <v>1833</v>
      </c>
      <c r="C952" s="192">
        <v>532173</v>
      </c>
      <c r="D952" s="60" t="s">
        <v>1834</v>
      </c>
      <c r="E952" s="60" t="s">
        <v>488</v>
      </c>
    </row>
    <row r="953" spans="2:5" x14ac:dyDescent="0.2">
      <c r="B953" s="60" t="s">
        <v>1835</v>
      </c>
      <c r="C953" s="192">
        <v>532175</v>
      </c>
      <c r="D953" s="60" t="s">
        <v>1836</v>
      </c>
      <c r="E953" s="60" t="s">
        <v>381</v>
      </c>
    </row>
    <row r="954" spans="2:5" x14ac:dyDescent="0.2">
      <c r="B954" s="60" t="s">
        <v>1837</v>
      </c>
      <c r="C954" s="192">
        <v>533151</v>
      </c>
      <c r="D954" s="60" t="s">
        <v>1838</v>
      </c>
      <c r="E954" s="60" t="s">
        <v>919</v>
      </c>
    </row>
    <row r="955" spans="2:5" x14ac:dyDescent="0.2">
      <c r="B955" s="60" t="s">
        <v>1839</v>
      </c>
      <c r="C955" s="192">
        <v>533160</v>
      </c>
      <c r="D955" s="60" t="s">
        <v>1840</v>
      </c>
      <c r="E955" s="60" t="s">
        <v>481</v>
      </c>
    </row>
    <row r="956" spans="2:5" x14ac:dyDescent="0.2">
      <c r="B956" s="60" t="s">
        <v>1841</v>
      </c>
      <c r="C956" s="192" t="s">
        <v>395</v>
      </c>
      <c r="D956" s="60" t="s">
        <v>1842</v>
      </c>
      <c r="E956" s="60" t="s">
        <v>406</v>
      </c>
    </row>
    <row r="957" spans="2:5" x14ac:dyDescent="0.2">
      <c r="B957" s="60" t="s">
        <v>1843</v>
      </c>
      <c r="C957" s="192" t="s">
        <v>395</v>
      </c>
      <c r="D957" s="60" t="s">
        <v>1844</v>
      </c>
      <c r="E957" s="60" t="s">
        <v>406</v>
      </c>
    </row>
    <row r="958" spans="2:5" x14ac:dyDescent="0.2">
      <c r="B958" s="60" t="s">
        <v>1845</v>
      </c>
      <c r="C958" s="192">
        <v>517514</v>
      </c>
      <c r="D958" s="60" t="s">
        <v>395</v>
      </c>
      <c r="E958" s="60" t="s">
        <v>580</v>
      </c>
    </row>
    <row r="959" spans="2:5" x14ac:dyDescent="0.2">
      <c r="B959" s="60" t="s">
        <v>1846</v>
      </c>
      <c r="C959" s="192">
        <v>517514</v>
      </c>
      <c r="D959" s="60" t="s">
        <v>395</v>
      </c>
      <c r="E959" s="60" t="s">
        <v>580</v>
      </c>
    </row>
    <row r="960" spans="2:5" x14ac:dyDescent="0.2">
      <c r="B960" s="60" t="s">
        <v>1847</v>
      </c>
      <c r="C960" s="192">
        <v>500096</v>
      </c>
      <c r="D960" s="60" t="s">
        <v>1848</v>
      </c>
      <c r="E960" s="60" t="s">
        <v>577</v>
      </c>
    </row>
    <row r="961" spans="2:5" x14ac:dyDescent="0.2">
      <c r="B961" s="60" t="s">
        <v>1849</v>
      </c>
      <c r="C961" s="192">
        <v>500096</v>
      </c>
      <c r="D961" s="60" t="s">
        <v>1848</v>
      </c>
      <c r="E961" s="60" t="s">
        <v>577</v>
      </c>
    </row>
    <row r="962" spans="2:5" x14ac:dyDescent="0.2">
      <c r="B962" s="60" t="s">
        <v>1850</v>
      </c>
      <c r="C962" s="192">
        <v>526821</v>
      </c>
      <c r="D962" s="60" t="s">
        <v>395</v>
      </c>
      <c r="E962" s="60" t="s">
        <v>555</v>
      </c>
    </row>
    <row r="963" spans="2:5" x14ac:dyDescent="0.2">
      <c r="B963" s="60" t="s">
        <v>1851</v>
      </c>
      <c r="C963" s="192">
        <v>530825</v>
      </c>
      <c r="D963" s="60" t="s">
        <v>395</v>
      </c>
      <c r="E963" s="60" t="s">
        <v>555</v>
      </c>
    </row>
    <row r="964" spans="2:5" x14ac:dyDescent="0.2">
      <c r="B964" s="60" t="s">
        <v>1852</v>
      </c>
      <c r="C964" s="192">
        <v>530825</v>
      </c>
      <c r="D964" s="60" t="s">
        <v>395</v>
      </c>
      <c r="E964" s="60" t="s">
        <v>555</v>
      </c>
    </row>
    <row r="965" spans="2:5" x14ac:dyDescent="0.2">
      <c r="B965" s="60" t="s">
        <v>1853</v>
      </c>
      <c r="C965" s="192">
        <v>501148</v>
      </c>
      <c r="D965" s="60" t="s">
        <v>395</v>
      </c>
      <c r="E965" s="60" t="s">
        <v>415</v>
      </c>
    </row>
    <row r="966" spans="2:5" x14ac:dyDescent="0.2">
      <c r="B966" s="60" t="s">
        <v>1854</v>
      </c>
      <c r="C966" s="192">
        <v>542216</v>
      </c>
      <c r="D966" s="60" t="s">
        <v>1855</v>
      </c>
      <c r="E966" s="60" t="s">
        <v>1856</v>
      </c>
    </row>
    <row r="967" spans="2:5" x14ac:dyDescent="0.2">
      <c r="B967" s="60" t="s">
        <v>1857</v>
      </c>
      <c r="C967" s="192">
        <v>500097</v>
      </c>
      <c r="D967" s="60" t="s">
        <v>1858</v>
      </c>
      <c r="E967" s="60" t="s">
        <v>1093</v>
      </c>
    </row>
    <row r="968" spans="2:5" x14ac:dyDescent="0.2">
      <c r="B968" s="60" t="s">
        <v>1859</v>
      </c>
      <c r="C968" s="192">
        <v>539900</v>
      </c>
      <c r="D968" s="60" t="s">
        <v>395</v>
      </c>
      <c r="E968" s="60" t="s">
        <v>417</v>
      </c>
    </row>
    <row r="969" spans="2:5" x14ac:dyDescent="0.2">
      <c r="B969" s="60" t="s">
        <v>1860</v>
      </c>
      <c r="C969" s="192">
        <v>521220</v>
      </c>
      <c r="D969" s="60" t="s">
        <v>1861</v>
      </c>
      <c r="E969" s="60" t="s">
        <v>410</v>
      </c>
    </row>
    <row r="970" spans="2:5" x14ac:dyDescent="0.2">
      <c r="B970" s="60" t="s">
        <v>1862</v>
      </c>
      <c r="C970" s="192" t="s">
        <v>395</v>
      </c>
      <c r="D970" s="60" t="s">
        <v>1863</v>
      </c>
      <c r="E970" s="60" t="s">
        <v>406</v>
      </c>
    </row>
    <row r="971" spans="2:5" x14ac:dyDescent="0.2">
      <c r="B971" s="60" t="s">
        <v>1864</v>
      </c>
      <c r="C971" s="192">
        <v>532329</v>
      </c>
      <c r="D971" s="60" t="s">
        <v>395</v>
      </c>
      <c r="E971" s="60" t="s">
        <v>488</v>
      </c>
    </row>
    <row r="972" spans="2:5" x14ac:dyDescent="0.2">
      <c r="B972" s="60" t="s">
        <v>1865</v>
      </c>
      <c r="C972" s="192">
        <v>532329</v>
      </c>
      <c r="D972" s="60" t="s">
        <v>395</v>
      </c>
      <c r="E972" s="60" t="s">
        <v>488</v>
      </c>
    </row>
    <row r="973" spans="2:5" x14ac:dyDescent="0.2">
      <c r="B973" s="60" t="s">
        <v>1866</v>
      </c>
      <c r="C973" s="192">
        <v>540361</v>
      </c>
      <c r="D973" s="60" t="s">
        <v>395</v>
      </c>
      <c r="E973" s="60" t="s">
        <v>417</v>
      </c>
    </row>
    <row r="974" spans="2:5" x14ac:dyDescent="0.2">
      <c r="B974" s="60" t="s">
        <v>1867</v>
      </c>
      <c r="C974" s="192">
        <v>539770</v>
      </c>
      <c r="D974" s="60" t="s">
        <v>395</v>
      </c>
      <c r="E974" s="60" t="s">
        <v>378</v>
      </c>
    </row>
    <row r="975" spans="2:5" x14ac:dyDescent="0.2">
      <c r="B975" s="60" t="s">
        <v>1868</v>
      </c>
      <c r="C975" s="192">
        <v>539884</v>
      </c>
      <c r="D975" s="60" t="s">
        <v>395</v>
      </c>
      <c r="E975" s="60" t="s">
        <v>509</v>
      </c>
    </row>
    <row r="976" spans="2:5" x14ac:dyDescent="0.2">
      <c r="B976" s="60" t="s">
        <v>1869</v>
      </c>
      <c r="C976" s="192">
        <v>532528</v>
      </c>
      <c r="D976" s="60" t="s">
        <v>1870</v>
      </c>
      <c r="E976" s="60" t="s">
        <v>488</v>
      </c>
    </row>
    <row r="977" spans="2:5" x14ac:dyDescent="0.2">
      <c r="B977" s="60" t="s">
        <v>1871</v>
      </c>
      <c r="C977" s="192">
        <v>530171</v>
      </c>
      <c r="D977" s="60" t="s">
        <v>395</v>
      </c>
      <c r="E977" s="60" t="s">
        <v>378</v>
      </c>
    </row>
    <row r="978" spans="2:5" x14ac:dyDescent="0.2">
      <c r="B978" s="60" t="s">
        <v>1872</v>
      </c>
      <c r="C978" s="192">
        <v>530393</v>
      </c>
      <c r="D978" s="60" t="s">
        <v>1873</v>
      </c>
      <c r="E978" s="60" t="s">
        <v>378</v>
      </c>
    </row>
    <row r="979" spans="2:5" x14ac:dyDescent="0.2">
      <c r="B979" s="60" t="s">
        <v>1874</v>
      </c>
      <c r="C979" s="192">
        <v>532772</v>
      </c>
      <c r="D979" s="60" t="s">
        <v>1875</v>
      </c>
      <c r="E979" s="60" t="s">
        <v>713</v>
      </c>
    </row>
    <row r="980" spans="2:5" x14ac:dyDescent="0.2">
      <c r="B980" s="60" t="s">
        <v>1876</v>
      </c>
      <c r="C980" s="192">
        <v>511611</v>
      </c>
      <c r="D980" s="60" t="s">
        <v>1877</v>
      </c>
      <c r="E980" s="60" t="s">
        <v>412</v>
      </c>
    </row>
    <row r="981" spans="2:5" x14ac:dyDescent="0.2">
      <c r="B981" s="60" t="s">
        <v>1878</v>
      </c>
      <c r="C981" s="192">
        <v>502820</v>
      </c>
      <c r="D981" s="60" t="s">
        <v>1879</v>
      </c>
      <c r="E981" s="60" t="s">
        <v>410</v>
      </c>
    </row>
    <row r="982" spans="2:5" x14ac:dyDescent="0.2">
      <c r="B982" s="60" t="s">
        <v>1880</v>
      </c>
      <c r="C982" s="192">
        <v>523369</v>
      </c>
      <c r="D982" s="60" t="s">
        <v>395</v>
      </c>
      <c r="E982" s="60" t="s">
        <v>1093</v>
      </c>
    </row>
    <row r="983" spans="2:5" x14ac:dyDescent="0.2">
      <c r="B983" s="60" t="s">
        <v>1881</v>
      </c>
      <c r="C983" s="192">
        <v>523367</v>
      </c>
      <c r="D983" s="60" t="s">
        <v>1882</v>
      </c>
      <c r="E983" s="60" t="s">
        <v>384</v>
      </c>
    </row>
    <row r="984" spans="2:5" x14ac:dyDescent="0.2">
      <c r="B984" s="60" t="s">
        <v>1883</v>
      </c>
      <c r="C984" s="192">
        <v>500117</v>
      </c>
      <c r="D984" s="60" t="s">
        <v>1884</v>
      </c>
      <c r="E984" s="60" t="s">
        <v>609</v>
      </c>
    </row>
    <row r="985" spans="2:5" x14ac:dyDescent="0.2">
      <c r="B985" s="60" t="s">
        <v>1885</v>
      </c>
      <c r="C985" s="192">
        <v>590031</v>
      </c>
      <c r="D985" s="60" t="s">
        <v>1886</v>
      </c>
      <c r="E985" s="60" t="s">
        <v>580</v>
      </c>
    </row>
    <row r="986" spans="2:5" x14ac:dyDescent="0.2">
      <c r="B986" s="60" t="s">
        <v>1887</v>
      </c>
      <c r="C986" s="192">
        <v>590031</v>
      </c>
      <c r="D986" s="60" t="s">
        <v>1886</v>
      </c>
      <c r="E986" s="60" t="s">
        <v>580</v>
      </c>
    </row>
    <row r="987" spans="2:5" x14ac:dyDescent="0.2">
      <c r="B987" s="60" t="s">
        <v>1888</v>
      </c>
      <c r="C987" s="192" t="s">
        <v>395</v>
      </c>
      <c r="D987" s="60" t="s">
        <v>1889</v>
      </c>
      <c r="E987" s="60" t="s">
        <v>406</v>
      </c>
    </row>
    <row r="988" spans="2:5" x14ac:dyDescent="0.2">
      <c r="B988" s="60" t="s">
        <v>1890</v>
      </c>
      <c r="C988" s="192">
        <v>505703</v>
      </c>
      <c r="D988" s="60" t="s">
        <v>395</v>
      </c>
      <c r="E988" s="60" t="s">
        <v>403</v>
      </c>
    </row>
    <row r="989" spans="2:5" x14ac:dyDescent="0.2">
      <c r="B989" s="60" t="s">
        <v>1891</v>
      </c>
      <c r="C989" s="192">
        <v>502137</v>
      </c>
      <c r="D989" s="60" t="s">
        <v>1892</v>
      </c>
      <c r="E989" s="60" t="s">
        <v>408</v>
      </c>
    </row>
    <row r="990" spans="2:5" x14ac:dyDescent="0.2">
      <c r="B990" s="60" t="s">
        <v>1893</v>
      </c>
      <c r="C990" s="192">
        <v>512068</v>
      </c>
      <c r="D990" s="60" t="s">
        <v>395</v>
      </c>
      <c r="E990" s="60" t="s">
        <v>375</v>
      </c>
    </row>
    <row r="991" spans="2:5" x14ac:dyDescent="0.2">
      <c r="B991" s="60" t="s">
        <v>1894</v>
      </c>
      <c r="C991" s="192">
        <v>542248</v>
      </c>
      <c r="D991" s="60" t="s">
        <v>1895</v>
      </c>
      <c r="E991" s="60" t="s">
        <v>584</v>
      </c>
    </row>
    <row r="992" spans="2:5" x14ac:dyDescent="0.2">
      <c r="B992" s="60" t="s">
        <v>1896</v>
      </c>
      <c r="C992" s="192">
        <v>531989</v>
      </c>
      <c r="D992" s="60" t="s">
        <v>395</v>
      </c>
      <c r="E992" s="60" t="s">
        <v>590</v>
      </c>
    </row>
    <row r="993" spans="2:5" x14ac:dyDescent="0.2">
      <c r="B993" s="60" t="s">
        <v>1897</v>
      </c>
      <c r="C993" s="192">
        <v>539190</v>
      </c>
      <c r="D993" s="60" t="s">
        <v>395</v>
      </c>
      <c r="E993" s="60" t="s">
        <v>412</v>
      </c>
    </row>
    <row r="994" spans="2:5" x14ac:dyDescent="0.2">
      <c r="B994" s="60" t="s">
        <v>1898</v>
      </c>
      <c r="C994" s="192">
        <v>531227</v>
      </c>
      <c r="D994" s="60" t="s">
        <v>395</v>
      </c>
      <c r="E994" s="60" t="s">
        <v>443</v>
      </c>
    </row>
    <row r="995" spans="2:5" x14ac:dyDescent="0.2">
      <c r="B995" s="60" t="s">
        <v>1899</v>
      </c>
      <c r="C995" s="192">
        <v>539405</v>
      </c>
      <c r="D995" s="60" t="s">
        <v>395</v>
      </c>
      <c r="E995" s="60" t="s">
        <v>509</v>
      </c>
    </row>
    <row r="996" spans="2:5" x14ac:dyDescent="0.2">
      <c r="B996" s="60" t="s">
        <v>1900</v>
      </c>
      <c r="C996" s="192">
        <v>539559</v>
      </c>
      <c r="D996" s="60" t="s">
        <v>395</v>
      </c>
      <c r="E996" s="60" t="s">
        <v>509</v>
      </c>
    </row>
    <row r="997" spans="2:5" x14ac:dyDescent="0.2">
      <c r="B997" s="60" t="s">
        <v>1901</v>
      </c>
      <c r="C997" s="192">
        <v>539559</v>
      </c>
      <c r="D997" s="60" t="s">
        <v>395</v>
      </c>
      <c r="E997" s="60" t="s">
        <v>509</v>
      </c>
    </row>
    <row r="998" spans="2:5" x14ac:dyDescent="0.2">
      <c r="B998" s="60" t="s">
        <v>1902</v>
      </c>
      <c r="C998" s="192">
        <v>532760</v>
      </c>
      <c r="D998" s="60" t="s">
        <v>1903</v>
      </c>
      <c r="E998" s="60" t="s">
        <v>526</v>
      </c>
    </row>
    <row r="999" spans="2:5" x14ac:dyDescent="0.2">
      <c r="B999" s="60" t="s">
        <v>1904</v>
      </c>
      <c r="C999" s="192">
        <v>541778</v>
      </c>
      <c r="D999" s="60" t="s">
        <v>395</v>
      </c>
      <c r="E999" s="60" t="s">
        <v>555</v>
      </c>
    </row>
    <row r="1000" spans="2:5" x14ac:dyDescent="0.2">
      <c r="B1000" s="60" t="s">
        <v>1905</v>
      </c>
      <c r="C1000" s="192">
        <v>500645</v>
      </c>
      <c r="D1000" s="60" t="s">
        <v>1906</v>
      </c>
      <c r="E1000" s="60" t="s">
        <v>443</v>
      </c>
    </row>
    <row r="1001" spans="2:5" x14ac:dyDescent="0.2">
      <c r="B1001" s="60" t="s">
        <v>1907</v>
      </c>
      <c r="C1001" s="192">
        <v>506401</v>
      </c>
      <c r="D1001" s="60" t="s">
        <v>1908</v>
      </c>
      <c r="E1001" s="60" t="s">
        <v>443</v>
      </c>
    </row>
    <row r="1002" spans="2:5" x14ac:dyDescent="0.2">
      <c r="B1002" s="60" t="s">
        <v>1909</v>
      </c>
      <c r="C1002" s="192">
        <v>514030</v>
      </c>
      <c r="D1002" s="60" t="s">
        <v>395</v>
      </c>
      <c r="E1002" s="60" t="s">
        <v>410</v>
      </c>
    </row>
    <row r="1003" spans="2:5" x14ac:dyDescent="0.2">
      <c r="B1003" s="60" t="s">
        <v>1910</v>
      </c>
      <c r="C1003" s="192">
        <v>539455</v>
      </c>
      <c r="D1003" s="60" t="s">
        <v>395</v>
      </c>
      <c r="E1003" s="60" t="s">
        <v>427</v>
      </c>
    </row>
    <row r="1004" spans="2:5" x14ac:dyDescent="0.2">
      <c r="B1004" s="60" t="s">
        <v>1911</v>
      </c>
      <c r="C1004" s="192">
        <v>780006</v>
      </c>
      <c r="D1004" s="60" t="s">
        <v>395</v>
      </c>
      <c r="E1004" s="60" t="s">
        <v>486</v>
      </c>
    </row>
    <row r="1005" spans="2:5" x14ac:dyDescent="0.2">
      <c r="B1005" s="60" t="s">
        <v>1912</v>
      </c>
      <c r="C1005" s="192">
        <v>532848</v>
      </c>
      <c r="D1005" s="60" t="s">
        <v>1913</v>
      </c>
      <c r="E1005" s="60" t="s">
        <v>816</v>
      </c>
    </row>
    <row r="1006" spans="2:5" x14ac:dyDescent="0.2">
      <c r="B1006" s="60" t="s">
        <v>1914</v>
      </c>
      <c r="C1006" s="192">
        <v>539596</v>
      </c>
      <c r="D1006" s="60" t="s">
        <v>395</v>
      </c>
      <c r="E1006" s="60" t="s">
        <v>378</v>
      </c>
    </row>
    <row r="1007" spans="2:5" x14ac:dyDescent="0.2">
      <c r="B1007" s="60" t="s">
        <v>1915</v>
      </c>
      <c r="C1007" s="192">
        <v>504286</v>
      </c>
      <c r="D1007" s="60" t="s">
        <v>1916</v>
      </c>
      <c r="E1007" s="60" t="s">
        <v>693</v>
      </c>
    </row>
    <row r="1008" spans="2:5" x14ac:dyDescent="0.2">
      <c r="B1008" s="60" t="s">
        <v>1917</v>
      </c>
      <c r="C1008" s="192">
        <v>504240</v>
      </c>
      <c r="D1008" s="60" t="s">
        <v>395</v>
      </c>
      <c r="E1008" s="60" t="s">
        <v>693</v>
      </c>
    </row>
    <row r="1009" spans="2:5" x14ac:dyDescent="0.2">
      <c r="B1009" s="60" t="s">
        <v>1918</v>
      </c>
      <c r="C1009" s="192">
        <v>504256</v>
      </c>
      <c r="D1009" s="60" t="s">
        <v>395</v>
      </c>
      <c r="E1009" s="60" t="s">
        <v>937</v>
      </c>
    </row>
    <row r="1010" spans="2:5" x14ac:dyDescent="0.2">
      <c r="B1010" s="60" t="s">
        <v>1919</v>
      </c>
      <c r="C1010" s="192">
        <v>533137</v>
      </c>
      <c r="D1010" s="60" t="s">
        <v>1920</v>
      </c>
      <c r="E1010" s="60" t="s">
        <v>1133</v>
      </c>
    </row>
    <row r="1011" spans="2:5" x14ac:dyDescent="0.2">
      <c r="B1011" s="60" t="s">
        <v>1921</v>
      </c>
      <c r="C1011" s="192">
        <v>532121</v>
      </c>
      <c r="D1011" s="60" t="s">
        <v>1922</v>
      </c>
      <c r="E1011" s="60" t="s">
        <v>713</v>
      </c>
    </row>
    <row r="1012" spans="2:5" x14ac:dyDescent="0.2">
      <c r="B1012" s="60" t="s">
        <v>1923</v>
      </c>
      <c r="C1012" s="192">
        <v>537536</v>
      </c>
      <c r="D1012" s="60" t="s">
        <v>395</v>
      </c>
      <c r="E1012" s="60" t="s">
        <v>433</v>
      </c>
    </row>
    <row r="1013" spans="2:5" x14ac:dyDescent="0.2">
      <c r="B1013" s="60" t="s">
        <v>1924</v>
      </c>
      <c r="C1013" s="192">
        <v>531521</v>
      </c>
      <c r="D1013" s="60" t="s">
        <v>395</v>
      </c>
      <c r="E1013" s="60" t="s">
        <v>433</v>
      </c>
    </row>
    <row r="1014" spans="2:5" x14ac:dyDescent="0.2">
      <c r="B1014" s="60" t="s">
        <v>1925</v>
      </c>
      <c r="C1014" s="192" t="s">
        <v>395</v>
      </c>
      <c r="D1014" s="60" t="s">
        <v>1926</v>
      </c>
      <c r="E1014" s="60" t="s">
        <v>406</v>
      </c>
    </row>
    <row r="1015" spans="2:5" x14ac:dyDescent="0.2">
      <c r="B1015" s="60" t="s">
        <v>1927</v>
      </c>
      <c r="C1015" s="192">
        <v>539197</v>
      </c>
      <c r="D1015" s="60" t="s">
        <v>395</v>
      </c>
      <c r="E1015" s="60" t="s">
        <v>417</v>
      </c>
    </row>
    <row r="1016" spans="2:5" x14ac:dyDescent="0.2">
      <c r="B1016" s="60" t="s">
        <v>1928</v>
      </c>
      <c r="C1016" s="192">
        <v>539197</v>
      </c>
      <c r="D1016" s="60" t="s">
        <v>395</v>
      </c>
      <c r="E1016" s="60" t="s">
        <v>417</v>
      </c>
    </row>
    <row r="1017" spans="2:5" x14ac:dyDescent="0.2">
      <c r="B1017" s="60" t="s">
        <v>1929</v>
      </c>
      <c r="C1017" s="192">
        <v>531585</v>
      </c>
      <c r="D1017" s="60" t="s">
        <v>395</v>
      </c>
      <c r="E1017" s="60" t="s">
        <v>417</v>
      </c>
    </row>
    <row r="1018" spans="2:5" x14ac:dyDescent="0.2">
      <c r="B1018" s="60" t="s">
        <v>1930</v>
      </c>
      <c r="C1018" s="192">
        <v>512445</v>
      </c>
      <c r="D1018" s="60" t="s">
        <v>395</v>
      </c>
      <c r="E1018" s="60" t="s">
        <v>378</v>
      </c>
    </row>
    <row r="1019" spans="2:5" x14ac:dyDescent="0.2">
      <c r="B1019" s="60" t="s">
        <v>1931</v>
      </c>
      <c r="C1019" s="192">
        <v>530765</v>
      </c>
      <c r="D1019" s="60" t="s">
        <v>395</v>
      </c>
      <c r="E1019" s="60" t="s">
        <v>412</v>
      </c>
    </row>
    <row r="1020" spans="2:5" x14ac:dyDescent="0.2">
      <c r="B1020" s="60" t="s">
        <v>1932</v>
      </c>
      <c r="C1020" s="192">
        <v>542002</v>
      </c>
      <c r="D1020" s="60" t="s">
        <v>395</v>
      </c>
      <c r="E1020" s="60" t="s">
        <v>481</v>
      </c>
    </row>
    <row r="1021" spans="2:5" x14ac:dyDescent="0.2">
      <c r="B1021" s="60" t="s">
        <v>1933</v>
      </c>
      <c r="C1021" s="192">
        <v>511072</v>
      </c>
      <c r="D1021" s="60" t="s">
        <v>1934</v>
      </c>
      <c r="E1021" s="60" t="s">
        <v>453</v>
      </c>
    </row>
    <row r="1022" spans="2:5" x14ac:dyDescent="0.2">
      <c r="B1022" s="60" t="s">
        <v>1935</v>
      </c>
      <c r="C1022" s="192">
        <v>519588</v>
      </c>
      <c r="D1022" s="60" t="s">
        <v>1936</v>
      </c>
      <c r="E1022" s="60" t="s">
        <v>455</v>
      </c>
    </row>
    <row r="1023" spans="2:5" x14ac:dyDescent="0.2">
      <c r="B1023" s="60" t="s">
        <v>1937</v>
      </c>
      <c r="C1023" s="192">
        <v>538715</v>
      </c>
      <c r="D1023" s="60" t="s">
        <v>395</v>
      </c>
      <c r="E1023" s="60" t="s">
        <v>515</v>
      </c>
    </row>
    <row r="1024" spans="2:5" x14ac:dyDescent="0.2">
      <c r="B1024" s="60" t="s">
        <v>1938</v>
      </c>
      <c r="C1024" s="192">
        <v>500119</v>
      </c>
      <c r="D1024" s="60" t="s">
        <v>1939</v>
      </c>
      <c r="E1024" s="60" t="s">
        <v>1093</v>
      </c>
    </row>
    <row r="1025" spans="2:5" x14ac:dyDescent="0.2">
      <c r="B1025" s="60" t="s">
        <v>1940</v>
      </c>
      <c r="C1025" s="192">
        <v>531923</v>
      </c>
      <c r="D1025" s="60" t="s">
        <v>395</v>
      </c>
      <c r="E1025" s="60" t="s">
        <v>1093</v>
      </c>
    </row>
    <row r="1026" spans="2:5" x14ac:dyDescent="0.2">
      <c r="B1026" s="60" t="s">
        <v>1941</v>
      </c>
      <c r="C1026" s="192">
        <v>531198</v>
      </c>
      <c r="D1026" s="60" t="s">
        <v>395</v>
      </c>
      <c r="E1026" s="60" t="s">
        <v>596</v>
      </c>
    </row>
    <row r="1027" spans="2:5" x14ac:dyDescent="0.2">
      <c r="B1027" s="60" t="s">
        <v>1942</v>
      </c>
      <c r="C1027" s="192">
        <v>521216</v>
      </c>
      <c r="D1027" s="60" t="s">
        <v>395</v>
      </c>
      <c r="E1027" s="60" t="s">
        <v>410</v>
      </c>
    </row>
    <row r="1028" spans="2:5" x14ac:dyDescent="0.2">
      <c r="B1028" s="60" t="s">
        <v>1943</v>
      </c>
      <c r="C1028" s="192">
        <v>542679</v>
      </c>
      <c r="D1028" s="60" t="s">
        <v>1944</v>
      </c>
      <c r="E1028" s="60" t="s">
        <v>693</v>
      </c>
    </row>
    <row r="1029" spans="2:5" x14ac:dyDescent="0.2">
      <c r="B1029" s="60" t="s">
        <v>1945</v>
      </c>
      <c r="C1029" s="192">
        <v>532180</v>
      </c>
      <c r="D1029" s="60" t="s">
        <v>1946</v>
      </c>
      <c r="E1029" s="60" t="s">
        <v>713</v>
      </c>
    </row>
    <row r="1030" spans="2:5" x14ac:dyDescent="0.2">
      <c r="B1030" s="60" t="s">
        <v>1947</v>
      </c>
      <c r="C1030" s="192">
        <v>512485</v>
      </c>
      <c r="D1030" s="60" t="s">
        <v>395</v>
      </c>
      <c r="E1030" s="60" t="s">
        <v>417</v>
      </c>
    </row>
    <row r="1031" spans="2:5" x14ac:dyDescent="0.2">
      <c r="B1031" s="60" t="s">
        <v>1948</v>
      </c>
      <c r="C1031" s="192">
        <v>521151</v>
      </c>
      <c r="D1031" s="60" t="s">
        <v>395</v>
      </c>
      <c r="E1031" s="60" t="s">
        <v>410</v>
      </c>
    </row>
    <row r="1032" spans="2:5" x14ac:dyDescent="0.2">
      <c r="B1032" s="60" t="s">
        <v>1949</v>
      </c>
      <c r="C1032" s="192">
        <v>503637</v>
      </c>
      <c r="D1032" s="60" t="s">
        <v>395</v>
      </c>
      <c r="E1032" s="60" t="s">
        <v>378</v>
      </c>
    </row>
    <row r="1033" spans="2:5" x14ac:dyDescent="0.2">
      <c r="B1033" s="60" t="s">
        <v>1950</v>
      </c>
      <c r="C1033" s="192">
        <v>507717</v>
      </c>
      <c r="D1033" s="60" t="s">
        <v>1951</v>
      </c>
      <c r="E1033" s="60" t="s">
        <v>539</v>
      </c>
    </row>
    <row r="1034" spans="2:5" x14ac:dyDescent="0.2">
      <c r="B1034" s="60" t="s">
        <v>1952</v>
      </c>
      <c r="C1034" s="192">
        <v>538446</v>
      </c>
      <c r="D1034" s="60" t="s">
        <v>395</v>
      </c>
      <c r="E1034" s="60" t="s">
        <v>378</v>
      </c>
    </row>
    <row r="1035" spans="2:5" x14ac:dyDescent="0.2">
      <c r="B1035" s="60" t="s">
        <v>1953</v>
      </c>
      <c r="C1035" s="192" t="s">
        <v>395</v>
      </c>
      <c r="D1035" s="60" t="s">
        <v>1954</v>
      </c>
      <c r="E1035" s="60" t="s">
        <v>406</v>
      </c>
    </row>
    <row r="1036" spans="2:5" x14ac:dyDescent="0.2">
      <c r="B1036" s="60" t="s">
        <v>1955</v>
      </c>
      <c r="C1036" s="192">
        <v>531043</v>
      </c>
      <c r="D1036" s="60" t="s">
        <v>395</v>
      </c>
      <c r="E1036" s="60" t="s">
        <v>584</v>
      </c>
    </row>
    <row r="1037" spans="2:5" x14ac:dyDescent="0.2">
      <c r="B1037" s="60" t="s">
        <v>1956</v>
      </c>
      <c r="C1037" s="192">
        <v>540268</v>
      </c>
      <c r="D1037" s="60" t="s">
        <v>395</v>
      </c>
      <c r="E1037" s="60" t="s">
        <v>378</v>
      </c>
    </row>
    <row r="1038" spans="2:5" x14ac:dyDescent="0.2">
      <c r="B1038" s="60" t="s">
        <v>1957</v>
      </c>
      <c r="C1038" s="192">
        <v>506405</v>
      </c>
      <c r="D1038" s="60" t="s">
        <v>395</v>
      </c>
      <c r="E1038" s="60" t="s">
        <v>555</v>
      </c>
    </row>
    <row r="1039" spans="2:5" x14ac:dyDescent="0.2">
      <c r="B1039" s="60" t="s">
        <v>1958</v>
      </c>
      <c r="C1039" s="192">
        <v>511451</v>
      </c>
      <c r="D1039" s="60" t="s">
        <v>395</v>
      </c>
      <c r="E1039" s="60" t="s">
        <v>412</v>
      </c>
    </row>
    <row r="1040" spans="2:5" x14ac:dyDescent="0.2">
      <c r="B1040" s="60" t="s">
        <v>1959</v>
      </c>
      <c r="C1040" s="192">
        <v>507442</v>
      </c>
      <c r="D1040" s="60" t="s">
        <v>1960</v>
      </c>
      <c r="E1040" s="60" t="s">
        <v>1093</v>
      </c>
    </row>
    <row r="1041" spans="2:5" x14ac:dyDescent="0.2">
      <c r="B1041" s="60" t="s">
        <v>1961</v>
      </c>
      <c r="C1041" s="192">
        <v>501945</v>
      </c>
      <c r="D1041" s="60" t="s">
        <v>395</v>
      </c>
      <c r="E1041" s="60" t="s">
        <v>412</v>
      </c>
    </row>
    <row r="1042" spans="2:5" x14ac:dyDescent="0.2">
      <c r="B1042" s="60" t="s">
        <v>1962</v>
      </c>
      <c r="C1042" s="192">
        <v>526971</v>
      </c>
      <c r="D1042" s="60" t="s">
        <v>395</v>
      </c>
      <c r="E1042" s="60" t="s">
        <v>417</v>
      </c>
    </row>
    <row r="1043" spans="2:5" x14ac:dyDescent="0.2">
      <c r="B1043" s="60" t="s">
        <v>1963</v>
      </c>
      <c r="C1043" s="192">
        <v>531306</v>
      </c>
      <c r="D1043" s="60" t="s">
        <v>395</v>
      </c>
      <c r="E1043" s="60" t="s">
        <v>403</v>
      </c>
    </row>
    <row r="1044" spans="2:5" x14ac:dyDescent="0.2">
      <c r="B1044" s="60" t="s">
        <v>1964</v>
      </c>
      <c r="C1044" s="192">
        <v>531306</v>
      </c>
      <c r="D1044" s="60" t="s">
        <v>395</v>
      </c>
      <c r="E1044" s="60" t="s">
        <v>403</v>
      </c>
    </row>
    <row r="1045" spans="2:5" x14ac:dyDescent="0.2">
      <c r="B1045" s="60" t="s">
        <v>1965</v>
      </c>
      <c r="C1045" s="192">
        <v>541302</v>
      </c>
      <c r="D1045" s="60" t="s">
        <v>395</v>
      </c>
      <c r="E1045" s="60" t="s">
        <v>793</v>
      </c>
    </row>
    <row r="1046" spans="2:5" x14ac:dyDescent="0.2">
      <c r="B1046" s="60" t="s">
        <v>1966</v>
      </c>
      <c r="C1046" s="192">
        <v>507886</v>
      </c>
      <c r="D1046" s="60" t="s">
        <v>395</v>
      </c>
      <c r="E1046" s="60" t="s">
        <v>481</v>
      </c>
    </row>
    <row r="1047" spans="2:5" x14ac:dyDescent="0.2">
      <c r="B1047" s="60" t="s">
        <v>1967</v>
      </c>
      <c r="C1047" s="192">
        <v>540695</v>
      </c>
      <c r="D1047" s="60" t="s">
        <v>395</v>
      </c>
      <c r="E1047" s="60" t="s">
        <v>417</v>
      </c>
    </row>
    <row r="1048" spans="2:5" x14ac:dyDescent="0.2">
      <c r="B1048" s="60" t="s">
        <v>1968</v>
      </c>
      <c r="C1048" s="192">
        <v>531237</v>
      </c>
      <c r="D1048" s="60" t="s">
        <v>395</v>
      </c>
      <c r="E1048" s="60" t="s">
        <v>412</v>
      </c>
    </row>
    <row r="1049" spans="2:5" x14ac:dyDescent="0.2">
      <c r="B1049" s="60" t="s">
        <v>1969</v>
      </c>
      <c r="C1049" s="192">
        <v>533336</v>
      </c>
      <c r="D1049" s="60" t="s">
        <v>1970</v>
      </c>
      <c r="E1049" s="60" t="s">
        <v>415</v>
      </c>
    </row>
    <row r="1050" spans="2:5" x14ac:dyDescent="0.2">
      <c r="B1050" s="60" t="s">
        <v>1971</v>
      </c>
      <c r="C1050" s="192">
        <v>523736</v>
      </c>
      <c r="D1050" s="60" t="s">
        <v>1972</v>
      </c>
      <c r="E1050" s="60" t="s">
        <v>772</v>
      </c>
    </row>
    <row r="1051" spans="2:5" x14ac:dyDescent="0.2">
      <c r="B1051" s="60" t="s">
        <v>1973</v>
      </c>
      <c r="C1051" s="192">
        <v>538902</v>
      </c>
      <c r="D1051" s="60" t="s">
        <v>1974</v>
      </c>
      <c r="E1051" s="60" t="s">
        <v>802</v>
      </c>
    </row>
    <row r="1052" spans="2:5" x14ac:dyDescent="0.2">
      <c r="B1052" s="60" t="s">
        <v>1975</v>
      </c>
      <c r="C1052" s="192" t="s">
        <v>395</v>
      </c>
      <c r="D1052" s="60" t="s">
        <v>1976</v>
      </c>
      <c r="E1052" s="60" t="s">
        <v>802</v>
      </c>
    </row>
    <row r="1053" spans="2:5" x14ac:dyDescent="0.2">
      <c r="B1053" s="60" t="s">
        <v>1977</v>
      </c>
      <c r="C1053" s="192">
        <v>508860</v>
      </c>
      <c r="D1053" s="60" t="s">
        <v>395</v>
      </c>
      <c r="E1053" s="60" t="s">
        <v>793</v>
      </c>
    </row>
    <row r="1054" spans="2:5" x14ac:dyDescent="0.2">
      <c r="B1054" s="60" t="s">
        <v>1978</v>
      </c>
      <c r="C1054" s="192">
        <v>500120</v>
      </c>
      <c r="D1054" s="60" t="s">
        <v>395</v>
      </c>
      <c r="E1054" s="60" t="s">
        <v>443</v>
      </c>
    </row>
    <row r="1055" spans="2:5" x14ac:dyDescent="0.2">
      <c r="B1055" s="60" t="s">
        <v>1979</v>
      </c>
      <c r="C1055" s="192">
        <v>522163</v>
      </c>
      <c r="D1055" s="60" t="s">
        <v>1980</v>
      </c>
      <c r="E1055" s="60" t="s">
        <v>693</v>
      </c>
    </row>
    <row r="1056" spans="2:5" x14ac:dyDescent="0.2">
      <c r="B1056" s="60" t="s">
        <v>1981</v>
      </c>
      <c r="C1056" s="192">
        <v>530959</v>
      </c>
      <c r="D1056" s="60" t="s">
        <v>395</v>
      </c>
      <c r="E1056" s="60" t="s">
        <v>802</v>
      </c>
    </row>
    <row r="1057" spans="2:5" x14ac:dyDescent="0.2">
      <c r="B1057" s="60" t="s">
        <v>1982</v>
      </c>
      <c r="C1057" s="192">
        <v>500089</v>
      </c>
      <c r="D1057" s="60" t="s">
        <v>1983</v>
      </c>
      <c r="E1057" s="60" t="s">
        <v>555</v>
      </c>
    </row>
    <row r="1058" spans="2:5" x14ac:dyDescent="0.2">
      <c r="B1058" s="60" t="s">
        <v>1984</v>
      </c>
      <c r="C1058" s="192">
        <v>500089</v>
      </c>
      <c r="D1058" s="60" t="s">
        <v>1983</v>
      </c>
      <c r="E1058" s="60" t="s">
        <v>555</v>
      </c>
    </row>
    <row r="1059" spans="2:5" x14ac:dyDescent="0.2">
      <c r="B1059" s="60" t="s">
        <v>1985</v>
      </c>
      <c r="C1059" s="192">
        <v>540811</v>
      </c>
      <c r="D1059" s="60" t="s">
        <v>395</v>
      </c>
      <c r="E1059" s="60" t="s">
        <v>417</v>
      </c>
    </row>
    <row r="1060" spans="2:5" x14ac:dyDescent="0.2">
      <c r="B1060" s="60" t="s">
        <v>1986</v>
      </c>
      <c r="C1060" s="192">
        <v>542685</v>
      </c>
      <c r="D1060" s="60" t="s">
        <v>1987</v>
      </c>
      <c r="E1060" s="60" t="s">
        <v>919</v>
      </c>
    </row>
    <row r="1061" spans="2:5" x14ac:dyDescent="0.2">
      <c r="B1061" s="60" t="s">
        <v>1988</v>
      </c>
      <c r="C1061" s="192">
        <v>539979</v>
      </c>
      <c r="D1061" s="60" t="s">
        <v>1989</v>
      </c>
      <c r="E1061" s="60" t="s">
        <v>410</v>
      </c>
    </row>
    <row r="1062" spans="2:5" x14ac:dyDescent="0.2">
      <c r="B1062" s="60" t="s">
        <v>1990</v>
      </c>
      <c r="C1062" s="192">
        <v>540151</v>
      </c>
      <c r="D1062" s="60" t="s">
        <v>395</v>
      </c>
      <c r="E1062" s="60" t="s">
        <v>398</v>
      </c>
    </row>
    <row r="1063" spans="2:5" x14ac:dyDescent="0.2">
      <c r="B1063" s="60" t="s">
        <v>1991</v>
      </c>
      <c r="C1063" s="192">
        <v>542155</v>
      </c>
      <c r="D1063" s="60" t="s">
        <v>1992</v>
      </c>
      <c r="E1063" s="60" t="s">
        <v>761</v>
      </c>
    </row>
    <row r="1064" spans="2:5" x14ac:dyDescent="0.2">
      <c r="B1064" s="60" t="s">
        <v>1993</v>
      </c>
      <c r="C1064" s="192">
        <v>506414</v>
      </c>
      <c r="D1064" s="60" t="s">
        <v>395</v>
      </c>
      <c r="E1064" s="60" t="s">
        <v>433</v>
      </c>
    </row>
    <row r="1065" spans="2:5" x14ac:dyDescent="0.2">
      <c r="B1065" s="60" t="s">
        <v>1994</v>
      </c>
      <c r="C1065" s="192">
        <v>531153</v>
      </c>
      <c r="D1065" s="60" t="s">
        <v>395</v>
      </c>
      <c r="E1065" s="60" t="s">
        <v>644</v>
      </c>
    </row>
    <row r="1066" spans="2:5" x14ac:dyDescent="0.2">
      <c r="B1066" s="60" t="s">
        <v>1995</v>
      </c>
      <c r="C1066" s="192">
        <v>540789</v>
      </c>
      <c r="D1066" s="60" t="s">
        <v>1996</v>
      </c>
      <c r="E1066" s="60" t="s">
        <v>1997</v>
      </c>
    </row>
    <row r="1067" spans="2:5" x14ac:dyDescent="0.2">
      <c r="B1067" s="60" t="s">
        <v>1998</v>
      </c>
      <c r="C1067" s="192">
        <v>540047</v>
      </c>
      <c r="D1067" s="60" t="s">
        <v>1999</v>
      </c>
      <c r="E1067" s="60" t="s">
        <v>989</v>
      </c>
    </row>
    <row r="1068" spans="2:5" x14ac:dyDescent="0.2">
      <c r="B1068" s="60" t="s">
        <v>2000</v>
      </c>
      <c r="C1068" s="192">
        <v>526927</v>
      </c>
      <c r="D1068" s="60" t="s">
        <v>395</v>
      </c>
      <c r="E1068" s="60" t="s">
        <v>488</v>
      </c>
    </row>
    <row r="1069" spans="2:5" x14ac:dyDescent="0.2">
      <c r="B1069" s="60" t="s">
        <v>2001</v>
      </c>
      <c r="C1069" s="192">
        <v>500068</v>
      </c>
      <c r="D1069" s="60" t="s">
        <v>395</v>
      </c>
      <c r="E1069" s="60" t="s">
        <v>403</v>
      </c>
    </row>
    <row r="1070" spans="2:5" x14ac:dyDescent="0.2">
      <c r="B1070" s="60" t="s">
        <v>2002</v>
      </c>
      <c r="C1070" s="192">
        <v>500068</v>
      </c>
      <c r="D1070" s="60" t="s">
        <v>395</v>
      </c>
      <c r="E1070" s="60" t="s">
        <v>403</v>
      </c>
    </row>
    <row r="1071" spans="2:5" x14ac:dyDescent="0.2">
      <c r="B1071" s="60" t="s">
        <v>2003</v>
      </c>
      <c r="C1071" s="192">
        <v>532839</v>
      </c>
      <c r="D1071" s="60" t="s">
        <v>2004</v>
      </c>
      <c r="E1071" s="60" t="s">
        <v>1133</v>
      </c>
    </row>
    <row r="1072" spans="2:5" x14ac:dyDescent="0.2">
      <c r="B1072" s="60" t="s">
        <v>2005</v>
      </c>
      <c r="C1072" s="192">
        <v>532839</v>
      </c>
      <c r="D1072" s="60" t="s">
        <v>2004</v>
      </c>
      <c r="E1072" s="60" t="s">
        <v>1133</v>
      </c>
    </row>
    <row r="1073" spans="2:5" x14ac:dyDescent="0.2">
      <c r="B1073" s="60" t="s">
        <v>2006</v>
      </c>
      <c r="C1073" s="192">
        <v>531553</v>
      </c>
      <c r="D1073" s="60" t="s">
        <v>395</v>
      </c>
      <c r="E1073" s="60" t="s">
        <v>816</v>
      </c>
    </row>
    <row r="1074" spans="2:5" x14ac:dyDescent="0.2">
      <c r="B1074" s="60" t="s">
        <v>2007</v>
      </c>
      <c r="C1074" s="192">
        <v>540701</v>
      </c>
      <c r="D1074" s="60" t="s">
        <v>2008</v>
      </c>
      <c r="E1074" s="60" t="s">
        <v>433</v>
      </c>
    </row>
    <row r="1075" spans="2:5" x14ac:dyDescent="0.2">
      <c r="B1075" s="60" t="s">
        <v>2009</v>
      </c>
      <c r="C1075" s="192">
        <v>538432</v>
      </c>
      <c r="D1075" s="60" t="s">
        <v>395</v>
      </c>
      <c r="E1075" s="60" t="s">
        <v>417</v>
      </c>
    </row>
    <row r="1076" spans="2:5" x14ac:dyDescent="0.2">
      <c r="B1076" s="60" t="s">
        <v>2010</v>
      </c>
      <c r="C1076" s="192">
        <v>532488</v>
      </c>
      <c r="D1076" s="60" t="s">
        <v>2011</v>
      </c>
      <c r="E1076" s="60" t="s">
        <v>433</v>
      </c>
    </row>
    <row r="1077" spans="2:5" x14ac:dyDescent="0.2">
      <c r="B1077" s="60" t="s">
        <v>2012</v>
      </c>
      <c r="C1077" s="192">
        <v>526285</v>
      </c>
      <c r="D1077" s="60" t="s">
        <v>395</v>
      </c>
      <c r="E1077" s="60" t="s">
        <v>644</v>
      </c>
    </row>
    <row r="1078" spans="2:5" x14ac:dyDescent="0.2">
      <c r="B1078" s="60" t="s">
        <v>2013</v>
      </c>
      <c r="C1078" s="192">
        <v>526315</v>
      </c>
      <c r="D1078" s="60" t="s">
        <v>395</v>
      </c>
      <c r="E1078" s="60" t="s">
        <v>923</v>
      </c>
    </row>
    <row r="1079" spans="2:5" x14ac:dyDescent="0.2">
      <c r="B1079" s="60" t="s">
        <v>2014</v>
      </c>
      <c r="C1079" s="192">
        <v>540699</v>
      </c>
      <c r="D1079" s="60" t="s">
        <v>2015</v>
      </c>
      <c r="E1079" s="60" t="s">
        <v>764</v>
      </c>
    </row>
    <row r="1080" spans="2:5" x14ac:dyDescent="0.2">
      <c r="B1080" s="60" t="s">
        <v>2016</v>
      </c>
      <c r="C1080" s="192">
        <v>540699</v>
      </c>
      <c r="D1080" s="60" t="s">
        <v>2015</v>
      </c>
      <c r="E1080" s="60" t="s">
        <v>764</v>
      </c>
    </row>
    <row r="1081" spans="2:5" x14ac:dyDescent="0.2">
      <c r="B1081" s="60" t="s">
        <v>2017</v>
      </c>
      <c r="C1081" s="192">
        <v>532868</v>
      </c>
      <c r="D1081" s="60" t="s">
        <v>2018</v>
      </c>
      <c r="E1081" s="60" t="s">
        <v>481</v>
      </c>
    </row>
    <row r="1082" spans="2:5" x14ac:dyDescent="0.2">
      <c r="B1082" s="60" t="s">
        <v>2019</v>
      </c>
      <c r="C1082" s="192">
        <v>533146</v>
      </c>
      <c r="D1082" s="60" t="s">
        <v>2020</v>
      </c>
      <c r="E1082" s="60" t="s">
        <v>2021</v>
      </c>
    </row>
    <row r="1083" spans="2:5" x14ac:dyDescent="0.2">
      <c r="B1083" s="60" t="s">
        <v>2022</v>
      </c>
      <c r="C1083" s="192">
        <v>533146</v>
      </c>
      <c r="D1083" s="60" t="s">
        <v>2023</v>
      </c>
      <c r="E1083" s="60" t="s">
        <v>2021</v>
      </c>
    </row>
    <row r="1084" spans="2:5" x14ac:dyDescent="0.2">
      <c r="B1084" s="60" t="s">
        <v>2024</v>
      </c>
      <c r="C1084" s="192">
        <v>505526</v>
      </c>
      <c r="D1084" s="60" t="s">
        <v>395</v>
      </c>
      <c r="E1084" s="60" t="s">
        <v>415</v>
      </c>
    </row>
    <row r="1085" spans="2:5" x14ac:dyDescent="0.2">
      <c r="B1085" s="60" t="s">
        <v>2025</v>
      </c>
      <c r="C1085" s="192">
        <v>542013</v>
      </c>
      <c r="D1085" s="60" t="s">
        <v>395</v>
      </c>
      <c r="E1085" s="60" t="s">
        <v>875</v>
      </c>
    </row>
    <row r="1086" spans="2:5" x14ac:dyDescent="0.2">
      <c r="B1086" s="60" t="s">
        <v>2026</v>
      </c>
      <c r="C1086" s="192">
        <v>541403</v>
      </c>
      <c r="D1086" s="60" t="s">
        <v>2027</v>
      </c>
      <c r="E1086" s="60" t="s">
        <v>509</v>
      </c>
    </row>
    <row r="1087" spans="2:5" x14ac:dyDescent="0.2">
      <c r="B1087" s="60" t="s">
        <v>2028</v>
      </c>
      <c r="C1087" s="192">
        <v>526504</v>
      </c>
      <c r="D1087" s="60" t="s">
        <v>395</v>
      </c>
      <c r="E1087" s="60" t="s">
        <v>584</v>
      </c>
    </row>
    <row r="1088" spans="2:5" x14ac:dyDescent="0.2">
      <c r="B1088" s="60" t="s">
        <v>2029</v>
      </c>
      <c r="C1088" s="192">
        <v>522261</v>
      </c>
      <c r="D1088" s="60" t="s">
        <v>2030</v>
      </c>
      <c r="E1088" s="60" t="s">
        <v>736</v>
      </c>
    </row>
    <row r="1089" spans="2:5" x14ac:dyDescent="0.2">
      <c r="B1089" s="60" t="s">
        <v>2031</v>
      </c>
      <c r="C1089" s="192">
        <v>522261</v>
      </c>
      <c r="D1089" s="60" t="s">
        <v>2030</v>
      </c>
      <c r="E1089" s="60" t="s">
        <v>736</v>
      </c>
    </row>
    <row r="1090" spans="2:5" x14ac:dyDescent="0.2">
      <c r="B1090" s="60" t="s">
        <v>2032</v>
      </c>
      <c r="C1090" s="192">
        <v>512519</v>
      </c>
      <c r="D1090" s="60" t="s">
        <v>2033</v>
      </c>
      <c r="E1090" s="60" t="s">
        <v>410</v>
      </c>
    </row>
    <row r="1091" spans="2:5" x14ac:dyDescent="0.2">
      <c r="B1091" s="60" t="s">
        <v>2034</v>
      </c>
      <c r="C1091" s="192" t="s">
        <v>395</v>
      </c>
      <c r="D1091" s="60" t="s">
        <v>2035</v>
      </c>
      <c r="E1091" s="60" t="s">
        <v>486</v>
      </c>
    </row>
    <row r="1092" spans="2:5" x14ac:dyDescent="0.2">
      <c r="B1092" s="60" t="s">
        <v>2036</v>
      </c>
      <c r="C1092" s="192">
        <v>533176</v>
      </c>
      <c r="D1092" s="60" t="s">
        <v>2037</v>
      </c>
      <c r="E1092" s="60" t="s">
        <v>398</v>
      </c>
    </row>
    <row r="1093" spans="2:5" x14ac:dyDescent="0.2">
      <c r="B1093" s="60" t="s">
        <v>2038</v>
      </c>
      <c r="C1093" s="192">
        <v>526783</v>
      </c>
      <c r="D1093" s="60" t="s">
        <v>395</v>
      </c>
      <c r="E1093" s="60" t="s">
        <v>584</v>
      </c>
    </row>
    <row r="1094" spans="2:5" x14ac:dyDescent="0.2">
      <c r="B1094" s="60" t="s">
        <v>2039</v>
      </c>
      <c r="C1094" s="192">
        <v>539267</v>
      </c>
      <c r="D1094" s="60" t="s">
        <v>395</v>
      </c>
      <c r="E1094" s="60" t="s">
        <v>417</v>
      </c>
    </row>
    <row r="1095" spans="2:5" x14ac:dyDescent="0.2">
      <c r="B1095" s="60" t="s">
        <v>2040</v>
      </c>
      <c r="C1095" s="192">
        <v>539524</v>
      </c>
      <c r="D1095" s="60" t="s">
        <v>2041</v>
      </c>
      <c r="E1095" s="60" t="s">
        <v>584</v>
      </c>
    </row>
    <row r="1096" spans="2:5" x14ac:dyDescent="0.2">
      <c r="B1096" s="60" t="s">
        <v>2042</v>
      </c>
      <c r="C1096" s="192">
        <v>541299</v>
      </c>
      <c r="D1096" s="60" t="s">
        <v>395</v>
      </c>
      <c r="E1096" s="60" t="s">
        <v>584</v>
      </c>
    </row>
    <row r="1097" spans="2:5" x14ac:dyDescent="0.2">
      <c r="B1097" s="60" t="s">
        <v>2043</v>
      </c>
      <c r="C1097" s="192">
        <v>500124</v>
      </c>
      <c r="D1097" s="60" t="s">
        <v>2044</v>
      </c>
      <c r="E1097" s="60" t="s">
        <v>433</v>
      </c>
    </row>
    <row r="1098" spans="2:5" x14ac:dyDescent="0.2">
      <c r="B1098" s="60" t="s">
        <v>2045</v>
      </c>
      <c r="C1098" s="192">
        <v>540144</v>
      </c>
      <c r="D1098" s="60" t="s">
        <v>395</v>
      </c>
      <c r="E1098" s="60" t="s">
        <v>479</v>
      </c>
    </row>
    <row r="1099" spans="2:5" x14ac:dyDescent="0.2">
      <c r="B1099" s="60" t="s">
        <v>2046</v>
      </c>
      <c r="C1099" s="192">
        <v>523618</v>
      </c>
      <c r="D1099" s="60" t="s">
        <v>2047</v>
      </c>
      <c r="E1099" s="60" t="s">
        <v>1642</v>
      </c>
    </row>
    <row r="1100" spans="2:5" x14ac:dyDescent="0.2">
      <c r="B1100" s="60" t="s">
        <v>2048</v>
      </c>
      <c r="C1100" s="192">
        <v>523618</v>
      </c>
      <c r="D1100" s="60" t="s">
        <v>2047</v>
      </c>
      <c r="E1100" s="60" t="s">
        <v>1642</v>
      </c>
    </row>
    <row r="1101" spans="2:5" x14ac:dyDescent="0.2">
      <c r="B1101" s="60" t="s">
        <v>2049</v>
      </c>
      <c r="C1101" s="192">
        <v>534674</v>
      </c>
      <c r="D1101" s="60" t="s">
        <v>2050</v>
      </c>
      <c r="E1101" s="60" t="s">
        <v>417</v>
      </c>
    </row>
    <row r="1102" spans="2:5" x14ac:dyDescent="0.2">
      <c r="B1102" s="60" t="s">
        <v>2051</v>
      </c>
      <c r="C1102" s="192">
        <v>511634</v>
      </c>
      <c r="D1102" s="60" t="s">
        <v>395</v>
      </c>
      <c r="E1102" s="60" t="s">
        <v>793</v>
      </c>
    </row>
    <row r="1103" spans="2:5" x14ac:dyDescent="0.2">
      <c r="B1103" s="60" t="s">
        <v>2052</v>
      </c>
      <c r="C1103" s="192">
        <v>531471</v>
      </c>
      <c r="D1103" s="60" t="s">
        <v>395</v>
      </c>
      <c r="E1103" s="60" t="s">
        <v>736</v>
      </c>
    </row>
    <row r="1104" spans="2:5" x14ac:dyDescent="0.2">
      <c r="B1104" s="60" t="s">
        <v>2053</v>
      </c>
      <c r="C1104" s="192">
        <v>504908</v>
      </c>
      <c r="D1104" s="60" t="s">
        <v>395</v>
      </c>
      <c r="E1104" s="60" t="s">
        <v>750</v>
      </c>
    </row>
    <row r="1105" spans="2:5" x14ac:dyDescent="0.2">
      <c r="B1105" s="60" t="s">
        <v>2054</v>
      </c>
      <c r="C1105" s="192">
        <v>526355</v>
      </c>
      <c r="D1105" s="60" t="s">
        <v>395</v>
      </c>
      <c r="E1105" s="60" t="s">
        <v>515</v>
      </c>
    </row>
    <row r="1106" spans="2:5" x14ac:dyDescent="0.2">
      <c r="B1106" s="60" t="s">
        <v>2055</v>
      </c>
      <c r="C1106" s="192">
        <v>517437</v>
      </c>
      <c r="D1106" s="60" t="s">
        <v>395</v>
      </c>
      <c r="E1106" s="60" t="s">
        <v>515</v>
      </c>
    </row>
    <row r="1107" spans="2:5" x14ac:dyDescent="0.2">
      <c r="B1107" s="60" t="s">
        <v>2056</v>
      </c>
      <c r="C1107" s="192">
        <v>532610</v>
      </c>
      <c r="D1107" s="60" t="s">
        <v>2057</v>
      </c>
      <c r="E1107" s="60" t="s">
        <v>1093</v>
      </c>
    </row>
    <row r="1108" spans="2:5" x14ac:dyDescent="0.2">
      <c r="B1108" s="60" t="s">
        <v>2058</v>
      </c>
      <c r="C1108" s="192">
        <v>538608</v>
      </c>
      <c r="D1108" s="60" t="s">
        <v>2059</v>
      </c>
      <c r="E1108" s="60" t="s">
        <v>761</v>
      </c>
    </row>
    <row r="1109" spans="2:5" x14ac:dyDescent="0.2">
      <c r="B1109" s="60" t="s">
        <v>2060</v>
      </c>
      <c r="C1109" s="192">
        <v>532365</v>
      </c>
      <c r="D1109" s="60" t="s">
        <v>2061</v>
      </c>
      <c r="E1109" s="60" t="s">
        <v>381</v>
      </c>
    </row>
    <row r="1110" spans="2:5" x14ac:dyDescent="0.2">
      <c r="B1110" s="60" t="s">
        <v>2062</v>
      </c>
      <c r="C1110" s="192">
        <v>505242</v>
      </c>
      <c r="D1110" s="60" t="s">
        <v>2063</v>
      </c>
      <c r="E1110" s="60" t="s">
        <v>403</v>
      </c>
    </row>
    <row r="1111" spans="2:5" x14ac:dyDescent="0.2">
      <c r="B1111" s="60" t="s">
        <v>2064</v>
      </c>
      <c r="C1111" s="192">
        <v>539681</v>
      </c>
      <c r="D1111" s="60" t="s">
        <v>395</v>
      </c>
      <c r="E1111" s="60" t="s">
        <v>412</v>
      </c>
    </row>
    <row r="1112" spans="2:5" x14ac:dyDescent="0.2">
      <c r="B1112" s="60" t="s">
        <v>2065</v>
      </c>
      <c r="C1112" s="192">
        <v>540795</v>
      </c>
      <c r="D1112" s="60" t="s">
        <v>395</v>
      </c>
      <c r="E1112" s="60" t="s">
        <v>693</v>
      </c>
    </row>
    <row r="1113" spans="2:5" x14ac:dyDescent="0.2">
      <c r="B1113" s="60" t="s">
        <v>2066</v>
      </c>
      <c r="C1113" s="192">
        <v>524818</v>
      </c>
      <c r="D1113" s="60" t="s">
        <v>395</v>
      </c>
      <c r="E1113" s="60" t="s">
        <v>555</v>
      </c>
    </row>
    <row r="1114" spans="2:5" x14ac:dyDescent="0.2">
      <c r="B1114" s="60" t="s">
        <v>2067</v>
      </c>
      <c r="C1114" s="192">
        <v>530779</v>
      </c>
      <c r="D1114" s="60" t="s">
        <v>395</v>
      </c>
      <c r="E1114" s="60" t="s">
        <v>412</v>
      </c>
    </row>
    <row r="1115" spans="2:5" x14ac:dyDescent="0.2">
      <c r="B1115" s="60" t="s">
        <v>2068</v>
      </c>
      <c r="C1115" s="192">
        <v>517238</v>
      </c>
      <c r="D1115" s="60" t="s">
        <v>395</v>
      </c>
      <c r="E1115" s="60" t="s">
        <v>937</v>
      </c>
    </row>
    <row r="1116" spans="2:5" x14ac:dyDescent="0.2">
      <c r="B1116" s="60" t="s">
        <v>2069</v>
      </c>
      <c r="C1116" s="192">
        <v>532707</v>
      </c>
      <c r="D1116" s="60" t="s">
        <v>2070</v>
      </c>
      <c r="E1116" s="60" t="s">
        <v>555</v>
      </c>
    </row>
    <row r="1117" spans="2:5" x14ac:dyDescent="0.2">
      <c r="B1117" s="60" t="s">
        <v>2071</v>
      </c>
      <c r="C1117" s="192">
        <v>531533</v>
      </c>
      <c r="D1117" s="60" t="s">
        <v>395</v>
      </c>
      <c r="E1117" s="60" t="s">
        <v>381</v>
      </c>
    </row>
    <row r="1118" spans="2:5" x14ac:dyDescent="0.2">
      <c r="B1118" s="60" t="s">
        <v>2072</v>
      </c>
      <c r="C1118" s="192" t="s">
        <v>395</v>
      </c>
      <c r="D1118" s="60" t="s">
        <v>2073</v>
      </c>
      <c r="E1118" s="60" t="s">
        <v>406</v>
      </c>
    </row>
    <row r="1119" spans="2:5" x14ac:dyDescent="0.2">
      <c r="B1119" s="60" t="s">
        <v>2074</v>
      </c>
      <c r="C1119" s="192">
        <v>507917</v>
      </c>
      <c r="D1119" s="60" t="s">
        <v>395</v>
      </c>
      <c r="E1119" s="60" t="s">
        <v>481</v>
      </c>
    </row>
    <row r="1120" spans="2:5" x14ac:dyDescent="0.2">
      <c r="B1120" s="60" t="s">
        <v>2075</v>
      </c>
      <c r="C1120" s="192">
        <v>520081</v>
      </c>
      <c r="D1120" s="60" t="s">
        <v>395</v>
      </c>
      <c r="E1120" s="60" t="s">
        <v>427</v>
      </c>
    </row>
    <row r="1121" spans="2:5" x14ac:dyDescent="0.2">
      <c r="B1121" s="60" t="s">
        <v>2076</v>
      </c>
      <c r="C1121" s="192">
        <v>541053</v>
      </c>
      <c r="D1121" s="60" t="s">
        <v>395</v>
      </c>
      <c r="E1121" s="60" t="s">
        <v>378</v>
      </c>
    </row>
    <row r="1122" spans="2:5" x14ac:dyDescent="0.2">
      <c r="B1122" s="60" t="s">
        <v>2077</v>
      </c>
      <c r="C1122" s="192">
        <v>590022</v>
      </c>
      <c r="D1122" s="60" t="s">
        <v>2078</v>
      </c>
      <c r="E1122" s="60" t="s">
        <v>410</v>
      </c>
    </row>
    <row r="1123" spans="2:5" x14ac:dyDescent="0.2">
      <c r="B1123" s="60" t="s">
        <v>2079</v>
      </c>
      <c r="C1123" s="192">
        <v>531346</v>
      </c>
      <c r="D1123" s="60" t="s">
        <v>395</v>
      </c>
      <c r="E1123" s="60" t="s">
        <v>875</v>
      </c>
    </row>
    <row r="1124" spans="2:5" x14ac:dyDescent="0.2">
      <c r="B1124" s="60" t="s">
        <v>2080</v>
      </c>
      <c r="C1124" s="192">
        <v>532751</v>
      </c>
      <c r="D1124" s="60" t="s">
        <v>2081</v>
      </c>
      <c r="E1124" s="60" t="s">
        <v>693</v>
      </c>
    </row>
    <row r="1125" spans="2:5" x14ac:dyDescent="0.2">
      <c r="B1125" s="60" t="s">
        <v>2082</v>
      </c>
      <c r="C1125" s="192" t="s">
        <v>395</v>
      </c>
      <c r="D1125" s="60" t="s">
        <v>2083</v>
      </c>
      <c r="E1125" s="60" t="s">
        <v>486</v>
      </c>
    </row>
    <row r="1126" spans="2:5" x14ac:dyDescent="0.2">
      <c r="B1126" s="60" t="s">
        <v>2084</v>
      </c>
      <c r="C1126" s="192">
        <v>532927</v>
      </c>
      <c r="D1126" s="60" t="s">
        <v>2085</v>
      </c>
      <c r="E1126" s="60" t="s">
        <v>725</v>
      </c>
    </row>
    <row r="1127" spans="2:5" x14ac:dyDescent="0.2">
      <c r="B1127" s="60" t="s">
        <v>2086</v>
      </c>
      <c r="C1127" s="192">
        <v>534839</v>
      </c>
      <c r="D1127" s="60" t="s">
        <v>395</v>
      </c>
      <c r="E1127" s="60" t="s">
        <v>593</v>
      </c>
    </row>
    <row r="1128" spans="2:5" x14ac:dyDescent="0.2">
      <c r="B1128" s="60" t="s">
        <v>2087</v>
      </c>
      <c r="C1128" s="192">
        <v>530643</v>
      </c>
      <c r="D1128" s="60" t="s">
        <v>395</v>
      </c>
      <c r="E1128" s="60" t="s">
        <v>937</v>
      </c>
    </row>
    <row r="1129" spans="2:5" x14ac:dyDescent="0.2">
      <c r="B1129" s="60" t="s">
        <v>2088</v>
      </c>
      <c r="C1129" s="192">
        <v>523732</v>
      </c>
      <c r="D1129" s="60" t="s">
        <v>395</v>
      </c>
      <c r="E1129" s="60" t="s">
        <v>890</v>
      </c>
    </row>
    <row r="1130" spans="2:5" x14ac:dyDescent="0.2">
      <c r="B1130" s="60" t="s">
        <v>2089</v>
      </c>
      <c r="C1130" s="192">
        <v>538708</v>
      </c>
      <c r="D1130" s="60" t="s">
        <v>395</v>
      </c>
      <c r="E1130" s="60" t="s">
        <v>412</v>
      </c>
    </row>
    <row r="1131" spans="2:5" x14ac:dyDescent="0.2">
      <c r="B1131" s="60" t="s">
        <v>2090</v>
      </c>
      <c r="C1131" s="192">
        <v>538708</v>
      </c>
      <c r="D1131" s="60" t="s">
        <v>395</v>
      </c>
      <c r="E1131" s="60" t="s">
        <v>412</v>
      </c>
    </row>
    <row r="1132" spans="2:5" x14ac:dyDescent="0.2">
      <c r="B1132" s="60" t="s">
        <v>2091</v>
      </c>
      <c r="C1132" s="192">
        <v>526703</v>
      </c>
      <c r="D1132" s="60" t="s">
        <v>395</v>
      </c>
      <c r="E1132" s="60" t="s">
        <v>515</v>
      </c>
    </row>
    <row r="1133" spans="2:5" x14ac:dyDescent="0.2">
      <c r="B1133" s="60" t="s">
        <v>2092</v>
      </c>
      <c r="C1133" s="192">
        <v>540063</v>
      </c>
      <c r="D1133" s="60" t="s">
        <v>395</v>
      </c>
      <c r="E1133" s="60" t="s">
        <v>381</v>
      </c>
    </row>
    <row r="1134" spans="2:5" x14ac:dyDescent="0.2">
      <c r="B1134" s="60" t="s">
        <v>2093</v>
      </c>
      <c r="C1134" s="192">
        <v>532922</v>
      </c>
      <c r="D1134" s="60" t="s">
        <v>2094</v>
      </c>
      <c r="E1134" s="60" t="s">
        <v>378</v>
      </c>
    </row>
    <row r="1135" spans="2:5" x14ac:dyDescent="0.2">
      <c r="B1135" s="60" t="s">
        <v>2095</v>
      </c>
      <c r="C1135" s="192">
        <v>532696</v>
      </c>
      <c r="D1135" s="60" t="s">
        <v>2096</v>
      </c>
      <c r="E1135" s="60" t="s">
        <v>500</v>
      </c>
    </row>
    <row r="1136" spans="2:5" x14ac:dyDescent="0.2">
      <c r="B1136" s="60" t="s">
        <v>2097</v>
      </c>
      <c r="C1136" s="192">
        <v>526483</v>
      </c>
      <c r="D1136" s="60" t="s">
        <v>395</v>
      </c>
      <c r="E1136" s="60" t="s">
        <v>1633</v>
      </c>
    </row>
    <row r="1137" spans="2:5" x14ac:dyDescent="0.2">
      <c r="B1137" s="60" t="s">
        <v>2098</v>
      </c>
      <c r="C1137" s="192">
        <v>535694</v>
      </c>
      <c r="D1137" s="60" t="s">
        <v>395</v>
      </c>
      <c r="E1137" s="60" t="s">
        <v>417</v>
      </c>
    </row>
    <row r="1138" spans="2:5" x14ac:dyDescent="0.2">
      <c r="B1138" s="60" t="s">
        <v>2099</v>
      </c>
      <c r="C1138" s="192">
        <v>505200</v>
      </c>
      <c r="D1138" s="60" t="s">
        <v>2100</v>
      </c>
      <c r="E1138" s="60" t="s">
        <v>1052</v>
      </c>
    </row>
    <row r="1139" spans="2:5" x14ac:dyDescent="0.2">
      <c r="B1139" s="60" t="s">
        <v>2101</v>
      </c>
      <c r="C1139" s="192">
        <v>500125</v>
      </c>
      <c r="D1139" s="60" t="s">
        <v>2102</v>
      </c>
      <c r="E1139" s="60" t="s">
        <v>1093</v>
      </c>
    </row>
    <row r="1140" spans="2:5" x14ac:dyDescent="0.2">
      <c r="B1140" s="60" t="s">
        <v>2103</v>
      </c>
      <c r="C1140" s="192">
        <v>500125</v>
      </c>
      <c r="D1140" s="60" t="s">
        <v>2102</v>
      </c>
      <c r="E1140" s="60" t="s">
        <v>1093</v>
      </c>
    </row>
    <row r="1141" spans="2:5" x14ac:dyDescent="0.2">
      <c r="B1141" s="60" t="s">
        <v>2104</v>
      </c>
      <c r="C1141" s="192">
        <v>523127</v>
      </c>
      <c r="D1141" s="60" t="s">
        <v>2105</v>
      </c>
      <c r="E1141" s="60" t="s">
        <v>596</v>
      </c>
    </row>
    <row r="1142" spans="2:5" x14ac:dyDescent="0.2">
      <c r="B1142" s="60" t="s">
        <v>2106</v>
      </c>
      <c r="C1142" s="192">
        <v>500840</v>
      </c>
      <c r="D1142" s="60" t="s">
        <v>2107</v>
      </c>
      <c r="E1142" s="60" t="s">
        <v>596</v>
      </c>
    </row>
    <row r="1143" spans="2:5" x14ac:dyDescent="0.2">
      <c r="B1143" s="60" t="s">
        <v>2108</v>
      </c>
      <c r="C1143" s="192">
        <v>523708</v>
      </c>
      <c r="D1143" s="60" t="s">
        <v>2109</v>
      </c>
      <c r="E1143" s="60" t="s">
        <v>403</v>
      </c>
    </row>
    <row r="1144" spans="2:5" x14ac:dyDescent="0.2">
      <c r="B1144" s="60" t="s">
        <v>2110</v>
      </c>
      <c r="C1144" s="192">
        <v>523708</v>
      </c>
      <c r="D1144" s="60" t="s">
        <v>2109</v>
      </c>
      <c r="E1144" s="60" t="s">
        <v>403</v>
      </c>
    </row>
    <row r="1145" spans="2:5" x14ac:dyDescent="0.2">
      <c r="B1145" s="60" t="s">
        <v>2111</v>
      </c>
      <c r="C1145" s="192">
        <v>538653</v>
      </c>
      <c r="D1145" s="60" t="s">
        <v>2112</v>
      </c>
      <c r="E1145" s="60" t="s">
        <v>761</v>
      </c>
    </row>
    <row r="1146" spans="2:5" x14ac:dyDescent="0.2">
      <c r="B1146" s="60" t="s">
        <v>2113</v>
      </c>
      <c r="C1146" s="192">
        <v>530581</v>
      </c>
      <c r="D1146" s="60" t="s">
        <v>395</v>
      </c>
      <c r="E1146" s="60" t="s">
        <v>816</v>
      </c>
    </row>
    <row r="1147" spans="2:5" x14ac:dyDescent="0.2">
      <c r="B1147" s="60" t="s">
        <v>2114</v>
      </c>
      <c r="C1147" s="192">
        <v>532820</v>
      </c>
      <c r="D1147" s="60" t="s">
        <v>2115</v>
      </c>
      <c r="E1147" s="60" t="s">
        <v>410</v>
      </c>
    </row>
    <row r="1148" spans="2:5" x14ac:dyDescent="0.2">
      <c r="B1148" s="60" t="s">
        <v>2116</v>
      </c>
      <c r="C1148" s="192">
        <v>513452</v>
      </c>
      <c r="D1148" s="60" t="s">
        <v>395</v>
      </c>
      <c r="E1148" s="60" t="s">
        <v>427</v>
      </c>
    </row>
    <row r="1149" spans="2:5" x14ac:dyDescent="0.2">
      <c r="B1149" s="60" t="s">
        <v>2117</v>
      </c>
      <c r="C1149" s="192">
        <v>500123</v>
      </c>
      <c r="D1149" s="60" t="s">
        <v>395</v>
      </c>
      <c r="E1149" s="60" t="s">
        <v>443</v>
      </c>
    </row>
    <row r="1150" spans="2:5" x14ac:dyDescent="0.2">
      <c r="B1150" s="60" t="s">
        <v>2118</v>
      </c>
      <c r="C1150" s="192">
        <v>500123</v>
      </c>
      <c r="D1150" s="60" t="s">
        <v>395</v>
      </c>
      <c r="E1150" s="60" t="s">
        <v>443</v>
      </c>
    </row>
    <row r="1151" spans="2:5" x14ac:dyDescent="0.2">
      <c r="B1151" s="60" t="s">
        <v>2119</v>
      </c>
      <c r="C1151" s="192">
        <v>503681</v>
      </c>
      <c r="D1151" s="60" t="s">
        <v>395</v>
      </c>
      <c r="E1151" s="60" t="s">
        <v>816</v>
      </c>
    </row>
    <row r="1152" spans="2:5" x14ac:dyDescent="0.2">
      <c r="B1152" s="60" t="s">
        <v>2120</v>
      </c>
      <c r="C1152" s="192">
        <v>523329</v>
      </c>
      <c r="D1152" s="60" t="s">
        <v>395</v>
      </c>
      <c r="E1152" s="60" t="s">
        <v>481</v>
      </c>
    </row>
    <row r="1153" spans="2:5" x14ac:dyDescent="0.2">
      <c r="B1153" s="60" t="s">
        <v>2121</v>
      </c>
      <c r="C1153" s="192">
        <v>505700</v>
      </c>
      <c r="D1153" s="60" t="s">
        <v>2122</v>
      </c>
      <c r="E1153" s="60" t="s">
        <v>403</v>
      </c>
    </row>
    <row r="1154" spans="2:5" x14ac:dyDescent="0.2">
      <c r="B1154" s="60" t="s">
        <v>2123</v>
      </c>
      <c r="C1154" s="192">
        <v>500128</v>
      </c>
      <c r="D1154" s="60" t="s">
        <v>2124</v>
      </c>
      <c r="E1154" s="60" t="s">
        <v>793</v>
      </c>
    </row>
    <row r="1155" spans="2:5" x14ac:dyDescent="0.2">
      <c r="B1155" s="60" t="s">
        <v>2125</v>
      </c>
      <c r="C1155" s="192">
        <v>533264</v>
      </c>
      <c r="D1155" s="60" t="s">
        <v>2126</v>
      </c>
      <c r="E1155" s="60" t="s">
        <v>793</v>
      </c>
    </row>
    <row r="1156" spans="2:5" x14ac:dyDescent="0.2">
      <c r="B1156" s="60" t="s">
        <v>2127</v>
      </c>
      <c r="C1156" s="192">
        <v>526608</v>
      </c>
      <c r="D1156" s="60" t="s">
        <v>2128</v>
      </c>
      <c r="E1156" s="60" t="s">
        <v>718</v>
      </c>
    </row>
    <row r="1157" spans="2:5" x14ac:dyDescent="0.2">
      <c r="B1157" s="60" t="s">
        <v>2129</v>
      </c>
      <c r="C1157" s="192">
        <v>526608</v>
      </c>
      <c r="D1157" s="60" t="s">
        <v>2128</v>
      </c>
      <c r="E1157" s="60" t="s">
        <v>718</v>
      </c>
    </row>
    <row r="1158" spans="2:5" x14ac:dyDescent="0.2">
      <c r="B1158" s="60" t="s">
        <v>2130</v>
      </c>
      <c r="C1158" s="192">
        <v>526473</v>
      </c>
      <c r="D1158" s="60" t="s">
        <v>395</v>
      </c>
      <c r="E1158" s="60" t="s">
        <v>593</v>
      </c>
    </row>
    <row r="1159" spans="2:5" x14ac:dyDescent="0.2">
      <c r="B1159" s="60" t="s">
        <v>2131</v>
      </c>
      <c r="C1159" s="192">
        <v>526473</v>
      </c>
      <c r="D1159" s="60" t="s">
        <v>395</v>
      </c>
      <c r="E1159" s="60" t="s">
        <v>593</v>
      </c>
    </row>
    <row r="1160" spans="2:5" x14ac:dyDescent="0.2">
      <c r="B1160" s="60" t="s">
        <v>2132</v>
      </c>
      <c r="C1160" s="192">
        <v>526705</v>
      </c>
      <c r="D1160" s="60" t="s">
        <v>395</v>
      </c>
      <c r="E1160" s="60" t="s">
        <v>417</v>
      </c>
    </row>
    <row r="1161" spans="2:5" x14ac:dyDescent="0.2">
      <c r="B1161" s="60" t="s">
        <v>2133</v>
      </c>
      <c r="C1161" s="192">
        <v>522074</v>
      </c>
      <c r="D1161" s="60" t="s">
        <v>2134</v>
      </c>
      <c r="E1161" s="60" t="s">
        <v>403</v>
      </c>
    </row>
    <row r="1162" spans="2:5" x14ac:dyDescent="0.2">
      <c r="B1162" s="60" t="s">
        <v>2135</v>
      </c>
      <c r="C1162" s="192" t="s">
        <v>395</v>
      </c>
      <c r="D1162" s="60" t="s">
        <v>2136</v>
      </c>
      <c r="E1162" s="60" t="s">
        <v>486</v>
      </c>
    </row>
    <row r="1163" spans="2:5" x14ac:dyDescent="0.2">
      <c r="B1163" s="60" t="s">
        <v>2137</v>
      </c>
      <c r="C1163" s="192">
        <v>531278</v>
      </c>
      <c r="D1163" s="60" t="s">
        <v>395</v>
      </c>
      <c r="E1163" s="60" t="s">
        <v>378</v>
      </c>
    </row>
    <row r="1164" spans="2:5" x14ac:dyDescent="0.2">
      <c r="B1164" s="60" t="s">
        <v>2138</v>
      </c>
      <c r="C1164" s="192">
        <v>517477</v>
      </c>
      <c r="D1164" s="60" t="s">
        <v>395</v>
      </c>
      <c r="E1164" s="60" t="s">
        <v>488</v>
      </c>
    </row>
    <row r="1165" spans="2:5" x14ac:dyDescent="0.2">
      <c r="B1165" s="60" t="s">
        <v>2139</v>
      </c>
      <c r="C1165" s="192">
        <v>504000</v>
      </c>
      <c r="D1165" s="60" t="s">
        <v>395</v>
      </c>
      <c r="E1165" s="60" t="s">
        <v>693</v>
      </c>
    </row>
    <row r="1166" spans="2:5" x14ac:dyDescent="0.2">
      <c r="B1166" s="60" t="s">
        <v>2140</v>
      </c>
      <c r="C1166" s="192">
        <v>522027</v>
      </c>
      <c r="D1166" s="60" t="s">
        <v>395</v>
      </c>
      <c r="E1166" s="60" t="s">
        <v>403</v>
      </c>
    </row>
    <row r="1167" spans="2:5" x14ac:dyDescent="0.2">
      <c r="B1167" s="60" t="s">
        <v>2141</v>
      </c>
      <c r="C1167" s="192">
        <v>522027</v>
      </c>
      <c r="D1167" s="60" t="s">
        <v>395</v>
      </c>
      <c r="E1167" s="60" t="s">
        <v>403</v>
      </c>
    </row>
    <row r="1168" spans="2:5" x14ac:dyDescent="0.2">
      <c r="B1168" s="60" t="s">
        <v>2142</v>
      </c>
      <c r="C1168" s="192">
        <v>531162</v>
      </c>
      <c r="D1168" s="60" t="s">
        <v>2143</v>
      </c>
      <c r="E1168" s="60" t="s">
        <v>577</v>
      </c>
    </row>
    <row r="1169" spans="2:5" x14ac:dyDescent="0.2">
      <c r="B1169" s="60" t="s">
        <v>2144</v>
      </c>
      <c r="C1169" s="192" t="s">
        <v>395</v>
      </c>
      <c r="D1169" s="60" t="s">
        <v>2145</v>
      </c>
      <c r="E1169" s="60" t="s">
        <v>577</v>
      </c>
    </row>
    <row r="1170" spans="2:5" x14ac:dyDescent="0.2">
      <c r="B1170" s="60" t="s">
        <v>2146</v>
      </c>
      <c r="C1170" s="192">
        <v>533208</v>
      </c>
      <c r="D1170" s="60" t="s">
        <v>395</v>
      </c>
      <c r="E1170" s="60" t="s">
        <v>389</v>
      </c>
    </row>
    <row r="1171" spans="2:5" x14ac:dyDescent="0.2">
      <c r="B1171" s="60" t="s">
        <v>2147</v>
      </c>
      <c r="C1171" s="192">
        <v>533218</v>
      </c>
      <c r="D1171" s="60" t="s">
        <v>2148</v>
      </c>
      <c r="E1171" s="60" t="s">
        <v>481</v>
      </c>
    </row>
    <row r="1172" spans="2:5" x14ac:dyDescent="0.2">
      <c r="B1172" s="60" t="s">
        <v>2149</v>
      </c>
      <c r="C1172" s="192">
        <v>542602</v>
      </c>
      <c r="D1172" s="60" t="s">
        <v>2150</v>
      </c>
      <c r="E1172" s="60" t="s">
        <v>415</v>
      </c>
    </row>
    <row r="1173" spans="2:5" x14ac:dyDescent="0.2">
      <c r="B1173" s="60" t="s">
        <v>2151</v>
      </c>
      <c r="C1173" s="192">
        <v>504008</v>
      </c>
      <c r="D1173" s="60" t="s">
        <v>2152</v>
      </c>
      <c r="E1173" s="60" t="s">
        <v>438</v>
      </c>
    </row>
    <row r="1174" spans="2:5" x14ac:dyDescent="0.2">
      <c r="B1174" s="60" t="s">
        <v>2153</v>
      </c>
      <c r="C1174" s="192">
        <v>538882</v>
      </c>
      <c r="D1174" s="60" t="s">
        <v>395</v>
      </c>
      <c r="E1174" s="60" t="s">
        <v>378</v>
      </c>
    </row>
    <row r="1175" spans="2:5" x14ac:dyDescent="0.2">
      <c r="B1175" s="60" t="s">
        <v>2154</v>
      </c>
      <c r="C1175" s="192">
        <v>507265</v>
      </c>
      <c r="D1175" s="60" t="s">
        <v>395</v>
      </c>
      <c r="E1175" s="60" t="s">
        <v>573</v>
      </c>
    </row>
    <row r="1176" spans="2:5" x14ac:dyDescent="0.2">
      <c r="B1176" s="60" t="s">
        <v>2155</v>
      </c>
      <c r="C1176" s="192">
        <v>530333</v>
      </c>
      <c r="D1176" s="60" t="s">
        <v>395</v>
      </c>
      <c r="E1176" s="60" t="s">
        <v>693</v>
      </c>
    </row>
    <row r="1177" spans="2:5" x14ac:dyDescent="0.2">
      <c r="B1177" s="60" t="s">
        <v>2156</v>
      </c>
      <c r="C1177" s="192">
        <v>532737</v>
      </c>
      <c r="D1177" s="60" t="s">
        <v>2157</v>
      </c>
      <c r="E1177" s="60" t="s">
        <v>378</v>
      </c>
    </row>
    <row r="1178" spans="2:5" x14ac:dyDescent="0.2">
      <c r="B1178" s="60" t="s">
        <v>2158</v>
      </c>
      <c r="C1178" s="192" t="s">
        <v>395</v>
      </c>
      <c r="D1178" s="60" t="s">
        <v>2159</v>
      </c>
      <c r="E1178" s="60" t="s">
        <v>406</v>
      </c>
    </row>
    <row r="1179" spans="2:5" x14ac:dyDescent="0.2">
      <c r="B1179" s="60" t="s">
        <v>2160</v>
      </c>
      <c r="C1179" s="192">
        <v>533161</v>
      </c>
      <c r="D1179" s="60" t="s">
        <v>2161</v>
      </c>
      <c r="E1179" s="60" t="s">
        <v>590</v>
      </c>
    </row>
    <row r="1180" spans="2:5" x14ac:dyDescent="0.2">
      <c r="B1180" s="60" t="s">
        <v>2162</v>
      </c>
      <c r="C1180" s="192">
        <v>524768</v>
      </c>
      <c r="D1180" s="60" t="s">
        <v>395</v>
      </c>
      <c r="E1180" s="60" t="s">
        <v>443</v>
      </c>
    </row>
    <row r="1181" spans="2:5" x14ac:dyDescent="0.2">
      <c r="B1181" s="60" t="s">
        <v>2163</v>
      </c>
      <c r="C1181" s="192">
        <v>532038</v>
      </c>
      <c r="D1181" s="60" t="s">
        <v>395</v>
      </c>
      <c r="E1181" s="60" t="s">
        <v>417</v>
      </c>
    </row>
    <row r="1182" spans="2:5" x14ac:dyDescent="0.2">
      <c r="B1182" s="60" t="s">
        <v>2164</v>
      </c>
      <c r="C1182" s="192">
        <v>532920</v>
      </c>
      <c r="D1182" s="60" t="s">
        <v>2165</v>
      </c>
      <c r="E1182" s="60" t="s">
        <v>1026</v>
      </c>
    </row>
    <row r="1183" spans="2:5" x14ac:dyDescent="0.2">
      <c r="B1183" s="60" t="s">
        <v>2166</v>
      </c>
      <c r="C1183" s="192">
        <v>500132</v>
      </c>
      <c r="D1183" s="60" t="s">
        <v>395</v>
      </c>
      <c r="E1183" s="60" t="s">
        <v>1093</v>
      </c>
    </row>
    <row r="1184" spans="2:5" x14ac:dyDescent="0.2">
      <c r="B1184" s="60" t="s">
        <v>2167</v>
      </c>
      <c r="C1184" s="192">
        <v>509525</v>
      </c>
      <c r="D1184" s="60" t="s">
        <v>395</v>
      </c>
      <c r="E1184" s="60" t="s">
        <v>384</v>
      </c>
    </row>
    <row r="1185" spans="2:5" x14ac:dyDescent="0.2">
      <c r="B1185" s="60" t="s">
        <v>2168</v>
      </c>
      <c r="C1185" s="192">
        <v>504351</v>
      </c>
      <c r="D1185" s="60" t="s">
        <v>395</v>
      </c>
      <c r="E1185" s="60" t="s">
        <v>381</v>
      </c>
    </row>
    <row r="1186" spans="2:5" x14ac:dyDescent="0.2">
      <c r="B1186" s="60" t="s">
        <v>2169</v>
      </c>
      <c r="C1186" s="192">
        <v>504351</v>
      </c>
      <c r="D1186" s="60" t="s">
        <v>395</v>
      </c>
      <c r="E1186" s="60" t="s">
        <v>381</v>
      </c>
    </row>
    <row r="1187" spans="2:5" x14ac:dyDescent="0.2">
      <c r="B1187" s="60" t="s">
        <v>2170</v>
      </c>
      <c r="C1187" s="192">
        <v>512441</v>
      </c>
      <c r="D1187" s="60" t="s">
        <v>395</v>
      </c>
      <c r="E1187" s="60" t="s">
        <v>816</v>
      </c>
    </row>
    <row r="1188" spans="2:5" x14ac:dyDescent="0.2">
      <c r="B1188" s="60" t="s">
        <v>2171</v>
      </c>
      <c r="C1188" s="192">
        <v>538684</v>
      </c>
      <c r="D1188" s="60" t="s">
        <v>395</v>
      </c>
      <c r="E1188" s="60" t="s">
        <v>398</v>
      </c>
    </row>
    <row r="1189" spans="2:5" x14ac:dyDescent="0.2">
      <c r="B1189" s="60" t="s">
        <v>2172</v>
      </c>
      <c r="C1189" s="192">
        <v>540153</v>
      </c>
      <c r="D1189" s="60" t="s">
        <v>2173</v>
      </c>
      <c r="E1189" s="60" t="s">
        <v>1052</v>
      </c>
    </row>
    <row r="1190" spans="2:5" x14ac:dyDescent="0.2">
      <c r="B1190" s="60" t="s">
        <v>2174</v>
      </c>
      <c r="C1190" s="192">
        <v>532219</v>
      </c>
      <c r="D1190" s="60" t="s">
        <v>2175</v>
      </c>
      <c r="E1190" s="60" t="s">
        <v>534</v>
      </c>
    </row>
    <row r="1191" spans="2:5" x14ac:dyDescent="0.2">
      <c r="B1191" s="60" t="s">
        <v>2176</v>
      </c>
      <c r="C1191" s="192">
        <v>532178</v>
      </c>
      <c r="D1191" s="60" t="s">
        <v>2177</v>
      </c>
      <c r="E1191" s="60" t="s">
        <v>479</v>
      </c>
    </row>
    <row r="1192" spans="2:5" x14ac:dyDescent="0.2">
      <c r="B1192" s="60" t="s">
        <v>2178</v>
      </c>
      <c r="C1192" s="192">
        <v>532178</v>
      </c>
      <c r="D1192" s="60" t="s">
        <v>2177</v>
      </c>
      <c r="E1192" s="60" t="s">
        <v>479</v>
      </c>
    </row>
    <row r="1193" spans="2:5" x14ac:dyDescent="0.2">
      <c r="B1193" s="60" t="s">
        <v>2179</v>
      </c>
      <c r="C1193" s="192">
        <v>533477</v>
      </c>
      <c r="D1193" s="60" t="s">
        <v>395</v>
      </c>
      <c r="E1193" s="60" t="s">
        <v>750</v>
      </c>
    </row>
    <row r="1194" spans="2:5" x14ac:dyDescent="0.2">
      <c r="B1194" s="60" t="s">
        <v>2180</v>
      </c>
      <c r="C1194" s="192">
        <v>533477</v>
      </c>
      <c r="D1194" s="60" t="s">
        <v>395</v>
      </c>
      <c r="E1194" s="60" t="s">
        <v>750</v>
      </c>
    </row>
    <row r="1195" spans="2:5" x14ac:dyDescent="0.2">
      <c r="B1195" s="60" t="s">
        <v>2181</v>
      </c>
      <c r="C1195" s="192">
        <v>526574</v>
      </c>
      <c r="D1195" s="60" t="s">
        <v>395</v>
      </c>
      <c r="E1195" s="60" t="s">
        <v>417</v>
      </c>
    </row>
    <row r="1196" spans="2:5" x14ac:dyDescent="0.2">
      <c r="B1196" s="60" t="s">
        <v>2182</v>
      </c>
      <c r="C1196" s="192">
        <v>532700</v>
      </c>
      <c r="D1196" s="60" t="s">
        <v>2183</v>
      </c>
      <c r="E1196" s="60" t="s">
        <v>1133</v>
      </c>
    </row>
    <row r="1197" spans="2:5" x14ac:dyDescent="0.2">
      <c r="B1197" s="60" t="s">
        <v>2184</v>
      </c>
      <c r="C1197" s="192">
        <v>532700</v>
      </c>
      <c r="D1197" s="60" t="s">
        <v>2183</v>
      </c>
      <c r="E1197" s="60" t="s">
        <v>1133</v>
      </c>
    </row>
    <row r="1198" spans="2:5" x14ac:dyDescent="0.2">
      <c r="B1198" s="60" t="s">
        <v>2185</v>
      </c>
      <c r="C1198" s="192">
        <v>500246</v>
      </c>
      <c r="D1198" s="60" t="s">
        <v>395</v>
      </c>
      <c r="E1198" s="60" t="s">
        <v>403</v>
      </c>
    </row>
    <row r="1199" spans="2:5" x14ac:dyDescent="0.2">
      <c r="B1199" s="60" t="s">
        <v>2186</v>
      </c>
      <c r="C1199" s="192">
        <v>532658</v>
      </c>
      <c r="D1199" s="60" t="s">
        <v>2187</v>
      </c>
      <c r="E1199" s="60" t="s">
        <v>693</v>
      </c>
    </row>
    <row r="1200" spans="2:5" x14ac:dyDescent="0.2">
      <c r="B1200" s="60" t="s">
        <v>2188</v>
      </c>
      <c r="C1200" s="192">
        <v>523754</v>
      </c>
      <c r="D1200" s="60" t="s">
        <v>395</v>
      </c>
      <c r="E1200" s="60" t="s">
        <v>515</v>
      </c>
    </row>
    <row r="1201" spans="2:5" x14ac:dyDescent="0.2">
      <c r="B1201" s="60" t="s">
        <v>2189</v>
      </c>
      <c r="C1201" s="192">
        <v>530407</v>
      </c>
      <c r="D1201" s="60" t="s">
        <v>395</v>
      </c>
      <c r="E1201" s="60" t="s">
        <v>412</v>
      </c>
    </row>
    <row r="1202" spans="2:5" x14ac:dyDescent="0.2">
      <c r="B1202" s="60" t="s">
        <v>2190</v>
      </c>
      <c r="C1202" s="192">
        <v>531155</v>
      </c>
      <c r="D1202" s="60" t="s">
        <v>395</v>
      </c>
      <c r="E1202" s="60" t="s">
        <v>433</v>
      </c>
    </row>
    <row r="1203" spans="2:5" x14ac:dyDescent="0.2">
      <c r="B1203" s="60" t="s">
        <v>2191</v>
      </c>
      <c r="C1203" s="192">
        <v>539844</v>
      </c>
      <c r="D1203" s="60" t="s">
        <v>2192</v>
      </c>
      <c r="E1203" s="60" t="s">
        <v>561</v>
      </c>
    </row>
    <row r="1204" spans="2:5" x14ac:dyDescent="0.2">
      <c r="B1204" s="60" t="s">
        <v>2193</v>
      </c>
      <c r="C1204" s="192">
        <v>540596</v>
      </c>
      <c r="D1204" s="60" t="s">
        <v>2194</v>
      </c>
      <c r="E1204" s="60" t="s">
        <v>433</v>
      </c>
    </row>
    <row r="1205" spans="2:5" x14ac:dyDescent="0.2">
      <c r="B1205" s="60" t="s">
        <v>2195</v>
      </c>
      <c r="C1205" s="192">
        <v>533261</v>
      </c>
      <c r="D1205" s="60" t="s">
        <v>2196</v>
      </c>
      <c r="E1205" s="60" t="s">
        <v>398</v>
      </c>
    </row>
    <row r="1206" spans="2:5" x14ac:dyDescent="0.2">
      <c r="B1206" s="60" t="s">
        <v>2197</v>
      </c>
      <c r="C1206" s="192">
        <v>530909</v>
      </c>
      <c r="D1206" s="60" t="s">
        <v>395</v>
      </c>
      <c r="E1206" s="60" t="s">
        <v>816</v>
      </c>
    </row>
    <row r="1207" spans="2:5" x14ac:dyDescent="0.2">
      <c r="B1207" s="60" t="s">
        <v>2198</v>
      </c>
      <c r="C1207" s="192">
        <v>531502</v>
      </c>
      <c r="D1207" s="60" t="s">
        <v>395</v>
      </c>
      <c r="E1207" s="60" t="s">
        <v>816</v>
      </c>
    </row>
    <row r="1208" spans="2:5" x14ac:dyDescent="0.2">
      <c r="B1208" s="60" t="s">
        <v>2199</v>
      </c>
      <c r="C1208" s="192">
        <v>531502</v>
      </c>
      <c r="D1208" s="60" t="s">
        <v>395</v>
      </c>
      <c r="E1208" s="60" t="s">
        <v>816</v>
      </c>
    </row>
    <row r="1209" spans="2:5" x14ac:dyDescent="0.2">
      <c r="B1209" s="60" t="s">
        <v>2200</v>
      </c>
      <c r="C1209" s="192">
        <v>500133</v>
      </c>
      <c r="D1209" s="60" t="s">
        <v>2201</v>
      </c>
      <c r="E1209" s="60" t="s">
        <v>580</v>
      </c>
    </row>
    <row r="1210" spans="2:5" x14ac:dyDescent="0.2">
      <c r="B1210" s="60" t="s">
        <v>2202</v>
      </c>
      <c r="C1210" s="192">
        <v>500133</v>
      </c>
      <c r="D1210" s="60" t="s">
        <v>2203</v>
      </c>
      <c r="E1210" s="60" t="s">
        <v>580</v>
      </c>
    </row>
    <row r="1211" spans="2:5" x14ac:dyDescent="0.2">
      <c r="B1211" s="60" t="s">
        <v>2204</v>
      </c>
      <c r="C1211" s="192">
        <v>540455</v>
      </c>
      <c r="D1211" s="60" t="s">
        <v>395</v>
      </c>
      <c r="E1211" s="60" t="s">
        <v>378</v>
      </c>
    </row>
    <row r="1212" spans="2:5" x14ac:dyDescent="0.2">
      <c r="B1212" s="60" t="s">
        <v>2205</v>
      </c>
      <c r="C1212" s="192">
        <v>511716</v>
      </c>
      <c r="D1212" s="60" t="s">
        <v>395</v>
      </c>
      <c r="E1212" s="60" t="s">
        <v>412</v>
      </c>
    </row>
    <row r="1213" spans="2:5" x14ac:dyDescent="0.2">
      <c r="B1213" s="60" t="s">
        <v>2206</v>
      </c>
      <c r="C1213" s="192">
        <v>500495</v>
      </c>
      <c r="D1213" s="60" t="s">
        <v>2207</v>
      </c>
      <c r="E1213" s="60" t="s">
        <v>473</v>
      </c>
    </row>
    <row r="1214" spans="2:5" x14ac:dyDescent="0.2">
      <c r="B1214" s="60" t="s">
        <v>2208</v>
      </c>
      <c r="C1214" s="192">
        <v>531259</v>
      </c>
      <c r="D1214" s="60" t="s">
        <v>395</v>
      </c>
      <c r="E1214" s="60" t="s">
        <v>1997</v>
      </c>
    </row>
    <row r="1215" spans="2:5" x14ac:dyDescent="0.2">
      <c r="B1215" s="60" t="s">
        <v>2209</v>
      </c>
      <c r="C1215" s="192">
        <v>514118</v>
      </c>
      <c r="D1215" s="60" t="s">
        <v>395</v>
      </c>
      <c r="E1215" s="60" t="s">
        <v>410</v>
      </c>
    </row>
    <row r="1216" spans="2:5" x14ac:dyDescent="0.2">
      <c r="B1216" s="60" t="s">
        <v>2210</v>
      </c>
      <c r="C1216" s="192">
        <v>514118</v>
      </c>
      <c r="D1216" s="60" t="s">
        <v>395</v>
      </c>
      <c r="E1216" s="60" t="s">
        <v>410</v>
      </c>
    </row>
    <row r="1217" spans="2:5" x14ac:dyDescent="0.2">
      <c r="B1217" s="60" t="s">
        <v>2211</v>
      </c>
      <c r="C1217" s="192">
        <v>532787</v>
      </c>
      <c r="D1217" s="60" t="s">
        <v>2212</v>
      </c>
      <c r="E1217" s="60" t="s">
        <v>2213</v>
      </c>
    </row>
    <row r="1218" spans="2:5" x14ac:dyDescent="0.2">
      <c r="B1218" s="60" t="s">
        <v>2214</v>
      </c>
      <c r="C1218" s="192">
        <v>533149</v>
      </c>
      <c r="D1218" s="60" t="s">
        <v>395</v>
      </c>
      <c r="E1218" s="60" t="s">
        <v>378</v>
      </c>
    </row>
    <row r="1219" spans="2:5" x14ac:dyDescent="0.2">
      <c r="B1219" s="60" t="s">
        <v>2215</v>
      </c>
      <c r="C1219" s="192">
        <v>533704</v>
      </c>
      <c r="D1219" s="60" t="s">
        <v>2216</v>
      </c>
      <c r="E1219" s="60" t="s">
        <v>1642</v>
      </c>
    </row>
    <row r="1220" spans="2:5" x14ac:dyDescent="0.2">
      <c r="B1220" s="60" t="s">
        <v>2217</v>
      </c>
      <c r="C1220" s="192">
        <v>500135</v>
      </c>
      <c r="D1220" s="60" t="s">
        <v>2218</v>
      </c>
      <c r="E1220" s="60" t="s">
        <v>590</v>
      </c>
    </row>
    <row r="1221" spans="2:5" x14ac:dyDescent="0.2">
      <c r="B1221" s="60" t="s">
        <v>2219</v>
      </c>
      <c r="C1221" s="192">
        <v>534927</v>
      </c>
      <c r="D1221" s="60" t="s">
        <v>395</v>
      </c>
      <c r="E1221" s="60" t="s">
        <v>593</v>
      </c>
    </row>
    <row r="1222" spans="2:5" x14ac:dyDescent="0.2">
      <c r="B1222" s="60" t="s">
        <v>2220</v>
      </c>
      <c r="C1222" s="192">
        <v>500136</v>
      </c>
      <c r="D1222" s="60" t="s">
        <v>2221</v>
      </c>
      <c r="E1222" s="60" t="s">
        <v>443</v>
      </c>
    </row>
    <row r="1223" spans="2:5" x14ac:dyDescent="0.2">
      <c r="B1223" s="60" t="s">
        <v>2222</v>
      </c>
      <c r="C1223" s="192">
        <v>537707</v>
      </c>
      <c r="D1223" s="60" t="s">
        <v>395</v>
      </c>
      <c r="E1223" s="60" t="s">
        <v>481</v>
      </c>
    </row>
    <row r="1224" spans="2:5" x14ac:dyDescent="0.2">
      <c r="B1224" s="60" t="s">
        <v>2223</v>
      </c>
      <c r="C1224" s="192">
        <v>521137</v>
      </c>
      <c r="D1224" s="60" t="s">
        <v>395</v>
      </c>
      <c r="E1224" s="60" t="s">
        <v>410</v>
      </c>
    </row>
    <row r="1225" spans="2:5" x14ac:dyDescent="0.2">
      <c r="B1225" s="60" t="s">
        <v>2224</v>
      </c>
      <c r="C1225" s="192">
        <v>530929</v>
      </c>
      <c r="D1225" s="60" t="s">
        <v>395</v>
      </c>
      <c r="E1225" s="60" t="s">
        <v>417</v>
      </c>
    </row>
    <row r="1226" spans="2:5" x14ac:dyDescent="0.2">
      <c r="B1226" s="60" t="s">
        <v>2225</v>
      </c>
      <c r="C1226" s="192">
        <v>532823</v>
      </c>
      <c r="D1226" s="60" t="s">
        <v>2226</v>
      </c>
      <c r="E1226" s="60" t="s">
        <v>672</v>
      </c>
    </row>
    <row r="1227" spans="2:5" x14ac:dyDescent="0.2">
      <c r="B1227" s="60" t="s">
        <v>2227</v>
      </c>
      <c r="C1227" s="192" t="s">
        <v>395</v>
      </c>
      <c r="D1227" s="60" t="s">
        <v>2228</v>
      </c>
      <c r="E1227" s="60" t="s">
        <v>406</v>
      </c>
    </row>
    <row r="1228" spans="2:5" x14ac:dyDescent="0.2">
      <c r="B1228" s="60" t="s">
        <v>2229</v>
      </c>
      <c r="C1228" s="192">
        <v>533109</v>
      </c>
      <c r="D1228" s="60" t="s">
        <v>2230</v>
      </c>
      <c r="E1228" s="60" t="s">
        <v>492</v>
      </c>
    </row>
    <row r="1229" spans="2:5" x14ac:dyDescent="0.2">
      <c r="B1229" s="60" t="s">
        <v>2231</v>
      </c>
      <c r="C1229" s="192">
        <v>521014</v>
      </c>
      <c r="D1229" s="60" t="s">
        <v>395</v>
      </c>
      <c r="E1229" s="60" t="s">
        <v>410</v>
      </c>
    </row>
    <row r="1230" spans="2:5" x14ac:dyDescent="0.2">
      <c r="B1230" s="60" t="s">
        <v>2232</v>
      </c>
      <c r="C1230" s="192" t="s">
        <v>395</v>
      </c>
      <c r="D1230" s="60" t="s">
        <v>2233</v>
      </c>
      <c r="E1230" s="60" t="s">
        <v>410</v>
      </c>
    </row>
    <row r="1231" spans="2:5" x14ac:dyDescent="0.2">
      <c r="B1231" s="60" t="s">
        <v>2234</v>
      </c>
      <c r="C1231" s="192">
        <v>542668</v>
      </c>
      <c r="D1231" s="60" t="s">
        <v>2235</v>
      </c>
      <c r="E1231" s="60" t="s">
        <v>816</v>
      </c>
    </row>
    <row r="1232" spans="2:5" x14ac:dyDescent="0.2">
      <c r="B1232" s="60" t="s">
        <v>2236</v>
      </c>
      <c r="C1232" s="192">
        <v>531508</v>
      </c>
      <c r="D1232" s="60" t="s">
        <v>2237</v>
      </c>
      <c r="E1232" s="60" t="s">
        <v>941</v>
      </c>
    </row>
    <row r="1233" spans="2:5" x14ac:dyDescent="0.2">
      <c r="B1233" s="60" t="s">
        <v>2238</v>
      </c>
      <c r="C1233" s="192">
        <v>531508</v>
      </c>
      <c r="D1233" s="60" t="s">
        <v>2237</v>
      </c>
      <c r="E1233" s="60" t="s">
        <v>941</v>
      </c>
    </row>
    <row r="1234" spans="2:5" x14ac:dyDescent="0.2">
      <c r="B1234" s="60" t="s">
        <v>2239</v>
      </c>
      <c r="C1234" s="192">
        <v>508906</v>
      </c>
      <c r="D1234" s="60" t="s">
        <v>2240</v>
      </c>
      <c r="E1234" s="60" t="s">
        <v>408</v>
      </c>
    </row>
    <row r="1235" spans="2:5" x14ac:dyDescent="0.2">
      <c r="B1235" s="60" t="s">
        <v>2241</v>
      </c>
      <c r="C1235" s="192">
        <v>532684</v>
      </c>
      <c r="D1235" s="60" t="s">
        <v>2242</v>
      </c>
      <c r="E1235" s="60" t="s">
        <v>1314</v>
      </c>
    </row>
    <row r="1236" spans="2:5" x14ac:dyDescent="0.2">
      <c r="B1236" s="60" t="s">
        <v>2243</v>
      </c>
      <c r="C1236" s="192">
        <v>524790</v>
      </c>
      <c r="D1236" s="60" t="s">
        <v>395</v>
      </c>
      <c r="E1236" s="60" t="s">
        <v>433</v>
      </c>
    </row>
    <row r="1237" spans="2:5" x14ac:dyDescent="0.2">
      <c r="B1237" s="60" t="s">
        <v>2244</v>
      </c>
      <c r="C1237" s="192">
        <v>514060</v>
      </c>
      <c r="D1237" s="60" t="s">
        <v>395</v>
      </c>
      <c r="E1237" s="60" t="s">
        <v>410</v>
      </c>
    </row>
    <row r="1238" spans="2:5" x14ac:dyDescent="0.2">
      <c r="B1238" s="60" t="s">
        <v>2245</v>
      </c>
      <c r="C1238" s="192">
        <v>514358</v>
      </c>
      <c r="D1238" s="60" t="s">
        <v>395</v>
      </c>
      <c r="E1238" s="60" t="s">
        <v>410</v>
      </c>
    </row>
    <row r="1239" spans="2:5" x14ac:dyDescent="0.2">
      <c r="B1239" s="60" t="s">
        <v>2246</v>
      </c>
      <c r="C1239" s="192">
        <v>532511</v>
      </c>
      <c r="D1239" s="60" t="s">
        <v>2247</v>
      </c>
      <c r="E1239" s="60" t="s">
        <v>539</v>
      </c>
    </row>
    <row r="1240" spans="2:5" x14ac:dyDescent="0.2">
      <c r="B1240" s="60" t="s">
        <v>2248</v>
      </c>
      <c r="C1240" s="192">
        <v>500650</v>
      </c>
      <c r="D1240" s="60" t="s">
        <v>2249</v>
      </c>
      <c r="E1240" s="60" t="s">
        <v>555</v>
      </c>
    </row>
    <row r="1241" spans="2:5" x14ac:dyDescent="0.2">
      <c r="B1241" s="60" t="s">
        <v>2250</v>
      </c>
      <c r="C1241" s="192">
        <v>533090</v>
      </c>
      <c r="D1241" s="60" t="s">
        <v>2251</v>
      </c>
      <c r="E1241" s="60" t="s">
        <v>725</v>
      </c>
    </row>
    <row r="1242" spans="2:5" x14ac:dyDescent="0.2">
      <c r="B1242" s="60" t="s">
        <v>2252</v>
      </c>
      <c r="C1242" s="192">
        <v>500086</v>
      </c>
      <c r="D1242" s="60" t="s">
        <v>2253</v>
      </c>
      <c r="E1242" s="60" t="s">
        <v>750</v>
      </c>
    </row>
    <row r="1243" spans="2:5" x14ac:dyDescent="0.2">
      <c r="B1243" s="60" t="s">
        <v>2254</v>
      </c>
      <c r="C1243" s="192" t="s">
        <v>395</v>
      </c>
      <c r="D1243" s="60" t="s">
        <v>2255</v>
      </c>
      <c r="E1243" s="60" t="s">
        <v>750</v>
      </c>
    </row>
    <row r="1244" spans="2:5" x14ac:dyDescent="0.2">
      <c r="B1244" s="60" t="s">
        <v>2256</v>
      </c>
      <c r="C1244" s="192">
        <v>530571</v>
      </c>
      <c r="D1244" s="60" t="s">
        <v>395</v>
      </c>
      <c r="E1244" s="60" t="s">
        <v>816</v>
      </c>
    </row>
    <row r="1245" spans="2:5" x14ac:dyDescent="0.2">
      <c r="B1245" s="60" t="s">
        <v>2257</v>
      </c>
      <c r="C1245" s="192">
        <v>526614</v>
      </c>
      <c r="D1245" s="60" t="s">
        <v>395</v>
      </c>
      <c r="E1245" s="60" t="s">
        <v>1314</v>
      </c>
    </row>
    <row r="1246" spans="2:5" x14ac:dyDescent="0.2">
      <c r="B1246" s="60" t="s">
        <v>2258</v>
      </c>
      <c r="C1246" s="192">
        <v>539552</v>
      </c>
      <c r="D1246" s="60" t="s">
        <v>395</v>
      </c>
      <c r="E1246" s="60" t="s">
        <v>412</v>
      </c>
    </row>
    <row r="1247" spans="2:5" x14ac:dyDescent="0.2">
      <c r="B1247" s="60" t="s">
        <v>2259</v>
      </c>
      <c r="C1247" s="192">
        <v>532656</v>
      </c>
      <c r="D1247" s="60" t="s">
        <v>395</v>
      </c>
      <c r="E1247" s="60" t="s">
        <v>427</v>
      </c>
    </row>
    <row r="1248" spans="2:5" x14ac:dyDescent="0.2">
      <c r="B1248" s="60" t="s">
        <v>2260</v>
      </c>
      <c r="C1248" s="192">
        <v>514474</v>
      </c>
      <c r="D1248" s="60" t="s">
        <v>395</v>
      </c>
      <c r="E1248" s="60" t="s">
        <v>410</v>
      </c>
    </row>
    <row r="1249" spans="2:5" x14ac:dyDescent="0.2">
      <c r="B1249" s="60" t="s">
        <v>2261</v>
      </c>
      <c r="C1249" s="192">
        <v>530117</v>
      </c>
      <c r="D1249" s="60" t="s">
        <v>2262</v>
      </c>
      <c r="E1249" s="60" t="s">
        <v>555</v>
      </c>
    </row>
    <row r="1250" spans="2:5" x14ac:dyDescent="0.2">
      <c r="B1250" s="60" t="s">
        <v>2263</v>
      </c>
      <c r="C1250" s="192">
        <v>530079</v>
      </c>
      <c r="D1250" s="60" t="s">
        <v>395</v>
      </c>
      <c r="E1250" s="60" t="s">
        <v>410</v>
      </c>
    </row>
    <row r="1251" spans="2:5" x14ac:dyDescent="0.2">
      <c r="B1251" s="60" t="s">
        <v>2264</v>
      </c>
      <c r="C1251" s="192">
        <v>532666</v>
      </c>
      <c r="D1251" s="60" t="s">
        <v>2265</v>
      </c>
      <c r="E1251" s="60" t="s">
        <v>381</v>
      </c>
    </row>
    <row r="1252" spans="2:5" x14ac:dyDescent="0.2">
      <c r="B1252" s="60" t="s">
        <v>2266</v>
      </c>
      <c r="C1252" s="192">
        <v>531599</v>
      </c>
      <c r="D1252" s="60" t="s">
        <v>2267</v>
      </c>
      <c r="E1252" s="60" t="s">
        <v>433</v>
      </c>
    </row>
    <row r="1253" spans="2:5" x14ac:dyDescent="0.2">
      <c r="B1253" s="60" t="s">
        <v>2268</v>
      </c>
      <c r="C1253" s="192">
        <v>505744</v>
      </c>
      <c r="D1253" s="60" t="s">
        <v>2269</v>
      </c>
      <c r="E1253" s="60" t="s">
        <v>750</v>
      </c>
    </row>
    <row r="1254" spans="2:5" x14ac:dyDescent="0.2">
      <c r="B1254" s="60" t="s">
        <v>2270</v>
      </c>
      <c r="C1254" s="192">
        <v>505744</v>
      </c>
      <c r="D1254" s="60" t="s">
        <v>2269</v>
      </c>
      <c r="E1254" s="60" t="s">
        <v>750</v>
      </c>
    </row>
    <row r="1255" spans="2:5" x14ac:dyDescent="0.2">
      <c r="B1255" s="60" t="s">
        <v>2271</v>
      </c>
      <c r="C1255" s="192" t="s">
        <v>395</v>
      </c>
      <c r="D1255" s="60" t="s">
        <v>2272</v>
      </c>
      <c r="E1255" s="60" t="s">
        <v>406</v>
      </c>
    </row>
    <row r="1256" spans="2:5" x14ac:dyDescent="0.2">
      <c r="B1256" s="60" t="s">
        <v>2273</v>
      </c>
      <c r="C1256" s="192">
        <v>526689</v>
      </c>
      <c r="D1256" s="60" t="s">
        <v>395</v>
      </c>
      <c r="E1256" s="60" t="s">
        <v>515</v>
      </c>
    </row>
    <row r="1257" spans="2:5" x14ac:dyDescent="0.2">
      <c r="B1257" s="60" t="s">
        <v>2274</v>
      </c>
      <c r="C1257" s="192">
        <v>500141</v>
      </c>
      <c r="D1257" s="60" t="s">
        <v>395</v>
      </c>
      <c r="E1257" s="60" t="s">
        <v>427</v>
      </c>
    </row>
    <row r="1258" spans="2:5" x14ac:dyDescent="0.2">
      <c r="B1258" s="60" t="s">
        <v>2275</v>
      </c>
      <c r="C1258" s="192">
        <v>590024</v>
      </c>
      <c r="D1258" s="60" t="s">
        <v>2276</v>
      </c>
      <c r="E1258" s="60" t="s">
        <v>903</v>
      </c>
    </row>
    <row r="1259" spans="2:5" x14ac:dyDescent="0.2">
      <c r="B1259" s="60" t="s">
        <v>2277</v>
      </c>
      <c r="C1259" s="192">
        <v>533896</v>
      </c>
      <c r="D1259" s="60" t="s">
        <v>395</v>
      </c>
      <c r="E1259" s="60" t="s">
        <v>433</v>
      </c>
    </row>
    <row r="1260" spans="2:5" x14ac:dyDescent="0.2">
      <c r="B1260" s="60" t="s">
        <v>2278</v>
      </c>
      <c r="C1260" s="192">
        <v>500142</v>
      </c>
      <c r="D1260" s="60" t="s">
        <v>395</v>
      </c>
      <c r="E1260" s="60" t="s">
        <v>412</v>
      </c>
    </row>
    <row r="1261" spans="2:5" x14ac:dyDescent="0.2">
      <c r="B1261" s="60" t="s">
        <v>2279</v>
      </c>
      <c r="C1261" s="192">
        <v>507910</v>
      </c>
      <c r="D1261" s="60" t="s">
        <v>395</v>
      </c>
      <c r="E1261" s="60" t="s">
        <v>515</v>
      </c>
    </row>
    <row r="1262" spans="2:5" x14ac:dyDescent="0.2">
      <c r="B1262" s="60" t="s">
        <v>2280</v>
      </c>
      <c r="C1262" s="192">
        <v>507910</v>
      </c>
      <c r="D1262" s="60" t="s">
        <v>395</v>
      </c>
      <c r="E1262" s="60" t="s">
        <v>515</v>
      </c>
    </row>
    <row r="1263" spans="2:5" x14ac:dyDescent="0.2">
      <c r="B1263" s="60" t="s">
        <v>2281</v>
      </c>
      <c r="C1263" s="192">
        <v>532768</v>
      </c>
      <c r="D1263" s="60" t="s">
        <v>2282</v>
      </c>
      <c r="E1263" s="60" t="s">
        <v>750</v>
      </c>
    </row>
    <row r="1264" spans="2:5" x14ac:dyDescent="0.2">
      <c r="B1264" s="60" t="s">
        <v>2283</v>
      </c>
      <c r="C1264" s="192">
        <v>526227</v>
      </c>
      <c r="D1264" s="60" t="s">
        <v>2284</v>
      </c>
      <c r="E1264" s="60" t="s">
        <v>410</v>
      </c>
    </row>
    <row r="1265" spans="2:5" x14ac:dyDescent="0.2">
      <c r="B1265" s="60" t="s">
        <v>2285</v>
      </c>
      <c r="C1265" s="192">
        <v>532022</v>
      </c>
      <c r="D1265" s="60" t="s">
        <v>395</v>
      </c>
      <c r="E1265" s="60" t="s">
        <v>410</v>
      </c>
    </row>
    <row r="1266" spans="2:5" x14ac:dyDescent="0.2">
      <c r="B1266" s="60" t="s">
        <v>2286</v>
      </c>
      <c r="C1266" s="192">
        <v>526227</v>
      </c>
      <c r="D1266" s="60" t="s">
        <v>2284</v>
      </c>
      <c r="E1266" s="60" t="s">
        <v>410</v>
      </c>
    </row>
    <row r="1267" spans="2:5" x14ac:dyDescent="0.2">
      <c r="B1267" s="60" t="s">
        <v>2287</v>
      </c>
      <c r="C1267" s="192">
        <v>539098</v>
      </c>
      <c r="D1267" s="60" t="s">
        <v>395</v>
      </c>
      <c r="E1267" s="60" t="s">
        <v>420</v>
      </c>
    </row>
    <row r="1268" spans="2:5" x14ac:dyDescent="0.2">
      <c r="B1268" s="60" t="s">
        <v>2288</v>
      </c>
      <c r="C1268" s="192">
        <v>541557</v>
      </c>
      <c r="D1268" s="60" t="s">
        <v>2289</v>
      </c>
      <c r="E1268" s="60" t="s">
        <v>555</v>
      </c>
    </row>
    <row r="1269" spans="2:5" x14ac:dyDescent="0.2">
      <c r="B1269" s="60" t="s">
        <v>2290</v>
      </c>
      <c r="C1269" s="192">
        <v>517264</v>
      </c>
      <c r="D1269" s="60" t="s">
        <v>2291</v>
      </c>
      <c r="E1269" s="60" t="s">
        <v>937</v>
      </c>
    </row>
    <row r="1270" spans="2:5" x14ac:dyDescent="0.2">
      <c r="B1270" s="60" t="s">
        <v>2292</v>
      </c>
      <c r="C1270" s="192">
        <v>533333</v>
      </c>
      <c r="D1270" s="60" t="s">
        <v>2293</v>
      </c>
      <c r="E1270" s="60" t="s">
        <v>555</v>
      </c>
    </row>
    <row r="1271" spans="2:5" x14ac:dyDescent="0.2">
      <c r="B1271" s="60" t="s">
        <v>2294</v>
      </c>
      <c r="C1271" s="192">
        <v>508954</v>
      </c>
      <c r="D1271" s="60" t="s">
        <v>395</v>
      </c>
      <c r="E1271" s="60" t="s">
        <v>412</v>
      </c>
    </row>
    <row r="1272" spans="2:5" x14ac:dyDescent="0.2">
      <c r="B1272" s="60" t="s">
        <v>2295</v>
      </c>
      <c r="C1272" s="192">
        <v>500144</v>
      </c>
      <c r="D1272" s="60" t="s">
        <v>2296</v>
      </c>
      <c r="E1272" s="60" t="s">
        <v>693</v>
      </c>
    </row>
    <row r="1273" spans="2:5" x14ac:dyDescent="0.2">
      <c r="B1273" s="60" t="s">
        <v>2297</v>
      </c>
      <c r="C1273" s="192">
        <v>500940</v>
      </c>
      <c r="D1273" s="60" t="s">
        <v>2298</v>
      </c>
      <c r="E1273" s="60" t="s">
        <v>515</v>
      </c>
    </row>
    <row r="1274" spans="2:5" x14ac:dyDescent="0.2">
      <c r="B1274" s="60" t="s">
        <v>2299</v>
      </c>
      <c r="C1274" s="192">
        <v>511122</v>
      </c>
      <c r="D1274" s="60" t="s">
        <v>395</v>
      </c>
      <c r="E1274" s="60" t="s">
        <v>412</v>
      </c>
    </row>
    <row r="1275" spans="2:5" x14ac:dyDescent="0.2">
      <c r="B1275" s="60" t="s">
        <v>2300</v>
      </c>
      <c r="C1275" s="192">
        <v>511122</v>
      </c>
      <c r="D1275" s="60" t="s">
        <v>395</v>
      </c>
      <c r="E1275" s="60" t="s">
        <v>412</v>
      </c>
    </row>
    <row r="1276" spans="2:5" x14ac:dyDescent="0.2">
      <c r="B1276" s="60" t="s">
        <v>2301</v>
      </c>
      <c r="C1276" s="192">
        <v>532379</v>
      </c>
      <c r="D1276" s="60" t="s">
        <v>395</v>
      </c>
      <c r="E1276" s="60" t="s">
        <v>488</v>
      </c>
    </row>
    <row r="1277" spans="2:5" x14ac:dyDescent="0.2">
      <c r="B1277" s="60" t="s">
        <v>2302</v>
      </c>
      <c r="C1277" s="192">
        <v>532809</v>
      </c>
      <c r="D1277" s="60" t="s">
        <v>2303</v>
      </c>
      <c r="E1277" s="60" t="s">
        <v>725</v>
      </c>
    </row>
    <row r="1278" spans="2:5" x14ac:dyDescent="0.2">
      <c r="B1278" s="60" t="s">
        <v>2304</v>
      </c>
      <c r="C1278" s="192">
        <v>524743</v>
      </c>
      <c r="D1278" s="60" t="s">
        <v>395</v>
      </c>
      <c r="E1278" s="60" t="s">
        <v>443</v>
      </c>
    </row>
    <row r="1279" spans="2:5" x14ac:dyDescent="0.2">
      <c r="B1279" s="60" t="s">
        <v>2305</v>
      </c>
      <c r="C1279" s="192" t="s">
        <v>395</v>
      </c>
      <c r="D1279" s="60" t="s">
        <v>2306</v>
      </c>
      <c r="E1279" s="60" t="s">
        <v>406</v>
      </c>
    </row>
    <row r="1280" spans="2:5" x14ac:dyDescent="0.2">
      <c r="B1280" s="60" t="s">
        <v>2307</v>
      </c>
      <c r="C1280" s="192">
        <v>530885</v>
      </c>
      <c r="D1280" s="60" t="s">
        <v>395</v>
      </c>
      <c r="E1280" s="60" t="s">
        <v>381</v>
      </c>
    </row>
    <row r="1281" spans="2:5" x14ac:dyDescent="0.2">
      <c r="B1281" s="60" t="s">
        <v>2308</v>
      </c>
      <c r="C1281" s="192">
        <v>536751</v>
      </c>
      <c r="D1281" s="60" t="s">
        <v>395</v>
      </c>
      <c r="E1281" s="60" t="s">
        <v>378</v>
      </c>
    </row>
    <row r="1282" spans="2:5" x14ac:dyDescent="0.2">
      <c r="B1282" s="60" t="s">
        <v>2309</v>
      </c>
      <c r="C1282" s="192">
        <v>523672</v>
      </c>
      <c r="D1282" s="60" t="s">
        <v>395</v>
      </c>
      <c r="E1282" s="60" t="s">
        <v>593</v>
      </c>
    </row>
    <row r="1283" spans="2:5" x14ac:dyDescent="0.2">
      <c r="B1283" s="60" t="s">
        <v>2310</v>
      </c>
      <c r="C1283" s="192">
        <v>533638</v>
      </c>
      <c r="D1283" s="60" t="s">
        <v>2311</v>
      </c>
      <c r="E1283" s="60" t="s">
        <v>515</v>
      </c>
    </row>
    <row r="1284" spans="2:5" x14ac:dyDescent="0.2">
      <c r="B1284" s="60" t="s">
        <v>2312</v>
      </c>
      <c r="C1284" s="192">
        <v>540267</v>
      </c>
      <c r="D1284" s="60" t="s">
        <v>395</v>
      </c>
      <c r="E1284" s="60" t="s">
        <v>417</v>
      </c>
    </row>
    <row r="1285" spans="2:5" x14ac:dyDescent="0.2">
      <c r="B1285" s="60" t="s">
        <v>2313</v>
      </c>
      <c r="C1285" s="192">
        <v>530705</v>
      </c>
      <c r="D1285" s="60" t="s">
        <v>395</v>
      </c>
      <c r="E1285" s="60" t="s">
        <v>410</v>
      </c>
    </row>
    <row r="1286" spans="2:5" x14ac:dyDescent="0.2">
      <c r="B1286" s="60" t="s">
        <v>2314</v>
      </c>
      <c r="C1286" s="192">
        <v>532518</v>
      </c>
      <c r="D1286" s="60" t="s">
        <v>395</v>
      </c>
      <c r="E1286" s="60" t="s">
        <v>415</v>
      </c>
    </row>
    <row r="1287" spans="2:5" x14ac:dyDescent="0.2">
      <c r="B1287" s="60" t="s">
        <v>2315</v>
      </c>
      <c r="C1287" s="192">
        <v>522017</v>
      </c>
      <c r="D1287" s="60" t="s">
        <v>395</v>
      </c>
      <c r="E1287" s="60" t="s">
        <v>693</v>
      </c>
    </row>
    <row r="1288" spans="2:5" x14ac:dyDescent="0.2">
      <c r="B1288" s="60" t="s">
        <v>2316</v>
      </c>
      <c r="C1288" s="192">
        <v>534757</v>
      </c>
      <c r="D1288" s="60" t="s">
        <v>395</v>
      </c>
      <c r="E1288" s="60" t="s">
        <v>412</v>
      </c>
    </row>
    <row r="1289" spans="2:5" x14ac:dyDescent="0.2">
      <c r="B1289" s="60" t="s">
        <v>2317</v>
      </c>
      <c r="C1289" s="192" t="s">
        <v>395</v>
      </c>
      <c r="D1289" s="60" t="s">
        <v>2318</v>
      </c>
      <c r="E1289" s="60" t="s">
        <v>406</v>
      </c>
    </row>
    <row r="1290" spans="2:5" x14ac:dyDescent="0.2">
      <c r="B1290" s="60" t="s">
        <v>2319</v>
      </c>
      <c r="C1290" s="192">
        <v>540945</v>
      </c>
      <c r="D1290" s="60" t="s">
        <v>395</v>
      </c>
      <c r="E1290" s="60" t="s">
        <v>479</v>
      </c>
    </row>
    <row r="1291" spans="2:5" x14ac:dyDescent="0.2">
      <c r="B1291" s="60" t="s">
        <v>2320</v>
      </c>
      <c r="C1291" s="192">
        <v>503831</v>
      </c>
      <c r="D1291" s="60" t="s">
        <v>395</v>
      </c>
      <c r="E1291" s="60" t="s">
        <v>596</v>
      </c>
    </row>
    <row r="1292" spans="2:5" x14ac:dyDescent="0.2">
      <c r="B1292" s="60" t="s">
        <v>2321</v>
      </c>
      <c r="C1292" s="192">
        <v>507552</v>
      </c>
      <c r="D1292" s="60" t="s">
        <v>395</v>
      </c>
      <c r="E1292" s="60" t="s">
        <v>475</v>
      </c>
    </row>
    <row r="1293" spans="2:5" x14ac:dyDescent="0.2">
      <c r="B1293" s="60" t="s">
        <v>2322</v>
      </c>
      <c r="C1293" s="192">
        <v>502865</v>
      </c>
      <c r="D1293" s="60" t="s">
        <v>395</v>
      </c>
      <c r="E1293" s="60" t="s">
        <v>403</v>
      </c>
    </row>
    <row r="1294" spans="2:5" x14ac:dyDescent="0.2">
      <c r="B1294" s="60" t="s">
        <v>2323</v>
      </c>
      <c r="C1294" s="192">
        <v>500033</v>
      </c>
      <c r="D1294" s="60" t="s">
        <v>395</v>
      </c>
      <c r="E1294" s="60" t="s">
        <v>2324</v>
      </c>
    </row>
    <row r="1295" spans="2:5" x14ac:dyDescent="0.2">
      <c r="B1295" s="60" t="s">
        <v>2325</v>
      </c>
      <c r="C1295" s="192">
        <v>532843</v>
      </c>
      <c r="D1295" s="60" t="s">
        <v>2326</v>
      </c>
      <c r="E1295" s="60" t="s">
        <v>865</v>
      </c>
    </row>
    <row r="1296" spans="2:5" x14ac:dyDescent="0.2">
      <c r="B1296" s="60" t="s">
        <v>2327</v>
      </c>
      <c r="C1296" s="192">
        <v>523696</v>
      </c>
      <c r="D1296" s="60" t="s">
        <v>395</v>
      </c>
      <c r="E1296" s="60" t="s">
        <v>584</v>
      </c>
    </row>
    <row r="1297" spans="2:5" x14ac:dyDescent="0.2">
      <c r="B1297" s="60" t="s">
        <v>2328</v>
      </c>
      <c r="C1297" s="192">
        <v>530213</v>
      </c>
      <c r="D1297" s="60" t="s">
        <v>395</v>
      </c>
      <c r="E1297" s="60" t="s">
        <v>417</v>
      </c>
    </row>
    <row r="1298" spans="2:5" x14ac:dyDescent="0.2">
      <c r="B1298" s="60" t="s">
        <v>2329</v>
      </c>
      <c r="C1298" s="192">
        <v>500150</v>
      </c>
      <c r="D1298" s="60" t="s">
        <v>2330</v>
      </c>
      <c r="E1298" s="60" t="s">
        <v>443</v>
      </c>
    </row>
    <row r="1299" spans="2:5" x14ac:dyDescent="0.2">
      <c r="B1299" s="60" t="s">
        <v>2331</v>
      </c>
      <c r="C1299" s="192">
        <v>500150</v>
      </c>
      <c r="D1299" s="60" t="s">
        <v>2330</v>
      </c>
      <c r="E1299" s="60" t="s">
        <v>443</v>
      </c>
    </row>
    <row r="1300" spans="2:5" x14ac:dyDescent="0.2">
      <c r="B1300" s="60" t="s">
        <v>2332</v>
      </c>
      <c r="C1300" s="192">
        <v>513579</v>
      </c>
      <c r="D1300" s="60" t="s">
        <v>395</v>
      </c>
      <c r="E1300" s="60" t="s">
        <v>1072</v>
      </c>
    </row>
    <row r="1301" spans="2:5" x14ac:dyDescent="0.2">
      <c r="B1301" s="60" t="s">
        <v>2333</v>
      </c>
      <c r="C1301" s="192" t="s">
        <v>395</v>
      </c>
      <c r="D1301" s="60" t="s">
        <v>2334</v>
      </c>
      <c r="E1301" s="60" t="s">
        <v>406</v>
      </c>
    </row>
    <row r="1302" spans="2:5" x14ac:dyDescent="0.2">
      <c r="B1302" s="60" t="s">
        <v>2335</v>
      </c>
      <c r="C1302" s="192">
        <v>532403</v>
      </c>
      <c r="D1302" s="60" t="s">
        <v>395</v>
      </c>
      <c r="E1302" s="60" t="s">
        <v>488</v>
      </c>
    </row>
    <row r="1303" spans="2:5" x14ac:dyDescent="0.2">
      <c r="B1303" s="60" t="s">
        <v>2336</v>
      </c>
      <c r="C1303" s="192">
        <v>540190</v>
      </c>
      <c r="D1303" s="60" t="s">
        <v>395</v>
      </c>
      <c r="E1303" s="60" t="s">
        <v>417</v>
      </c>
    </row>
    <row r="1304" spans="2:5" x14ac:dyDescent="0.2">
      <c r="B1304" s="60" t="s">
        <v>2337</v>
      </c>
      <c r="C1304" s="192">
        <v>539839</v>
      </c>
      <c r="D1304" s="60" t="s">
        <v>395</v>
      </c>
      <c r="E1304" s="60" t="s">
        <v>412</v>
      </c>
    </row>
    <row r="1305" spans="2:5" x14ac:dyDescent="0.2">
      <c r="B1305" s="60" t="s">
        <v>2338</v>
      </c>
      <c r="C1305" s="192">
        <v>539032</v>
      </c>
      <c r="D1305" s="60" t="s">
        <v>2339</v>
      </c>
      <c r="E1305" s="60" t="s">
        <v>761</v>
      </c>
    </row>
    <row r="1306" spans="2:5" x14ac:dyDescent="0.2">
      <c r="B1306" s="60" t="s">
        <v>2340</v>
      </c>
      <c r="C1306" s="192">
        <v>539730</v>
      </c>
      <c r="D1306" s="60" t="s">
        <v>395</v>
      </c>
      <c r="E1306" s="60" t="s">
        <v>433</v>
      </c>
    </row>
    <row r="1307" spans="2:5" x14ac:dyDescent="0.2">
      <c r="B1307" s="60" t="s">
        <v>2341</v>
      </c>
      <c r="C1307" s="192">
        <v>530077</v>
      </c>
      <c r="D1307" s="60" t="s">
        <v>395</v>
      </c>
      <c r="E1307" s="60" t="s">
        <v>593</v>
      </c>
    </row>
    <row r="1308" spans="2:5" x14ac:dyDescent="0.2">
      <c r="B1308" s="60" t="s">
        <v>2342</v>
      </c>
      <c r="C1308" s="192">
        <v>508980</v>
      </c>
      <c r="D1308" s="60" t="s">
        <v>395</v>
      </c>
      <c r="E1308" s="60" t="s">
        <v>816</v>
      </c>
    </row>
    <row r="1309" spans="2:5" x14ac:dyDescent="0.2">
      <c r="B1309" s="60" t="s">
        <v>2343</v>
      </c>
      <c r="C1309" s="192">
        <v>522195</v>
      </c>
      <c r="D1309" s="60" t="s">
        <v>395</v>
      </c>
      <c r="E1309" s="60" t="s">
        <v>750</v>
      </c>
    </row>
    <row r="1310" spans="2:5" x14ac:dyDescent="0.2">
      <c r="B1310" s="60" t="s">
        <v>2344</v>
      </c>
      <c r="C1310" s="192">
        <v>521167</v>
      </c>
      <c r="D1310" s="60" t="s">
        <v>2345</v>
      </c>
      <c r="E1310" s="60" t="s">
        <v>951</v>
      </c>
    </row>
    <row r="1311" spans="2:5" x14ac:dyDescent="0.2">
      <c r="B1311" s="60" t="s">
        <v>2346</v>
      </c>
      <c r="C1311" s="192">
        <v>532042</v>
      </c>
      <c r="D1311" s="60" t="s">
        <v>395</v>
      </c>
      <c r="E1311" s="60" t="s">
        <v>467</v>
      </c>
    </row>
    <row r="1312" spans="2:5" x14ac:dyDescent="0.2">
      <c r="B1312" s="60" t="s">
        <v>2347</v>
      </c>
      <c r="C1312" s="192">
        <v>533213</v>
      </c>
      <c r="D1312" s="60" t="s">
        <v>395</v>
      </c>
      <c r="E1312" s="60" t="s">
        <v>378</v>
      </c>
    </row>
    <row r="1313" spans="2:5" x14ac:dyDescent="0.2">
      <c r="B1313" s="60" t="s">
        <v>2348</v>
      </c>
      <c r="C1313" s="192">
        <v>538568</v>
      </c>
      <c r="D1313" s="60" t="s">
        <v>395</v>
      </c>
      <c r="E1313" s="60" t="s">
        <v>417</v>
      </c>
    </row>
    <row r="1314" spans="2:5" x14ac:dyDescent="0.2">
      <c r="B1314" s="60" t="s">
        <v>2349</v>
      </c>
      <c r="C1314" s="192">
        <v>539169</v>
      </c>
      <c r="D1314" s="60" t="s">
        <v>395</v>
      </c>
      <c r="E1314" s="60" t="s">
        <v>381</v>
      </c>
    </row>
    <row r="1315" spans="2:5" x14ac:dyDescent="0.2">
      <c r="B1315" s="60" t="s">
        <v>2350</v>
      </c>
      <c r="C1315" s="192">
        <v>533400</v>
      </c>
      <c r="D1315" s="60" t="s">
        <v>2351</v>
      </c>
      <c r="E1315" s="60" t="s">
        <v>455</v>
      </c>
    </row>
    <row r="1316" spans="2:5" x14ac:dyDescent="0.2">
      <c r="B1316" s="60" t="s">
        <v>2352</v>
      </c>
      <c r="C1316" s="192">
        <v>523574</v>
      </c>
      <c r="D1316" s="60" t="s">
        <v>2353</v>
      </c>
      <c r="E1316" s="60" t="s">
        <v>564</v>
      </c>
    </row>
    <row r="1317" spans="2:5" x14ac:dyDescent="0.2">
      <c r="B1317" s="60" t="s">
        <v>2352</v>
      </c>
      <c r="C1317" s="192">
        <v>570002</v>
      </c>
      <c r="D1317" s="60" t="s">
        <v>2354</v>
      </c>
      <c r="E1317" s="60" t="s">
        <v>564</v>
      </c>
    </row>
    <row r="1318" spans="2:5" x14ac:dyDescent="0.2">
      <c r="B1318" s="60" t="s">
        <v>2355</v>
      </c>
      <c r="C1318" s="192">
        <v>536507</v>
      </c>
      <c r="D1318" s="60" t="s">
        <v>2356</v>
      </c>
      <c r="E1318" s="60" t="s">
        <v>564</v>
      </c>
    </row>
    <row r="1319" spans="2:5" x14ac:dyDescent="0.2">
      <c r="B1319" s="60" t="s">
        <v>2357</v>
      </c>
      <c r="C1319" s="192">
        <v>533296</v>
      </c>
      <c r="D1319" s="60" t="s">
        <v>2358</v>
      </c>
      <c r="E1319" s="60" t="s">
        <v>564</v>
      </c>
    </row>
    <row r="1320" spans="2:5" x14ac:dyDescent="0.2">
      <c r="B1320" s="60" t="s">
        <v>2359</v>
      </c>
      <c r="C1320" s="192">
        <v>540064</v>
      </c>
      <c r="D1320" s="60" t="s">
        <v>2360</v>
      </c>
      <c r="E1320" s="60" t="s">
        <v>564</v>
      </c>
    </row>
    <row r="1321" spans="2:5" x14ac:dyDescent="0.2">
      <c r="B1321" s="60" t="s">
        <v>2361</v>
      </c>
      <c r="C1321" s="192">
        <v>540798</v>
      </c>
      <c r="D1321" s="60" t="s">
        <v>2362</v>
      </c>
      <c r="E1321" s="60" t="s">
        <v>716</v>
      </c>
    </row>
    <row r="1322" spans="2:5" x14ac:dyDescent="0.2">
      <c r="B1322" s="60" t="s">
        <v>2363</v>
      </c>
      <c r="C1322" s="192">
        <v>523113</v>
      </c>
      <c r="D1322" s="60" t="s">
        <v>395</v>
      </c>
      <c r="E1322" s="60" t="s">
        <v>412</v>
      </c>
    </row>
    <row r="1323" spans="2:5" x14ac:dyDescent="0.2">
      <c r="B1323" s="60" t="s">
        <v>2364</v>
      </c>
      <c r="C1323" s="192">
        <v>534063</v>
      </c>
      <c r="D1323" s="60" t="s">
        <v>395</v>
      </c>
      <c r="E1323" s="60" t="s">
        <v>378</v>
      </c>
    </row>
    <row r="1324" spans="2:5" x14ac:dyDescent="0.2">
      <c r="B1324" s="60" t="s">
        <v>2365</v>
      </c>
      <c r="C1324" s="192">
        <v>504346</v>
      </c>
      <c r="D1324" s="60" t="s">
        <v>395</v>
      </c>
      <c r="E1324" s="60" t="s">
        <v>378</v>
      </c>
    </row>
    <row r="1325" spans="2:5" x14ac:dyDescent="0.2">
      <c r="B1325" s="60" t="s">
        <v>2366</v>
      </c>
      <c r="C1325" s="192">
        <v>505250</v>
      </c>
      <c r="D1325" s="60" t="s">
        <v>395</v>
      </c>
      <c r="E1325" s="60" t="s">
        <v>403</v>
      </c>
    </row>
    <row r="1326" spans="2:5" x14ac:dyDescent="0.2">
      <c r="B1326" s="60" t="s">
        <v>2367</v>
      </c>
      <c r="C1326" s="192">
        <v>540614</v>
      </c>
      <c r="D1326" s="60" t="s">
        <v>395</v>
      </c>
      <c r="E1326" s="60" t="s">
        <v>438</v>
      </c>
    </row>
    <row r="1327" spans="2:5" x14ac:dyDescent="0.2">
      <c r="B1327" s="60" t="s">
        <v>2368</v>
      </c>
      <c r="C1327" s="192">
        <v>531758</v>
      </c>
      <c r="D1327" s="60" t="s">
        <v>395</v>
      </c>
      <c r="E1327" s="60" t="s">
        <v>412</v>
      </c>
    </row>
    <row r="1328" spans="2:5" x14ac:dyDescent="0.2">
      <c r="B1328" s="60" t="s">
        <v>2369</v>
      </c>
      <c r="C1328" s="192">
        <v>513059</v>
      </c>
      <c r="D1328" s="60" t="s">
        <v>395</v>
      </c>
      <c r="E1328" s="60" t="s">
        <v>750</v>
      </c>
    </row>
    <row r="1329" spans="2:5" x14ac:dyDescent="0.2">
      <c r="B1329" s="60" t="s">
        <v>2370</v>
      </c>
      <c r="C1329" s="192">
        <v>542666</v>
      </c>
      <c r="D1329" s="60" t="s">
        <v>2371</v>
      </c>
      <c r="E1329" s="60" t="s">
        <v>2372</v>
      </c>
    </row>
    <row r="1330" spans="2:5" x14ac:dyDescent="0.2">
      <c r="B1330" s="60" t="s">
        <v>2373</v>
      </c>
      <c r="C1330" s="192">
        <v>505714</v>
      </c>
      <c r="D1330" s="60" t="s">
        <v>2374</v>
      </c>
      <c r="E1330" s="60" t="s">
        <v>750</v>
      </c>
    </row>
    <row r="1331" spans="2:5" x14ac:dyDescent="0.2">
      <c r="B1331" s="60" t="s">
        <v>2375</v>
      </c>
      <c r="C1331" s="192">
        <v>505714</v>
      </c>
      <c r="D1331" s="60" t="s">
        <v>2374</v>
      </c>
      <c r="E1331" s="60" t="s">
        <v>750</v>
      </c>
    </row>
    <row r="1332" spans="2:5" x14ac:dyDescent="0.2">
      <c r="B1332" s="60" t="s">
        <v>2376</v>
      </c>
      <c r="C1332" s="192">
        <v>524624</v>
      </c>
      <c r="D1332" s="60" t="s">
        <v>2377</v>
      </c>
      <c r="E1332" s="60" t="s">
        <v>2378</v>
      </c>
    </row>
    <row r="1333" spans="2:5" x14ac:dyDescent="0.2">
      <c r="B1333" s="60" t="s">
        <v>2379</v>
      </c>
      <c r="C1333" s="192">
        <v>531196</v>
      </c>
      <c r="D1333" s="60" t="s">
        <v>395</v>
      </c>
      <c r="E1333" s="60" t="s">
        <v>417</v>
      </c>
    </row>
    <row r="1334" spans="2:5" x14ac:dyDescent="0.2">
      <c r="B1334" s="60" t="s">
        <v>2380</v>
      </c>
      <c r="C1334" s="192">
        <v>531196</v>
      </c>
      <c r="D1334" s="60" t="s">
        <v>395</v>
      </c>
      <c r="E1334" s="60" t="s">
        <v>417</v>
      </c>
    </row>
    <row r="1335" spans="2:5" x14ac:dyDescent="0.2">
      <c r="B1335" s="60" t="s">
        <v>2381</v>
      </c>
      <c r="C1335" s="192">
        <v>532155</v>
      </c>
      <c r="D1335" s="60" t="s">
        <v>2382</v>
      </c>
      <c r="E1335" s="60" t="s">
        <v>420</v>
      </c>
    </row>
    <row r="1336" spans="2:5" x14ac:dyDescent="0.2">
      <c r="B1336" s="60" t="s">
        <v>2383</v>
      </c>
      <c r="C1336" s="192">
        <v>532155</v>
      </c>
      <c r="D1336" s="60" t="s">
        <v>2382</v>
      </c>
      <c r="E1336" s="60" t="s">
        <v>420</v>
      </c>
    </row>
    <row r="1337" spans="2:5" x14ac:dyDescent="0.2">
      <c r="B1337" s="60" t="s">
        <v>2384</v>
      </c>
      <c r="C1337" s="192">
        <v>538609</v>
      </c>
      <c r="D1337" s="60" t="s">
        <v>395</v>
      </c>
      <c r="E1337" s="60" t="s">
        <v>378</v>
      </c>
    </row>
    <row r="1338" spans="2:5" x14ac:dyDescent="0.2">
      <c r="B1338" s="60" t="s">
        <v>2385</v>
      </c>
      <c r="C1338" s="192">
        <v>505711</v>
      </c>
      <c r="D1338" s="60" t="s">
        <v>395</v>
      </c>
      <c r="E1338" s="60" t="s">
        <v>750</v>
      </c>
    </row>
    <row r="1339" spans="2:5" x14ac:dyDescent="0.2">
      <c r="B1339" s="60" t="s">
        <v>2386</v>
      </c>
      <c r="C1339" s="192">
        <v>539228</v>
      </c>
      <c r="D1339" s="60" t="s">
        <v>395</v>
      </c>
      <c r="E1339" s="60" t="s">
        <v>2387</v>
      </c>
    </row>
    <row r="1340" spans="2:5" x14ac:dyDescent="0.2">
      <c r="B1340" s="60" t="s">
        <v>2388</v>
      </c>
      <c r="C1340" s="192">
        <v>538881</v>
      </c>
      <c r="D1340" s="60" t="s">
        <v>395</v>
      </c>
      <c r="E1340" s="60" t="s">
        <v>412</v>
      </c>
    </row>
    <row r="1341" spans="2:5" x14ac:dyDescent="0.2">
      <c r="B1341" s="60" t="s">
        <v>2389</v>
      </c>
      <c r="C1341" s="192">
        <v>504697</v>
      </c>
      <c r="D1341" s="60" t="s">
        <v>395</v>
      </c>
      <c r="E1341" s="60" t="s">
        <v>693</v>
      </c>
    </row>
    <row r="1342" spans="2:5" x14ac:dyDescent="0.2">
      <c r="B1342" s="60" t="s">
        <v>2390</v>
      </c>
      <c r="C1342" s="192">
        <v>531911</v>
      </c>
      <c r="D1342" s="60" t="s">
        <v>395</v>
      </c>
      <c r="E1342" s="60" t="s">
        <v>403</v>
      </c>
    </row>
    <row r="1343" spans="2:5" x14ac:dyDescent="0.2">
      <c r="B1343" s="60" t="s">
        <v>2391</v>
      </c>
      <c r="C1343" s="192">
        <v>526073</v>
      </c>
      <c r="D1343" s="60" t="s">
        <v>395</v>
      </c>
      <c r="E1343" s="60" t="s">
        <v>580</v>
      </c>
    </row>
    <row r="1344" spans="2:5" x14ac:dyDescent="0.2">
      <c r="B1344" s="60" t="s">
        <v>2392</v>
      </c>
      <c r="C1344" s="192">
        <v>506186</v>
      </c>
      <c r="D1344" s="60" t="s">
        <v>395</v>
      </c>
      <c r="E1344" s="60" t="s">
        <v>398</v>
      </c>
    </row>
    <row r="1345" spans="2:5" x14ac:dyDescent="0.2">
      <c r="B1345" s="60" t="s">
        <v>2393</v>
      </c>
      <c r="C1345" s="192">
        <v>540935</v>
      </c>
      <c r="D1345" s="60" t="s">
        <v>2394</v>
      </c>
      <c r="E1345" s="60" t="s">
        <v>555</v>
      </c>
    </row>
    <row r="1346" spans="2:5" x14ac:dyDescent="0.2">
      <c r="B1346" s="60" t="s">
        <v>2395</v>
      </c>
      <c r="C1346" s="192">
        <v>533265</v>
      </c>
      <c r="D1346" s="60" t="s">
        <v>2396</v>
      </c>
      <c r="E1346" s="60" t="s">
        <v>427</v>
      </c>
    </row>
    <row r="1347" spans="2:5" x14ac:dyDescent="0.2">
      <c r="B1347" s="60" t="s">
        <v>2397</v>
      </c>
      <c r="C1347" s="192">
        <v>532726</v>
      </c>
      <c r="D1347" s="60" t="s">
        <v>2398</v>
      </c>
      <c r="E1347" s="60" t="s">
        <v>427</v>
      </c>
    </row>
    <row r="1348" spans="2:5" x14ac:dyDescent="0.2">
      <c r="B1348" s="60" t="s">
        <v>2399</v>
      </c>
      <c r="C1348" s="192">
        <v>531902</v>
      </c>
      <c r="D1348" s="60" t="s">
        <v>2400</v>
      </c>
      <c r="E1348" s="60" t="s">
        <v>481</v>
      </c>
    </row>
    <row r="1349" spans="2:5" x14ac:dyDescent="0.2">
      <c r="B1349" s="60" t="s">
        <v>2401</v>
      </c>
      <c r="C1349" s="192">
        <v>532959</v>
      </c>
      <c r="D1349" s="60" t="s">
        <v>2402</v>
      </c>
      <c r="E1349" s="60" t="s">
        <v>793</v>
      </c>
    </row>
    <row r="1350" spans="2:5" x14ac:dyDescent="0.2">
      <c r="B1350" s="60" t="s">
        <v>2403</v>
      </c>
      <c r="C1350" s="192">
        <v>513108</v>
      </c>
      <c r="D1350" s="60" t="s">
        <v>2404</v>
      </c>
      <c r="E1350" s="60" t="s">
        <v>718</v>
      </c>
    </row>
    <row r="1351" spans="2:5" x14ac:dyDescent="0.2">
      <c r="B1351" s="60" t="s">
        <v>2405</v>
      </c>
      <c r="C1351" s="192">
        <v>500153</v>
      </c>
      <c r="D1351" s="60" t="s">
        <v>395</v>
      </c>
      <c r="E1351" s="60" t="s">
        <v>443</v>
      </c>
    </row>
    <row r="1352" spans="2:5" x14ac:dyDescent="0.2">
      <c r="B1352" s="60" t="s">
        <v>2406</v>
      </c>
      <c r="C1352" s="192">
        <v>541703</v>
      </c>
      <c r="D1352" s="60" t="s">
        <v>395</v>
      </c>
      <c r="E1352" s="60" t="s">
        <v>396</v>
      </c>
    </row>
    <row r="1353" spans="2:5" x14ac:dyDescent="0.2">
      <c r="B1353" s="60" t="s">
        <v>2407</v>
      </c>
      <c r="C1353" s="192">
        <v>541703</v>
      </c>
      <c r="D1353" s="60" t="s">
        <v>395</v>
      </c>
      <c r="E1353" s="60" t="s">
        <v>396</v>
      </c>
    </row>
    <row r="1354" spans="2:5" x14ac:dyDescent="0.2">
      <c r="B1354" s="60" t="s">
        <v>2408</v>
      </c>
      <c r="C1354" s="192">
        <v>504397</v>
      </c>
      <c r="D1354" s="60" t="s">
        <v>395</v>
      </c>
      <c r="E1354" s="60" t="s">
        <v>816</v>
      </c>
    </row>
    <row r="1355" spans="2:5" x14ac:dyDescent="0.2">
      <c r="B1355" s="60" t="s">
        <v>2409</v>
      </c>
      <c r="C1355" s="192">
        <v>526367</v>
      </c>
      <c r="D1355" s="60" t="s">
        <v>2410</v>
      </c>
      <c r="E1355" s="60" t="s">
        <v>481</v>
      </c>
    </row>
    <row r="1356" spans="2:5" x14ac:dyDescent="0.2">
      <c r="B1356" s="60" t="s">
        <v>2411</v>
      </c>
      <c r="C1356" s="192">
        <v>514167</v>
      </c>
      <c r="D1356" s="60" t="s">
        <v>2412</v>
      </c>
      <c r="E1356" s="60" t="s">
        <v>816</v>
      </c>
    </row>
    <row r="1357" spans="2:5" x14ac:dyDescent="0.2">
      <c r="B1357" s="60" t="s">
        <v>2413</v>
      </c>
      <c r="C1357" s="192" t="s">
        <v>395</v>
      </c>
      <c r="D1357" s="60" t="s">
        <v>2414</v>
      </c>
      <c r="E1357" s="60" t="s">
        <v>406</v>
      </c>
    </row>
    <row r="1358" spans="2:5" x14ac:dyDescent="0.2">
      <c r="B1358" s="60" t="s">
        <v>2415</v>
      </c>
      <c r="C1358" s="192">
        <v>531813</v>
      </c>
      <c r="D1358" s="60" t="s">
        <v>395</v>
      </c>
      <c r="E1358" s="60" t="s">
        <v>389</v>
      </c>
    </row>
    <row r="1359" spans="2:5" x14ac:dyDescent="0.2">
      <c r="B1359" s="60" t="s">
        <v>2416</v>
      </c>
      <c r="C1359" s="192">
        <v>531813</v>
      </c>
      <c r="D1359" s="60" t="s">
        <v>395</v>
      </c>
      <c r="E1359" s="60" t="s">
        <v>389</v>
      </c>
    </row>
    <row r="1360" spans="2:5" x14ac:dyDescent="0.2">
      <c r="B1360" s="60" t="s">
        <v>2417</v>
      </c>
      <c r="C1360" s="192">
        <v>539680</v>
      </c>
      <c r="D1360" s="60" t="s">
        <v>395</v>
      </c>
      <c r="E1360" s="60" t="s">
        <v>433</v>
      </c>
    </row>
    <row r="1361" spans="2:5" x14ac:dyDescent="0.2">
      <c r="B1361" s="60" t="s">
        <v>2418</v>
      </c>
      <c r="C1361" s="192">
        <v>540647</v>
      </c>
      <c r="D1361" s="60" t="s">
        <v>2419</v>
      </c>
      <c r="E1361" s="60" t="s">
        <v>415</v>
      </c>
    </row>
    <row r="1362" spans="2:5" x14ac:dyDescent="0.2">
      <c r="B1362" s="60" t="s">
        <v>2420</v>
      </c>
      <c r="C1362" s="192">
        <v>521176</v>
      </c>
      <c r="D1362" s="60" t="s">
        <v>2421</v>
      </c>
      <c r="E1362" s="60" t="s">
        <v>410</v>
      </c>
    </row>
    <row r="1363" spans="2:5" x14ac:dyDescent="0.2">
      <c r="B1363" s="60" t="s">
        <v>2422</v>
      </c>
      <c r="C1363" s="192">
        <v>512443</v>
      </c>
      <c r="D1363" s="60" t="s">
        <v>395</v>
      </c>
      <c r="E1363" s="60" t="s">
        <v>417</v>
      </c>
    </row>
    <row r="1364" spans="2:5" x14ac:dyDescent="0.2">
      <c r="B1364" s="60" t="s">
        <v>2423</v>
      </c>
      <c r="C1364" s="192">
        <v>539492</v>
      </c>
      <c r="D1364" s="60" t="s">
        <v>395</v>
      </c>
      <c r="E1364" s="60" t="s">
        <v>412</v>
      </c>
    </row>
    <row r="1365" spans="2:5" x14ac:dyDescent="0.2">
      <c r="B1365" s="60" t="s">
        <v>2424</v>
      </c>
      <c r="C1365" s="192">
        <v>542011</v>
      </c>
      <c r="D1365" s="60" t="s">
        <v>2425</v>
      </c>
      <c r="E1365" s="60" t="s">
        <v>473</v>
      </c>
    </row>
    <row r="1366" spans="2:5" x14ac:dyDescent="0.2">
      <c r="B1366" s="60" t="s">
        <v>2426</v>
      </c>
      <c r="C1366" s="192">
        <v>500155</v>
      </c>
      <c r="D1366" s="60" t="s">
        <v>2427</v>
      </c>
      <c r="E1366" s="60" t="s">
        <v>410</v>
      </c>
    </row>
    <row r="1367" spans="2:5" x14ac:dyDescent="0.2">
      <c r="B1367" s="60" t="s">
        <v>2428</v>
      </c>
      <c r="C1367" s="192">
        <v>530615</v>
      </c>
      <c r="D1367" s="60" t="s">
        <v>395</v>
      </c>
      <c r="E1367" s="60" t="s">
        <v>427</v>
      </c>
    </row>
    <row r="1368" spans="2:5" x14ac:dyDescent="0.2">
      <c r="B1368" s="60" t="s">
        <v>2429</v>
      </c>
      <c r="C1368" s="192">
        <v>526727</v>
      </c>
      <c r="D1368" s="60" t="s">
        <v>395</v>
      </c>
      <c r="E1368" s="60" t="s">
        <v>793</v>
      </c>
    </row>
    <row r="1369" spans="2:5" x14ac:dyDescent="0.2">
      <c r="B1369" s="60" t="s">
        <v>2430</v>
      </c>
      <c r="C1369" s="192">
        <v>512493</v>
      </c>
      <c r="D1369" s="60" t="s">
        <v>395</v>
      </c>
      <c r="E1369" s="60" t="s">
        <v>378</v>
      </c>
    </row>
    <row r="1370" spans="2:5" x14ac:dyDescent="0.2">
      <c r="B1370" s="60" t="s">
        <v>2431</v>
      </c>
      <c r="C1370" s="192">
        <v>530161</v>
      </c>
      <c r="D1370" s="60" t="s">
        <v>395</v>
      </c>
      <c r="E1370" s="60" t="s">
        <v>417</v>
      </c>
    </row>
    <row r="1371" spans="2:5" x14ac:dyDescent="0.2">
      <c r="B1371" s="60" t="s">
        <v>2432</v>
      </c>
      <c r="C1371" s="192">
        <v>541276</v>
      </c>
      <c r="D1371" s="60" t="s">
        <v>395</v>
      </c>
      <c r="E1371" s="60" t="s">
        <v>417</v>
      </c>
    </row>
    <row r="1372" spans="2:5" x14ac:dyDescent="0.2">
      <c r="B1372" s="60" t="s">
        <v>2433</v>
      </c>
      <c r="C1372" s="192">
        <v>509563</v>
      </c>
      <c r="D1372" s="60" t="s">
        <v>395</v>
      </c>
      <c r="E1372" s="60" t="s">
        <v>410</v>
      </c>
    </row>
    <row r="1373" spans="2:5" x14ac:dyDescent="0.2">
      <c r="B1373" s="60" t="s">
        <v>2434</v>
      </c>
      <c r="C1373" s="192">
        <v>500655</v>
      </c>
      <c r="D1373" s="60" t="s">
        <v>395</v>
      </c>
      <c r="E1373" s="60" t="s">
        <v>443</v>
      </c>
    </row>
    <row r="1374" spans="2:5" x14ac:dyDescent="0.2">
      <c r="B1374" s="60" t="s">
        <v>2435</v>
      </c>
      <c r="C1374" s="192">
        <v>514400</v>
      </c>
      <c r="D1374" s="60" t="s">
        <v>395</v>
      </c>
      <c r="E1374" s="60" t="s">
        <v>417</v>
      </c>
    </row>
    <row r="1375" spans="2:5" x14ac:dyDescent="0.2">
      <c r="B1375" s="60" t="s">
        <v>2436</v>
      </c>
      <c r="C1375" s="192">
        <v>509557</v>
      </c>
      <c r="D1375" s="60" t="s">
        <v>2437</v>
      </c>
      <c r="E1375" s="60" t="s">
        <v>410</v>
      </c>
    </row>
    <row r="1376" spans="2:5" x14ac:dyDescent="0.2">
      <c r="B1376" s="60" t="s">
        <v>2438</v>
      </c>
      <c r="C1376" s="192">
        <v>532622</v>
      </c>
      <c r="D1376" s="60" t="s">
        <v>2439</v>
      </c>
      <c r="E1376" s="60" t="s">
        <v>716</v>
      </c>
    </row>
    <row r="1377" spans="2:5" x14ac:dyDescent="0.2">
      <c r="B1377" s="60" t="s">
        <v>2440</v>
      </c>
      <c r="C1377" s="192">
        <v>532345</v>
      </c>
      <c r="D1377" s="60" t="s">
        <v>2441</v>
      </c>
      <c r="E1377" s="60" t="s">
        <v>716</v>
      </c>
    </row>
    <row r="1378" spans="2:5" x14ac:dyDescent="0.2">
      <c r="B1378" s="60" t="s">
        <v>2442</v>
      </c>
      <c r="C1378" s="192">
        <v>539515</v>
      </c>
      <c r="D1378" s="60" t="s">
        <v>395</v>
      </c>
      <c r="E1378" s="60" t="s">
        <v>417</v>
      </c>
    </row>
    <row r="1379" spans="2:5" x14ac:dyDescent="0.2">
      <c r="B1379" s="60" t="s">
        <v>2443</v>
      </c>
      <c r="C1379" s="192">
        <v>540613</v>
      </c>
      <c r="D1379" s="60" t="s">
        <v>395</v>
      </c>
      <c r="E1379" s="60" t="s">
        <v>417</v>
      </c>
    </row>
    <row r="1380" spans="2:5" x14ac:dyDescent="0.2">
      <c r="B1380" s="60" t="s">
        <v>2444</v>
      </c>
      <c r="C1380" s="192">
        <v>540936</v>
      </c>
      <c r="D1380" s="60" t="s">
        <v>395</v>
      </c>
      <c r="E1380" s="60" t="s">
        <v>417</v>
      </c>
    </row>
    <row r="1381" spans="2:5" x14ac:dyDescent="0.2">
      <c r="B1381" s="60" t="s">
        <v>2445</v>
      </c>
      <c r="C1381" s="192">
        <v>524564</v>
      </c>
      <c r="D1381" s="60" t="s">
        <v>395</v>
      </c>
      <c r="E1381" s="60" t="s">
        <v>443</v>
      </c>
    </row>
    <row r="1382" spans="2:5" x14ac:dyDescent="0.2">
      <c r="B1382" s="60" t="s">
        <v>2446</v>
      </c>
      <c r="C1382" s="192">
        <v>541546</v>
      </c>
      <c r="D1382" s="60" t="s">
        <v>2447</v>
      </c>
      <c r="E1382" s="60" t="s">
        <v>793</v>
      </c>
    </row>
    <row r="1383" spans="2:5" x14ac:dyDescent="0.2">
      <c r="B1383" s="60" t="s">
        <v>2448</v>
      </c>
      <c r="C1383" s="192">
        <v>532767</v>
      </c>
      <c r="D1383" s="60" t="s">
        <v>2449</v>
      </c>
      <c r="E1383" s="60" t="s">
        <v>793</v>
      </c>
    </row>
    <row r="1384" spans="2:5" x14ac:dyDescent="0.2">
      <c r="B1384" s="60" t="s">
        <v>2450</v>
      </c>
      <c r="C1384" s="192">
        <v>532183</v>
      </c>
      <c r="D1384" s="60" t="s">
        <v>395</v>
      </c>
      <c r="E1384" s="60" t="s">
        <v>1093</v>
      </c>
    </row>
    <row r="1385" spans="2:5" x14ac:dyDescent="0.2">
      <c r="B1385" s="60" t="s">
        <v>2451</v>
      </c>
      <c r="C1385" s="192">
        <v>539009</v>
      </c>
      <c r="D1385" s="60" t="s">
        <v>395</v>
      </c>
      <c r="E1385" s="60" t="s">
        <v>793</v>
      </c>
    </row>
    <row r="1386" spans="2:5" x14ac:dyDescent="0.2">
      <c r="B1386" s="60" t="s">
        <v>2452</v>
      </c>
      <c r="C1386" s="192">
        <v>538319</v>
      </c>
      <c r="D1386" s="60" t="s">
        <v>395</v>
      </c>
      <c r="E1386" s="60" t="s">
        <v>378</v>
      </c>
    </row>
    <row r="1387" spans="2:5" x14ac:dyDescent="0.2">
      <c r="B1387" s="60" t="s">
        <v>2453</v>
      </c>
      <c r="C1387" s="192">
        <v>535917</v>
      </c>
      <c r="D1387" s="60" t="s">
        <v>395</v>
      </c>
      <c r="E1387" s="60" t="s">
        <v>378</v>
      </c>
    </row>
    <row r="1388" spans="2:5" x14ac:dyDescent="0.2">
      <c r="B1388" s="60" t="s">
        <v>2454</v>
      </c>
      <c r="C1388" s="192">
        <v>535431</v>
      </c>
      <c r="D1388" s="60" t="s">
        <v>395</v>
      </c>
      <c r="E1388" s="60" t="s">
        <v>378</v>
      </c>
    </row>
    <row r="1389" spans="2:5" x14ac:dyDescent="0.2">
      <c r="B1389" s="60" t="s">
        <v>2455</v>
      </c>
      <c r="C1389" s="192">
        <v>530855</v>
      </c>
      <c r="D1389" s="60" t="s">
        <v>395</v>
      </c>
      <c r="E1389" s="60" t="s">
        <v>412</v>
      </c>
    </row>
    <row r="1390" spans="2:5" x14ac:dyDescent="0.2">
      <c r="B1390" s="60" t="s">
        <v>2456</v>
      </c>
      <c r="C1390" s="192">
        <v>532309</v>
      </c>
      <c r="D1390" s="60" t="s">
        <v>2457</v>
      </c>
      <c r="E1390" s="60" t="s">
        <v>438</v>
      </c>
    </row>
    <row r="1391" spans="2:5" x14ac:dyDescent="0.2">
      <c r="B1391" s="60" t="s">
        <v>2458</v>
      </c>
      <c r="C1391" s="192">
        <v>532309</v>
      </c>
      <c r="D1391" s="60" t="s">
        <v>2457</v>
      </c>
      <c r="E1391" s="60" t="s">
        <v>438</v>
      </c>
    </row>
    <row r="1392" spans="2:5" x14ac:dyDescent="0.2">
      <c r="B1392" s="60" t="s">
        <v>2459</v>
      </c>
      <c r="C1392" s="192">
        <v>522275</v>
      </c>
      <c r="D1392" s="60" t="s">
        <v>2460</v>
      </c>
      <c r="E1392" s="60" t="s">
        <v>534</v>
      </c>
    </row>
    <row r="1393" spans="2:5" x14ac:dyDescent="0.2">
      <c r="B1393" s="60" t="s">
        <v>2461</v>
      </c>
      <c r="C1393" s="192">
        <v>522275</v>
      </c>
      <c r="D1393" s="60" t="s">
        <v>2460</v>
      </c>
      <c r="E1393" s="60" t="s">
        <v>534</v>
      </c>
    </row>
    <row r="1394" spans="2:5" x14ac:dyDescent="0.2">
      <c r="B1394" s="60" t="s">
        <v>2462</v>
      </c>
      <c r="C1394" s="192">
        <v>504028</v>
      </c>
      <c r="D1394" s="60" t="s">
        <v>395</v>
      </c>
      <c r="E1394" s="60" t="s">
        <v>580</v>
      </c>
    </row>
    <row r="1395" spans="2:5" x14ac:dyDescent="0.2">
      <c r="B1395" s="60" t="s">
        <v>2463</v>
      </c>
      <c r="C1395" s="192">
        <v>532764</v>
      </c>
      <c r="D1395" s="60" t="s">
        <v>2464</v>
      </c>
      <c r="E1395" s="60" t="s">
        <v>481</v>
      </c>
    </row>
    <row r="1396" spans="2:5" x14ac:dyDescent="0.2">
      <c r="B1396" s="60" t="s">
        <v>2465</v>
      </c>
      <c r="C1396" s="192">
        <v>530389</v>
      </c>
      <c r="D1396" s="60" t="s">
        <v>395</v>
      </c>
      <c r="E1396" s="60" t="s">
        <v>415</v>
      </c>
    </row>
    <row r="1397" spans="2:5" x14ac:dyDescent="0.2">
      <c r="B1397" s="60" t="s">
        <v>2466</v>
      </c>
      <c r="C1397" s="192" t="s">
        <v>395</v>
      </c>
      <c r="D1397" s="60" t="s">
        <v>2467</v>
      </c>
      <c r="E1397" s="60" t="s">
        <v>406</v>
      </c>
    </row>
    <row r="1398" spans="2:5" x14ac:dyDescent="0.2">
      <c r="B1398" s="60" t="s">
        <v>2468</v>
      </c>
      <c r="C1398" s="192">
        <v>539486</v>
      </c>
      <c r="D1398" s="60" t="s">
        <v>395</v>
      </c>
      <c r="E1398" s="60" t="s">
        <v>412</v>
      </c>
    </row>
    <row r="1399" spans="2:5" x14ac:dyDescent="0.2">
      <c r="B1399" s="60" t="s">
        <v>2469</v>
      </c>
      <c r="C1399" s="192">
        <v>521133</v>
      </c>
      <c r="D1399" s="60" t="s">
        <v>395</v>
      </c>
      <c r="E1399" s="60" t="s">
        <v>410</v>
      </c>
    </row>
    <row r="1400" spans="2:5" x14ac:dyDescent="0.2">
      <c r="B1400" s="60" t="s">
        <v>2470</v>
      </c>
      <c r="C1400" s="192">
        <v>521133</v>
      </c>
      <c r="D1400" s="60" t="s">
        <v>395</v>
      </c>
      <c r="E1400" s="60" t="s">
        <v>410</v>
      </c>
    </row>
    <row r="1401" spans="2:5" x14ac:dyDescent="0.2">
      <c r="B1401" s="60" t="s">
        <v>2471</v>
      </c>
      <c r="C1401" s="192">
        <v>532318</v>
      </c>
      <c r="D1401" s="60" t="s">
        <v>2472</v>
      </c>
      <c r="E1401" s="60" t="s">
        <v>2021</v>
      </c>
    </row>
    <row r="1402" spans="2:5" x14ac:dyDescent="0.2">
      <c r="B1402" s="60" t="s">
        <v>2473</v>
      </c>
      <c r="C1402" s="192">
        <v>531137</v>
      </c>
      <c r="D1402" s="60" t="s">
        <v>395</v>
      </c>
      <c r="E1402" s="60" t="s">
        <v>816</v>
      </c>
    </row>
    <row r="1403" spans="2:5" x14ac:dyDescent="0.2">
      <c r="B1403" s="60" t="s">
        <v>2474</v>
      </c>
      <c r="C1403" s="192">
        <v>541999</v>
      </c>
      <c r="D1403" s="60" t="s">
        <v>395</v>
      </c>
      <c r="E1403" s="60" t="s">
        <v>593</v>
      </c>
    </row>
    <row r="1404" spans="2:5" x14ac:dyDescent="0.2">
      <c r="B1404" s="60" t="s">
        <v>2475</v>
      </c>
      <c r="C1404" s="192">
        <v>540755</v>
      </c>
      <c r="D1404" s="60" t="s">
        <v>2476</v>
      </c>
      <c r="E1404" s="60" t="s">
        <v>2477</v>
      </c>
    </row>
    <row r="1405" spans="2:5" x14ac:dyDescent="0.2">
      <c r="B1405" s="60" t="s">
        <v>2478</v>
      </c>
      <c r="C1405" s="192">
        <v>539407</v>
      </c>
      <c r="D1405" s="60" t="s">
        <v>395</v>
      </c>
      <c r="E1405" s="60" t="s">
        <v>793</v>
      </c>
    </row>
    <row r="1406" spans="2:5" x14ac:dyDescent="0.2">
      <c r="B1406" s="60" t="s">
        <v>2479</v>
      </c>
      <c r="C1406" s="192">
        <v>514336</v>
      </c>
      <c r="D1406" s="60" t="s">
        <v>395</v>
      </c>
      <c r="E1406" s="60" t="s">
        <v>733</v>
      </c>
    </row>
    <row r="1407" spans="2:5" x14ac:dyDescent="0.2">
      <c r="B1407" s="60" t="s">
        <v>2480</v>
      </c>
      <c r="C1407" s="192">
        <v>514336</v>
      </c>
      <c r="D1407" s="60" t="s">
        <v>395</v>
      </c>
      <c r="E1407" s="60" t="s">
        <v>733</v>
      </c>
    </row>
    <row r="1408" spans="2:5" x14ac:dyDescent="0.2">
      <c r="B1408" s="60" t="s">
        <v>2481</v>
      </c>
      <c r="C1408" s="192">
        <v>506109</v>
      </c>
      <c r="D1408" s="60" t="s">
        <v>2482</v>
      </c>
      <c r="E1408" s="60" t="s">
        <v>488</v>
      </c>
    </row>
    <row r="1409" spans="2:5" x14ac:dyDescent="0.2">
      <c r="B1409" s="60" t="s">
        <v>2483</v>
      </c>
      <c r="C1409" s="192">
        <v>531739</v>
      </c>
      <c r="D1409" s="60" t="s">
        <v>395</v>
      </c>
      <c r="E1409" s="60" t="s">
        <v>433</v>
      </c>
    </row>
    <row r="1410" spans="2:5" x14ac:dyDescent="0.2">
      <c r="B1410" s="60" t="s">
        <v>2484</v>
      </c>
      <c r="C1410" s="192">
        <v>539206</v>
      </c>
      <c r="D1410" s="60" t="s">
        <v>395</v>
      </c>
      <c r="E1410" s="60" t="s">
        <v>733</v>
      </c>
    </row>
    <row r="1411" spans="2:5" x14ac:dyDescent="0.2">
      <c r="B1411" s="60" t="s">
        <v>2485</v>
      </c>
      <c r="C1411" s="192">
        <v>538961</v>
      </c>
      <c r="D1411" s="60" t="s">
        <v>2486</v>
      </c>
      <c r="E1411" s="60" t="s">
        <v>389</v>
      </c>
    </row>
    <row r="1412" spans="2:5" x14ac:dyDescent="0.2">
      <c r="B1412" s="60" t="s">
        <v>2487</v>
      </c>
      <c r="C1412" s="192">
        <v>530343</v>
      </c>
      <c r="D1412" s="60" t="s">
        <v>2488</v>
      </c>
      <c r="E1412" s="60" t="s">
        <v>693</v>
      </c>
    </row>
    <row r="1413" spans="2:5" x14ac:dyDescent="0.2">
      <c r="B1413" s="60" t="s">
        <v>2489</v>
      </c>
      <c r="C1413" s="192">
        <v>532285</v>
      </c>
      <c r="D1413" s="60" t="s">
        <v>2490</v>
      </c>
      <c r="E1413" s="60" t="s">
        <v>378</v>
      </c>
    </row>
    <row r="1414" spans="2:5" x14ac:dyDescent="0.2">
      <c r="B1414" s="60" t="s">
        <v>2491</v>
      </c>
      <c r="C1414" s="192">
        <v>500171</v>
      </c>
      <c r="D1414" s="60" t="s">
        <v>2492</v>
      </c>
      <c r="E1414" s="60" t="s">
        <v>443</v>
      </c>
    </row>
    <row r="1415" spans="2:5" x14ac:dyDescent="0.2">
      <c r="B1415" s="60" t="s">
        <v>2493</v>
      </c>
      <c r="C1415" s="192">
        <v>533048</v>
      </c>
      <c r="D1415" s="60" t="s">
        <v>2494</v>
      </c>
      <c r="E1415" s="60" t="s">
        <v>793</v>
      </c>
    </row>
    <row r="1416" spans="2:5" x14ac:dyDescent="0.2">
      <c r="B1416" s="60" t="s">
        <v>2495</v>
      </c>
      <c r="C1416" s="192">
        <v>511676</v>
      </c>
      <c r="D1416" s="60" t="s">
        <v>2496</v>
      </c>
      <c r="E1416" s="60" t="s">
        <v>453</v>
      </c>
    </row>
    <row r="1417" spans="2:5" x14ac:dyDescent="0.2">
      <c r="B1417" s="60" t="s">
        <v>2497</v>
      </c>
      <c r="C1417" s="192">
        <v>538788</v>
      </c>
      <c r="D1417" s="60" t="s">
        <v>395</v>
      </c>
      <c r="E1417" s="60" t="s">
        <v>412</v>
      </c>
    </row>
    <row r="1418" spans="2:5" x14ac:dyDescent="0.2">
      <c r="B1418" s="60" t="s">
        <v>2498</v>
      </c>
      <c r="C1418" s="192">
        <v>532716</v>
      </c>
      <c r="D1418" s="60" t="s">
        <v>2499</v>
      </c>
      <c r="E1418" s="60" t="s">
        <v>384</v>
      </c>
    </row>
    <row r="1419" spans="2:5" x14ac:dyDescent="0.2">
      <c r="B1419" s="60" t="s">
        <v>2500</v>
      </c>
      <c r="C1419" s="192">
        <v>507815</v>
      </c>
      <c r="D1419" s="60" t="s">
        <v>2501</v>
      </c>
      <c r="E1419" s="60" t="s">
        <v>577</v>
      </c>
    </row>
    <row r="1420" spans="2:5" x14ac:dyDescent="0.2">
      <c r="B1420" s="60" t="s">
        <v>2502</v>
      </c>
      <c r="C1420" s="192">
        <v>507815</v>
      </c>
      <c r="D1420" s="60" t="s">
        <v>2501</v>
      </c>
      <c r="E1420" s="60" t="s">
        <v>577</v>
      </c>
    </row>
    <row r="1421" spans="2:5" x14ac:dyDescent="0.2">
      <c r="B1421" s="60" t="s">
        <v>2503</v>
      </c>
      <c r="C1421" s="192">
        <v>531744</v>
      </c>
      <c r="D1421" s="60" t="s">
        <v>395</v>
      </c>
      <c r="E1421" s="60" t="s">
        <v>417</v>
      </c>
    </row>
    <row r="1422" spans="2:5" x14ac:dyDescent="0.2">
      <c r="B1422" s="60" t="s">
        <v>2504</v>
      </c>
      <c r="C1422" s="192">
        <v>590025</v>
      </c>
      <c r="D1422" s="60" t="s">
        <v>2505</v>
      </c>
      <c r="E1422" s="60" t="s">
        <v>410</v>
      </c>
    </row>
    <row r="1423" spans="2:5" x14ac:dyDescent="0.2">
      <c r="B1423" s="60" t="s">
        <v>2506</v>
      </c>
      <c r="C1423" s="192">
        <v>507506</v>
      </c>
      <c r="D1423" s="60" t="s">
        <v>395</v>
      </c>
      <c r="E1423" s="60" t="s">
        <v>1093</v>
      </c>
    </row>
    <row r="1424" spans="2:5" x14ac:dyDescent="0.2">
      <c r="B1424" s="60" t="s">
        <v>2507</v>
      </c>
      <c r="C1424" s="192" t="s">
        <v>395</v>
      </c>
      <c r="D1424" s="60" t="s">
        <v>2508</v>
      </c>
      <c r="E1424" s="60" t="s">
        <v>406</v>
      </c>
    </row>
    <row r="1425" spans="2:5" x14ac:dyDescent="0.2">
      <c r="B1425" s="60" t="s">
        <v>2509</v>
      </c>
      <c r="C1425" s="192">
        <v>539013</v>
      </c>
      <c r="D1425" s="60" t="s">
        <v>395</v>
      </c>
      <c r="E1425" s="60" t="s">
        <v>534</v>
      </c>
    </row>
    <row r="1426" spans="2:5" x14ac:dyDescent="0.2">
      <c r="B1426" s="60" t="s">
        <v>2510</v>
      </c>
      <c r="C1426" s="192">
        <v>533212</v>
      </c>
      <c r="D1426" s="60" t="s">
        <v>395</v>
      </c>
      <c r="E1426" s="60" t="s">
        <v>584</v>
      </c>
    </row>
    <row r="1427" spans="2:5" x14ac:dyDescent="0.2">
      <c r="B1427" s="60" t="s">
        <v>2511</v>
      </c>
      <c r="C1427" s="192" t="s">
        <v>395</v>
      </c>
      <c r="D1427" s="60" t="s">
        <v>2512</v>
      </c>
      <c r="E1427" s="60" t="s">
        <v>486</v>
      </c>
    </row>
    <row r="1428" spans="2:5" x14ac:dyDescent="0.2">
      <c r="B1428" s="60" t="s">
        <v>2513</v>
      </c>
      <c r="C1428" s="192">
        <v>531199</v>
      </c>
      <c r="D1428" s="60" t="s">
        <v>395</v>
      </c>
      <c r="E1428" s="60" t="s">
        <v>412</v>
      </c>
    </row>
    <row r="1429" spans="2:5" x14ac:dyDescent="0.2">
      <c r="B1429" s="60" t="s">
        <v>2514</v>
      </c>
      <c r="C1429" s="192">
        <v>500676</v>
      </c>
      <c r="D1429" s="60" t="s">
        <v>2515</v>
      </c>
      <c r="E1429" s="60" t="s">
        <v>455</v>
      </c>
    </row>
    <row r="1430" spans="2:5" x14ac:dyDescent="0.2">
      <c r="B1430" s="60" t="s">
        <v>2516</v>
      </c>
      <c r="C1430" s="192">
        <v>500660</v>
      </c>
      <c r="D1430" s="60" t="s">
        <v>2517</v>
      </c>
      <c r="E1430" s="60" t="s">
        <v>433</v>
      </c>
    </row>
    <row r="1431" spans="2:5" x14ac:dyDescent="0.2">
      <c r="B1431" s="60" t="s">
        <v>2518</v>
      </c>
      <c r="C1431" s="192">
        <v>542477</v>
      </c>
      <c r="D1431" s="60" t="s">
        <v>2519</v>
      </c>
      <c r="E1431" s="60" t="s">
        <v>761</v>
      </c>
    </row>
    <row r="1432" spans="2:5" x14ac:dyDescent="0.2">
      <c r="B1432" s="60" t="s">
        <v>2520</v>
      </c>
      <c r="C1432" s="192">
        <v>532296</v>
      </c>
      <c r="D1432" s="60" t="s">
        <v>2521</v>
      </c>
      <c r="E1432" s="60" t="s">
        <v>433</v>
      </c>
    </row>
    <row r="1433" spans="2:5" x14ac:dyDescent="0.2">
      <c r="B1433" s="60" t="s">
        <v>2522</v>
      </c>
      <c r="C1433" s="192">
        <v>513528</v>
      </c>
      <c r="D1433" s="60" t="s">
        <v>395</v>
      </c>
      <c r="E1433" s="60" t="s">
        <v>923</v>
      </c>
    </row>
    <row r="1434" spans="2:5" x14ac:dyDescent="0.2">
      <c r="B1434" s="60" t="s">
        <v>2523</v>
      </c>
      <c r="C1434" s="192">
        <v>530263</v>
      </c>
      <c r="D1434" s="60" t="s">
        <v>395</v>
      </c>
      <c r="E1434" s="60" t="s">
        <v>412</v>
      </c>
    </row>
    <row r="1435" spans="2:5" x14ac:dyDescent="0.2">
      <c r="B1435" s="60" t="s">
        <v>2524</v>
      </c>
      <c r="C1435" s="192" t="s">
        <v>395</v>
      </c>
      <c r="D1435" s="60" t="s">
        <v>2525</v>
      </c>
      <c r="E1435" s="60" t="s">
        <v>406</v>
      </c>
    </row>
    <row r="1436" spans="2:5" x14ac:dyDescent="0.2">
      <c r="B1436" s="60" t="s">
        <v>2526</v>
      </c>
      <c r="C1436" s="192">
        <v>531463</v>
      </c>
      <c r="D1436" s="60" t="s">
        <v>395</v>
      </c>
      <c r="E1436" s="60" t="s">
        <v>816</v>
      </c>
    </row>
    <row r="1437" spans="2:5" x14ac:dyDescent="0.2">
      <c r="B1437" s="60" t="s">
        <v>2527</v>
      </c>
      <c r="C1437" s="192">
        <v>531479</v>
      </c>
      <c r="D1437" s="60" t="s">
        <v>395</v>
      </c>
      <c r="E1437" s="60" t="s">
        <v>481</v>
      </c>
    </row>
    <row r="1438" spans="2:5" x14ac:dyDescent="0.2">
      <c r="B1438" s="60" t="s">
        <v>2528</v>
      </c>
      <c r="C1438" s="192">
        <v>501848</v>
      </c>
      <c r="D1438" s="60" t="s">
        <v>2529</v>
      </c>
      <c r="E1438" s="60" t="s">
        <v>1642</v>
      </c>
    </row>
    <row r="1439" spans="2:5" x14ac:dyDescent="0.2">
      <c r="B1439" s="60" t="s">
        <v>2530</v>
      </c>
      <c r="C1439" s="192">
        <v>532773</v>
      </c>
      <c r="D1439" s="60" t="s">
        <v>2531</v>
      </c>
      <c r="E1439" s="60" t="s">
        <v>2532</v>
      </c>
    </row>
    <row r="1440" spans="2:5" x14ac:dyDescent="0.2">
      <c r="B1440" s="60" t="s">
        <v>2533</v>
      </c>
      <c r="C1440" s="192">
        <v>540654</v>
      </c>
      <c r="D1440" s="60" t="s">
        <v>395</v>
      </c>
      <c r="E1440" s="60" t="s">
        <v>381</v>
      </c>
    </row>
    <row r="1441" spans="2:5" x14ac:dyDescent="0.2">
      <c r="B1441" s="60" t="s">
        <v>2534</v>
      </c>
      <c r="C1441" s="192">
        <v>540266</v>
      </c>
      <c r="D1441" s="60" t="s">
        <v>395</v>
      </c>
      <c r="E1441" s="60" t="s">
        <v>417</v>
      </c>
    </row>
    <row r="1442" spans="2:5" x14ac:dyDescent="0.2">
      <c r="B1442" s="60" t="s">
        <v>2535</v>
      </c>
      <c r="C1442" s="192" t="s">
        <v>395</v>
      </c>
      <c r="D1442" s="60" t="s">
        <v>2536</v>
      </c>
      <c r="E1442" s="60" t="s">
        <v>406</v>
      </c>
    </row>
    <row r="1443" spans="2:5" x14ac:dyDescent="0.2">
      <c r="B1443" s="60" t="s">
        <v>2537</v>
      </c>
      <c r="C1443" s="192" t="s">
        <v>395</v>
      </c>
      <c r="D1443" s="60" t="s">
        <v>2538</v>
      </c>
      <c r="E1443" s="60" t="s">
        <v>406</v>
      </c>
    </row>
    <row r="1444" spans="2:5" x14ac:dyDescent="0.2">
      <c r="B1444" s="60" t="s">
        <v>2539</v>
      </c>
      <c r="C1444" s="192" t="s">
        <v>395</v>
      </c>
      <c r="D1444" s="60" t="s">
        <v>2538</v>
      </c>
      <c r="E1444" s="60" t="s">
        <v>406</v>
      </c>
    </row>
    <row r="1445" spans="2:5" x14ac:dyDescent="0.2">
      <c r="B1445" s="60" t="s">
        <v>2540</v>
      </c>
      <c r="C1445" s="192">
        <v>526025</v>
      </c>
      <c r="D1445" s="60" t="s">
        <v>395</v>
      </c>
      <c r="E1445" s="60" t="s">
        <v>410</v>
      </c>
    </row>
    <row r="1446" spans="2:5" x14ac:dyDescent="0.2">
      <c r="B1446" s="60" t="s">
        <v>2541</v>
      </c>
      <c r="C1446" s="192">
        <v>531904</v>
      </c>
      <c r="D1446" s="60" t="s">
        <v>2542</v>
      </c>
      <c r="E1446" s="60" t="s">
        <v>761</v>
      </c>
    </row>
    <row r="1447" spans="2:5" x14ac:dyDescent="0.2">
      <c r="B1447" s="60" t="s">
        <v>2543</v>
      </c>
      <c r="C1447" s="192">
        <v>533104</v>
      </c>
      <c r="D1447" s="60" t="s">
        <v>2544</v>
      </c>
      <c r="E1447" s="60" t="s">
        <v>1026</v>
      </c>
    </row>
    <row r="1448" spans="2:5" x14ac:dyDescent="0.2">
      <c r="B1448" s="60" t="s">
        <v>2545</v>
      </c>
      <c r="C1448" s="192">
        <v>542351</v>
      </c>
      <c r="D1448" s="60" t="s">
        <v>2546</v>
      </c>
      <c r="E1448" s="60" t="s">
        <v>2547</v>
      </c>
    </row>
    <row r="1449" spans="2:5" x14ac:dyDescent="0.2">
      <c r="B1449" s="60" t="s">
        <v>2548</v>
      </c>
      <c r="C1449" s="192">
        <v>507488</v>
      </c>
      <c r="D1449" s="60" t="s">
        <v>2549</v>
      </c>
      <c r="E1449" s="60" t="s">
        <v>1026</v>
      </c>
    </row>
    <row r="1450" spans="2:5" x14ac:dyDescent="0.2">
      <c r="B1450" s="60" t="s">
        <v>2550</v>
      </c>
      <c r="C1450" s="192">
        <v>505255</v>
      </c>
      <c r="D1450" s="60" t="s">
        <v>2551</v>
      </c>
      <c r="E1450" s="60" t="s">
        <v>403</v>
      </c>
    </row>
    <row r="1451" spans="2:5" x14ac:dyDescent="0.2">
      <c r="B1451" s="60" t="s">
        <v>2552</v>
      </c>
      <c r="C1451" s="192">
        <v>532754</v>
      </c>
      <c r="D1451" s="60" t="s">
        <v>2553</v>
      </c>
      <c r="E1451" s="60" t="s">
        <v>534</v>
      </c>
    </row>
    <row r="1452" spans="2:5" x14ac:dyDescent="0.2">
      <c r="B1452" s="60" t="s">
        <v>2554</v>
      </c>
      <c r="C1452" s="192">
        <v>540124</v>
      </c>
      <c r="D1452" s="60" t="s">
        <v>2555</v>
      </c>
      <c r="E1452" s="60" t="s">
        <v>750</v>
      </c>
    </row>
    <row r="1453" spans="2:5" x14ac:dyDescent="0.2">
      <c r="B1453" s="60" t="s">
        <v>2556</v>
      </c>
      <c r="C1453" s="192">
        <v>509567</v>
      </c>
      <c r="D1453" s="60" t="s">
        <v>2557</v>
      </c>
      <c r="E1453" s="60" t="s">
        <v>1323</v>
      </c>
    </row>
    <row r="1454" spans="2:5" x14ac:dyDescent="0.2">
      <c r="B1454" s="60" t="s">
        <v>2558</v>
      </c>
      <c r="C1454" s="192">
        <v>506480</v>
      </c>
      <c r="D1454" s="60" t="s">
        <v>2559</v>
      </c>
      <c r="E1454" s="60" t="s">
        <v>605</v>
      </c>
    </row>
    <row r="1455" spans="2:5" x14ac:dyDescent="0.2">
      <c r="B1455" s="60" t="s">
        <v>2560</v>
      </c>
      <c r="C1455" s="192">
        <v>530317</v>
      </c>
      <c r="D1455" s="60" t="s">
        <v>395</v>
      </c>
      <c r="E1455" s="60" t="s">
        <v>433</v>
      </c>
    </row>
    <row r="1456" spans="2:5" x14ac:dyDescent="0.2">
      <c r="B1456" s="60" t="s">
        <v>2561</v>
      </c>
      <c r="C1456" s="192">
        <v>532734</v>
      </c>
      <c r="D1456" s="60" t="s">
        <v>2562</v>
      </c>
      <c r="E1456" s="60" t="s">
        <v>427</v>
      </c>
    </row>
    <row r="1457" spans="2:5" x14ac:dyDescent="0.2">
      <c r="B1457" s="60" t="s">
        <v>2563</v>
      </c>
      <c r="C1457" s="192">
        <v>500163</v>
      </c>
      <c r="D1457" s="60" t="s">
        <v>2564</v>
      </c>
      <c r="E1457" s="60" t="s">
        <v>2565</v>
      </c>
    </row>
    <row r="1458" spans="2:5" x14ac:dyDescent="0.2">
      <c r="B1458" s="60" t="s">
        <v>2566</v>
      </c>
      <c r="C1458" s="192">
        <v>500163</v>
      </c>
      <c r="D1458" s="60" t="s">
        <v>2564</v>
      </c>
      <c r="E1458" s="60" t="s">
        <v>2565</v>
      </c>
    </row>
    <row r="1459" spans="2:5" x14ac:dyDescent="0.2">
      <c r="B1459" s="60" t="s">
        <v>2567</v>
      </c>
      <c r="C1459" s="192" t="s">
        <v>395</v>
      </c>
      <c r="D1459" s="60" t="s">
        <v>2568</v>
      </c>
      <c r="E1459" s="60" t="s">
        <v>406</v>
      </c>
    </row>
    <row r="1460" spans="2:5" x14ac:dyDescent="0.2">
      <c r="B1460" s="60" t="s">
        <v>2569</v>
      </c>
      <c r="C1460" s="192">
        <v>540743</v>
      </c>
      <c r="D1460" s="60" t="s">
        <v>2570</v>
      </c>
      <c r="E1460" s="60" t="s">
        <v>593</v>
      </c>
    </row>
    <row r="1461" spans="2:5" x14ac:dyDescent="0.2">
      <c r="B1461" s="60" t="s">
        <v>2571</v>
      </c>
      <c r="C1461" s="192">
        <v>532424</v>
      </c>
      <c r="D1461" s="60" t="s">
        <v>2572</v>
      </c>
      <c r="E1461" s="60" t="s">
        <v>577</v>
      </c>
    </row>
    <row r="1462" spans="2:5" x14ac:dyDescent="0.2">
      <c r="B1462" s="60" t="s">
        <v>2573</v>
      </c>
      <c r="C1462" s="192">
        <v>500164</v>
      </c>
      <c r="D1462" s="60" t="s">
        <v>2574</v>
      </c>
      <c r="E1462" s="60" t="s">
        <v>443</v>
      </c>
    </row>
    <row r="1463" spans="2:5" x14ac:dyDescent="0.2">
      <c r="B1463" s="60" t="s">
        <v>2575</v>
      </c>
      <c r="C1463" s="192">
        <v>533150</v>
      </c>
      <c r="D1463" s="60" t="s">
        <v>2576</v>
      </c>
      <c r="E1463" s="60" t="s">
        <v>481</v>
      </c>
    </row>
    <row r="1464" spans="2:5" x14ac:dyDescent="0.2">
      <c r="B1464" s="60" t="s">
        <v>2577</v>
      </c>
      <c r="C1464" s="192">
        <v>538787</v>
      </c>
      <c r="D1464" s="60" t="s">
        <v>395</v>
      </c>
      <c r="E1464" s="60" t="s">
        <v>412</v>
      </c>
    </row>
    <row r="1465" spans="2:5" x14ac:dyDescent="0.2">
      <c r="B1465" s="60" t="s">
        <v>2578</v>
      </c>
      <c r="C1465" s="192">
        <v>533189</v>
      </c>
      <c r="D1465" s="60" t="s">
        <v>2579</v>
      </c>
      <c r="E1465" s="60" t="s">
        <v>509</v>
      </c>
    </row>
    <row r="1466" spans="2:5" x14ac:dyDescent="0.2">
      <c r="B1466" s="60" t="s">
        <v>2580</v>
      </c>
      <c r="C1466" s="192">
        <v>531600</v>
      </c>
      <c r="D1466" s="60" t="s">
        <v>395</v>
      </c>
      <c r="E1466" s="60" t="s">
        <v>378</v>
      </c>
    </row>
    <row r="1467" spans="2:5" x14ac:dyDescent="0.2">
      <c r="B1467" s="60" t="s">
        <v>2581</v>
      </c>
      <c r="C1467" s="192">
        <v>532957</v>
      </c>
      <c r="D1467" s="60" t="s">
        <v>395</v>
      </c>
      <c r="E1467" s="60" t="s">
        <v>410</v>
      </c>
    </row>
    <row r="1468" spans="2:5" x14ac:dyDescent="0.2">
      <c r="B1468" s="60" t="s">
        <v>2582</v>
      </c>
      <c r="C1468" s="192">
        <v>532630</v>
      </c>
      <c r="D1468" s="60" t="s">
        <v>2583</v>
      </c>
      <c r="E1468" s="60" t="s">
        <v>509</v>
      </c>
    </row>
    <row r="1469" spans="2:5" x14ac:dyDescent="0.2">
      <c r="B1469" s="60" t="s">
        <v>2584</v>
      </c>
      <c r="C1469" s="192">
        <v>539725</v>
      </c>
      <c r="D1469" s="60" t="s">
        <v>2585</v>
      </c>
      <c r="E1469" s="60" t="s">
        <v>644</v>
      </c>
    </row>
    <row r="1470" spans="2:5" x14ac:dyDescent="0.2">
      <c r="B1470" s="60" t="s">
        <v>2586</v>
      </c>
      <c r="C1470" s="192">
        <v>532980</v>
      </c>
      <c r="D1470" s="60" t="s">
        <v>2587</v>
      </c>
      <c r="E1470" s="60" t="s">
        <v>644</v>
      </c>
    </row>
    <row r="1471" spans="2:5" x14ac:dyDescent="0.2">
      <c r="B1471" s="60" t="s">
        <v>2588</v>
      </c>
      <c r="C1471" s="192">
        <v>780012</v>
      </c>
      <c r="D1471" s="60" t="s">
        <v>395</v>
      </c>
      <c r="E1471" s="60" t="s">
        <v>486</v>
      </c>
    </row>
    <row r="1472" spans="2:5" x14ac:dyDescent="0.2">
      <c r="B1472" s="60" t="s">
        <v>2589</v>
      </c>
      <c r="C1472" s="192">
        <v>538542</v>
      </c>
      <c r="D1472" s="60" t="s">
        <v>395</v>
      </c>
      <c r="E1472" s="60" t="s">
        <v>455</v>
      </c>
    </row>
    <row r="1473" spans="2:5" x14ac:dyDescent="0.2">
      <c r="B1473" s="60" t="s">
        <v>2590</v>
      </c>
      <c r="C1473" s="192">
        <v>538180</v>
      </c>
      <c r="D1473" s="60" t="s">
        <v>2591</v>
      </c>
      <c r="E1473" s="60" t="s">
        <v>415</v>
      </c>
    </row>
    <row r="1474" spans="2:5" x14ac:dyDescent="0.2">
      <c r="B1474" s="60" t="s">
        <v>2592</v>
      </c>
      <c r="C1474" s="192">
        <v>505576</v>
      </c>
      <c r="D1474" s="60" t="s">
        <v>395</v>
      </c>
      <c r="E1474" s="60" t="s">
        <v>412</v>
      </c>
    </row>
    <row r="1475" spans="2:5" x14ac:dyDescent="0.2">
      <c r="B1475" s="60" t="s">
        <v>2593</v>
      </c>
      <c r="C1475" s="192">
        <v>531928</v>
      </c>
      <c r="D1475" s="60" t="s">
        <v>395</v>
      </c>
      <c r="E1475" s="60" t="s">
        <v>672</v>
      </c>
    </row>
    <row r="1476" spans="2:5" x14ac:dyDescent="0.2">
      <c r="B1476" s="60" t="s">
        <v>2594</v>
      </c>
      <c r="C1476" s="192">
        <v>540062</v>
      </c>
      <c r="D1476" s="60" t="s">
        <v>395</v>
      </c>
      <c r="E1476" s="60" t="s">
        <v>500</v>
      </c>
    </row>
    <row r="1477" spans="2:5" x14ac:dyDescent="0.2">
      <c r="B1477" s="60" t="s">
        <v>2595</v>
      </c>
      <c r="C1477" s="192">
        <v>530579</v>
      </c>
      <c r="D1477" s="60" t="s">
        <v>395</v>
      </c>
      <c r="E1477" s="60" t="s">
        <v>412</v>
      </c>
    </row>
    <row r="1478" spans="2:5" x14ac:dyDescent="0.2">
      <c r="B1478" s="60" t="s">
        <v>2596</v>
      </c>
      <c r="C1478" s="192">
        <v>500151</v>
      </c>
      <c r="D1478" s="60" t="s">
        <v>2597</v>
      </c>
      <c r="E1478" s="60" t="s">
        <v>2565</v>
      </c>
    </row>
    <row r="1479" spans="2:5" x14ac:dyDescent="0.2">
      <c r="B1479" s="60" t="s">
        <v>2598</v>
      </c>
      <c r="C1479" s="192">
        <v>526729</v>
      </c>
      <c r="D1479" s="60" t="s">
        <v>2599</v>
      </c>
      <c r="E1479" s="60" t="s">
        <v>509</v>
      </c>
    </row>
    <row r="1480" spans="2:5" x14ac:dyDescent="0.2">
      <c r="B1480" s="60" t="s">
        <v>2600</v>
      </c>
      <c r="C1480" s="192" t="s">
        <v>395</v>
      </c>
      <c r="D1480" s="60" t="s">
        <v>2601</v>
      </c>
      <c r="E1480" s="60" t="s">
        <v>406</v>
      </c>
    </row>
    <row r="1481" spans="2:5" x14ac:dyDescent="0.2">
      <c r="B1481" s="60" t="s">
        <v>2602</v>
      </c>
      <c r="C1481" s="192">
        <v>531439</v>
      </c>
      <c r="D1481" s="60" t="s">
        <v>2603</v>
      </c>
      <c r="E1481" s="60" t="s">
        <v>381</v>
      </c>
    </row>
    <row r="1482" spans="2:5" x14ac:dyDescent="0.2">
      <c r="B1482" s="60" t="s">
        <v>2604</v>
      </c>
      <c r="C1482" s="192">
        <v>531360</v>
      </c>
      <c r="D1482" s="60" t="s">
        <v>395</v>
      </c>
      <c r="E1482" s="60" t="s">
        <v>816</v>
      </c>
    </row>
    <row r="1483" spans="2:5" x14ac:dyDescent="0.2">
      <c r="B1483" s="60" t="s">
        <v>2605</v>
      </c>
      <c r="C1483" s="192">
        <v>513309</v>
      </c>
      <c r="D1483" s="60" t="s">
        <v>395</v>
      </c>
      <c r="E1483" s="60" t="s">
        <v>700</v>
      </c>
    </row>
    <row r="1484" spans="2:5" x14ac:dyDescent="0.2">
      <c r="B1484" s="60" t="s">
        <v>2606</v>
      </c>
      <c r="C1484" s="192">
        <v>523676</v>
      </c>
      <c r="D1484" s="60" t="s">
        <v>395</v>
      </c>
      <c r="E1484" s="60" t="s">
        <v>509</v>
      </c>
    </row>
    <row r="1485" spans="2:5" x14ac:dyDescent="0.2">
      <c r="B1485" s="60" t="s">
        <v>2607</v>
      </c>
      <c r="C1485" s="192">
        <v>530655</v>
      </c>
      <c r="D1485" s="60" t="s">
        <v>2608</v>
      </c>
      <c r="E1485" s="60" t="s">
        <v>718</v>
      </c>
    </row>
    <row r="1486" spans="2:5" x14ac:dyDescent="0.2">
      <c r="B1486" s="60" t="s">
        <v>2609</v>
      </c>
      <c r="C1486" s="192">
        <v>530655</v>
      </c>
      <c r="D1486" s="60" t="s">
        <v>2608</v>
      </c>
      <c r="E1486" s="60" t="s">
        <v>718</v>
      </c>
    </row>
    <row r="1487" spans="2:5" x14ac:dyDescent="0.2">
      <c r="B1487" s="60" t="s">
        <v>2610</v>
      </c>
      <c r="C1487" s="192">
        <v>500166</v>
      </c>
      <c r="D1487" s="60" t="s">
        <v>395</v>
      </c>
      <c r="E1487" s="60" t="s">
        <v>802</v>
      </c>
    </row>
    <row r="1488" spans="2:5" x14ac:dyDescent="0.2">
      <c r="B1488" s="60" t="s">
        <v>2611</v>
      </c>
      <c r="C1488" s="192">
        <v>500168</v>
      </c>
      <c r="D1488" s="60" t="s">
        <v>395</v>
      </c>
      <c r="E1488" s="60" t="s">
        <v>875</v>
      </c>
    </row>
    <row r="1489" spans="2:5" x14ac:dyDescent="0.2">
      <c r="B1489" s="60" t="s">
        <v>2612</v>
      </c>
      <c r="C1489" s="192">
        <v>500168</v>
      </c>
      <c r="D1489" s="60" t="s">
        <v>395</v>
      </c>
      <c r="E1489" s="60" t="s">
        <v>875</v>
      </c>
    </row>
    <row r="1490" spans="2:5" x14ac:dyDescent="0.2">
      <c r="B1490" s="60" t="s">
        <v>2613</v>
      </c>
      <c r="C1490" s="192">
        <v>531913</v>
      </c>
      <c r="D1490" s="60" t="s">
        <v>395</v>
      </c>
      <c r="E1490" s="60" t="s">
        <v>718</v>
      </c>
    </row>
    <row r="1491" spans="2:5" x14ac:dyDescent="0.2">
      <c r="B1491" s="60" t="s">
        <v>2614</v>
      </c>
      <c r="C1491" s="192">
        <v>526717</v>
      </c>
      <c r="D1491" s="60" t="s">
        <v>395</v>
      </c>
      <c r="E1491" s="60" t="s">
        <v>590</v>
      </c>
    </row>
    <row r="1492" spans="2:5" x14ac:dyDescent="0.2">
      <c r="B1492" s="60" t="s">
        <v>2615</v>
      </c>
      <c r="C1492" s="192">
        <v>531608</v>
      </c>
      <c r="D1492" s="60" t="s">
        <v>395</v>
      </c>
      <c r="E1492" s="60" t="s">
        <v>1440</v>
      </c>
    </row>
    <row r="1493" spans="2:5" x14ac:dyDescent="0.2">
      <c r="B1493" s="60" t="s">
        <v>2616</v>
      </c>
      <c r="C1493" s="192">
        <v>531111</v>
      </c>
      <c r="D1493" s="60" t="s">
        <v>395</v>
      </c>
      <c r="E1493" s="60" t="s">
        <v>1440</v>
      </c>
    </row>
    <row r="1494" spans="2:5" x14ac:dyDescent="0.2">
      <c r="B1494" s="60" t="s">
        <v>2617</v>
      </c>
      <c r="C1494" s="192">
        <v>531111</v>
      </c>
      <c r="D1494" s="60" t="s">
        <v>395</v>
      </c>
      <c r="E1494" s="60" t="s">
        <v>1440</v>
      </c>
    </row>
    <row r="1495" spans="2:5" x14ac:dyDescent="0.2">
      <c r="B1495" s="60" t="s">
        <v>2618</v>
      </c>
      <c r="C1495" s="192">
        <v>509148</v>
      </c>
      <c r="D1495" s="60" t="s">
        <v>395</v>
      </c>
      <c r="E1495" s="60" t="s">
        <v>875</v>
      </c>
    </row>
    <row r="1496" spans="2:5" x14ac:dyDescent="0.2">
      <c r="B1496" s="60" t="s">
        <v>2619</v>
      </c>
      <c r="C1496" s="192">
        <v>530709</v>
      </c>
      <c r="D1496" s="60" t="s">
        <v>395</v>
      </c>
      <c r="E1496" s="60" t="s">
        <v>412</v>
      </c>
    </row>
    <row r="1497" spans="2:5" x14ac:dyDescent="0.2">
      <c r="B1497" s="60" t="s">
        <v>2620</v>
      </c>
      <c r="C1497" s="192">
        <v>530663</v>
      </c>
      <c r="D1497" s="60" t="s">
        <v>395</v>
      </c>
      <c r="E1497" s="60" t="s">
        <v>378</v>
      </c>
    </row>
    <row r="1498" spans="2:5" x14ac:dyDescent="0.2">
      <c r="B1498" s="60" t="s">
        <v>2621</v>
      </c>
      <c r="C1498" s="192">
        <v>532543</v>
      </c>
      <c r="D1498" s="60" t="s">
        <v>2622</v>
      </c>
      <c r="E1498" s="60" t="s">
        <v>605</v>
      </c>
    </row>
    <row r="1499" spans="2:5" x14ac:dyDescent="0.2">
      <c r="B1499" s="60" t="s">
        <v>2623</v>
      </c>
      <c r="C1499" s="192">
        <v>533761</v>
      </c>
      <c r="D1499" s="60" t="s">
        <v>2624</v>
      </c>
      <c r="E1499" s="60" t="s">
        <v>793</v>
      </c>
    </row>
    <row r="1500" spans="2:5" x14ac:dyDescent="0.2">
      <c r="B1500" s="60" t="s">
        <v>2625</v>
      </c>
      <c r="C1500" s="192">
        <v>780002</v>
      </c>
      <c r="D1500" s="60" t="s">
        <v>395</v>
      </c>
      <c r="E1500" s="60" t="s">
        <v>486</v>
      </c>
    </row>
    <row r="1501" spans="2:5" x14ac:dyDescent="0.2">
      <c r="B1501" s="60" t="s">
        <v>2626</v>
      </c>
      <c r="C1501" s="192">
        <v>590126</v>
      </c>
      <c r="D1501" s="60" t="s">
        <v>395</v>
      </c>
      <c r="E1501" s="60" t="s">
        <v>1997</v>
      </c>
    </row>
    <row r="1502" spans="2:5" x14ac:dyDescent="0.2">
      <c r="B1502" s="60" t="s">
        <v>2627</v>
      </c>
      <c r="C1502" s="192">
        <v>539235</v>
      </c>
      <c r="D1502" s="60" t="s">
        <v>395</v>
      </c>
      <c r="E1502" s="60" t="s">
        <v>802</v>
      </c>
    </row>
    <row r="1503" spans="2:5" x14ac:dyDescent="0.2">
      <c r="B1503" s="60" t="s">
        <v>2628</v>
      </c>
      <c r="C1503" s="192">
        <v>532482</v>
      </c>
      <c r="D1503" s="60" t="s">
        <v>2629</v>
      </c>
      <c r="E1503" s="60" t="s">
        <v>433</v>
      </c>
    </row>
    <row r="1504" spans="2:5" x14ac:dyDescent="0.2">
      <c r="B1504" s="60" t="s">
        <v>2630</v>
      </c>
      <c r="C1504" s="192">
        <v>532482</v>
      </c>
      <c r="D1504" s="60" t="s">
        <v>2629</v>
      </c>
      <c r="E1504" s="60" t="s">
        <v>433</v>
      </c>
    </row>
    <row r="1505" spans="2:5" x14ac:dyDescent="0.2">
      <c r="B1505" s="60" t="s">
        <v>2631</v>
      </c>
      <c r="C1505" s="192">
        <v>509488</v>
      </c>
      <c r="D1505" s="60" t="s">
        <v>2632</v>
      </c>
      <c r="E1505" s="60" t="s">
        <v>580</v>
      </c>
    </row>
    <row r="1506" spans="2:5" x14ac:dyDescent="0.2">
      <c r="B1506" s="60" t="s">
        <v>2633</v>
      </c>
      <c r="C1506" s="192">
        <v>509488</v>
      </c>
      <c r="D1506" s="60" t="s">
        <v>2632</v>
      </c>
      <c r="E1506" s="60" t="s">
        <v>580</v>
      </c>
    </row>
    <row r="1507" spans="2:5" x14ac:dyDescent="0.2">
      <c r="B1507" s="60" t="s">
        <v>2634</v>
      </c>
      <c r="C1507" s="192">
        <v>500300</v>
      </c>
      <c r="D1507" s="60" t="s">
        <v>2635</v>
      </c>
      <c r="E1507" s="60" t="s">
        <v>408</v>
      </c>
    </row>
    <row r="1508" spans="2:5" x14ac:dyDescent="0.2">
      <c r="B1508" s="60" t="s">
        <v>2636</v>
      </c>
      <c r="C1508" s="192">
        <v>526751</v>
      </c>
      <c r="D1508" s="60" t="s">
        <v>395</v>
      </c>
      <c r="E1508" s="60" t="s">
        <v>389</v>
      </c>
    </row>
    <row r="1509" spans="2:5" x14ac:dyDescent="0.2">
      <c r="B1509" s="60" t="s">
        <v>2637</v>
      </c>
      <c r="C1509" s="192">
        <v>505710</v>
      </c>
      <c r="D1509" s="60" t="s">
        <v>395</v>
      </c>
      <c r="E1509" s="60" t="s">
        <v>443</v>
      </c>
    </row>
    <row r="1510" spans="2:5" x14ac:dyDescent="0.2">
      <c r="B1510" s="60" t="s">
        <v>2638</v>
      </c>
      <c r="C1510" s="192">
        <v>505710</v>
      </c>
      <c r="D1510" s="60" t="s">
        <v>395</v>
      </c>
      <c r="E1510" s="60" t="s">
        <v>443</v>
      </c>
    </row>
    <row r="1511" spans="2:5" x14ac:dyDescent="0.2">
      <c r="B1511" s="60" t="s">
        <v>2639</v>
      </c>
      <c r="C1511" s="192">
        <v>509546</v>
      </c>
      <c r="D1511" s="60" t="s">
        <v>395</v>
      </c>
      <c r="E1511" s="60" t="s">
        <v>596</v>
      </c>
    </row>
    <row r="1512" spans="2:5" x14ac:dyDescent="0.2">
      <c r="B1512" s="60" t="s">
        <v>2640</v>
      </c>
      <c r="C1512" s="192">
        <v>533282</v>
      </c>
      <c r="D1512" s="60" t="s">
        <v>2641</v>
      </c>
      <c r="E1512" s="60" t="s">
        <v>2642</v>
      </c>
    </row>
    <row r="1513" spans="2:5" x14ac:dyDescent="0.2">
      <c r="B1513" s="60" t="s">
        <v>2643</v>
      </c>
      <c r="C1513" s="192">
        <v>533282</v>
      </c>
      <c r="D1513" s="60" t="s">
        <v>2641</v>
      </c>
      <c r="E1513" s="60" t="s">
        <v>2642</v>
      </c>
    </row>
    <row r="1514" spans="2:5" x14ac:dyDescent="0.2">
      <c r="B1514" s="60" t="s">
        <v>2644</v>
      </c>
      <c r="C1514" s="192">
        <v>532015</v>
      </c>
      <c r="D1514" s="60" t="s">
        <v>395</v>
      </c>
      <c r="E1514" s="60" t="s">
        <v>410</v>
      </c>
    </row>
    <row r="1515" spans="2:5" x14ac:dyDescent="0.2">
      <c r="B1515" s="60" t="s">
        <v>2645</v>
      </c>
      <c r="C1515" s="192">
        <v>532015</v>
      </c>
      <c r="D1515" s="60" t="s">
        <v>395</v>
      </c>
      <c r="E1515" s="60" t="s">
        <v>410</v>
      </c>
    </row>
    <row r="1516" spans="2:5" x14ac:dyDescent="0.2">
      <c r="B1516" s="60" t="s">
        <v>2646</v>
      </c>
      <c r="C1516" s="192">
        <v>501455</v>
      </c>
      <c r="D1516" s="60" t="s">
        <v>2647</v>
      </c>
      <c r="E1516" s="60" t="s">
        <v>403</v>
      </c>
    </row>
    <row r="1517" spans="2:5" x14ac:dyDescent="0.2">
      <c r="B1517" s="60" t="s">
        <v>2648</v>
      </c>
      <c r="C1517" s="192">
        <v>531737</v>
      </c>
      <c r="D1517" s="60" t="s">
        <v>395</v>
      </c>
      <c r="E1517" s="60" t="s">
        <v>816</v>
      </c>
    </row>
    <row r="1518" spans="2:5" x14ac:dyDescent="0.2">
      <c r="B1518" s="60" t="s">
        <v>2649</v>
      </c>
      <c r="C1518" s="192">
        <v>538979</v>
      </c>
      <c r="D1518" s="60" t="s">
        <v>2650</v>
      </c>
      <c r="E1518" s="60" t="s">
        <v>672</v>
      </c>
    </row>
    <row r="1519" spans="2:5" x14ac:dyDescent="0.2">
      <c r="B1519" s="60" t="s">
        <v>2651</v>
      </c>
      <c r="C1519" s="192">
        <v>526797</v>
      </c>
      <c r="D1519" s="60" t="s">
        <v>2652</v>
      </c>
      <c r="E1519" s="60" t="s">
        <v>890</v>
      </c>
    </row>
    <row r="1520" spans="2:5" x14ac:dyDescent="0.2">
      <c r="B1520" s="60" t="s">
        <v>2653</v>
      </c>
      <c r="C1520" s="192" t="s">
        <v>395</v>
      </c>
      <c r="D1520" s="60" t="s">
        <v>2654</v>
      </c>
      <c r="E1520" s="60" t="s">
        <v>406</v>
      </c>
    </row>
    <row r="1521" spans="2:5" x14ac:dyDescent="0.2">
      <c r="B1521" s="60" t="s">
        <v>2655</v>
      </c>
      <c r="C1521" s="192">
        <v>508918</v>
      </c>
      <c r="D1521" s="60" t="s">
        <v>395</v>
      </c>
      <c r="E1521" s="60" t="s">
        <v>500</v>
      </c>
    </row>
    <row r="1522" spans="2:5" x14ac:dyDescent="0.2">
      <c r="B1522" s="60" t="s">
        <v>2656</v>
      </c>
      <c r="C1522" s="192">
        <v>506076</v>
      </c>
      <c r="D1522" s="60" t="s">
        <v>2657</v>
      </c>
      <c r="E1522" s="60" t="s">
        <v>1314</v>
      </c>
    </row>
    <row r="1523" spans="2:5" x14ac:dyDescent="0.2">
      <c r="B1523" s="60" t="s">
        <v>2658</v>
      </c>
      <c r="C1523" s="192">
        <v>531449</v>
      </c>
      <c r="D1523" s="60" t="s">
        <v>395</v>
      </c>
      <c r="E1523" s="60" t="s">
        <v>593</v>
      </c>
    </row>
    <row r="1524" spans="2:5" x14ac:dyDescent="0.2">
      <c r="B1524" s="60" t="s">
        <v>2659</v>
      </c>
      <c r="C1524" s="192">
        <v>501314</v>
      </c>
      <c r="D1524" s="60" t="s">
        <v>395</v>
      </c>
      <c r="E1524" s="60" t="s">
        <v>417</v>
      </c>
    </row>
    <row r="1525" spans="2:5" x14ac:dyDescent="0.2">
      <c r="B1525" s="60" t="s">
        <v>2660</v>
      </c>
      <c r="C1525" s="192">
        <v>539522</v>
      </c>
      <c r="D1525" s="60" t="s">
        <v>395</v>
      </c>
      <c r="E1525" s="60" t="s">
        <v>841</v>
      </c>
    </row>
    <row r="1526" spans="2:5" x14ac:dyDescent="0.2">
      <c r="B1526" s="60" t="s">
        <v>2661</v>
      </c>
      <c r="C1526" s="192">
        <v>539522</v>
      </c>
      <c r="D1526" s="60" t="s">
        <v>395</v>
      </c>
      <c r="E1526" s="60" t="s">
        <v>841</v>
      </c>
    </row>
    <row r="1527" spans="2:5" x14ac:dyDescent="0.2">
      <c r="B1527" s="60" t="s">
        <v>2662</v>
      </c>
      <c r="C1527" s="192">
        <v>509152</v>
      </c>
      <c r="D1527" s="60" t="s">
        <v>2663</v>
      </c>
      <c r="E1527" s="60" t="s">
        <v>875</v>
      </c>
    </row>
    <row r="1528" spans="2:5" x14ac:dyDescent="0.2">
      <c r="B1528" s="60" t="s">
        <v>2664</v>
      </c>
      <c r="C1528" s="192">
        <v>511288</v>
      </c>
      <c r="D1528" s="60" t="s">
        <v>2665</v>
      </c>
      <c r="E1528" s="60" t="s">
        <v>453</v>
      </c>
    </row>
    <row r="1529" spans="2:5" x14ac:dyDescent="0.2">
      <c r="B1529" s="60" t="s">
        <v>2666</v>
      </c>
      <c r="C1529" s="192">
        <v>511543</v>
      </c>
      <c r="D1529" s="60" t="s">
        <v>395</v>
      </c>
      <c r="E1529" s="60" t="s">
        <v>412</v>
      </c>
    </row>
    <row r="1530" spans="2:5" x14ac:dyDescent="0.2">
      <c r="B1530" s="60" t="s">
        <v>2667</v>
      </c>
      <c r="C1530" s="192">
        <v>530605</v>
      </c>
      <c r="D1530" s="60" t="s">
        <v>395</v>
      </c>
      <c r="E1530" s="60" t="s">
        <v>410</v>
      </c>
    </row>
    <row r="1531" spans="2:5" x14ac:dyDescent="0.2">
      <c r="B1531" s="60" t="s">
        <v>2668</v>
      </c>
      <c r="C1531" s="192">
        <v>530469</v>
      </c>
      <c r="D1531" s="60" t="s">
        <v>395</v>
      </c>
      <c r="E1531" s="60" t="s">
        <v>412</v>
      </c>
    </row>
    <row r="1532" spans="2:5" x14ac:dyDescent="0.2">
      <c r="B1532" s="60" t="s">
        <v>2669</v>
      </c>
      <c r="C1532" s="192">
        <v>532951</v>
      </c>
      <c r="D1532" s="60" t="s">
        <v>2670</v>
      </c>
      <c r="E1532" s="60" t="s">
        <v>381</v>
      </c>
    </row>
    <row r="1533" spans="2:5" x14ac:dyDescent="0.2">
      <c r="B1533" s="60" t="s">
        <v>2671</v>
      </c>
      <c r="C1533" s="192">
        <v>532139</v>
      </c>
      <c r="D1533" s="60" t="s">
        <v>395</v>
      </c>
      <c r="E1533" s="60" t="s">
        <v>725</v>
      </c>
    </row>
    <row r="1534" spans="2:5" x14ac:dyDescent="0.2">
      <c r="B1534" s="60" t="s">
        <v>2672</v>
      </c>
      <c r="C1534" s="192">
        <v>532775</v>
      </c>
      <c r="D1534" s="60" t="s">
        <v>2673</v>
      </c>
      <c r="E1534" s="60" t="s">
        <v>541</v>
      </c>
    </row>
    <row r="1535" spans="2:5" x14ac:dyDescent="0.2">
      <c r="B1535" s="60" t="s">
        <v>2674</v>
      </c>
      <c r="C1535" s="192">
        <v>500160</v>
      </c>
      <c r="D1535" s="60" t="s">
        <v>2675</v>
      </c>
      <c r="E1535" s="60" t="s">
        <v>1341</v>
      </c>
    </row>
    <row r="1536" spans="2:5" x14ac:dyDescent="0.2">
      <c r="B1536" s="60" t="s">
        <v>2676</v>
      </c>
      <c r="C1536" s="192">
        <v>500170</v>
      </c>
      <c r="D1536" s="60" t="s">
        <v>2677</v>
      </c>
      <c r="E1536" s="60" t="s">
        <v>410</v>
      </c>
    </row>
    <row r="1537" spans="2:5" x14ac:dyDescent="0.2">
      <c r="B1537" s="60" t="s">
        <v>2678</v>
      </c>
      <c r="C1537" s="192">
        <v>532744</v>
      </c>
      <c r="D1537" s="60" t="s">
        <v>2679</v>
      </c>
      <c r="E1537" s="60" t="s">
        <v>410</v>
      </c>
    </row>
    <row r="1538" spans="2:5" x14ac:dyDescent="0.2">
      <c r="B1538" s="60" t="s">
        <v>2680</v>
      </c>
      <c r="C1538" s="192">
        <v>540602</v>
      </c>
      <c r="D1538" s="60" t="s">
        <v>2681</v>
      </c>
      <c r="E1538" s="60" t="s">
        <v>1341</v>
      </c>
    </row>
    <row r="1539" spans="2:5" x14ac:dyDescent="0.2">
      <c r="B1539" s="60" t="s">
        <v>2682</v>
      </c>
      <c r="C1539" s="192">
        <v>539479</v>
      </c>
      <c r="D1539" s="60" t="s">
        <v>395</v>
      </c>
      <c r="E1539" s="60" t="s">
        <v>403</v>
      </c>
    </row>
    <row r="1540" spans="2:5" x14ac:dyDescent="0.2">
      <c r="B1540" s="60" t="s">
        <v>2683</v>
      </c>
      <c r="C1540" s="192">
        <v>509079</v>
      </c>
      <c r="D1540" s="60" t="s">
        <v>2684</v>
      </c>
      <c r="E1540" s="60" t="s">
        <v>433</v>
      </c>
    </row>
    <row r="1541" spans="2:5" x14ac:dyDescent="0.2">
      <c r="B1541" s="60" t="s">
        <v>2685</v>
      </c>
      <c r="C1541" s="192">
        <v>530001</v>
      </c>
      <c r="D1541" s="60" t="s">
        <v>2686</v>
      </c>
      <c r="E1541" s="60" t="s">
        <v>443</v>
      </c>
    </row>
    <row r="1542" spans="2:5" x14ac:dyDescent="0.2">
      <c r="B1542" s="60" t="s">
        <v>2687</v>
      </c>
      <c r="C1542" s="192">
        <v>524226</v>
      </c>
      <c r="D1542" s="60" t="s">
        <v>2688</v>
      </c>
      <c r="E1542" s="60" t="s">
        <v>593</v>
      </c>
    </row>
    <row r="1543" spans="2:5" x14ac:dyDescent="0.2">
      <c r="B1543" s="60" t="s">
        <v>2689</v>
      </c>
      <c r="C1543" s="192">
        <v>522217</v>
      </c>
      <c r="D1543" s="60" t="s">
        <v>2690</v>
      </c>
      <c r="E1543" s="60" t="s">
        <v>473</v>
      </c>
    </row>
    <row r="1544" spans="2:5" x14ac:dyDescent="0.2">
      <c r="B1544" s="60" t="s">
        <v>2691</v>
      </c>
      <c r="C1544" s="192">
        <v>523768</v>
      </c>
      <c r="D1544" s="60" t="s">
        <v>395</v>
      </c>
      <c r="E1544" s="60" t="s">
        <v>923</v>
      </c>
    </row>
    <row r="1545" spans="2:5" x14ac:dyDescent="0.2">
      <c r="B1545" s="60" t="s">
        <v>2692</v>
      </c>
      <c r="C1545" s="192">
        <v>513507</v>
      </c>
      <c r="D1545" s="60" t="s">
        <v>395</v>
      </c>
      <c r="E1545" s="60" t="s">
        <v>718</v>
      </c>
    </row>
    <row r="1546" spans="2:5" x14ac:dyDescent="0.2">
      <c r="B1546" s="60" t="s">
        <v>2693</v>
      </c>
      <c r="C1546" s="192">
        <v>514386</v>
      </c>
      <c r="D1546" s="60" t="s">
        <v>395</v>
      </c>
      <c r="E1546" s="60" t="s">
        <v>410</v>
      </c>
    </row>
    <row r="1547" spans="2:5" x14ac:dyDescent="0.2">
      <c r="B1547" s="60" t="s">
        <v>2694</v>
      </c>
      <c r="C1547" s="192">
        <v>526965</v>
      </c>
      <c r="D1547" s="60" t="s">
        <v>395</v>
      </c>
      <c r="E1547" s="60" t="s">
        <v>590</v>
      </c>
    </row>
    <row r="1548" spans="2:5" x14ac:dyDescent="0.2">
      <c r="B1548" s="60" t="s">
        <v>2695</v>
      </c>
      <c r="C1548" s="192">
        <v>511441</v>
      </c>
      <c r="D1548" s="60" t="s">
        <v>395</v>
      </c>
      <c r="E1548" s="60" t="s">
        <v>378</v>
      </c>
    </row>
    <row r="1549" spans="2:5" x14ac:dyDescent="0.2">
      <c r="B1549" s="60" t="s">
        <v>2696</v>
      </c>
      <c r="C1549" s="192">
        <v>500173</v>
      </c>
      <c r="D1549" s="60" t="s">
        <v>2697</v>
      </c>
      <c r="E1549" s="60" t="s">
        <v>1430</v>
      </c>
    </row>
    <row r="1550" spans="2:5" x14ac:dyDescent="0.2">
      <c r="B1550" s="60" t="s">
        <v>2698</v>
      </c>
      <c r="C1550" s="192">
        <v>531410</v>
      </c>
      <c r="D1550" s="60" t="s">
        <v>395</v>
      </c>
      <c r="E1550" s="60" t="s">
        <v>700</v>
      </c>
    </row>
    <row r="1551" spans="2:5" x14ac:dyDescent="0.2">
      <c r="B1551" s="60" t="s">
        <v>2699</v>
      </c>
      <c r="C1551" s="192">
        <v>539336</v>
      </c>
      <c r="D1551" s="60" t="s">
        <v>2700</v>
      </c>
      <c r="E1551" s="60" t="s">
        <v>526</v>
      </c>
    </row>
    <row r="1552" spans="2:5" x14ac:dyDescent="0.2">
      <c r="B1552" s="60" t="s">
        <v>2701</v>
      </c>
      <c r="C1552" s="192">
        <v>507960</v>
      </c>
      <c r="D1552" s="60" t="s">
        <v>395</v>
      </c>
      <c r="E1552" s="60" t="s">
        <v>596</v>
      </c>
    </row>
    <row r="1553" spans="2:5" x14ac:dyDescent="0.2">
      <c r="B1553" s="60" t="s">
        <v>2702</v>
      </c>
      <c r="C1553" s="192">
        <v>540938</v>
      </c>
      <c r="D1553" s="60" t="s">
        <v>395</v>
      </c>
      <c r="E1553" s="60" t="s">
        <v>410</v>
      </c>
    </row>
    <row r="1554" spans="2:5" x14ac:dyDescent="0.2">
      <c r="B1554" s="60" t="s">
        <v>2703</v>
      </c>
      <c r="C1554" s="192">
        <v>517300</v>
      </c>
      <c r="D1554" s="60" t="s">
        <v>2704</v>
      </c>
      <c r="E1554" s="60" t="s">
        <v>534</v>
      </c>
    </row>
    <row r="1555" spans="2:5" x14ac:dyDescent="0.2">
      <c r="B1555" s="60" t="s">
        <v>2705</v>
      </c>
      <c r="C1555" s="192">
        <v>517372</v>
      </c>
      <c r="D1555" s="60" t="s">
        <v>395</v>
      </c>
      <c r="E1555" s="60" t="s">
        <v>1314</v>
      </c>
    </row>
    <row r="1556" spans="2:5" x14ac:dyDescent="0.2">
      <c r="B1556" s="60" t="s">
        <v>2706</v>
      </c>
      <c r="C1556" s="192">
        <v>531341</v>
      </c>
      <c r="D1556" s="60" t="s">
        <v>395</v>
      </c>
      <c r="E1556" s="60" t="s">
        <v>412</v>
      </c>
    </row>
    <row r="1557" spans="2:5" x14ac:dyDescent="0.2">
      <c r="B1557" s="60" t="s">
        <v>2707</v>
      </c>
      <c r="C1557" s="192">
        <v>500174</v>
      </c>
      <c r="D1557" s="60" t="s">
        <v>2708</v>
      </c>
      <c r="E1557" s="60" t="s">
        <v>412</v>
      </c>
    </row>
    <row r="1558" spans="2:5" x14ac:dyDescent="0.2">
      <c r="B1558" s="60" t="s">
        <v>2709</v>
      </c>
      <c r="C1558" s="192">
        <v>524754</v>
      </c>
      <c r="D1558" s="60" t="s">
        <v>395</v>
      </c>
      <c r="E1558" s="60" t="s">
        <v>1359</v>
      </c>
    </row>
    <row r="1559" spans="2:5" x14ac:dyDescent="0.2">
      <c r="B1559" s="60" t="s">
        <v>2710</v>
      </c>
      <c r="C1559" s="192">
        <v>531881</v>
      </c>
      <c r="D1559" s="60" t="s">
        <v>395</v>
      </c>
      <c r="E1559" s="60" t="s">
        <v>417</v>
      </c>
    </row>
    <row r="1560" spans="2:5" x14ac:dyDescent="0.2">
      <c r="B1560" s="60" t="s">
        <v>2711</v>
      </c>
      <c r="C1560" s="192">
        <v>532181</v>
      </c>
      <c r="D1560" s="60" t="s">
        <v>2712</v>
      </c>
      <c r="E1560" s="60" t="s">
        <v>1072</v>
      </c>
    </row>
    <row r="1561" spans="2:5" x14ac:dyDescent="0.2">
      <c r="B1561" s="60" t="s">
        <v>2713</v>
      </c>
      <c r="C1561" s="192">
        <v>500670</v>
      </c>
      <c r="D1561" s="60" t="s">
        <v>2714</v>
      </c>
      <c r="E1561" s="60" t="s">
        <v>903</v>
      </c>
    </row>
    <row r="1562" spans="2:5" x14ac:dyDescent="0.2">
      <c r="B1562" s="60" t="s">
        <v>2715</v>
      </c>
      <c r="C1562" s="192">
        <v>513536</v>
      </c>
      <c r="D1562" s="60" t="s">
        <v>395</v>
      </c>
      <c r="E1562" s="60" t="s">
        <v>458</v>
      </c>
    </row>
    <row r="1563" spans="2:5" x14ac:dyDescent="0.2">
      <c r="B1563" s="60" t="s">
        <v>2716</v>
      </c>
      <c r="C1563" s="192">
        <v>506858</v>
      </c>
      <c r="D1563" s="60" t="s">
        <v>395</v>
      </c>
      <c r="E1563" s="60" t="s">
        <v>772</v>
      </c>
    </row>
    <row r="1564" spans="2:5" x14ac:dyDescent="0.2">
      <c r="B1564" s="60" t="s">
        <v>2717</v>
      </c>
      <c r="C1564" s="192">
        <v>533248</v>
      </c>
      <c r="D1564" s="60" t="s">
        <v>2718</v>
      </c>
      <c r="E1564" s="60" t="s">
        <v>531</v>
      </c>
    </row>
    <row r="1565" spans="2:5" x14ac:dyDescent="0.2">
      <c r="B1565" s="60" t="s">
        <v>2719</v>
      </c>
      <c r="C1565" s="192">
        <v>517288</v>
      </c>
      <c r="D1565" s="60" t="s">
        <v>395</v>
      </c>
      <c r="E1565" s="60" t="s">
        <v>693</v>
      </c>
    </row>
    <row r="1566" spans="2:5" x14ac:dyDescent="0.2">
      <c r="B1566" s="60" t="s">
        <v>2720</v>
      </c>
      <c r="C1566" s="192">
        <v>523836</v>
      </c>
      <c r="D1566" s="60" t="s">
        <v>2721</v>
      </c>
      <c r="E1566" s="60" t="s">
        <v>590</v>
      </c>
    </row>
    <row r="1567" spans="2:5" x14ac:dyDescent="0.2">
      <c r="B1567" s="60" t="s">
        <v>2722</v>
      </c>
      <c r="C1567" s="192">
        <v>518029</v>
      </c>
      <c r="D1567" s="60" t="s">
        <v>2723</v>
      </c>
      <c r="E1567" s="60" t="s">
        <v>408</v>
      </c>
    </row>
    <row r="1568" spans="2:5" x14ac:dyDescent="0.2">
      <c r="B1568" s="60" t="s">
        <v>2724</v>
      </c>
      <c r="C1568" s="192">
        <v>500690</v>
      </c>
      <c r="D1568" s="60" t="s">
        <v>2725</v>
      </c>
      <c r="E1568" s="60" t="s">
        <v>903</v>
      </c>
    </row>
    <row r="1569" spans="2:5" x14ac:dyDescent="0.2">
      <c r="B1569" s="60" t="s">
        <v>2726</v>
      </c>
      <c r="C1569" s="192">
        <v>532160</v>
      </c>
      <c r="D1569" s="60" t="s">
        <v>395</v>
      </c>
      <c r="E1569" s="60" t="s">
        <v>2727</v>
      </c>
    </row>
    <row r="1570" spans="2:5" x14ac:dyDescent="0.2">
      <c r="B1570" s="60" t="s">
        <v>2728</v>
      </c>
      <c r="C1570" s="192">
        <v>532702</v>
      </c>
      <c r="D1570" s="60" t="s">
        <v>2729</v>
      </c>
      <c r="E1570" s="60" t="s">
        <v>420</v>
      </c>
    </row>
    <row r="1571" spans="2:5" x14ac:dyDescent="0.2">
      <c r="B1571" s="60" t="s">
        <v>2730</v>
      </c>
      <c r="C1571" s="192">
        <v>524314</v>
      </c>
      <c r="D1571" s="60" t="s">
        <v>395</v>
      </c>
      <c r="E1571" s="60" t="s">
        <v>433</v>
      </c>
    </row>
    <row r="1572" spans="2:5" x14ac:dyDescent="0.2">
      <c r="B1572" s="60" t="s">
        <v>2731</v>
      </c>
      <c r="C1572" s="192">
        <v>506879</v>
      </c>
      <c r="D1572" s="60" t="s">
        <v>395</v>
      </c>
      <c r="E1572" s="60" t="s">
        <v>433</v>
      </c>
    </row>
    <row r="1573" spans="2:5" x14ac:dyDescent="0.2">
      <c r="B1573" s="60" t="s">
        <v>2732</v>
      </c>
      <c r="C1573" s="192">
        <v>513337</v>
      </c>
      <c r="D1573" s="60" t="s">
        <v>395</v>
      </c>
      <c r="E1573" s="60" t="s">
        <v>515</v>
      </c>
    </row>
    <row r="1574" spans="2:5" x14ac:dyDescent="0.2">
      <c r="B1574" s="60" t="s">
        <v>2733</v>
      </c>
      <c r="C1574" s="192">
        <v>506640</v>
      </c>
      <c r="D1574" s="60" t="s">
        <v>395</v>
      </c>
      <c r="E1574" s="60" t="s">
        <v>443</v>
      </c>
    </row>
    <row r="1575" spans="2:5" x14ac:dyDescent="0.2">
      <c r="B1575" s="60" t="s">
        <v>2734</v>
      </c>
      <c r="C1575" s="192">
        <v>506640</v>
      </c>
      <c r="D1575" s="60" t="s">
        <v>395</v>
      </c>
      <c r="E1575" s="60" t="s">
        <v>443</v>
      </c>
    </row>
    <row r="1576" spans="2:5" x14ac:dyDescent="0.2">
      <c r="B1576" s="60" t="s">
        <v>2735</v>
      </c>
      <c r="C1576" s="192">
        <v>538567</v>
      </c>
      <c r="D1576" s="60" t="s">
        <v>2736</v>
      </c>
      <c r="E1576" s="60" t="s">
        <v>605</v>
      </c>
    </row>
    <row r="1577" spans="2:5" x14ac:dyDescent="0.2">
      <c r="B1577" s="60" t="s">
        <v>2737</v>
      </c>
      <c r="C1577" s="192">
        <v>538567</v>
      </c>
      <c r="D1577" s="60" t="s">
        <v>2736</v>
      </c>
      <c r="E1577" s="60" t="s">
        <v>605</v>
      </c>
    </row>
    <row r="1578" spans="2:5" x14ac:dyDescent="0.2">
      <c r="B1578" s="60" t="s">
        <v>2738</v>
      </c>
      <c r="C1578" s="192">
        <v>532425</v>
      </c>
      <c r="D1578" s="60" t="s">
        <v>395</v>
      </c>
      <c r="E1578" s="60" t="s">
        <v>443</v>
      </c>
    </row>
    <row r="1579" spans="2:5" x14ac:dyDescent="0.2">
      <c r="B1579" s="60" t="s">
        <v>2739</v>
      </c>
      <c r="C1579" s="192">
        <v>532457</v>
      </c>
      <c r="D1579" s="60" t="s">
        <v>2740</v>
      </c>
      <c r="E1579" s="60" t="s">
        <v>443</v>
      </c>
    </row>
    <row r="1580" spans="2:5" x14ac:dyDescent="0.2">
      <c r="B1580" s="60" t="s">
        <v>2741</v>
      </c>
      <c r="C1580" s="192">
        <v>523277</v>
      </c>
      <c r="D1580" s="60" t="s">
        <v>395</v>
      </c>
      <c r="E1580" s="60" t="s">
        <v>398</v>
      </c>
    </row>
    <row r="1581" spans="2:5" x14ac:dyDescent="0.2">
      <c r="B1581" s="60" t="s">
        <v>2742</v>
      </c>
      <c r="C1581" s="192">
        <v>532708</v>
      </c>
      <c r="D1581" s="60" t="s">
        <v>2743</v>
      </c>
      <c r="E1581" s="60" t="s">
        <v>534</v>
      </c>
    </row>
    <row r="1582" spans="2:5" x14ac:dyDescent="0.2">
      <c r="B1582" s="60" t="s">
        <v>2744</v>
      </c>
      <c r="C1582" s="192">
        <v>530141</v>
      </c>
      <c r="D1582" s="60" t="s">
        <v>395</v>
      </c>
      <c r="E1582" s="60" t="s">
        <v>481</v>
      </c>
    </row>
    <row r="1583" spans="2:5" x14ac:dyDescent="0.2">
      <c r="B1583" s="60" t="s">
        <v>2745</v>
      </c>
      <c r="C1583" s="192">
        <v>533275</v>
      </c>
      <c r="D1583" s="60" t="s">
        <v>2746</v>
      </c>
      <c r="E1583" s="60" t="s">
        <v>427</v>
      </c>
    </row>
    <row r="1584" spans="2:5" x14ac:dyDescent="0.2">
      <c r="B1584" s="60" t="s">
        <v>2747</v>
      </c>
      <c r="C1584" s="192">
        <v>541019</v>
      </c>
      <c r="D1584" s="60" t="s">
        <v>2748</v>
      </c>
      <c r="E1584" s="60" t="s">
        <v>793</v>
      </c>
    </row>
    <row r="1585" spans="2:5" x14ac:dyDescent="0.2">
      <c r="B1585" s="60" t="s">
        <v>2749</v>
      </c>
      <c r="C1585" s="192">
        <v>539337</v>
      </c>
      <c r="D1585" s="60" t="s">
        <v>395</v>
      </c>
      <c r="E1585" s="60" t="s">
        <v>590</v>
      </c>
    </row>
    <row r="1586" spans="2:5" x14ac:dyDescent="0.2">
      <c r="B1586" s="60" t="s">
        <v>2750</v>
      </c>
      <c r="C1586" s="192">
        <v>502873</v>
      </c>
      <c r="D1586" s="60" t="s">
        <v>395</v>
      </c>
      <c r="E1586" s="60" t="s">
        <v>410</v>
      </c>
    </row>
    <row r="1587" spans="2:5" x14ac:dyDescent="0.2">
      <c r="B1587" s="60" t="s">
        <v>2751</v>
      </c>
      <c r="C1587" s="192">
        <v>532145</v>
      </c>
      <c r="D1587" s="60" t="s">
        <v>395</v>
      </c>
      <c r="E1587" s="60" t="s">
        <v>596</v>
      </c>
    </row>
    <row r="1588" spans="2:5" x14ac:dyDescent="0.2">
      <c r="B1588" s="60" t="s">
        <v>2752</v>
      </c>
      <c r="C1588" s="192">
        <v>532145</v>
      </c>
      <c r="D1588" s="60" t="s">
        <v>395</v>
      </c>
      <c r="E1588" s="60" t="s">
        <v>596</v>
      </c>
    </row>
    <row r="1589" spans="2:5" x14ac:dyDescent="0.2">
      <c r="B1589" s="60" t="s">
        <v>2753</v>
      </c>
      <c r="C1589" s="192">
        <v>539854</v>
      </c>
      <c r="D1589" s="60" t="s">
        <v>395</v>
      </c>
      <c r="E1589" s="60" t="s">
        <v>593</v>
      </c>
    </row>
    <row r="1590" spans="2:5" x14ac:dyDescent="0.2">
      <c r="B1590" s="60" t="s">
        <v>2754</v>
      </c>
      <c r="C1590" s="192">
        <v>515147</v>
      </c>
      <c r="D1590" s="60" t="s">
        <v>395</v>
      </c>
      <c r="E1590" s="60" t="s">
        <v>590</v>
      </c>
    </row>
    <row r="1591" spans="2:5" x14ac:dyDescent="0.2">
      <c r="B1591" s="60" t="s">
        <v>2755</v>
      </c>
      <c r="C1591" s="192">
        <v>509597</v>
      </c>
      <c r="D1591" s="60" t="s">
        <v>395</v>
      </c>
      <c r="E1591" s="60" t="s">
        <v>555</v>
      </c>
    </row>
    <row r="1592" spans="2:5" x14ac:dyDescent="0.2">
      <c r="B1592" s="60" t="s">
        <v>2756</v>
      </c>
      <c r="C1592" s="192">
        <v>531971</v>
      </c>
      <c r="D1592" s="60" t="s">
        <v>395</v>
      </c>
      <c r="E1592" s="60" t="s">
        <v>410</v>
      </c>
    </row>
    <row r="1593" spans="2:5" x14ac:dyDescent="0.2">
      <c r="B1593" s="60" t="s">
        <v>2757</v>
      </c>
      <c r="C1593" s="192">
        <v>538081</v>
      </c>
      <c r="D1593" s="60" t="s">
        <v>395</v>
      </c>
      <c r="E1593" s="60" t="s">
        <v>410</v>
      </c>
    </row>
    <row r="1594" spans="2:5" x14ac:dyDescent="0.2">
      <c r="B1594" s="60" t="s">
        <v>2758</v>
      </c>
      <c r="C1594" s="192">
        <v>512604</v>
      </c>
      <c r="D1594" s="60" t="s">
        <v>395</v>
      </c>
      <c r="E1594" s="60" t="s">
        <v>509</v>
      </c>
    </row>
    <row r="1595" spans="2:5" x14ac:dyDescent="0.2">
      <c r="B1595" s="60" t="s">
        <v>2759</v>
      </c>
      <c r="C1595" s="192">
        <v>542682</v>
      </c>
      <c r="D1595" s="60" t="s">
        <v>2760</v>
      </c>
      <c r="E1595" s="60" t="s">
        <v>403</v>
      </c>
    </row>
    <row r="1596" spans="2:5" x14ac:dyDescent="0.2">
      <c r="B1596" s="60" t="s">
        <v>2761</v>
      </c>
      <c r="C1596" s="192">
        <v>590043</v>
      </c>
      <c r="D1596" s="60" t="s">
        <v>2762</v>
      </c>
      <c r="E1596" s="60" t="s">
        <v>750</v>
      </c>
    </row>
    <row r="1597" spans="2:5" x14ac:dyDescent="0.2">
      <c r="B1597" s="60" t="s">
        <v>2763</v>
      </c>
      <c r="C1597" s="192">
        <v>506024</v>
      </c>
      <c r="D1597" s="60" t="s">
        <v>395</v>
      </c>
      <c r="E1597" s="60" t="s">
        <v>427</v>
      </c>
    </row>
    <row r="1598" spans="2:5" x14ac:dyDescent="0.2">
      <c r="B1598" s="60" t="s">
        <v>2764</v>
      </c>
      <c r="C1598" s="192">
        <v>526931</v>
      </c>
      <c r="D1598" s="60" t="s">
        <v>395</v>
      </c>
      <c r="E1598" s="60" t="s">
        <v>580</v>
      </c>
    </row>
    <row r="1599" spans="2:5" x14ac:dyDescent="0.2">
      <c r="B1599" s="60" t="s">
        <v>2765</v>
      </c>
      <c r="C1599" s="192">
        <v>530055</v>
      </c>
      <c r="D1599" s="60" t="s">
        <v>395</v>
      </c>
      <c r="E1599" s="60" t="s">
        <v>816</v>
      </c>
    </row>
    <row r="1600" spans="2:5" x14ac:dyDescent="0.2">
      <c r="B1600" s="60" t="s">
        <v>2766</v>
      </c>
      <c r="C1600" s="192">
        <v>500467</v>
      </c>
      <c r="D1600" s="60" t="s">
        <v>2767</v>
      </c>
      <c r="E1600" s="60" t="s">
        <v>875</v>
      </c>
    </row>
    <row r="1601" spans="2:5" x14ac:dyDescent="0.2">
      <c r="B1601" s="60" t="s">
        <v>2768</v>
      </c>
      <c r="C1601" s="192">
        <v>532855</v>
      </c>
      <c r="D1601" s="60" t="s">
        <v>395</v>
      </c>
      <c r="E1601" s="60" t="s">
        <v>415</v>
      </c>
    </row>
    <row r="1602" spans="2:5" x14ac:dyDescent="0.2">
      <c r="B1602" s="60" t="s">
        <v>2769</v>
      </c>
      <c r="C1602" s="192">
        <v>530927</v>
      </c>
      <c r="D1602" s="60" t="s">
        <v>395</v>
      </c>
      <c r="E1602" s="60" t="s">
        <v>2727</v>
      </c>
    </row>
    <row r="1603" spans="2:5" x14ac:dyDescent="0.2">
      <c r="B1603" s="60" t="s">
        <v>2770</v>
      </c>
      <c r="C1603" s="192">
        <v>524080</v>
      </c>
      <c r="D1603" s="60" t="s">
        <v>395</v>
      </c>
      <c r="E1603" s="60" t="s">
        <v>443</v>
      </c>
    </row>
    <row r="1604" spans="2:5" x14ac:dyDescent="0.2">
      <c r="B1604" s="60" t="s">
        <v>2771</v>
      </c>
      <c r="C1604" s="192">
        <v>780014</v>
      </c>
      <c r="D1604" s="60" t="s">
        <v>395</v>
      </c>
      <c r="E1604" s="60" t="s">
        <v>486</v>
      </c>
    </row>
    <row r="1605" spans="2:5" x14ac:dyDescent="0.2">
      <c r="B1605" s="60" t="s">
        <v>2772</v>
      </c>
      <c r="C1605" s="192">
        <v>531387</v>
      </c>
      <c r="D1605" s="60" t="s">
        <v>395</v>
      </c>
      <c r="E1605" s="60" t="s">
        <v>412</v>
      </c>
    </row>
    <row r="1606" spans="2:5" x14ac:dyDescent="0.2">
      <c r="B1606" s="60" t="s">
        <v>2773</v>
      </c>
      <c r="C1606" s="192">
        <v>509073</v>
      </c>
      <c r="D1606" s="60" t="s">
        <v>2774</v>
      </c>
      <c r="E1606" s="60" t="s">
        <v>2775</v>
      </c>
    </row>
    <row r="1607" spans="2:5" x14ac:dyDescent="0.2">
      <c r="B1607" s="60" t="s">
        <v>2776</v>
      </c>
      <c r="C1607" s="192">
        <v>533162</v>
      </c>
      <c r="D1607" s="60" t="s">
        <v>2777</v>
      </c>
      <c r="E1607" s="60" t="s">
        <v>1133</v>
      </c>
    </row>
    <row r="1608" spans="2:5" x14ac:dyDescent="0.2">
      <c r="B1608" s="60" t="s">
        <v>2778</v>
      </c>
      <c r="C1608" s="192">
        <v>531531</v>
      </c>
      <c r="D1608" s="60" t="s">
        <v>2779</v>
      </c>
      <c r="E1608" s="60" t="s">
        <v>455</v>
      </c>
    </row>
    <row r="1609" spans="2:5" x14ac:dyDescent="0.2">
      <c r="B1609" s="60" t="s">
        <v>2780</v>
      </c>
      <c r="C1609" s="192">
        <v>517354</v>
      </c>
      <c r="D1609" s="60" t="s">
        <v>2781</v>
      </c>
      <c r="E1609" s="60" t="s">
        <v>693</v>
      </c>
    </row>
    <row r="1610" spans="2:5" x14ac:dyDescent="0.2">
      <c r="B1610" s="60" t="s">
        <v>2782</v>
      </c>
      <c r="C1610" s="192">
        <v>517354</v>
      </c>
      <c r="D1610" s="60" t="s">
        <v>2781</v>
      </c>
      <c r="E1610" s="60" t="s">
        <v>693</v>
      </c>
    </row>
    <row r="1611" spans="2:5" x14ac:dyDescent="0.2">
      <c r="B1611" s="60" t="s">
        <v>2783</v>
      </c>
      <c r="C1611" s="192">
        <v>539176</v>
      </c>
      <c r="D1611" s="60" t="s">
        <v>395</v>
      </c>
      <c r="E1611" s="60" t="s">
        <v>403</v>
      </c>
    </row>
    <row r="1612" spans="2:5" x14ac:dyDescent="0.2">
      <c r="B1612" s="60" t="s">
        <v>2784</v>
      </c>
      <c r="C1612" s="192">
        <v>508486</v>
      </c>
      <c r="D1612" s="60" t="s">
        <v>395</v>
      </c>
      <c r="E1612" s="60" t="s">
        <v>1440</v>
      </c>
    </row>
    <row r="1613" spans="2:5" x14ac:dyDescent="0.2">
      <c r="B1613" s="60" t="s">
        <v>2785</v>
      </c>
      <c r="C1613" s="192">
        <v>532467</v>
      </c>
      <c r="D1613" s="60" t="s">
        <v>395</v>
      </c>
      <c r="E1613" s="60" t="s">
        <v>398</v>
      </c>
    </row>
    <row r="1614" spans="2:5" x14ac:dyDescent="0.2">
      <c r="B1614" s="60" t="s">
        <v>2786</v>
      </c>
      <c r="C1614" s="192">
        <v>532334</v>
      </c>
      <c r="D1614" s="60" t="s">
        <v>395</v>
      </c>
      <c r="E1614" s="60" t="s">
        <v>481</v>
      </c>
    </row>
    <row r="1615" spans="2:5" x14ac:dyDescent="0.2">
      <c r="B1615" s="60" t="s">
        <v>2787</v>
      </c>
      <c r="C1615" s="192">
        <v>508956</v>
      </c>
      <c r="D1615" s="60" t="s">
        <v>395</v>
      </c>
      <c r="E1615" s="60" t="s">
        <v>412</v>
      </c>
    </row>
    <row r="1616" spans="2:5" x14ac:dyDescent="0.2">
      <c r="B1616" s="60" t="s">
        <v>2788</v>
      </c>
      <c r="C1616" s="192">
        <v>532333</v>
      </c>
      <c r="D1616" s="60" t="s">
        <v>395</v>
      </c>
      <c r="E1616" s="60" t="s">
        <v>378</v>
      </c>
    </row>
    <row r="1617" spans="2:5" x14ac:dyDescent="0.2">
      <c r="B1617" s="60" t="s">
        <v>2789</v>
      </c>
      <c r="C1617" s="192">
        <v>532216</v>
      </c>
      <c r="D1617" s="60" t="s">
        <v>2790</v>
      </c>
      <c r="E1617" s="60" t="s">
        <v>412</v>
      </c>
    </row>
    <row r="1618" spans="2:5" x14ac:dyDescent="0.2">
      <c r="B1618" s="60" t="s">
        <v>2791</v>
      </c>
      <c r="C1618" s="192">
        <v>517271</v>
      </c>
      <c r="D1618" s="60" t="s">
        <v>2792</v>
      </c>
      <c r="E1618" s="60" t="s">
        <v>693</v>
      </c>
    </row>
    <row r="1619" spans="2:5" x14ac:dyDescent="0.2">
      <c r="B1619" s="60" t="s">
        <v>2793</v>
      </c>
      <c r="C1619" s="192">
        <v>539224</v>
      </c>
      <c r="D1619" s="60" t="s">
        <v>395</v>
      </c>
      <c r="E1619" s="60" t="s">
        <v>384</v>
      </c>
    </row>
    <row r="1620" spans="2:5" x14ac:dyDescent="0.2">
      <c r="B1620" s="60" t="s">
        <v>2794</v>
      </c>
      <c r="C1620" s="192">
        <v>500179</v>
      </c>
      <c r="D1620" s="60" t="s">
        <v>2795</v>
      </c>
      <c r="E1620" s="60" t="s">
        <v>720</v>
      </c>
    </row>
    <row r="1621" spans="2:5" x14ac:dyDescent="0.2">
      <c r="B1621" s="60" t="s">
        <v>2796</v>
      </c>
      <c r="C1621" s="192">
        <v>532281</v>
      </c>
      <c r="D1621" s="60" t="s">
        <v>2797</v>
      </c>
      <c r="E1621" s="60" t="s">
        <v>381</v>
      </c>
    </row>
    <row r="1622" spans="2:5" x14ac:dyDescent="0.2">
      <c r="B1622" s="60" t="s">
        <v>2798</v>
      </c>
      <c r="C1622" s="192">
        <v>541729</v>
      </c>
      <c r="D1622" s="60" t="s">
        <v>2799</v>
      </c>
      <c r="E1622" s="60" t="s">
        <v>2800</v>
      </c>
    </row>
    <row r="1623" spans="2:5" x14ac:dyDescent="0.2">
      <c r="B1623" s="60" t="s">
        <v>2801</v>
      </c>
      <c r="C1623" s="192">
        <v>500180</v>
      </c>
      <c r="D1623" s="60" t="s">
        <v>2802</v>
      </c>
      <c r="E1623" s="60" t="s">
        <v>713</v>
      </c>
    </row>
    <row r="1624" spans="2:5" x14ac:dyDescent="0.2">
      <c r="B1624" s="60" t="s">
        <v>2803</v>
      </c>
      <c r="C1624" s="192">
        <v>533230</v>
      </c>
      <c r="D1624" s="60" t="s">
        <v>2804</v>
      </c>
      <c r="E1624" s="60" t="s">
        <v>378</v>
      </c>
    </row>
    <row r="1625" spans="2:5" x14ac:dyDescent="0.2">
      <c r="B1625" s="60" t="s">
        <v>2805</v>
      </c>
      <c r="C1625" s="192">
        <v>540777</v>
      </c>
      <c r="D1625" s="60" t="s">
        <v>2806</v>
      </c>
      <c r="E1625" s="60" t="s">
        <v>2807</v>
      </c>
    </row>
    <row r="1626" spans="2:5" x14ac:dyDescent="0.2">
      <c r="B1626" s="60" t="s">
        <v>2808</v>
      </c>
      <c r="C1626" s="192">
        <v>539787</v>
      </c>
      <c r="D1626" s="60" t="s">
        <v>2809</v>
      </c>
      <c r="E1626" s="60" t="s">
        <v>865</v>
      </c>
    </row>
    <row r="1627" spans="2:5" x14ac:dyDescent="0.2">
      <c r="B1627" s="60" t="s">
        <v>2810</v>
      </c>
      <c r="C1627" s="192">
        <v>503689</v>
      </c>
      <c r="D1627" s="60" t="s">
        <v>395</v>
      </c>
      <c r="E1627" s="60" t="s">
        <v>816</v>
      </c>
    </row>
    <row r="1628" spans="2:5" x14ac:dyDescent="0.2">
      <c r="B1628" s="60" t="s">
        <v>2811</v>
      </c>
      <c r="C1628" s="192" t="s">
        <v>395</v>
      </c>
      <c r="D1628" s="60" t="s">
        <v>2812</v>
      </c>
      <c r="E1628" s="60" t="s">
        <v>406</v>
      </c>
    </row>
    <row r="1629" spans="2:5" x14ac:dyDescent="0.2">
      <c r="B1629" s="60" t="s">
        <v>2813</v>
      </c>
      <c r="C1629" s="192">
        <v>526967</v>
      </c>
      <c r="D1629" s="60" t="s">
        <v>395</v>
      </c>
      <c r="E1629" s="60" t="s">
        <v>427</v>
      </c>
    </row>
    <row r="1630" spans="2:5" x14ac:dyDescent="0.2">
      <c r="B1630" s="60" t="s">
        <v>2814</v>
      </c>
      <c r="C1630" s="192">
        <v>509631</v>
      </c>
      <c r="D1630" s="60" t="s">
        <v>2815</v>
      </c>
      <c r="E1630" s="60" t="s">
        <v>580</v>
      </c>
    </row>
    <row r="1631" spans="2:5" x14ac:dyDescent="0.2">
      <c r="B1631" s="60" t="s">
        <v>2816</v>
      </c>
      <c r="C1631" s="192">
        <v>500292</v>
      </c>
      <c r="D1631" s="60" t="s">
        <v>2817</v>
      </c>
      <c r="E1631" s="60" t="s">
        <v>408</v>
      </c>
    </row>
    <row r="1632" spans="2:5" x14ac:dyDescent="0.2">
      <c r="B1632" s="60" t="s">
        <v>2818</v>
      </c>
      <c r="C1632" s="192">
        <v>500292</v>
      </c>
      <c r="D1632" s="60" t="s">
        <v>2817</v>
      </c>
      <c r="E1632" s="60" t="s">
        <v>408</v>
      </c>
    </row>
    <row r="1633" spans="2:5" x14ac:dyDescent="0.2">
      <c r="B1633" s="60" t="s">
        <v>2819</v>
      </c>
      <c r="C1633" s="192">
        <v>539174</v>
      </c>
      <c r="D1633" s="60" t="s">
        <v>2820</v>
      </c>
      <c r="E1633" s="60" t="s">
        <v>412</v>
      </c>
    </row>
    <row r="1634" spans="2:5" x14ac:dyDescent="0.2">
      <c r="B1634" s="60" t="s">
        <v>2821</v>
      </c>
      <c r="C1634" s="192">
        <v>505520</v>
      </c>
      <c r="D1634" s="60" t="s">
        <v>395</v>
      </c>
      <c r="E1634" s="60" t="s">
        <v>816</v>
      </c>
    </row>
    <row r="1635" spans="2:5" x14ac:dyDescent="0.2">
      <c r="B1635" s="60" t="s">
        <v>2822</v>
      </c>
      <c r="C1635" s="192">
        <v>531178</v>
      </c>
      <c r="D1635" s="60" t="s">
        <v>395</v>
      </c>
      <c r="E1635" s="60" t="s">
        <v>417</v>
      </c>
    </row>
    <row r="1636" spans="2:5" x14ac:dyDescent="0.2">
      <c r="B1636" s="60" t="s">
        <v>2823</v>
      </c>
      <c r="C1636" s="192">
        <v>524590</v>
      </c>
      <c r="D1636" s="60" t="s">
        <v>395</v>
      </c>
      <c r="E1636" s="60" t="s">
        <v>417</v>
      </c>
    </row>
    <row r="1637" spans="2:5" x14ac:dyDescent="0.2">
      <c r="B1637" s="60" t="s">
        <v>2824</v>
      </c>
      <c r="C1637" s="192">
        <v>505720</v>
      </c>
      <c r="D1637" s="60" t="s">
        <v>2825</v>
      </c>
      <c r="E1637" s="60" t="s">
        <v>403</v>
      </c>
    </row>
    <row r="1638" spans="2:5" x14ac:dyDescent="0.2">
      <c r="B1638" s="60" t="s">
        <v>2826</v>
      </c>
      <c r="C1638" s="192">
        <v>519552</v>
      </c>
      <c r="D1638" s="60" t="s">
        <v>2827</v>
      </c>
      <c r="E1638" s="60" t="s">
        <v>455</v>
      </c>
    </row>
    <row r="1639" spans="2:5" x14ac:dyDescent="0.2">
      <c r="B1639" s="60" t="s">
        <v>2828</v>
      </c>
      <c r="C1639" s="192">
        <v>500182</v>
      </c>
      <c r="D1639" s="60" t="s">
        <v>2829</v>
      </c>
      <c r="E1639" s="60" t="s">
        <v>1052</v>
      </c>
    </row>
    <row r="1640" spans="2:5" x14ac:dyDescent="0.2">
      <c r="B1640" s="60" t="s">
        <v>2830</v>
      </c>
      <c r="C1640" s="192">
        <v>524669</v>
      </c>
      <c r="D1640" s="60" t="s">
        <v>2831</v>
      </c>
      <c r="E1640" s="60" t="s">
        <v>433</v>
      </c>
    </row>
    <row r="1641" spans="2:5" x14ac:dyDescent="0.2">
      <c r="B1641" s="60" t="s">
        <v>2832</v>
      </c>
      <c r="C1641" s="192">
        <v>534328</v>
      </c>
      <c r="D1641" s="60" t="s">
        <v>2833</v>
      </c>
      <c r="E1641" s="60" t="s">
        <v>417</v>
      </c>
    </row>
    <row r="1642" spans="2:5" x14ac:dyDescent="0.2">
      <c r="B1642" s="60" t="s">
        <v>2834</v>
      </c>
      <c r="C1642" s="192">
        <v>532129</v>
      </c>
      <c r="D1642" s="60" t="s">
        <v>2835</v>
      </c>
      <c r="E1642" s="60" t="s">
        <v>381</v>
      </c>
    </row>
    <row r="1643" spans="2:5" x14ac:dyDescent="0.2">
      <c r="B1643" s="60" t="s">
        <v>2836</v>
      </c>
      <c r="C1643" s="192">
        <v>504176</v>
      </c>
      <c r="D1643" s="60" t="s">
        <v>395</v>
      </c>
      <c r="E1643" s="60" t="s">
        <v>941</v>
      </c>
    </row>
    <row r="1644" spans="2:5" x14ac:dyDescent="0.2">
      <c r="B1644" s="60" t="s">
        <v>2837</v>
      </c>
      <c r="C1644" s="192">
        <v>504176</v>
      </c>
      <c r="D1644" s="60" t="s">
        <v>395</v>
      </c>
      <c r="E1644" s="60" t="s">
        <v>941</v>
      </c>
    </row>
    <row r="1645" spans="2:5" x14ac:dyDescent="0.2">
      <c r="B1645" s="60" t="s">
        <v>2838</v>
      </c>
      <c r="C1645" s="192">
        <v>517080</v>
      </c>
      <c r="D1645" s="60" t="s">
        <v>2839</v>
      </c>
      <c r="E1645" s="60" t="s">
        <v>793</v>
      </c>
    </row>
    <row r="1646" spans="2:5" x14ac:dyDescent="0.2">
      <c r="B1646" s="60" t="s">
        <v>2840</v>
      </c>
      <c r="C1646" s="192">
        <v>531301</v>
      </c>
      <c r="D1646" s="60" t="s">
        <v>395</v>
      </c>
      <c r="E1646" s="60" t="s">
        <v>410</v>
      </c>
    </row>
    <row r="1647" spans="2:5" x14ac:dyDescent="0.2">
      <c r="B1647" s="60" t="s">
        <v>2841</v>
      </c>
      <c r="C1647" s="192">
        <v>524735</v>
      </c>
      <c r="D1647" s="60" t="s">
        <v>2842</v>
      </c>
      <c r="E1647" s="60" t="s">
        <v>433</v>
      </c>
    </row>
    <row r="1648" spans="2:5" x14ac:dyDescent="0.2">
      <c r="B1648" s="60" t="s">
        <v>2843</v>
      </c>
      <c r="C1648" s="192">
        <v>542332</v>
      </c>
      <c r="D1648" s="60" t="s">
        <v>2844</v>
      </c>
      <c r="E1648" s="60" t="s">
        <v>378</v>
      </c>
    </row>
    <row r="1649" spans="2:5" x14ac:dyDescent="0.2">
      <c r="B1649" s="60" t="s">
        <v>2845</v>
      </c>
      <c r="C1649" s="192">
        <v>509675</v>
      </c>
      <c r="D1649" s="60" t="s">
        <v>2846</v>
      </c>
      <c r="E1649" s="60" t="s">
        <v>408</v>
      </c>
    </row>
    <row r="1650" spans="2:5" x14ac:dyDescent="0.2">
      <c r="B1650" s="60" t="s">
        <v>2847</v>
      </c>
      <c r="C1650" s="192">
        <v>532847</v>
      </c>
      <c r="D1650" s="60" t="s">
        <v>2848</v>
      </c>
      <c r="E1650" s="60" t="s">
        <v>1314</v>
      </c>
    </row>
    <row r="1651" spans="2:5" x14ac:dyDescent="0.2">
      <c r="B1651" s="60" t="s">
        <v>2849</v>
      </c>
      <c r="C1651" s="192">
        <v>505712</v>
      </c>
      <c r="D1651" s="60" t="s">
        <v>395</v>
      </c>
      <c r="E1651" s="60" t="s">
        <v>750</v>
      </c>
    </row>
    <row r="1652" spans="2:5" x14ac:dyDescent="0.2">
      <c r="B1652" s="60" t="s">
        <v>2850</v>
      </c>
      <c r="C1652" s="192">
        <v>514010</v>
      </c>
      <c r="D1652" s="60" t="s">
        <v>395</v>
      </c>
      <c r="E1652" s="60" t="s">
        <v>410</v>
      </c>
    </row>
    <row r="1653" spans="2:5" x14ac:dyDescent="0.2">
      <c r="B1653" s="60" t="s">
        <v>2851</v>
      </c>
      <c r="C1653" s="192">
        <v>500183</v>
      </c>
      <c r="D1653" s="60" t="s">
        <v>2852</v>
      </c>
      <c r="E1653" s="60" t="s">
        <v>665</v>
      </c>
    </row>
    <row r="1654" spans="2:5" x14ac:dyDescent="0.2">
      <c r="B1654" s="60" t="s">
        <v>2853</v>
      </c>
      <c r="C1654" s="192">
        <v>500184</v>
      </c>
      <c r="D1654" s="60" t="s">
        <v>2854</v>
      </c>
      <c r="E1654" s="60" t="s">
        <v>555</v>
      </c>
    </row>
    <row r="1655" spans="2:5" x14ac:dyDescent="0.2">
      <c r="B1655" s="60" t="s">
        <v>2855</v>
      </c>
      <c r="C1655" s="192">
        <v>526899</v>
      </c>
      <c r="D1655" s="60" t="s">
        <v>395</v>
      </c>
      <c r="E1655" s="60" t="s">
        <v>593</v>
      </c>
    </row>
    <row r="1656" spans="2:5" x14ac:dyDescent="0.2">
      <c r="B1656" s="60" t="s">
        <v>2856</v>
      </c>
      <c r="C1656" s="192">
        <v>513723</v>
      </c>
      <c r="D1656" s="60" t="s">
        <v>395</v>
      </c>
      <c r="E1656" s="60" t="s">
        <v>923</v>
      </c>
    </row>
    <row r="1657" spans="2:5" x14ac:dyDescent="0.2">
      <c r="B1657" s="60" t="s">
        <v>2857</v>
      </c>
      <c r="C1657" s="192">
        <v>511169</v>
      </c>
      <c r="D1657" s="60" t="s">
        <v>395</v>
      </c>
      <c r="E1657" s="60" t="s">
        <v>412</v>
      </c>
    </row>
    <row r="1658" spans="2:5" x14ac:dyDescent="0.2">
      <c r="B1658" s="60" t="s">
        <v>2858</v>
      </c>
      <c r="C1658" s="192">
        <v>514043</v>
      </c>
      <c r="D1658" s="60" t="s">
        <v>2859</v>
      </c>
      <c r="E1658" s="60" t="s">
        <v>410</v>
      </c>
    </row>
    <row r="1659" spans="2:5" x14ac:dyDescent="0.2">
      <c r="B1659" s="60" t="s">
        <v>2860</v>
      </c>
      <c r="C1659" s="192">
        <v>531979</v>
      </c>
      <c r="D1659" s="60" t="s">
        <v>395</v>
      </c>
      <c r="E1659" s="60" t="s">
        <v>700</v>
      </c>
    </row>
    <row r="1660" spans="2:5" x14ac:dyDescent="0.2">
      <c r="B1660" s="60" t="s">
        <v>2861</v>
      </c>
      <c r="C1660" s="192">
        <v>538652</v>
      </c>
      <c r="D1660" s="60" t="s">
        <v>395</v>
      </c>
      <c r="E1660" s="60" t="s">
        <v>417</v>
      </c>
    </row>
    <row r="1661" spans="2:5" x14ac:dyDescent="0.2">
      <c r="B1661" s="60" t="s">
        <v>2862</v>
      </c>
      <c r="C1661" s="192">
        <v>504036</v>
      </c>
      <c r="D1661" s="60" t="s">
        <v>2863</v>
      </c>
      <c r="E1661" s="60" t="s">
        <v>937</v>
      </c>
    </row>
    <row r="1662" spans="2:5" x14ac:dyDescent="0.2">
      <c r="B1662" s="60" t="s">
        <v>2864</v>
      </c>
      <c r="C1662" s="192">
        <v>539114</v>
      </c>
      <c r="D1662" s="60" t="s">
        <v>395</v>
      </c>
      <c r="E1662" s="60" t="s">
        <v>412</v>
      </c>
    </row>
    <row r="1663" spans="2:5" x14ac:dyDescent="0.2">
      <c r="B1663" s="60" t="s">
        <v>2865</v>
      </c>
      <c r="C1663" s="192">
        <v>503881</v>
      </c>
      <c r="D1663" s="60" t="s">
        <v>2866</v>
      </c>
      <c r="E1663" s="60" t="s">
        <v>410</v>
      </c>
    </row>
    <row r="1664" spans="2:5" x14ac:dyDescent="0.2">
      <c r="B1664" s="60" t="s">
        <v>2867</v>
      </c>
      <c r="C1664" s="192">
        <v>500440</v>
      </c>
      <c r="D1664" s="60" t="s">
        <v>2868</v>
      </c>
      <c r="E1664" s="60" t="s">
        <v>700</v>
      </c>
    </row>
    <row r="1665" spans="2:5" x14ac:dyDescent="0.2">
      <c r="B1665" s="60" t="s">
        <v>2869</v>
      </c>
      <c r="C1665" s="192" t="s">
        <v>395</v>
      </c>
      <c r="D1665" s="60" t="s">
        <v>2870</v>
      </c>
      <c r="E1665" s="60" t="s">
        <v>406</v>
      </c>
    </row>
    <row r="1666" spans="2:5" x14ac:dyDescent="0.2">
      <c r="B1666" s="60" t="s">
        <v>2871</v>
      </c>
      <c r="C1666" s="192">
        <v>509895</v>
      </c>
      <c r="D1666" s="60" t="s">
        <v>395</v>
      </c>
      <c r="E1666" s="60" t="s">
        <v>410</v>
      </c>
    </row>
    <row r="1667" spans="2:5" x14ac:dyDescent="0.2">
      <c r="B1667" s="60" t="s">
        <v>2872</v>
      </c>
      <c r="C1667" s="192">
        <v>532859</v>
      </c>
      <c r="D1667" s="60" t="s">
        <v>2873</v>
      </c>
      <c r="E1667" s="60" t="s">
        <v>725</v>
      </c>
    </row>
    <row r="1668" spans="2:5" x14ac:dyDescent="0.2">
      <c r="B1668" s="60" t="s">
        <v>2874</v>
      </c>
      <c r="C1668" s="192">
        <v>500189</v>
      </c>
      <c r="D1668" s="60" t="s">
        <v>2875</v>
      </c>
      <c r="E1668" s="60" t="s">
        <v>1133</v>
      </c>
    </row>
    <row r="1669" spans="2:5" x14ac:dyDescent="0.2">
      <c r="B1669" s="60" t="s">
        <v>2876</v>
      </c>
      <c r="C1669" s="192">
        <v>514428</v>
      </c>
      <c r="D1669" s="60" t="s">
        <v>395</v>
      </c>
      <c r="E1669" s="60" t="s">
        <v>515</v>
      </c>
    </row>
    <row r="1670" spans="2:5" x14ac:dyDescent="0.2">
      <c r="B1670" s="60" t="s">
        <v>2877</v>
      </c>
      <c r="C1670" s="192">
        <v>541154</v>
      </c>
      <c r="D1670" s="60" t="s">
        <v>2878</v>
      </c>
      <c r="E1670" s="60" t="s">
        <v>2879</v>
      </c>
    </row>
    <row r="1671" spans="2:5" x14ac:dyDescent="0.2">
      <c r="B1671" s="60" t="s">
        <v>2880</v>
      </c>
      <c r="C1671" s="192">
        <v>531918</v>
      </c>
      <c r="D1671" s="60" t="s">
        <v>395</v>
      </c>
      <c r="E1671" s="60" t="s">
        <v>417</v>
      </c>
    </row>
    <row r="1672" spans="2:5" x14ac:dyDescent="0.2">
      <c r="B1672" s="60" t="s">
        <v>2881</v>
      </c>
      <c r="C1672" s="192">
        <v>532041</v>
      </c>
      <c r="D1672" s="60" t="s">
        <v>2882</v>
      </c>
      <c r="E1672" s="60" t="s">
        <v>488</v>
      </c>
    </row>
    <row r="1673" spans="2:5" x14ac:dyDescent="0.2">
      <c r="B1673" s="60" t="s">
        <v>2883</v>
      </c>
      <c r="C1673" s="192">
        <v>509635</v>
      </c>
      <c r="D1673" s="60" t="s">
        <v>2884</v>
      </c>
      <c r="E1673" s="60" t="s">
        <v>750</v>
      </c>
    </row>
    <row r="1674" spans="2:5" x14ac:dyDescent="0.2">
      <c r="B1674" s="60" t="s">
        <v>2885</v>
      </c>
      <c r="C1674" s="192">
        <v>500185</v>
      </c>
      <c r="D1674" s="60" t="s">
        <v>2886</v>
      </c>
      <c r="E1674" s="60" t="s">
        <v>793</v>
      </c>
    </row>
    <row r="1675" spans="2:5" x14ac:dyDescent="0.2">
      <c r="B1675" s="60" t="s">
        <v>2887</v>
      </c>
      <c r="C1675" s="192">
        <v>513599</v>
      </c>
      <c r="D1675" s="60" t="s">
        <v>2888</v>
      </c>
      <c r="E1675" s="60" t="s">
        <v>469</v>
      </c>
    </row>
    <row r="1676" spans="2:5" x14ac:dyDescent="0.2">
      <c r="B1676" s="60" t="s">
        <v>2889</v>
      </c>
      <c r="C1676" s="192">
        <v>505725</v>
      </c>
      <c r="D1676" s="60" t="s">
        <v>2890</v>
      </c>
      <c r="E1676" s="60" t="s">
        <v>580</v>
      </c>
    </row>
    <row r="1677" spans="2:5" x14ac:dyDescent="0.2">
      <c r="B1677" s="60" t="s">
        <v>2891</v>
      </c>
      <c r="C1677" s="192">
        <v>524013</v>
      </c>
      <c r="D1677" s="60" t="s">
        <v>395</v>
      </c>
      <c r="E1677" s="60" t="s">
        <v>772</v>
      </c>
    </row>
    <row r="1678" spans="2:5" x14ac:dyDescent="0.2">
      <c r="B1678" s="60" t="s">
        <v>2892</v>
      </c>
      <c r="C1678" s="192">
        <v>519126</v>
      </c>
      <c r="D1678" s="60" t="s">
        <v>395</v>
      </c>
      <c r="E1678" s="60" t="s">
        <v>455</v>
      </c>
    </row>
    <row r="1679" spans="2:5" x14ac:dyDescent="0.2">
      <c r="B1679" s="60" t="s">
        <v>2893</v>
      </c>
      <c r="C1679" s="192">
        <v>505893</v>
      </c>
      <c r="D1679" s="60" t="s">
        <v>395</v>
      </c>
      <c r="E1679" s="60" t="s">
        <v>750</v>
      </c>
    </row>
    <row r="1680" spans="2:5" x14ac:dyDescent="0.2">
      <c r="B1680" s="60" t="s">
        <v>2894</v>
      </c>
      <c r="C1680" s="192">
        <v>509650</v>
      </c>
      <c r="D1680" s="60" t="s">
        <v>395</v>
      </c>
      <c r="E1680" s="60" t="s">
        <v>453</v>
      </c>
    </row>
    <row r="1681" spans="2:5" x14ac:dyDescent="0.2">
      <c r="B1681" s="60" t="s">
        <v>2895</v>
      </c>
      <c r="C1681" s="192">
        <v>533217</v>
      </c>
      <c r="D1681" s="60" t="s">
        <v>2896</v>
      </c>
      <c r="E1681" s="60" t="s">
        <v>919</v>
      </c>
    </row>
    <row r="1682" spans="2:5" x14ac:dyDescent="0.2">
      <c r="B1682" s="60" t="s">
        <v>2897</v>
      </c>
      <c r="C1682" s="192">
        <v>500500</v>
      </c>
      <c r="D1682" s="60" t="s">
        <v>2898</v>
      </c>
      <c r="E1682" s="60" t="s">
        <v>2324</v>
      </c>
    </row>
    <row r="1683" spans="2:5" x14ac:dyDescent="0.2">
      <c r="B1683" s="60" t="s">
        <v>2899</v>
      </c>
      <c r="C1683" s="192">
        <v>500186</v>
      </c>
      <c r="D1683" s="60" t="s">
        <v>2900</v>
      </c>
      <c r="E1683" s="60" t="s">
        <v>458</v>
      </c>
    </row>
    <row r="1684" spans="2:5" x14ac:dyDescent="0.2">
      <c r="B1684" s="60" t="s">
        <v>2901</v>
      </c>
      <c r="C1684" s="192">
        <v>500449</v>
      </c>
      <c r="D1684" s="60" t="s">
        <v>395</v>
      </c>
      <c r="E1684" s="60" t="s">
        <v>443</v>
      </c>
    </row>
    <row r="1685" spans="2:5" x14ac:dyDescent="0.2">
      <c r="B1685" s="60" t="s">
        <v>2902</v>
      </c>
      <c r="C1685" s="192">
        <v>500104</v>
      </c>
      <c r="D1685" s="60" t="s">
        <v>2903</v>
      </c>
      <c r="E1685" s="60" t="s">
        <v>1323</v>
      </c>
    </row>
    <row r="1686" spans="2:5" x14ac:dyDescent="0.2">
      <c r="B1686" s="60" t="s">
        <v>2904</v>
      </c>
      <c r="C1686" s="192">
        <v>530315</v>
      </c>
      <c r="D1686" s="60" t="s">
        <v>395</v>
      </c>
      <c r="E1686" s="60" t="s">
        <v>590</v>
      </c>
    </row>
    <row r="1687" spans="2:5" x14ac:dyDescent="0.2">
      <c r="B1687" s="60" t="s">
        <v>2905</v>
      </c>
      <c r="C1687" s="192">
        <v>500696</v>
      </c>
      <c r="D1687" s="60" t="s">
        <v>2906</v>
      </c>
      <c r="E1687" s="60" t="s">
        <v>577</v>
      </c>
    </row>
    <row r="1688" spans="2:5" x14ac:dyDescent="0.2">
      <c r="B1688" s="60" t="s">
        <v>2907</v>
      </c>
      <c r="C1688" s="192">
        <v>504713</v>
      </c>
      <c r="D1688" s="60" t="s">
        <v>395</v>
      </c>
      <c r="E1688" s="60" t="s">
        <v>1314</v>
      </c>
    </row>
    <row r="1689" spans="2:5" x14ac:dyDescent="0.2">
      <c r="B1689" s="60" t="s">
        <v>2908</v>
      </c>
      <c r="C1689" s="192">
        <v>500188</v>
      </c>
      <c r="D1689" s="60" t="s">
        <v>2909</v>
      </c>
      <c r="E1689" s="60" t="s">
        <v>2910</v>
      </c>
    </row>
    <row r="1690" spans="2:5" x14ac:dyDescent="0.2">
      <c r="B1690" s="60" t="s">
        <v>2911</v>
      </c>
      <c r="C1690" s="192">
        <v>515145</v>
      </c>
      <c r="D1690" s="60" t="s">
        <v>2912</v>
      </c>
      <c r="E1690" s="60" t="s">
        <v>590</v>
      </c>
    </row>
    <row r="1691" spans="2:5" x14ac:dyDescent="0.2">
      <c r="B1691" s="60" t="s">
        <v>2913</v>
      </c>
      <c r="C1691" s="192">
        <v>513039</v>
      </c>
      <c r="D1691" s="60" t="s">
        <v>395</v>
      </c>
      <c r="E1691" s="60" t="s">
        <v>403</v>
      </c>
    </row>
    <row r="1692" spans="2:5" x14ac:dyDescent="0.2">
      <c r="B1692" s="60" t="s">
        <v>2914</v>
      </c>
      <c r="C1692" s="192">
        <v>539984</v>
      </c>
      <c r="D1692" s="60" t="s">
        <v>395</v>
      </c>
      <c r="E1692" s="60" t="s">
        <v>937</v>
      </c>
    </row>
    <row r="1693" spans="2:5" x14ac:dyDescent="0.2">
      <c r="B1693" s="60" t="s">
        <v>2915</v>
      </c>
      <c r="C1693" s="192">
        <v>530853</v>
      </c>
      <c r="D1693" s="60" t="s">
        <v>395</v>
      </c>
      <c r="E1693" s="60" t="s">
        <v>2213</v>
      </c>
    </row>
    <row r="1694" spans="2:5" x14ac:dyDescent="0.2">
      <c r="B1694" s="60" t="s">
        <v>2916</v>
      </c>
      <c r="C1694" s="192">
        <v>531743</v>
      </c>
      <c r="D1694" s="60" t="s">
        <v>395</v>
      </c>
      <c r="E1694" s="60" t="s">
        <v>417</v>
      </c>
    </row>
    <row r="1695" spans="2:5" x14ac:dyDescent="0.2">
      <c r="B1695" s="60" t="s">
        <v>2917</v>
      </c>
      <c r="C1695" s="192">
        <v>590018</v>
      </c>
      <c r="D1695" s="60" t="s">
        <v>2918</v>
      </c>
      <c r="E1695" s="60" t="s">
        <v>427</v>
      </c>
    </row>
    <row r="1696" spans="2:5" x14ac:dyDescent="0.2">
      <c r="B1696" s="60" t="s">
        <v>2919</v>
      </c>
      <c r="C1696" s="192">
        <v>521068</v>
      </c>
      <c r="D1696" s="60" t="s">
        <v>395</v>
      </c>
      <c r="E1696" s="60" t="s">
        <v>410</v>
      </c>
    </row>
    <row r="1697" spans="2:5" x14ac:dyDescent="0.2">
      <c r="B1697" s="60" t="s">
        <v>2920</v>
      </c>
      <c r="C1697" s="192">
        <v>532359</v>
      </c>
      <c r="D1697" s="60" t="s">
        <v>395</v>
      </c>
      <c r="E1697" s="60" t="s">
        <v>488</v>
      </c>
    </row>
    <row r="1698" spans="2:5" x14ac:dyDescent="0.2">
      <c r="B1698" s="60" t="s">
        <v>2921</v>
      </c>
      <c r="C1698" s="192">
        <v>526217</v>
      </c>
      <c r="D1698" s="60" t="s">
        <v>2922</v>
      </c>
      <c r="E1698" s="60" t="s">
        <v>590</v>
      </c>
    </row>
    <row r="1699" spans="2:5" x14ac:dyDescent="0.2">
      <c r="B1699" s="60" t="s">
        <v>2923</v>
      </c>
      <c r="C1699" s="192" t="s">
        <v>395</v>
      </c>
      <c r="D1699" s="60" t="s">
        <v>2924</v>
      </c>
      <c r="E1699" s="60" t="s">
        <v>486</v>
      </c>
    </row>
    <row r="1700" spans="2:5" x14ac:dyDescent="0.2">
      <c r="B1700" s="60" t="s">
        <v>2925</v>
      </c>
      <c r="C1700" s="192">
        <v>541627</v>
      </c>
      <c r="D1700" s="60" t="s">
        <v>2926</v>
      </c>
      <c r="E1700" s="60" t="s">
        <v>1763</v>
      </c>
    </row>
    <row r="1701" spans="2:5" x14ac:dyDescent="0.2">
      <c r="B1701" s="60" t="s">
        <v>2927</v>
      </c>
      <c r="C1701" s="192">
        <v>531661</v>
      </c>
      <c r="D1701" s="60" t="s">
        <v>395</v>
      </c>
      <c r="E1701" s="60" t="s">
        <v>403</v>
      </c>
    </row>
    <row r="1702" spans="2:5" x14ac:dyDescent="0.2">
      <c r="B1702" s="60" t="s">
        <v>2928</v>
      </c>
      <c r="C1702" s="192">
        <v>500191</v>
      </c>
      <c r="D1702" s="60" t="s">
        <v>2929</v>
      </c>
      <c r="E1702" s="60" t="s">
        <v>473</v>
      </c>
    </row>
    <row r="1703" spans="2:5" x14ac:dyDescent="0.2">
      <c r="B1703" s="60" t="s">
        <v>2930</v>
      </c>
      <c r="C1703" s="192">
        <v>522064</v>
      </c>
      <c r="D1703" s="60" t="s">
        <v>2931</v>
      </c>
      <c r="E1703" s="60" t="s">
        <v>403</v>
      </c>
    </row>
    <row r="1704" spans="2:5" x14ac:dyDescent="0.2">
      <c r="B1704" s="60" t="s">
        <v>2932</v>
      </c>
      <c r="C1704" s="192">
        <v>517174</v>
      </c>
      <c r="D1704" s="60" t="s">
        <v>2933</v>
      </c>
      <c r="E1704" s="60" t="s">
        <v>693</v>
      </c>
    </row>
    <row r="1705" spans="2:5" x14ac:dyDescent="0.2">
      <c r="B1705" s="60" t="s">
        <v>2934</v>
      </c>
      <c r="C1705" s="192">
        <v>517174</v>
      </c>
      <c r="D1705" s="60" t="s">
        <v>2933</v>
      </c>
      <c r="E1705" s="60" t="s">
        <v>693</v>
      </c>
    </row>
    <row r="1706" spans="2:5" x14ac:dyDescent="0.2">
      <c r="B1706" s="60" t="s">
        <v>2935</v>
      </c>
      <c r="C1706" s="192">
        <v>500193</v>
      </c>
      <c r="D1706" s="60" t="s">
        <v>2936</v>
      </c>
      <c r="E1706" s="60" t="s">
        <v>596</v>
      </c>
    </row>
    <row r="1707" spans="2:5" x14ac:dyDescent="0.2">
      <c r="B1707" s="60" t="s">
        <v>2937</v>
      </c>
      <c r="C1707" s="192">
        <v>526683</v>
      </c>
      <c r="D1707" s="60" t="s">
        <v>2938</v>
      </c>
      <c r="E1707" s="60" t="s">
        <v>596</v>
      </c>
    </row>
    <row r="1708" spans="2:5" x14ac:dyDescent="0.2">
      <c r="B1708" s="60" t="s">
        <v>2939</v>
      </c>
      <c r="C1708" s="192">
        <v>540530</v>
      </c>
      <c r="D1708" s="60" t="s">
        <v>2940</v>
      </c>
      <c r="E1708" s="60" t="s">
        <v>453</v>
      </c>
    </row>
    <row r="1709" spans="2:5" x14ac:dyDescent="0.2">
      <c r="B1709" s="60" t="s">
        <v>2941</v>
      </c>
      <c r="C1709" s="192">
        <v>532873</v>
      </c>
      <c r="D1709" s="60" t="s">
        <v>2942</v>
      </c>
      <c r="E1709" s="60" t="s">
        <v>481</v>
      </c>
    </row>
    <row r="1710" spans="2:5" x14ac:dyDescent="0.2">
      <c r="B1710" s="60" t="s">
        <v>2943</v>
      </c>
      <c r="C1710" s="192">
        <v>500010</v>
      </c>
      <c r="D1710" s="60" t="s">
        <v>2944</v>
      </c>
      <c r="E1710" s="60" t="s">
        <v>453</v>
      </c>
    </row>
    <row r="1711" spans="2:5" x14ac:dyDescent="0.2">
      <c r="B1711" s="60" t="s">
        <v>2945</v>
      </c>
      <c r="C1711" s="192">
        <v>532761</v>
      </c>
      <c r="D1711" s="60" t="s">
        <v>2946</v>
      </c>
      <c r="E1711" s="60" t="s">
        <v>725</v>
      </c>
    </row>
    <row r="1712" spans="2:5" x14ac:dyDescent="0.2">
      <c r="B1712" s="60" t="s">
        <v>2947</v>
      </c>
      <c r="C1712" s="192">
        <v>526761</v>
      </c>
      <c r="D1712" s="60" t="s">
        <v>395</v>
      </c>
      <c r="E1712" s="60" t="s">
        <v>596</v>
      </c>
    </row>
    <row r="1713" spans="2:5" x14ac:dyDescent="0.2">
      <c r="B1713" s="60" t="s">
        <v>2948</v>
      </c>
      <c r="C1713" s="192">
        <v>535217</v>
      </c>
      <c r="D1713" s="60" t="s">
        <v>395</v>
      </c>
      <c r="E1713" s="60" t="s">
        <v>593</v>
      </c>
    </row>
    <row r="1714" spans="2:5" x14ac:dyDescent="0.2">
      <c r="B1714" s="60" t="s">
        <v>2949</v>
      </c>
      <c r="C1714" s="192">
        <v>540136</v>
      </c>
      <c r="D1714" s="60" t="s">
        <v>2950</v>
      </c>
      <c r="E1714" s="60" t="s">
        <v>438</v>
      </c>
    </row>
    <row r="1715" spans="2:5" x14ac:dyDescent="0.2">
      <c r="B1715" s="60" t="s">
        <v>2951</v>
      </c>
      <c r="C1715" s="192">
        <v>531724</v>
      </c>
      <c r="D1715" s="60" t="s">
        <v>395</v>
      </c>
      <c r="E1715" s="60" t="s">
        <v>816</v>
      </c>
    </row>
    <row r="1716" spans="2:5" x14ac:dyDescent="0.2">
      <c r="B1716" s="60" t="s">
        <v>2952</v>
      </c>
      <c r="C1716" s="192">
        <v>500187</v>
      </c>
      <c r="D1716" s="60" t="s">
        <v>2953</v>
      </c>
      <c r="E1716" s="60" t="s">
        <v>590</v>
      </c>
    </row>
    <row r="1717" spans="2:5" x14ac:dyDescent="0.2">
      <c r="B1717" s="60" t="s">
        <v>2954</v>
      </c>
      <c r="C1717" s="192">
        <v>532662</v>
      </c>
      <c r="D1717" s="60" t="s">
        <v>2955</v>
      </c>
      <c r="E1717" s="60" t="s">
        <v>919</v>
      </c>
    </row>
    <row r="1718" spans="2:5" x14ac:dyDescent="0.2">
      <c r="B1718" s="60" t="s">
        <v>2956</v>
      </c>
      <c r="C1718" s="192">
        <v>532799</v>
      </c>
      <c r="D1718" s="60" t="s">
        <v>2957</v>
      </c>
      <c r="E1718" s="60" t="s">
        <v>481</v>
      </c>
    </row>
    <row r="1719" spans="2:5" x14ac:dyDescent="0.2">
      <c r="B1719" s="60" t="s">
        <v>2958</v>
      </c>
      <c r="C1719" s="192">
        <v>509820</v>
      </c>
      <c r="D1719" s="60" t="s">
        <v>2959</v>
      </c>
      <c r="E1719" s="60" t="s">
        <v>590</v>
      </c>
    </row>
    <row r="1720" spans="2:5" x14ac:dyDescent="0.2">
      <c r="B1720" s="60" t="s">
        <v>2960</v>
      </c>
      <c r="C1720" s="192">
        <v>542592</v>
      </c>
      <c r="D1720" s="60" t="s">
        <v>2961</v>
      </c>
      <c r="E1720" s="60" t="s">
        <v>500</v>
      </c>
    </row>
    <row r="1721" spans="2:5" x14ac:dyDescent="0.2">
      <c r="B1721" s="60" t="s">
        <v>2962</v>
      </c>
      <c r="C1721" s="192" t="s">
        <v>395</v>
      </c>
      <c r="D1721" s="60" t="s">
        <v>2963</v>
      </c>
      <c r="E1721" s="60" t="s">
        <v>406</v>
      </c>
    </row>
    <row r="1722" spans="2:5" x14ac:dyDescent="0.2">
      <c r="B1722" s="60" t="s">
        <v>2964</v>
      </c>
      <c r="C1722" s="192">
        <v>539724</v>
      </c>
      <c r="D1722" s="60" t="s">
        <v>395</v>
      </c>
      <c r="E1722" s="60" t="s">
        <v>381</v>
      </c>
    </row>
    <row r="1723" spans="2:5" x14ac:dyDescent="0.2">
      <c r="B1723" s="60" t="s">
        <v>2965</v>
      </c>
      <c r="C1723" s="192">
        <v>519463</v>
      </c>
      <c r="D1723" s="60" t="s">
        <v>395</v>
      </c>
      <c r="E1723" s="60" t="s">
        <v>593</v>
      </c>
    </row>
    <row r="1724" spans="2:5" x14ac:dyDescent="0.2">
      <c r="B1724" s="60" t="s">
        <v>2966</v>
      </c>
      <c r="C1724" s="192" t="s">
        <v>395</v>
      </c>
      <c r="D1724" s="60" t="s">
        <v>2967</v>
      </c>
      <c r="E1724" s="60" t="s">
        <v>406</v>
      </c>
    </row>
    <row r="1725" spans="2:5" x14ac:dyDescent="0.2">
      <c r="B1725" s="60" t="s">
        <v>2968</v>
      </c>
      <c r="C1725" s="192">
        <v>532174</v>
      </c>
      <c r="D1725" s="60" t="s">
        <v>2969</v>
      </c>
      <c r="E1725" s="60" t="s">
        <v>713</v>
      </c>
    </row>
    <row r="1726" spans="2:5" x14ac:dyDescent="0.2">
      <c r="B1726" s="60" t="s">
        <v>2970</v>
      </c>
      <c r="C1726" s="192">
        <v>540716</v>
      </c>
      <c r="D1726" s="60" t="s">
        <v>2971</v>
      </c>
      <c r="E1726" s="60" t="s">
        <v>2477</v>
      </c>
    </row>
    <row r="1727" spans="2:5" x14ac:dyDescent="0.2">
      <c r="B1727" s="60" t="s">
        <v>2972</v>
      </c>
      <c r="C1727" s="192">
        <v>533244</v>
      </c>
      <c r="D1727" s="60" t="s">
        <v>2973</v>
      </c>
      <c r="E1727" s="60" t="s">
        <v>378</v>
      </c>
    </row>
    <row r="1728" spans="2:5" x14ac:dyDescent="0.2">
      <c r="B1728" s="60" t="s">
        <v>2974</v>
      </c>
      <c r="C1728" s="192">
        <v>540133</v>
      </c>
      <c r="D1728" s="60" t="s">
        <v>2975</v>
      </c>
      <c r="E1728" s="60" t="s">
        <v>2807</v>
      </c>
    </row>
    <row r="1729" spans="2:5" x14ac:dyDescent="0.2">
      <c r="B1729" s="60" t="s">
        <v>2976</v>
      </c>
      <c r="C1729" s="192">
        <v>555555</v>
      </c>
      <c r="D1729" s="60" t="s">
        <v>2977</v>
      </c>
      <c r="E1729" s="60" t="s">
        <v>378</v>
      </c>
    </row>
    <row r="1730" spans="2:5" x14ac:dyDescent="0.2">
      <c r="B1730" s="60" t="s">
        <v>2978</v>
      </c>
      <c r="C1730" s="192">
        <v>541179</v>
      </c>
      <c r="D1730" s="60" t="s">
        <v>2979</v>
      </c>
      <c r="E1730" s="60" t="s">
        <v>378</v>
      </c>
    </row>
    <row r="1731" spans="2:5" x14ac:dyDescent="0.2">
      <c r="B1731" s="60" t="s">
        <v>2980</v>
      </c>
      <c r="C1731" s="192">
        <v>532835</v>
      </c>
      <c r="D1731" s="60" t="s">
        <v>2981</v>
      </c>
      <c r="E1731" s="60" t="s">
        <v>378</v>
      </c>
    </row>
    <row r="1732" spans="2:5" x14ac:dyDescent="0.2">
      <c r="B1732" s="60" t="s">
        <v>2982</v>
      </c>
      <c r="C1732" s="192">
        <v>531524</v>
      </c>
      <c r="D1732" s="60" t="s">
        <v>2983</v>
      </c>
      <c r="E1732" s="60" t="s">
        <v>693</v>
      </c>
    </row>
    <row r="1733" spans="2:5" x14ac:dyDescent="0.2">
      <c r="B1733" s="60" t="s">
        <v>2984</v>
      </c>
      <c r="C1733" s="192">
        <v>531524</v>
      </c>
      <c r="D1733" s="60" t="s">
        <v>2983</v>
      </c>
      <c r="E1733" s="60" t="s">
        <v>693</v>
      </c>
    </row>
    <row r="1734" spans="2:5" x14ac:dyDescent="0.2">
      <c r="B1734" s="60" t="s">
        <v>2985</v>
      </c>
      <c r="C1734" s="192">
        <v>500116</v>
      </c>
      <c r="D1734" s="60" t="s">
        <v>2986</v>
      </c>
      <c r="E1734" s="60" t="s">
        <v>713</v>
      </c>
    </row>
    <row r="1735" spans="2:5" x14ac:dyDescent="0.2">
      <c r="B1735" s="60" t="s">
        <v>2987</v>
      </c>
      <c r="C1735" s="192">
        <v>539437</v>
      </c>
      <c r="D1735" s="60" t="s">
        <v>2988</v>
      </c>
      <c r="E1735" s="60" t="s">
        <v>713</v>
      </c>
    </row>
    <row r="1736" spans="2:5" x14ac:dyDescent="0.2">
      <c r="B1736" s="60" t="s">
        <v>2989</v>
      </c>
      <c r="C1736" s="192" t="s">
        <v>395</v>
      </c>
      <c r="D1736" s="60" t="s">
        <v>2990</v>
      </c>
      <c r="E1736" s="60" t="s">
        <v>713</v>
      </c>
    </row>
    <row r="1737" spans="2:5" x14ac:dyDescent="0.2">
      <c r="B1737" s="60" t="s">
        <v>2991</v>
      </c>
      <c r="C1737" s="192">
        <v>532659</v>
      </c>
      <c r="D1737" s="60" t="s">
        <v>2992</v>
      </c>
      <c r="E1737" s="60" t="s">
        <v>412</v>
      </c>
    </row>
    <row r="1738" spans="2:5" x14ac:dyDescent="0.2">
      <c r="B1738" s="60" t="s">
        <v>2993</v>
      </c>
      <c r="C1738" s="192">
        <v>507438</v>
      </c>
      <c r="D1738" s="60" t="s">
        <v>2994</v>
      </c>
      <c r="E1738" s="60" t="s">
        <v>1026</v>
      </c>
    </row>
    <row r="1739" spans="2:5" x14ac:dyDescent="0.2">
      <c r="B1739" s="60" t="s">
        <v>2995</v>
      </c>
      <c r="C1739" s="192">
        <v>505726</v>
      </c>
      <c r="D1739" s="60" t="s">
        <v>2996</v>
      </c>
      <c r="E1739" s="60" t="s">
        <v>1159</v>
      </c>
    </row>
    <row r="1740" spans="2:5" x14ac:dyDescent="0.2">
      <c r="B1740" s="60" t="s">
        <v>2997</v>
      </c>
      <c r="C1740" s="192">
        <v>500106</v>
      </c>
      <c r="D1740" s="60" t="s">
        <v>2998</v>
      </c>
      <c r="E1740" s="60" t="s">
        <v>2727</v>
      </c>
    </row>
    <row r="1741" spans="2:5" x14ac:dyDescent="0.2">
      <c r="B1741" s="60" t="s">
        <v>2999</v>
      </c>
      <c r="C1741" s="192">
        <v>540774</v>
      </c>
      <c r="D1741" s="60" t="s">
        <v>3000</v>
      </c>
      <c r="E1741" s="60" t="s">
        <v>580</v>
      </c>
    </row>
    <row r="1742" spans="2:5" x14ac:dyDescent="0.2">
      <c r="B1742" s="60" t="s">
        <v>3001</v>
      </c>
      <c r="C1742" s="192">
        <v>540377</v>
      </c>
      <c r="D1742" s="60" t="s">
        <v>395</v>
      </c>
      <c r="E1742" s="60" t="s">
        <v>417</v>
      </c>
    </row>
    <row r="1743" spans="2:5" x14ac:dyDescent="0.2">
      <c r="B1743" s="60" t="s">
        <v>3002</v>
      </c>
      <c r="C1743" s="192">
        <v>522289</v>
      </c>
      <c r="D1743" s="60" t="s">
        <v>395</v>
      </c>
      <c r="E1743" s="60" t="s">
        <v>417</v>
      </c>
    </row>
    <row r="1744" spans="2:5" x14ac:dyDescent="0.2">
      <c r="B1744" s="60" t="s">
        <v>3003</v>
      </c>
      <c r="C1744" s="192">
        <v>500199</v>
      </c>
      <c r="D1744" s="60" t="s">
        <v>3004</v>
      </c>
      <c r="E1744" s="60" t="s">
        <v>443</v>
      </c>
    </row>
    <row r="1745" spans="2:5" x14ac:dyDescent="0.2">
      <c r="B1745" s="60" t="s">
        <v>3005</v>
      </c>
      <c r="C1745" s="192">
        <v>517380</v>
      </c>
      <c r="D1745" s="60" t="s">
        <v>3006</v>
      </c>
      <c r="E1745" s="60" t="s">
        <v>750</v>
      </c>
    </row>
    <row r="1746" spans="2:5" x14ac:dyDescent="0.2">
      <c r="B1746" s="60" t="s">
        <v>3007</v>
      </c>
      <c r="C1746" s="192">
        <v>517380</v>
      </c>
      <c r="D1746" s="60" t="s">
        <v>3006</v>
      </c>
      <c r="E1746" s="60" t="s">
        <v>750</v>
      </c>
    </row>
    <row r="1747" spans="2:5" x14ac:dyDescent="0.2">
      <c r="B1747" s="60" t="s">
        <v>3008</v>
      </c>
      <c r="C1747" s="192">
        <v>539449</v>
      </c>
      <c r="D1747" s="60" t="s">
        <v>395</v>
      </c>
      <c r="E1747" s="60" t="s">
        <v>417</v>
      </c>
    </row>
    <row r="1748" spans="2:5" x14ac:dyDescent="0.2">
      <c r="B1748" s="60" t="s">
        <v>3009</v>
      </c>
      <c r="C1748" s="192">
        <v>532636</v>
      </c>
      <c r="D1748" s="60" t="s">
        <v>3010</v>
      </c>
      <c r="E1748" s="60" t="s">
        <v>378</v>
      </c>
    </row>
    <row r="1749" spans="2:5" x14ac:dyDescent="0.2">
      <c r="B1749" s="60" t="s">
        <v>3011</v>
      </c>
      <c r="C1749" s="192">
        <v>531968</v>
      </c>
      <c r="D1749" s="60" t="s">
        <v>3012</v>
      </c>
      <c r="E1749" s="60" t="s">
        <v>481</v>
      </c>
    </row>
    <row r="1750" spans="2:5" x14ac:dyDescent="0.2">
      <c r="B1750" s="60" t="s">
        <v>3013</v>
      </c>
      <c r="C1750" s="192">
        <v>514238</v>
      </c>
      <c r="D1750" s="60" t="s">
        <v>395</v>
      </c>
      <c r="E1750" s="60" t="s">
        <v>378</v>
      </c>
    </row>
    <row r="1751" spans="2:5" x14ac:dyDescent="0.2">
      <c r="B1751" s="60" t="s">
        <v>3014</v>
      </c>
      <c r="C1751" s="192">
        <v>532414</v>
      </c>
      <c r="D1751" s="60" t="s">
        <v>395</v>
      </c>
      <c r="E1751" s="60" t="s">
        <v>488</v>
      </c>
    </row>
    <row r="1752" spans="2:5" x14ac:dyDescent="0.2">
      <c r="B1752" s="60" t="s">
        <v>3015</v>
      </c>
      <c r="C1752" s="192">
        <v>532907</v>
      </c>
      <c r="D1752" s="60" t="s">
        <v>3016</v>
      </c>
      <c r="E1752" s="60" t="s">
        <v>793</v>
      </c>
    </row>
    <row r="1753" spans="2:5" x14ac:dyDescent="0.2">
      <c r="B1753" s="60" t="s">
        <v>3017</v>
      </c>
      <c r="C1753" s="192">
        <v>511208</v>
      </c>
      <c r="D1753" s="60" t="s">
        <v>3018</v>
      </c>
      <c r="E1753" s="60" t="s">
        <v>2800</v>
      </c>
    </row>
    <row r="1754" spans="2:5" x14ac:dyDescent="0.2">
      <c r="B1754" s="60" t="s">
        <v>3019</v>
      </c>
      <c r="C1754" s="192">
        <v>533177</v>
      </c>
      <c r="D1754" s="60" t="s">
        <v>3020</v>
      </c>
      <c r="E1754" s="60" t="s">
        <v>989</v>
      </c>
    </row>
    <row r="1755" spans="2:5" x14ac:dyDescent="0.2">
      <c r="B1755" s="60" t="s">
        <v>3021</v>
      </c>
      <c r="C1755" s="192">
        <v>511628</v>
      </c>
      <c r="D1755" s="60" t="s">
        <v>395</v>
      </c>
      <c r="E1755" s="60" t="s">
        <v>412</v>
      </c>
    </row>
    <row r="1756" spans="2:5" x14ac:dyDescent="0.2">
      <c r="B1756" s="60" t="s">
        <v>3022</v>
      </c>
      <c r="C1756" s="192">
        <v>505539</v>
      </c>
      <c r="D1756" s="60" t="s">
        <v>395</v>
      </c>
      <c r="E1756" s="60" t="s">
        <v>816</v>
      </c>
    </row>
    <row r="1757" spans="2:5" x14ac:dyDescent="0.2">
      <c r="B1757" s="60" t="s">
        <v>3023</v>
      </c>
      <c r="C1757" s="192">
        <v>513295</v>
      </c>
      <c r="D1757" s="60" t="s">
        <v>395</v>
      </c>
      <c r="E1757" s="60" t="s">
        <v>427</v>
      </c>
    </row>
    <row r="1758" spans="2:5" x14ac:dyDescent="0.2">
      <c r="B1758" s="60" t="s">
        <v>3024</v>
      </c>
      <c r="C1758" s="192">
        <v>517571</v>
      </c>
      <c r="D1758" s="60" t="s">
        <v>3025</v>
      </c>
      <c r="E1758" s="60" t="s">
        <v>438</v>
      </c>
    </row>
    <row r="1759" spans="2:5" x14ac:dyDescent="0.2">
      <c r="B1759" s="60" t="s">
        <v>3026</v>
      </c>
      <c r="C1759" s="192">
        <v>532614</v>
      </c>
      <c r="D1759" s="60" t="s">
        <v>3027</v>
      </c>
      <c r="E1759" s="60" t="s">
        <v>427</v>
      </c>
    </row>
    <row r="1760" spans="2:5" x14ac:dyDescent="0.2">
      <c r="B1760" s="60" t="s">
        <v>3028</v>
      </c>
      <c r="C1760" s="192">
        <v>531129</v>
      </c>
      <c r="D1760" s="60" t="s">
        <v>395</v>
      </c>
      <c r="E1760" s="60" t="s">
        <v>923</v>
      </c>
    </row>
    <row r="1761" spans="2:5" x14ac:dyDescent="0.2">
      <c r="B1761" s="60" t="s">
        <v>3029</v>
      </c>
      <c r="C1761" s="192">
        <v>531672</v>
      </c>
      <c r="D1761" s="60" t="s">
        <v>395</v>
      </c>
      <c r="E1761" s="60" t="s">
        <v>378</v>
      </c>
    </row>
    <row r="1762" spans="2:5" x14ac:dyDescent="0.2">
      <c r="B1762" s="60" t="s">
        <v>3030</v>
      </c>
      <c r="C1762" s="192">
        <v>517370</v>
      </c>
      <c r="D1762" s="60" t="s">
        <v>395</v>
      </c>
      <c r="E1762" s="60" t="s">
        <v>693</v>
      </c>
    </row>
    <row r="1763" spans="2:5" x14ac:dyDescent="0.2">
      <c r="B1763" s="60" t="s">
        <v>3031</v>
      </c>
      <c r="C1763" s="192">
        <v>538541</v>
      </c>
      <c r="D1763" s="60" t="s">
        <v>395</v>
      </c>
      <c r="E1763" s="60" t="s">
        <v>417</v>
      </c>
    </row>
    <row r="1764" spans="2:5" x14ac:dyDescent="0.2">
      <c r="B1764" s="60" t="s">
        <v>3032</v>
      </c>
      <c r="C1764" s="192">
        <v>531594</v>
      </c>
      <c r="D1764" s="60" t="s">
        <v>395</v>
      </c>
      <c r="E1764" s="60" t="s">
        <v>403</v>
      </c>
    </row>
    <row r="1765" spans="2:5" x14ac:dyDescent="0.2">
      <c r="B1765" s="60" t="s">
        <v>3033</v>
      </c>
      <c r="C1765" s="192">
        <v>523465</v>
      </c>
      <c r="D1765" s="60" t="s">
        <v>395</v>
      </c>
      <c r="E1765" s="60" t="s">
        <v>453</v>
      </c>
    </row>
    <row r="1766" spans="2:5" x14ac:dyDescent="0.2">
      <c r="B1766" s="60" t="s">
        <v>3034</v>
      </c>
      <c r="C1766" s="192">
        <v>536709</v>
      </c>
      <c r="D1766" s="60" t="s">
        <v>395</v>
      </c>
      <c r="E1766" s="60" t="s">
        <v>534</v>
      </c>
    </row>
    <row r="1767" spans="2:5" x14ac:dyDescent="0.2">
      <c r="B1767" s="60" t="s">
        <v>3035</v>
      </c>
      <c r="C1767" s="192">
        <v>509162</v>
      </c>
      <c r="D1767" s="60" t="s">
        <v>395</v>
      </c>
      <c r="E1767" s="60" t="s">
        <v>875</v>
      </c>
    </row>
    <row r="1768" spans="2:5" x14ac:dyDescent="0.2">
      <c r="B1768" s="60" t="s">
        <v>3036</v>
      </c>
      <c r="C1768" s="192">
        <v>517077</v>
      </c>
      <c r="D1768" s="60" t="s">
        <v>395</v>
      </c>
      <c r="E1768" s="60" t="s">
        <v>417</v>
      </c>
    </row>
    <row r="1769" spans="2:5" x14ac:dyDescent="0.2">
      <c r="B1769" s="60" t="s">
        <v>3037</v>
      </c>
      <c r="C1769" s="192">
        <v>511473</v>
      </c>
      <c r="D1769" s="60" t="s">
        <v>3038</v>
      </c>
      <c r="E1769" s="60" t="s">
        <v>378</v>
      </c>
    </row>
    <row r="1770" spans="2:5" x14ac:dyDescent="0.2">
      <c r="B1770" s="60" t="s">
        <v>3039</v>
      </c>
      <c r="C1770" s="192">
        <v>531505</v>
      </c>
      <c r="D1770" s="60" t="s">
        <v>395</v>
      </c>
      <c r="E1770" s="60" t="s">
        <v>412</v>
      </c>
    </row>
    <row r="1771" spans="2:5" x14ac:dyDescent="0.2">
      <c r="B1771" s="60" t="s">
        <v>3040</v>
      </c>
      <c r="C1771" s="192">
        <v>511355</v>
      </c>
      <c r="D1771" s="60" t="s">
        <v>395</v>
      </c>
      <c r="E1771" s="60" t="s">
        <v>412</v>
      </c>
    </row>
    <row r="1772" spans="2:5" x14ac:dyDescent="0.2">
      <c r="B1772" s="60" t="s">
        <v>3041</v>
      </c>
      <c r="C1772" s="192">
        <v>535667</v>
      </c>
      <c r="D1772" s="60" t="s">
        <v>395</v>
      </c>
      <c r="E1772" s="60" t="s">
        <v>412</v>
      </c>
    </row>
    <row r="1773" spans="2:5" x14ac:dyDescent="0.2">
      <c r="B1773" s="60" t="s">
        <v>3042</v>
      </c>
      <c r="C1773" s="192">
        <v>531253</v>
      </c>
      <c r="D1773" s="60" t="s">
        <v>395</v>
      </c>
      <c r="E1773" s="60" t="s">
        <v>555</v>
      </c>
    </row>
    <row r="1774" spans="2:5" x14ac:dyDescent="0.2">
      <c r="B1774" s="60" t="s">
        <v>3043</v>
      </c>
      <c r="C1774" s="192">
        <v>500201</v>
      </c>
      <c r="D1774" s="60" t="s">
        <v>3044</v>
      </c>
      <c r="E1774" s="60" t="s">
        <v>443</v>
      </c>
    </row>
    <row r="1775" spans="2:5" x14ac:dyDescent="0.2">
      <c r="B1775" s="60" t="s">
        <v>3045</v>
      </c>
      <c r="C1775" s="192">
        <v>540152</v>
      </c>
      <c r="D1775" s="60" t="s">
        <v>395</v>
      </c>
      <c r="E1775" s="60" t="s">
        <v>481</v>
      </c>
    </row>
    <row r="1776" spans="2:5" x14ac:dyDescent="0.2">
      <c r="B1776" s="60" t="s">
        <v>3046</v>
      </c>
      <c r="C1776" s="192">
        <v>540565</v>
      </c>
      <c r="D1776" s="60" t="s">
        <v>3047</v>
      </c>
      <c r="E1776" s="60" t="s">
        <v>415</v>
      </c>
    </row>
    <row r="1777" spans="2:5" x14ac:dyDescent="0.2">
      <c r="B1777" s="60" t="s">
        <v>3048</v>
      </c>
      <c r="C1777" s="192">
        <v>530979</v>
      </c>
      <c r="D1777" s="60" t="s">
        <v>395</v>
      </c>
      <c r="E1777" s="60" t="s">
        <v>453</v>
      </c>
    </row>
    <row r="1778" spans="2:5" x14ac:dyDescent="0.2">
      <c r="B1778" s="60" t="s">
        <v>3049</v>
      </c>
      <c r="C1778" s="192">
        <v>531343</v>
      </c>
      <c r="D1778" s="60" t="s">
        <v>395</v>
      </c>
      <c r="E1778" s="60" t="s">
        <v>816</v>
      </c>
    </row>
    <row r="1779" spans="2:5" x14ac:dyDescent="0.2">
      <c r="B1779" s="60" t="s">
        <v>3050</v>
      </c>
      <c r="C1779" s="192">
        <v>590065</v>
      </c>
      <c r="D1779" s="60" t="s">
        <v>3051</v>
      </c>
      <c r="E1779" s="60" t="s">
        <v>417</v>
      </c>
    </row>
    <row r="1780" spans="2:5" x14ac:dyDescent="0.2">
      <c r="B1780" s="60" t="s">
        <v>3052</v>
      </c>
      <c r="C1780" s="192">
        <v>532240</v>
      </c>
      <c r="D1780" s="60" t="s">
        <v>3053</v>
      </c>
      <c r="E1780" s="60" t="s">
        <v>750</v>
      </c>
    </row>
    <row r="1781" spans="2:5" x14ac:dyDescent="0.2">
      <c r="B1781" s="60" t="s">
        <v>3054</v>
      </c>
      <c r="C1781" s="192">
        <v>513361</v>
      </c>
      <c r="D1781" s="60" t="s">
        <v>395</v>
      </c>
      <c r="E1781" s="60" t="s">
        <v>427</v>
      </c>
    </row>
    <row r="1782" spans="2:5" x14ac:dyDescent="0.2">
      <c r="B1782" s="60" t="s">
        <v>3055</v>
      </c>
      <c r="C1782" s="192">
        <v>532189</v>
      </c>
      <c r="D1782" s="60" t="s">
        <v>3056</v>
      </c>
      <c r="E1782" s="60" t="s">
        <v>596</v>
      </c>
    </row>
    <row r="1783" spans="2:5" x14ac:dyDescent="0.2">
      <c r="B1783" s="60" t="s">
        <v>3057</v>
      </c>
      <c r="C1783" s="192">
        <v>535789</v>
      </c>
      <c r="D1783" s="60" t="s">
        <v>3058</v>
      </c>
      <c r="E1783" s="60" t="s">
        <v>453</v>
      </c>
    </row>
    <row r="1784" spans="2:5" x14ac:dyDescent="0.2">
      <c r="B1784" s="60" t="s">
        <v>3059</v>
      </c>
      <c r="C1784" s="192">
        <v>533520</v>
      </c>
      <c r="D1784" s="60" t="s">
        <v>3060</v>
      </c>
      <c r="E1784" s="60" t="s">
        <v>417</v>
      </c>
    </row>
    <row r="1785" spans="2:5" x14ac:dyDescent="0.2">
      <c r="B1785" s="60" t="s">
        <v>3061</v>
      </c>
      <c r="C1785" s="192">
        <v>532832</v>
      </c>
      <c r="D1785" s="60" t="s">
        <v>3062</v>
      </c>
      <c r="E1785" s="60" t="s">
        <v>481</v>
      </c>
    </row>
    <row r="1786" spans="2:5" x14ac:dyDescent="0.2">
      <c r="B1786" s="60" t="s">
        <v>3063</v>
      </c>
      <c r="C1786" s="192">
        <v>532960</v>
      </c>
      <c r="D1786" s="60" t="s">
        <v>3064</v>
      </c>
      <c r="E1786" s="60" t="s">
        <v>378</v>
      </c>
    </row>
    <row r="1787" spans="2:5" x14ac:dyDescent="0.2">
      <c r="B1787" s="60" t="s">
        <v>3065</v>
      </c>
      <c r="C1787" s="192">
        <v>514165</v>
      </c>
      <c r="D1787" s="60" t="s">
        <v>395</v>
      </c>
      <c r="E1787" s="60" t="s">
        <v>772</v>
      </c>
    </row>
    <row r="1788" spans="2:5" x14ac:dyDescent="0.2">
      <c r="B1788" s="60" t="s">
        <v>3066</v>
      </c>
      <c r="C1788" s="192">
        <v>532814</v>
      </c>
      <c r="D1788" s="60" t="s">
        <v>3067</v>
      </c>
      <c r="E1788" s="60" t="s">
        <v>713</v>
      </c>
    </row>
    <row r="1789" spans="2:5" x14ac:dyDescent="0.2">
      <c r="B1789" s="60" t="s">
        <v>3068</v>
      </c>
      <c r="C1789" s="192">
        <v>504731</v>
      </c>
      <c r="D1789" s="60" t="s">
        <v>395</v>
      </c>
      <c r="E1789" s="60" t="s">
        <v>427</v>
      </c>
    </row>
    <row r="1790" spans="2:5" x14ac:dyDescent="0.2">
      <c r="B1790" s="60" t="s">
        <v>3069</v>
      </c>
      <c r="C1790" s="192">
        <v>509692</v>
      </c>
      <c r="D1790" s="60" t="s">
        <v>3070</v>
      </c>
      <c r="E1790" s="60" t="s">
        <v>410</v>
      </c>
    </row>
    <row r="1791" spans="2:5" x14ac:dyDescent="0.2">
      <c r="B1791" s="60" t="s">
        <v>3071</v>
      </c>
      <c r="C1791" s="192">
        <v>540750</v>
      </c>
      <c r="D1791" s="60" t="s">
        <v>3072</v>
      </c>
      <c r="E1791" s="60" t="s">
        <v>534</v>
      </c>
    </row>
    <row r="1792" spans="2:5" x14ac:dyDescent="0.2">
      <c r="B1792" s="60" t="s">
        <v>3073</v>
      </c>
      <c r="C1792" s="192">
        <v>524614</v>
      </c>
      <c r="D1792" s="60" t="s">
        <v>395</v>
      </c>
      <c r="E1792" s="60" t="s">
        <v>475</v>
      </c>
    </row>
    <row r="1793" spans="2:5" x14ac:dyDescent="0.2">
      <c r="B1793" s="60" t="s">
        <v>3074</v>
      </c>
      <c r="C1793" s="192">
        <v>504741</v>
      </c>
      <c r="D1793" s="60" t="s">
        <v>3075</v>
      </c>
      <c r="E1793" s="60" t="s">
        <v>408</v>
      </c>
    </row>
    <row r="1794" spans="2:5" x14ac:dyDescent="0.2">
      <c r="B1794" s="60" t="s">
        <v>3076</v>
      </c>
      <c r="C1794" s="192">
        <v>509051</v>
      </c>
      <c r="D1794" s="60" t="s">
        <v>395</v>
      </c>
      <c r="E1794" s="60" t="s">
        <v>488</v>
      </c>
    </row>
    <row r="1795" spans="2:5" x14ac:dyDescent="0.2">
      <c r="B1795" s="60" t="s">
        <v>3077</v>
      </c>
      <c r="C1795" s="192">
        <v>504746</v>
      </c>
      <c r="D1795" s="60" t="s">
        <v>395</v>
      </c>
      <c r="E1795" s="60" t="s">
        <v>1314</v>
      </c>
    </row>
    <row r="1796" spans="2:5" x14ac:dyDescent="0.2">
      <c r="B1796" s="60" t="s">
        <v>3078</v>
      </c>
      <c r="C1796" s="192">
        <v>533047</v>
      </c>
      <c r="D1796" s="60" t="s">
        <v>3079</v>
      </c>
      <c r="E1796" s="60" t="s">
        <v>427</v>
      </c>
    </row>
    <row r="1797" spans="2:5" x14ac:dyDescent="0.2">
      <c r="B1797" s="60" t="s">
        <v>3080</v>
      </c>
      <c r="C1797" s="192">
        <v>530965</v>
      </c>
      <c r="D1797" s="60" t="s">
        <v>3081</v>
      </c>
      <c r="E1797" s="60" t="s">
        <v>605</v>
      </c>
    </row>
    <row r="1798" spans="2:5" x14ac:dyDescent="0.2">
      <c r="B1798" s="60" t="s">
        <v>3082</v>
      </c>
      <c r="C1798" s="192">
        <v>532388</v>
      </c>
      <c r="D1798" s="60" t="s">
        <v>3083</v>
      </c>
      <c r="E1798" s="60" t="s">
        <v>713</v>
      </c>
    </row>
    <row r="1799" spans="2:5" x14ac:dyDescent="0.2">
      <c r="B1799" s="60" t="s">
        <v>3084</v>
      </c>
      <c r="C1799" s="192">
        <v>500319</v>
      </c>
      <c r="D1799" s="60" t="s">
        <v>395</v>
      </c>
      <c r="E1799" s="60" t="s">
        <v>1093</v>
      </c>
    </row>
    <row r="1800" spans="2:5" x14ac:dyDescent="0.2">
      <c r="B1800" s="60" t="s">
        <v>3085</v>
      </c>
      <c r="C1800" s="192">
        <v>533329</v>
      </c>
      <c r="D1800" s="60" t="s">
        <v>3086</v>
      </c>
      <c r="E1800" s="60" t="s">
        <v>509</v>
      </c>
    </row>
    <row r="1801" spans="2:5" x14ac:dyDescent="0.2">
      <c r="B1801" s="60" t="s">
        <v>3087</v>
      </c>
      <c r="C1801" s="192">
        <v>523586</v>
      </c>
      <c r="D1801" s="60" t="s">
        <v>395</v>
      </c>
      <c r="E1801" s="60" t="s">
        <v>555</v>
      </c>
    </row>
    <row r="1802" spans="2:5" x14ac:dyDescent="0.2">
      <c r="B1802" s="60" t="s">
        <v>3088</v>
      </c>
      <c r="C1802" s="192">
        <v>501700</v>
      </c>
      <c r="D1802" s="60" t="s">
        <v>395</v>
      </c>
      <c r="E1802" s="60" t="s">
        <v>412</v>
      </c>
    </row>
    <row r="1803" spans="2:5" x14ac:dyDescent="0.2">
      <c r="B1803" s="60" t="s">
        <v>3089</v>
      </c>
      <c r="C1803" s="192">
        <v>532745</v>
      </c>
      <c r="D1803" s="60" t="s">
        <v>395</v>
      </c>
      <c r="E1803" s="60" t="s">
        <v>378</v>
      </c>
    </row>
    <row r="1804" spans="2:5" x14ac:dyDescent="0.2">
      <c r="B1804" s="60" t="s">
        <v>3090</v>
      </c>
      <c r="C1804" s="192">
        <v>524648</v>
      </c>
      <c r="D1804" s="60" t="s">
        <v>395</v>
      </c>
      <c r="E1804" s="60" t="s">
        <v>443</v>
      </c>
    </row>
    <row r="1805" spans="2:5" x14ac:dyDescent="0.2">
      <c r="B1805" s="60" t="s">
        <v>3091</v>
      </c>
      <c r="C1805" s="192">
        <v>530747</v>
      </c>
      <c r="D1805" s="60" t="s">
        <v>395</v>
      </c>
      <c r="E1805" s="60" t="s">
        <v>412</v>
      </c>
    </row>
    <row r="1806" spans="2:5" x14ac:dyDescent="0.2">
      <c r="B1806" s="60" t="s">
        <v>3092</v>
      </c>
      <c r="C1806" s="192">
        <v>524342</v>
      </c>
      <c r="D1806" s="60" t="s">
        <v>395</v>
      </c>
      <c r="E1806" s="60" t="s">
        <v>443</v>
      </c>
    </row>
    <row r="1807" spans="2:5" x14ac:dyDescent="0.2">
      <c r="B1807" s="60" t="s">
        <v>3093</v>
      </c>
      <c r="C1807" s="192">
        <v>538838</v>
      </c>
      <c r="D1807" s="60" t="s">
        <v>395</v>
      </c>
      <c r="E1807" s="60" t="s">
        <v>410</v>
      </c>
    </row>
    <row r="1808" spans="2:5" x14ac:dyDescent="0.2">
      <c r="B1808" s="60" t="s">
        <v>3094</v>
      </c>
      <c r="C1808" s="192">
        <v>521016</v>
      </c>
      <c r="D1808" s="60" t="s">
        <v>3095</v>
      </c>
      <c r="E1808" s="60" t="s">
        <v>410</v>
      </c>
    </row>
    <row r="1809" spans="2:5" x14ac:dyDescent="0.2">
      <c r="B1809" s="60" t="s">
        <v>3096</v>
      </c>
      <c r="C1809" s="192">
        <v>526887</v>
      </c>
      <c r="D1809" s="60" t="s">
        <v>395</v>
      </c>
      <c r="E1809" s="60" t="s">
        <v>412</v>
      </c>
    </row>
    <row r="1810" spans="2:5" x14ac:dyDescent="0.2">
      <c r="B1810" s="60" t="s">
        <v>3097</v>
      </c>
      <c r="C1810" s="192">
        <v>524458</v>
      </c>
      <c r="D1810" s="60" t="s">
        <v>395</v>
      </c>
      <c r="E1810" s="60" t="s">
        <v>555</v>
      </c>
    </row>
    <row r="1811" spans="2:5" x14ac:dyDescent="0.2">
      <c r="B1811" s="60" t="s">
        <v>3098</v>
      </c>
      <c r="C1811" s="192">
        <v>506945</v>
      </c>
      <c r="D1811" s="60" t="s">
        <v>395</v>
      </c>
      <c r="E1811" s="60" t="s">
        <v>555</v>
      </c>
    </row>
    <row r="1812" spans="2:5" x14ac:dyDescent="0.2">
      <c r="B1812" s="60" t="s">
        <v>3099</v>
      </c>
      <c r="C1812" s="192">
        <v>531565</v>
      </c>
      <c r="D1812" s="60" t="s">
        <v>395</v>
      </c>
      <c r="E1812" s="60" t="s">
        <v>481</v>
      </c>
    </row>
    <row r="1813" spans="2:5" x14ac:dyDescent="0.2">
      <c r="B1813" s="60" t="s">
        <v>3100</v>
      </c>
      <c r="C1813" s="192">
        <v>500207</v>
      </c>
      <c r="D1813" s="60" t="s">
        <v>3101</v>
      </c>
      <c r="E1813" s="60" t="s">
        <v>410</v>
      </c>
    </row>
    <row r="1814" spans="2:5" x14ac:dyDescent="0.2">
      <c r="B1814" s="60" t="s">
        <v>3102</v>
      </c>
      <c r="C1814" s="192">
        <v>500207</v>
      </c>
      <c r="D1814" s="60" t="s">
        <v>3101</v>
      </c>
      <c r="E1814" s="60" t="s">
        <v>410</v>
      </c>
    </row>
    <row r="1815" spans="2:5" x14ac:dyDescent="0.2">
      <c r="B1815" s="60" t="s">
        <v>3103</v>
      </c>
      <c r="C1815" s="192">
        <v>532717</v>
      </c>
      <c r="D1815" s="60" t="s">
        <v>3104</v>
      </c>
      <c r="E1815" s="60" t="s">
        <v>438</v>
      </c>
    </row>
    <row r="1816" spans="2:5" x14ac:dyDescent="0.2">
      <c r="B1816" s="60" t="s">
        <v>3105</v>
      </c>
      <c r="C1816" s="192">
        <v>533676</v>
      </c>
      <c r="D1816" s="60" t="s">
        <v>3106</v>
      </c>
      <c r="E1816" s="60" t="s">
        <v>378</v>
      </c>
    </row>
    <row r="1817" spans="2:5" x14ac:dyDescent="0.2">
      <c r="B1817" s="60" t="s">
        <v>3107</v>
      </c>
      <c r="C1817" s="192">
        <v>541304</v>
      </c>
      <c r="D1817" s="60" t="s">
        <v>395</v>
      </c>
      <c r="E1817" s="60" t="s">
        <v>593</v>
      </c>
    </row>
    <row r="1818" spans="2:5" x14ac:dyDescent="0.2">
      <c r="B1818" s="60" t="s">
        <v>3108</v>
      </c>
      <c r="C1818" s="192">
        <v>532100</v>
      </c>
      <c r="D1818" s="60" t="s">
        <v>395</v>
      </c>
      <c r="E1818" s="60" t="s">
        <v>488</v>
      </c>
    </row>
    <row r="1819" spans="2:5" x14ac:dyDescent="0.2">
      <c r="B1819" s="60" t="s">
        <v>3109</v>
      </c>
      <c r="C1819" s="192">
        <v>532612</v>
      </c>
      <c r="D1819" s="60" t="s">
        <v>3110</v>
      </c>
      <c r="E1819" s="60" t="s">
        <v>433</v>
      </c>
    </row>
    <row r="1820" spans="2:5" x14ac:dyDescent="0.2">
      <c r="B1820" s="60" t="s">
        <v>3111</v>
      </c>
      <c r="C1820" s="192">
        <v>539433</v>
      </c>
      <c r="D1820" s="60" t="s">
        <v>395</v>
      </c>
      <c r="E1820" s="60" t="s">
        <v>865</v>
      </c>
    </row>
    <row r="1821" spans="2:5" x14ac:dyDescent="0.2">
      <c r="B1821" s="60" t="s">
        <v>3112</v>
      </c>
      <c r="C1821" s="192">
        <v>504092</v>
      </c>
      <c r="D1821" s="60" t="s">
        <v>395</v>
      </c>
      <c r="E1821" s="60" t="s">
        <v>555</v>
      </c>
    </row>
    <row r="1822" spans="2:5" x14ac:dyDescent="0.2">
      <c r="B1822" s="60" t="s">
        <v>3113</v>
      </c>
      <c r="C1822" s="192">
        <v>504058</v>
      </c>
      <c r="D1822" s="60" t="s">
        <v>3114</v>
      </c>
      <c r="E1822" s="60" t="s">
        <v>941</v>
      </c>
    </row>
    <row r="1823" spans="2:5" x14ac:dyDescent="0.2">
      <c r="B1823" s="60" t="s">
        <v>3115</v>
      </c>
      <c r="C1823" s="192">
        <v>533257</v>
      </c>
      <c r="D1823" s="60" t="s">
        <v>3116</v>
      </c>
      <c r="E1823" s="60" t="s">
        <v>693</v>
      </c>
    </row>
    <row r="1824" spans="2:5" x14ac:dyDescent="0.2">
      <c r="B1824" s="60" t="s">
        <v>3117</v>
      </c>
      <c r="C1824" s="192">
        <v>541336</v>
      </c>
      <c r="D1824" s="60" t="s">
        <v>3118</v>
      </c>
      <c r="E1824" s="60" t="s">
        <v>412</v>
      </c>
    </row>
    <row r="1825" spans="2:5" x14ac:dyDescent="0.2">
      <c r="B1825" s="60" t="s">
        <v>3119</v>
      </c>
      <c r="C1825" s="192">
        <v>521005</v>
      </c>
      <c r="D1825" s="60" t="s">
        <v>395</v>
      </c>
      <c r="E1825" s="60" t="s">
        <v>410</v>
      </c>
    </row>
    <row r="1826" spans="2:5" x14ac:dyDescent="0.2">
      <c r="B1826" s="60" t="s">
        <v>3120</v>
      </c>
      <c r="C1826" s="192">
        <v>532894</v>
      </c>
      <c r="D1826" s="60" t="s">
        <v>3121</v>
      </c>
      <c r="E1826" s="60" t="s">
        <v>534</v>
      </c>
    </row>
    <row r="1827" spans="2:5" x14ac:dyDescent="0.2">
      <c r="B1827" s="60" t="s">
        <v>3122</v>
      </c>
      <c r="C1827" s="192">
        <v>539175</v>
      </c>
      <c r="D1827" s="60" t="s">
        <v>395</v>
      </c>
      <c r="E1827" s="60" t="s">
        <v>903</v>
      </c>
    </row>
    <row r="1828" spans="2:5" x14ac:dyDescent="0.2">
      <c r="B1828" s="60" t="s">
        <v>3123</v>
      </c>
      <c r="C1828" s="192">
        <v>532514</v>
      </c>
      <c r="D1828" s="60" t="s">
        <v>3124</v>
      </c>
      <c r="E1828" s="60" t="s">
        <v>420</v>
      </c>
    </row>
    <row r="1829" spans="2:5" x14ac:dyDescent="0.2">
      <c r="B1829" s="60" t="s">
        <v>3125</v>
      </c>
      <c r="C1829" s="192">
        <v>532150</v>
      </c>
      <c r="D1829" s="60" t="s">
        <v>3126</v>
      </c>
      <c r="E1829" s="60" t="s">
        <v>865</v>
      </c>
    </row>
    <row r="1830" spans="2:5" x14ac:dyDescent="0.2">
      <c r="B1830" s="60" t="s">
        <v>3127</v>
      </c>
      <c r="C1830" s="192">
        <v>526445</v>
      </c>
      <c r="D1830" s="60" t="s">
        <v>3128</v>
      </c>
      <c r="E1830" s="60" t="s">
        <v>593</v>
      </c>
    </row>
    <row r="1831" spans="2:5" x14ac:dyDescent="0.2">
      <c r="B1831" s="60" t="s">
        <v>3129</v>
      </c>
      <c r="C1831" s="192">
        <v>522165</v>
      </c>
      <c r="D1831" s="60" t="s">
        <v>395</v>
      </c>
      <c r="E1831" s="60" t="s">
        <v>427</v>
      </c>
    </row>
    <row r="1832" spans="2:5" x14ac:dyDescent="0.2">
      <c r="B1832" s="60" t="s">
        <v>3130</v>
      </c>
      <c r="C1832" s="192">
        <v>503639</v>
      </c>
      <c r="D1832" s="60" t="s">
        <v>395</v>
      </c>
      <c r="E1832" s="60" t="s">
        <v>816</v>
      </c>
    </row>
    <row r="1833" spans="2:5" x14ac:dyDescent="0.2">
      <c r="B1833" s="60" t="s">
        <v>3131</v>
      </c>
      <c r="C1833" s="192">
        <v>532305</v>
      </c>
      <c r="D1833" s="60" t="s">
        <v>3132</v>
      </c>
      <c r="E1833" s="60" t="s">
        <v>433</v>
      </c>
    </row>
    <row r="1834" spans="2:5" x14ac:dyDescent="0.2">
      <c r="B1834" s="60" t="s">
        <v>3133</v>
      </c>
      <c r="C1834" s="192">
        <v>524652</v>
      </c>
      <c r="D1834" s="60" t="s">
        <v>3134</v>
      </c>
      <c r="E1834" s="60" t="s">
        <v>433</v>
      </c>
    </row>
    <row r="1835" spans="2:5" x14ac:dyDescent="0.2">
      <c r="B1835" s="60" t="s">
        <v>3135</v>
      </c>
      <c r="C1835" s="192">
        <v>532001</v>
      </c>
      <c r="D1835" s="60" t="s">
        <v>395</v>
      </c>
      <c r="E1835" s="60" t="s">
        <v>427</v>
      </c>
    </row>
    <row r="1836" spans="2:5" x14ac:dyDescent="0.2">
      <c r="B1836" s="60" t="s">
        <v>3136</v>
      </c>
      <c r="C1836" s="192">
        <v>531841</v>
      </c>
      <c r="D1836" s="60" t="s">
        <v>395</v>
      </c>
      <c r="E1836" s="60" t="s">
        <v>412</v>
      </c>
    </row>
    <row r="1837" spans="2:5" x14ac:dyDescent="0.2">
      <c r="B1837" s="60" t="s">
        <v>3137</v>
      </c>
      <c r="C1837" s="192">
        <v>532187</v>
      </c>
      <c r="D1837" s="60" t="s">
        <v>3138</v>
      </c>
      <c r="E1837" s="60" t="s">
        <v>713</v>
      </c>
    </row>
    <row r="1838" spans="2:5" x14ac:dyDescent="0.2">
      <c r="B1838" s="60" t="s">
        <v>3139</v>
      </c>
      <c r="C1838" s="192">
        <v>501298</v>
      </c>
      <c r="D1838" s="60" t="s">
        <v>395</v>
      </c>
      <c r="E1838" s="60" t="s">
        <v>415</v>
      </c>
    </row>
    <row r="1839" spans="2:5" x14ac:dyDescent="0.2">
      <c r="B1839" s="60" t="s">
        <v>3140</v>
      </c>
      <c r="C1839" s="192">
        <v>501295</v>
      </c>
      <c r="D1839" s="60" t="s">
        <v>3141</v>
      </c>
      <c r="E1839" s="60" t="s">
        <v>412</v>
      </c>
    </row>
    <row r="1840" spans="2:5" x14ac:dyDescent="0.2">
      <c r="B1840" s="60" t="s">
        <v>3142</v>
      </c>
      <c r="C1840" s="192">
        <v>506222</v>
      </c>
      <c r="D1840" s="60" t="s">
        <v>3143</v>
      </c>
      <c r="E1840" s="60" t="s">
        <v>555</v>
      </c>
    </row>
    <row r="1841" spans="2:5" x14ac:dyDescent="0.2">
      <c r="B1841" s="60" t="s">
        <v>3144</v>
      </c>
      <c r="C1841" s="192">
        <v>506222</v>
      </c>
      <c r="D1841" s="60" t="s">
        <v>3143</v>
      </c>
      <c r="E1841" s="60" t="s">
        <v>555</v>
      </c>
    </row>
    <row r="1842" spans="2:5" x14ac:dyDescent="0.2">
      <c r="B1842" s="60" t="s">
        <v>3145</v>
      </c>
      <c r="C1842" s="192">
        <v>512025</v>
      </c>
      <c r="D1842" s="60" t="s">
        <v>395</v>
      </c>
      <c r="E1842" s="60" t="s">
        <v>816</v>
      </c>
    </row>
    <row r="1843" spans="2:5" x14ac:dyDescent="0.2">
      <c r="B1843" s="60" t="s">
        <v>3146</v>
      </c>
      <c r="C1843" s="192">
        <v>539807</v>
      </c>
      <c r="D1843" s="60" t="s">
        <v>3147</v>
      </c>
      <c r="E1843" s="60" t="s">
        <v>401</v>
      </c>
    </row>
    <row r="1844" spans="2:5" x14ac:dyDescent="0.2">
      <c r="B1844" s="60" t="s">
        <v>3148</v>
      </c>
      <c r="C1844" s="192">
        <v>533154</v>
      </c>
      <c r="D1844" s="60" t="s">
        <v>3149</v>
      </c>
      <c r="E1844" s="60" t="s">
        <v>381</v>
      </c>
    </row>
    <row r="1845" spans="2:5" x14ac:dyDescent="0.2">
      <c r="B1845" s="60" t="s">
        <v>3150</v>
      </c>
      <c r="C1845" s="192">
        <v>533154</v>
      </c>
      <c r="D1845" s="60" t="s">
        <v>3149</v>
      </c>
      <c r="E1845" s="60" t="s">
        <v>381</v>
      </c>
    </row>
    <row r="1846" spans="2:5" x14ac:dyDescent="0.2">
      <c r="B1846" s="60" t="s">
        <v>3151</v>
      </c>
      <c r="C1846" s="192">
        <v>541083</v>
      </c>
      <c r="D1846" s="60" t="s">
        <v>395</v>
      </c>
      <c r="E1846" s="60" t="s">
        <v>1440</v>
      </c>
    </row>
    <row r="1847" spans="2:5" x14ac:dyDescent="0.2">
      <c r="B1847" s="60" t="s">
        <v>3152</v>
      </c>
      <c r="C1847" s="192">
        <v>532777</v>
      </c>
      <c r="D1847" s="60" t="s">
        <v>3153</v>
      </c>
      <c r="E1847" s="60" t="s">
        <v>3154</v>
      </c>
    </row>
    <row r="1848" spans="2:5" x14ac:dyDescent="0.2">
      <c r="B1848" s="60" t="s">
        <v>3155</v>
      </c>
      <c r="C1848" s="192">
        <v>532777</v>
      </c>
      <c r="D1848" s="60" t="s">
        <v>3153</v>
      </c>
      <c r="E1848" s="60" t="s">
        <v>3154</v>
      </c>
    </row>
    <row r="1849" spans="2:5" x14ac:dyDescent="0.2">
      <c r="B1849" s="60" t="s">
        <v>3156</v>
      </c>
      <c r="C1849" s="192" t="s">
        <v>395</v>
      </c>
      <c r="D1849" s="60" t="s">
        <v>3157</v>
      </c>
      <c r="E1849" s="60" t="s">
        <v>406</v>
      </c>
    </row>
    <row r="1850" spans="2:5" x14ac:dyDescent="0.2">
      <c r="B1850" s="60" t="s">
        <v>3158</v>
      </c>
      <c r="C1850" s="192">
        <v>504810</v>
      </c>
      <c r="D1850" s="60" t="s">
        <v>395</v>
      </c>
      <c r="E1850" s="60" t="s">
        <v>725</v>
      </c>
    </row>
    <row r="1851" spans="2:5" x14ac:dyDescent="0.2">
      <c r="B1851" s="60" t="s">
        <v>3159</v>
      </c>
      <c r="C1851" s="192">
        <v>504810</v>
      </c>
      <c r="D1851" s="60" t="s">
        <v>395</v>
      </c>
      <c r="E1851" s="60" t="s">
        <v>725</v>
      </c>
    </row>
    <row r="1852" spans="2:5" x14ac:dyDescent="0.2">
      <c r="B1852" s="60" t="s">
        <v>3160</v>
      </c>
      <c r="C1852" s="192">
        <v>500209</v>
      </c>
      <c r="D1852" s="60" t="s">
        <v>3161</v>
      </c>
      <c r="E1852" s="60" t="s">
        <v>381</v>
      </c>
    </row>
    <row r="1853" spans="2:5" x14ac:dyDescent="0.2">
      <c r="B1853" s="60" t="s">
        <v>3162</v>
      </c>
      <c r="C1853" s="192">
        <v>530777</v>
      </c>
      <c r="D1853" s="60" t="s">
        <v>395</v>
      </c>
      <c r="E1853" s="60" t="s">
        <v>515</v>
      </c>
    </row>
    <row r="1854" spans="2:5" x14ac:dyDescent="0.2">
      <c r="B1854" s="60" t="s">
        <v>3163</v>
      </c>
      <c r="C1854" s="192">
        <v>537985</v>
      </c>
      <c r="D1854" s="60" t="s">
        <v>395</v>
      </c>
      <c r="E1854" s="60" t="s">
        <v>488</v>
      </c>
    </row>
    <row r="1855" spans="2:5" x14ac:dyDescent="0.2">
      <c r="B1855" s="60" t="s">
        <v>3164</v>
      </c>
      <c r="C1855" s="192">
        <v>500210</v>
      </c>
      <c r="D1855" s="60" t="s">
        <v>3165</v>
      </c>
      <c r="E1855" s="60" t="s">
        <v>403</v>
      </c>
    </row>
    <row r="1856" spans="2:5" x14ac:dyDescent="0.2">
      <c r="B1856" s="60" t="s">
        <v>3166</v>
      </c>
      <c r="C1856" s="192">
        <v>500210</v>
      </c>
      <c r="D1856" s="60" t="s">
        <v>3165</v>
      </c>
      <c r="E1856" s="60" t="s">
        <v>403</v>
      </c>
    </row>
    <row r="1857" spans="2:5" x14ac:dyDescent="0.2">
      <c r="B1857" s="60" t="s">
        <v>3167</v>
      </c>
      <c r="C1857" s="192">
        <v>530787</v>
      </c>
      <c r="D1857" s="60" t="s">
        <v>395</v>
      </c>
      <c r="E1857" s="60" t="s">
        <v>2387</v>
      </c>
    </row>
    <row r="1858" spans="2:5" x14ac:dyDescent="0.2">
      <c r="B1858" s="60" t="s">
        <v>3168</v>
      </c>
      <c r="C1858" s="192">
        <v>531929</v>
      </c>
      <c r="D1858" s="60" t="s">
        <v>3169</v>
      </c>
      <c r="E1858" s="60" t="s">
        <v>515</v>
      </c>
    </row>
    <row r="1859" spans="2:5" x14ac:dyDescent="0.2">
      <c r="B1859" s="60" t="s">
        <v>3170</v>
      </c>
      <c r="C1859" s="192" t="s">
        <v>395</v>
      </c>
      <c r="D1859" s="60" t="s">
        <v>3171</v>
      </c>
      <c r="E1859" s="60" t="s">
        <v>406</v>
      </c>
    </row>
    <row r="1860" spans="2:5" x14ac:dyDescent="0.2">
      <c r="B1860" s="60" t="s">
        <v>3172</v>
      </c>
      <c r="C1860" s="192">
        <v>533315</v>
      </c>
      <c r="D1860" s="60" t="s">
        <v>395</v>
      </c>
      <c r="E1860" s="60" t="s">
        <v>561</v>
      </c>
    </row>
    <row r="1861" spans="2:5" x14ac:dyDescent="0.2">
      <c r="B1861" s="60" t="s">
        <v>3173</v>
      </c>
      <c r="C1861" s="192">
        <v>517433</v>
      </c>
      <c r="D1861" s="60" t="s">
        <v>395</v>
      </c>
      <c r="E1861" s="60" t="s">
        <v>381</v>
      </c>
    </row>
    <row r="1862" spans="2:5" x14ac:dyDescent="0.2">
      <c r="B1862" s="60" t="s">
        <v>3174</v>
      </c>
      <c r="C1862" s="192">
        <v>541983</v>
      </c>
      <c r="D1862" s="60" t="s">
        <v>395</v>
      </c>
      <c r="E1862" s="60" t="s">
        <v>3175</v>
      </c>
    </row>
    <row r="1863" spans="2:5" x14ac:dyDescent="0.2">
      <c r="B1863" s="60" t="s">
        <v>3176</v>
      </c>
      <c r="C1863" s="192">
        <v>541983</v>
      </c>
      <c r="D1863" s="60" t="s">
        <v>395</v>
      </c>
      <c r="E1863" s="60" t="s">
        <v>3175</v>
      </c>
    </row>
    <row r="1864" spans="2:5" x14ac:dyDescent="0.2">
      <c r="B1864" s="60" t="s">
        <v>3177</v>
      </c>
      <c r="C1864" s="192">
        <v>523840</v>
      </c>
      <c r="D1864" s="60" t="s">
        <v>395</v>
      </c>
      <c r="E1864" s="60" t="s">
        <v>590</v>
      </c>
    </row>
    <row r="1865" spans="2:5" x14ac:dyDescent="0.2">
      <c r="B1865" s="60" t="s">
        <v>3178</v>
      </c>
      <c r="C1865" s="192" t="s">
        <v>395</v>
      </c>
      <c r="D1865" s="60" t="s">
        <v>3179</v>
      </c>
      <c r="E1865" s="60" t="s">
        <v>406</v>
      </c>
    </row>
    <row r="1866" spans="2:5" x14ac:dyDescent="0.2">
      <c r="B1866" s="60" t="s">
        <v>3180</v>
      </c>
      <c r="C1866" s="192">
        <v>541353</v>
      </c>
      <c r="D1866" s="60" t="s">
        <v>395</v>
      </c>
      <c r="E1866" s="60" t="s">
        <v>793</v>
      </c>
    </row>
    <row r="1867" spans="2:5" x14ac:dyDescent="0.2">
      <c r="B1867" s="60" t="s">
        <v>3181</v>
      </c>
      <c r="C1867" s="192">
        <v>532706</v>
      </c>
      <c r="D1867" s="60" t="s">
        <v>3182</v>
      </c>
      <c r="E1867" s="60" t="s">
        <v>396</v>
      </c>
    </row>
    <row r="1868" spans="2:5" x14ac:dyDescent="0.2">
      <c r="B1868" s="60" t="s">
        <v>3183</v>
      </c>
      <c r="C1868" s="192">
        <v>539083</v>
      </c>
      <c r="D1868" s="60" t="s">
        <v>3184</v>
      </c>
      <c r="E1868" s="60" t="s">
        <v>438</v>
      </c>
    </row>
    <row r="1869" spans="2:5" x14ac:dyDescent="0.2">
      <c r="B1869" s="60" t="s">
        <v>3185</v>
      </c>
      <c r="C1869" s="192">
        <v>532851</v>
      </c>
      <c r="D1869" s="60" t="s">
        <v>3186</v>
      </c>
      <c r="E1869" s="60" t="s">
        <v>539</v>
      </c>
    </row>
    <row r="1870" spans="2:5" x14ac:dyDescent="0.2">
      <c r="B1870" s="60" t="s">
        <v>3187</v>
      </c>
      <c r="C1870" s="192">
        <v>532851</v>
      </c>
      <c r="D1870" s="60" t="s">
        <v>3186</v>
      </c>
      <c r="E1870" s="60" t="s">
        <v>539</v>
      </c>
    </row>
    <row r="1871" spans="2:5" x14ac:dyDescent="0.2">
      <c r="B1871" s="60" t="s">
        <v>3188</v>
      </c>
      <c r="C1871" s="192">
        <v>500211</v>
      </c>
      <c r="D1871" s="60" t="s">
        <v>395</v>
      </c>
      <c r="E1871" s="60" t="s">
        <v>580</v>
      </c>
    </row>
    <row r="1872" spans="2:5" x14ac:dyDescent="0.2">
      <c r="B1872" s="60" t="s">
        <v>3189</v>
      </c>
      <c r="C1872" s="192">
        <v>532774</v>
      </c>
      <c r="D1872" s="60" t="s">
        <v>3190</v>
      </c>
      <c r="E1872" s="60" t="s">
        <v>381</v>
      </c>
    </row>
    <row r="1873" spans="2:5" x14ac:dyDescent="0.2">
      <c r="B1873" s="60" t="s">
        <v>3191</v>
      </c>
      <c r="C1873" s="192">
        <v>526871</v>
      </c>
      <c r="D1873" s="60" t="s">
        <v>395</v>
      </c>
      <c r="E1873" s="60" t="s">
        <v>378</v>
      </c>
    </row>
    <row r="1874" spans="2:5" x14ac:dyDescent="0.2">
      <c r="B1874" s="60" t="s">
        <v>3192</v>
      </c>
      <c r="C1874" s="192">
        <v>531314</v>
      </c>
      <c r="D1874" s="60" t="s">
        <v>3193</v>
      </c>
      <c r="E1874" s="60" t="s">
        <v>412</v>
      </c>
    </row>
    <row r="1875" spans="2:5" x14ac:dyDescent="0.2">
      <c r="B1875" s="60" t="s">
        <v>3194</v>
      </c>
      <c r="C1875" s="192">
        <v>505358</v>
      </c>
      <c r="D1875" s="60" t="s">
        <v>395</v>
      </c>
      <c r="E1875" s="60" t="s">
        <v>403</v>
      </c>
    </row>
    <row r="1876" spans="2:5" x14ac:dyDescent="0.2">
      <c r="B1876" s="60" t="s">
        <v>3195</v>
      </c>
      <c r="C1876" s="192">
        <v>505358</v>
      </c>
      <c r="D1876" s="60" t="s">
        <v>395</v>
      </c>
      <c r="E1876" s="60" t="s">
        <v>403</v>
      </c>
    </row>
    <row r="1877" spans="2:5" x14ac:dyDescent="0.2">
      <c r="B1877" s="60" t="s">
        <v>3196</v>
      </c>
      <c r="C1877" s="192">
        <v>535958</v>
      </c>
      <c r="D1877" s="60" t="s">
        <v>3197</v>
      </c>
      <c r="E1877" s="60" t="s">
        <v>509</v>
      </c>
    </row>
    <row r="1878" spans="2:5" x14ac:dyDescent="0.2">
      <c r="B1878" s="60" t="s">
        <v>3198</v>
      </c>
      <c r="C1878" s="192">
        <v>517423</v>
      </c>
      <c r="D1878" s="60" t="s">
        <v>395</v>
      </c>
      <c r="E1878" s="60" t="s">
        <v>693</v>
      </c>
    </row>
    <row r="1879" spans="2:5" x14ac:dyDescent="0.2">
      <c r="B1879" s="60" t="s">
        <v>3199</v>
      </c>
      <c r="C1879" s="192">
        <v>536868</v>
      </c>
      <c r="D1879" s="60" t="s">
        <v>395</v>
      </c>
      <c r="E1879" s="60" t="s">
        <v>381</v>
      </c>
    </row>
    <row r="1880" spans="2:5" x14ac:dyDescent="0.2">
      <c r="B1880" s="60" t="s">
        <v>3200</v>
      </c>
      <c r="C1880" s="192">
        <v>539149</v>
      </c>
      <c r="D1880" s="60" t="s">
        <v>395</v>
      </c>
      <c r="E1880" s="60" t="s">
        <v>479</v>
      </c>
    </row>
    <row r="1881" spans="2:5" x14ac:dyDescent="0.2">
      <c r="B1881" s="60" t="s">
        <v>3201</v>
      </c>
      <c r="C1881" s="192">
        <v>500212</v>
      </c>
      <c r="D1881" s="60" t="s">
        <v>395</v>
      </c>
      <c r="E1881" s="60" t="s">
        <v>412</v>
      </c>
    </row>
    <row r="1882" spans="2:5" x14ac:dyDescent="0.2">
      <c r="B1882" s="60" t="s">
        <v>3202</v>
      </c>
      <c r="C1882" s="192">
        <v>519606</v>
      </c>
      <c r="D1882" s="60" t="s">
        <v>395</v>
      </c>
      <c r="E1882" s="60" t="s">
        <v>644</v>
      </c>
    </row>
    <row r="1883" spans="2:5" x14ac:dyDescent="0.2">
      <c r="B1883" s="60" t="s">
        <v>3203</v>
      </c>
      <c r="C1883" s="192">
        <v>531889</v>
      </c>
      <c r="D1883" s="60" t="s">
        <v>395</v>
      </c>
      <c r="E1883" s="60" t="s">
        <v>937</v>
      </c>
    </row>
    <row r="1884" spans="2:5" x14ac:dyDescent="0.2">
      <c r="B1884" s="60" t="s">
        <v>3204</v>
      </c>
      <c r="C1884" s="192">
        <v>530921</v>
      </c>
      <c r="D1884" s="60" t="s">
        <v>395</v>
      </c>
      <c r="E1884" s="60" t="s">
        <v>515</v>
      </c>
    </row>
    <row r="1885" spans="2:5" x14ac:dyDescent="0.2">
      <c r="B1885" s="60" t="s">
        <v>3205</v>
      </c>
      <c r="C1885" s="192">
        <v>538835</v>
      </c>
      <c r="D1885" s="60" t="s">
        <v>3206</v>
      </c>
      <c r="E1885" s="60" t="s">
        <v>488</v>
      </c>
    </row>
    <row r="1886" spans="2:5" x14ac:dyDescent="0.2">
      <c r="B1886" s="60" t="s">
        <v>3207</v>
      </c>
      <c r="C1886" s="192">
        <v>534732</v>
      </c>
      <c r="D1886" s="60" t="s">
        <v>395</v>
      </c>
      <c r="E1886" s="60" t="s">
        <v>378</v>
      </c>
    </row>
    <row r="1887" spans="2:5" x14ac:dyDescent="0.2">
      <c r="B1887" s="60" t="s">
        <v>3208</v>
      </c>
      <c r="C1887" s="192">
        <v>506134</v>
      </c>
      <c r="D1887" s="60" t="s">
        <v>395</v>
      </c>
      <c r="E1887" s="60" t="s">
        <v>515</v>
      </c>
    </row>
    <row r="1888" spans="2:5" x14ac:dyDescent="0.2">
      <c r="B1888" s="60" t="s">
        <v>3209</v>
      </c>
      <c r="C1888" s="192">
        <v>532326</v>
      </c>
      <c r="D1888" s="60" t="s">
        <v>3210</v>
      </c>
      <c r="E1888" s="60" t="s">
        <v>488</v>
      </c>
    </row>
    <row r="1889" spans="2:5" x14ac:dyDescent="0.2">
      <c r="B1889" s="60" t="s">
        <v>3211</v>
      </c>
      <c r="C1889" s="192">
        <v>511391</v>
      </c>
      <c r="D1889" s="60" t="s">
        <v>395</v>
      </c>
      <c r="E1889" s="60" t="s">
        <v>412</v>
      </c>
    </row>
    <row r="1890" spans="2:5" x14ac:dyDescent="0.2">
      <c r="B1890" s="60" t="s">
        <v>3212</v>
      </c>
      <c r="C1890" s="192">
        <v>530259</v>
      </c>
      <c r="D1890" s="60" t="s">
        <v>395</v>
      </c>
      <c r="E1890" s="60" t="s">
        <v>467</v>
      </c>
    </row>
    <row r="1891" spans="2:5" x14ac:dyDescent="0.2">
      <c r="B1891" s="60" t="s">
        <v>3213</v>
      </c>
      <c r="C1891" s="192">
        <v>539692</v>
      </c>
      <c r="D1891" s="60" t="s">
        <v>395</v>
      </c>
      <c r="E1891" s="60" t="s">
        <v>412</v>
      </c>
    </row>
    <row r="1892" spans="2:5" x14ac:dyDescent="0.2">
      <c r="B1892" s="60" t="s">
        <v>3214</v>
      </c>
      <c r="C1892" s="192">
        <v>539448</v>
      </c>
      <c r="D1892" s="60" t="s">
        <v>3215</v>
      </c>
      <c r="E1892" s="60" t="s">
        <v>2532</v>
      </c>
    </row>
    <row r="1893" spans="2:5" x14ac:dyDescent="0.2">
      <c r="B1893" s="60" t="s">
        <v>3216</v>
      </c>
      <c r="C1893" s="192">
        <v>526512</v>
      </c>
      <c r="D1893" s="60" t="s">
        <v>395</v>
      </c>
      <c r="E1893" s="60" t="s">
        <v>458</v>
      </c>
    </row>
    <row r="1894" spans="2:5" x14ac:dyDescent="0.2">
      <c r="B1894" s="60" t="s">
        <v>3217</v>
      </c>
      <c r="C1894" s="192">
        <v>505737</v>
      </c>
      <c r="D1894" s="60" t="s">
        <v>395</v>
      </c>
      <c r="E1894" s="60" t="s">
        <v>403</v>
      </c>
    </row>
    <row r="1895" spans="2:5" x14ac:dyDescent="0.2">
      <c r="B1895" s="60" t="s">
        <v>3218</v>
      </c>
      <c r="C1895" s="192">
        <v>505737</v>
      </c>
      <c r="D1895" s="60" t="s">
        <v>395</v>
      </c>
      <c r="E1895" s="60" t="s">
        <v>403</v>
      </c>
    </row>
    <row r="1896" spans="2:5" x14ac:dyDescent="0.2">
      <c r="B1896" s="60" t="s">
        <v>3219</v>
      </c>
      <c r="C1896" s="192" t="s">
        <v>395</v>
      </c>
      <c r="D1896" s="60" t="s">
        <v>3220</v>
      </c>
      <c r="E1896" s="60" t="s">
        <v>486</v>
      </c>
    </row>
    <row r="1897" spans="2:5" x14ac:dyDescent="0.2">
      <c r="B1897" s="60" t="s">
        <v>3221</v>
      </c>
      <c r="C1897" s="192">
        <v>509709</v>
      </c>
      <c r="D1897" s="60" t="s">
        <v>395</v>
      </c>
      <c r="E1897" s="60" t="s">
        <v>515</v>
      </c>
    </row>
    <row r="1898" spans="2:5" x14ac:dyDescent="0.2">
      <c r="B1898" s="60" t="s">
        <v>3222</v>
      </c>
      <c r="C1898" s="192">
        <v>517044</v>
      </c>
      <c r="D1898" s="60" t="s">
        <v>395</v>
      </c>
      <c r="E1898" s="60" t="s">
        <v>479</v>
      </c>
    </row>
    <row r="1899" spans="2:5" x14ac:dyDescent="0.2">
      <c r="B1899" s="60" t="s">
        <v>3223</v>
      </c>
      <c r="C1899" s="192">
        <v>530781</v>
      </c>
      <c r="D1899" s="60" t="s">
        <v>395</v>
      </c>
      <c r="E1899" s="60" t="s">
        <v>453</v>
      </c>
    </row>
    <row r="1900" spans="2:5" x14ac:dyDescent="0.2">
      <c r="B1900" s="60" t="s">
        <v>3224</v>
      </c>
      <c r="C1900" s="192">
        <v>502330</v>
      </c>
      <c r="D1900" s="60" t="s">
        <v>3225</v>
      </c>
      <c r="E1900" s="60" t="s">
        <v>389</v>
      </c>
    </row>
    <row r="1901" spans="2:5" x14ac:dyDescent="0.2">
      <c r="B1901" s="60" t="s">
        <v>3226</v>
      </c>
      <c r="C1901" s="192">
        <v>500213</v>
      </c>
      <c r="D1901" s="60" t="s">
        <v>395</v>
      </c>
      <c r="E1901" s="60" t="s">
        <v>1397</v>
      </c>
    </row>
    <row r="1902" spans="2:5" x14ac:dyDescent="0.2">
      <c r="B1902" s="60" t="s">
        <v>3227</v>
      </c>
      <c r="C1902" s="192">
        <v>532072</v>
      </c>
      <c r="D1902" s="60" t="s">
        <v>395</v>
      </c>
      <c r="E1902" s="60" t="s">
        <v>398</v>
      </c>
    </row>
    <row r="1903" spans="2:5" x14ac:dyDescent="0.2">
      <c r="B1903" s="60" t="s">
        <v>3228</v>
      </c>
      <c r="C1903" s="192">
        <v>533181</v>
      </c>
      <c r="D1903" s="60" t="s">
        <v>3229</v>
      </c>
      <c r="E1903" s="60" t="s">
        <v>3154</v>
      </c>
    </row>
    <row r="1904" spans="2:5" x14ac:dyDescent="0.2">
      <c r="B1904" s="60" t="s">
        <v>3230</v>
      </c>
      <c r="C1904" s="192">
        <v>533506</v>
      </c>
      <c r="D1904" s="60" t="s">
        <v>3231</v>
      </c>
      <c r="E1904" s="60" t="s">
        <v>378</v>
      </c>
    </row>
    <row r="1905" spans="2:5" x14ac:dyDescent="0.2">
      <c r="B1905" s="60" t="s">
        <v>3232</v>
      </c>
      <c r="C1905" s="192">
        <v>533172</v>
      </c>
      <c r="D1905" s="60" t="s">
        <v>3233</v>
      </c>
      <c r="E1905" s="60" t="s">
        <v>378</v>
      </c>
    </row>
    <row r="1906" spans="2:5" x14ac:dyDescent="0.2">
      <c r="B1906" s="60" t="s">
        <v>3234</v>
      </c>
      <c r="C1906" s="192">
        <v>504786</v>
      </c>
      <c r="D1906" s="60" t="s">
        <v>395</v>
      </c>
      <c r="E1906" s="60" t="s">
        <v>1314</v>
      </c>
    </row>
    <row r="1907" spans="2:5" x14ac:dyDescent="0.2">
      <c r="B1907" s="60" t="s">
        <v>3235</v>
      </c>
      <c r="C1907" s="192">
        <v>523844</v>
      </c>
      <c r="D1907" s="60" t="s">
        <v>395</v>
      </c>
      <c r="E1907" s="60" t="s">
        <v>1561</v>
      </c>
    </row>
    <row r="1908" spans="2:5" x14ac:dyDescent="0.2">
      <c r="B1908" s="60" t="s">
        <v>3236</v>
      </c>
      <c r="C1908" s="192">
        <v>523752</v>
      </c>
      <c r="D1908" s="60" t="s">
        <v>395</v>
      </c>
      <c r="E1908" s="60" t="s">
        <v>403</v>
      </c>
    </row>
    <row r="1909" spans="2:5" x14ac:dyDescent="0.2">
      <c r="B1909" s="60" t="s">
        <v>3237</v>
      </c>
      <c r="C1909" s="192">
        <v>524164</v>
      </c>
      <c r="D1909" s="60" t="s">
        <v>3238</v>
      </c>
      <c r="E1909" s="60" t="s">
        <v>433</v>
      </c>
    </row>
    <row r="1910" spans="2:5" x14ac:dyDescent="0.2">
      <c r="B1910" s="60" t="s">
        <v>3239</v>
      </c>
      <c r="C1910" s="192">
        <v>500214</v>
      </c>
      <c r="D1910" s="60" t="s">
        <v>395</v>
      </c>
      <c r="E1910" s="60" t="s">
        <v>403</v>
      </c>
    </row>
    <row r="1911" spans="2:5" x14ac:dyDescent="0.2">
      <c r="B1911" s="60" t="s">
        <v>3240</v>
      </c>
      <c r="C1911" s="192">
        <v>500214</v>
      </c>
      <c r="D1911" s="60" t="s">
        <v>395</v>
      </c>
      <c r="E1911" s="60" t="s">
        <v>403</v>
      </c>
    </row>
    <row r="1912" spans="2:5" x14ac:dyDescent="0.2">
      <c r="B1912" s="60" t="s">
        <v>3241</v>
      </c>
      <c r="C1912" s="192">
        <v>523638</v>
      </c>
      <c r="D1912" s="60" t="s">
        <v>395</v>
      </c>
      <c r="E1912" s="60" t="s">
        <v>750</v>
      </c>
    </row>
    <row r="1913" spans="2:5" x14ac:dyDescent="0.2">
      <c r="B1913" s="60" t="s">
        <v>3242</v>
      </c>
      <c r="C1913" s="192">
        <v>524494</v>
      </c>
      <c r="D1913" s="60" t="s">
        <v>3243</v>
      </c>
      <c r="E1913" s="60" t="s">
        <v>433</v>
      </c>
    </row>
    <row r="1914" spans="2:5" x14ac:dyDescent="0.2">
      <c r="B1914" s="60" t="s">
        <v>3244</v>
      </c>
      <c r="C1914" s="192">
        <v>512405</v>
      </c>
      <c r="D1914" s="60" t="s">
        <v>395</v>
      </c>
      <c r="E1914" s="60" t="s">
        <v>401</v>
      </c>
    </row>
    <row r="1915" spans="2:5" x14ac:dyDescent="0.2">
      <c r="B1915" s="60" t="s">
        <v>3245</v>
      </c>
      <c r="C1915" s="192">
        <v>512405</v>
      </c>
      <c r="D1915" s="60" t="s">
        <v>395</v>
      </c>
      <c r="E1915" s="60" t="s">
        <v>401</v>
      </c>
    </row>
    <row r="1916" spans="2:5" x14ac:dyDescent="0.2">
      <c r="B1916" s="60" t="s">
        <v>3246</v>
      </c>
      <c r="C1916" s="192">
        <v>532947</v>
      </c>
      <c r="D1916" s="60" t="s">
        <v>3247</v>
      </c>
      <c r="E1916" s="60" t="s">
        <v>989</v>
      </c>
    </row>
    <row r="1917" spans="2:5" x14ac:dyDescent="0.2">
      <c r="B1917" s="60" t="s">
        <v>3248</v>
      </c>
      <c r="C1917" s="192">
        <v>540526</v>
      </c>
      <c r="D1917" s="60" t="s">
        <v>3249</v>
      </c>
      <c r="E1917" s="60" t="s">
        <v>415</v>
      </c>
    </row>
    <row r="1918" spans="2:5" x14ac:dyDescent="0.2">
      <c r="B1918" s="60" t="s">
        <v>3250</v>
      </c>
      <c r="C1918" s="192">
        <v>541956</v>
      </c>
      <c r="D1918" s="60" t="s">
        <v>3251</v>
      </c>
      <c r="E1918" s="60" t="s">
        <v>793</v>
      </c>
    </row>
    <row r="1919" spans="2:5" x14ac:dyDescent="0.2">
      <c r="B1919" s="60" t="s">
        <v>3252</v>
      </c>
      <c r="C1919" s="192">
        <v>540735</v>
      </c>
      <c r="D1919" s="60" t="s">
        <v>395</v>
      </c>
      <c r="E1919" s="60" t="s">
        <v>488</v>
      </c>
    </row>
    <row r="1920" spans="2:5" x14ac:dyDescent="0.2">
      <c r="B1920" s="60" t="s">
        <v>3253</v>
      </c>
      <c r="C1920" s="192" t="s">
        <v>395</v>
      </c>
      <c r="D1920" s="60" t="s">
        <v>3254</v>
      </c>
      <c r="E1920" s="60" t="s">
        <v>406</v>
      </c>
    </row>
    <row r="1921" spans="2:5" x14ac:dyDescent="0.2">
      <c r="B1921" s="60" t="s">
        <v>3255</v>
      </c>
      <c r="C1921" s="192">
        <v>531337</v>
      </c>
      <c r="D1921" s="60" t="s">
        <v>395</v>
      </c>
      <c r="E1921" s="60" t="s">
        <v>378</v>
      </c>
    </row>
    <row r="1922" spans="2:5" x14ac:dyDescent="0.2">
      <c r="B1922" s="60" t="s">
        <v>3256</v>
      </c>
      <c r="C1922" s="192">
        <v>526859</v>
      </c>
      <c r="D1922" s="60" t="s">
        <v>395</v>
      </c>
      <c r="E1922" s="60" t="s">
        <v>412</v>
      </c>
    </row>
    <row r="1923" spans="2:5" x14ac:dyDescent="0.2">
      <c r="B1923" s="60" t="s">
        <v>3257</v>
      </c>
      <c r="C1923" s="192">
        <v>533033</v>
      </c>
      <c r="D1923" s="60" t="s">
        <v>395</v>
      </c>
      <c r="E1923" s="60" t="s">
        <v>403</v>
      </c>
    </row>
    <row r="1924" spans="2:5" x14ac:dyDescent="0.2">
      <c r="B1924" s="60" t="s">
        <v>3258</v>
      </c>
      <c r="C1924" s="192">
        <v>540134</v>
      </c>
      <c r="D1924" s="60" t="s">
        <v>395</v>
      </c>
      <c r="E1924" s="60" t="s">
        <v>793</v>
      </c>
    </row>
    <row r="1925" spans="2:5" x14ac:dyDescent="0.2">
      <c r="B1925" s="60" t="s">
        <v>3259</v>
      </c>
      <c r="C1925" s="192">
        <v>531109</v>
      </c>
      <c r="D1925" s="60" t="s">
        <v>395</v>
      </c>
      <c r="E1925" s="60" t="s">
        <v>555</v>
      </c>
    </row>
    <row r="1926" spans="2:5" x14ac:dyDescent="0.2">
      <c r="B1926" s="60" t="s">
        <v>3260</v>
      </c>
      <c r="C1926" s="192">
        <v>524400</v>
      </c>
      <c r="D1926" s="60" t="s">
        <v>395</v>
      </c>
      <c r="E1926" s="60" t="s">
        <v>433</v>
      </c>
    </row>
    <row r="1927" spans="2:5" x14ac:dyDescent="0.2">
      <c r="B1927" s="60" t="s">
        <v>3261</v>
      </c>
      <c r="C1927" s="192">
        <v>506161</v>
      </c>
      <c r="D1927" s="60" t="s">
        <v>395</v>
      </c>
      <c r="E1927" s="60" t="s">
        <v>412</v>
      </c>
    </row>
    <row r="1928" spans="2:5" x14ac:dyDescent="0.2">
      <c r="B1928" s="60" t="s">
        <v>3262</v>
      </c>
      <c r="C1928" s="192">
        <v>511609</v>
      </c>
      <c r="D1928" s="60" t="s">
        <v>395</v>
      </c>
      <c r="E1928" s="60" t="s">
        <v>412</v>
      </c>
    </row>
    <row r="1929" spans="2:5" x14ac:dyDescent="0.2">
      <c r="B1929" s="60" t="s">
        <v>3263</v>
      </c>
      <c r="C1929" s="192">
        <v>532479</v>
      </c>
      <c r="D1929" s="60" t="s">
        <v>3264</v>
      </c>
      <c r="E1929" s="60" t="s">
        <v>427</v>
      </c>
    </row>
    <row r="1930" spans="2:5" x14ac:dyDescent="0.2">
      <c r="B1930" s="60" t="s">
        <v>3265</v>
      </c>
      <c r="C1930" s="192">
        <v>508807</v>
      </c>
      <c r="D1930" s="60" t="s">
        <v>395</v>
      </c>
      <c r="E1930" s="60" t="s">
        <v>750</v>
      </c>
    </row>
    <row r="1931" spans="2:5" x14ac:dyDescent="0.2">
      <c r="B1931" s="60" t="s">
        <v>3266</v>
      </c>
      <c r="C1931" s="192">
        <v>524622</v>
      </c>
      <c r="D1931" s="60" t="s">
        <v>395</v>
      </c>
      <c r="E1931" s="60" t="s">
        <v>3154</v>
      </c>
    </row>
    <row r="1932" spans="2:5" x14ac:dyDescent="0.2">
      <c r="B1932" s="60" t="s">
        <v>1099</v>
      </c>
      <c r="C1932" s="192">
        <v>500875</v>
      </c>
      <c r="D1932" s="60" t="s">
        <v>1100</v>
      </c>
      <c r="E1932" s="60" t="s">
        <v>2565</v>
      </c>
    </row>
    <row r="1933" spans="2:5" x14ac:dyDescent="0.2">
      <c r="B1933" s="60" t="s">
        <v>3267</v>
      </c>
      <c r="C1933" s="192">
        <v>509496</v>
      </c>
      <c r="D1933" s="60" t="s">
        <v>3268</v>
      </c>
      <c r="E1933" s="60" t="s">
        <v>793</v>
      </c>
    </row>
    <row r="1934" spans="2:5" x14ac:dyDescent="0.2">
      <c r="B1934" s="60" t="s">
        <v>3269</v>
      </c>
      <c r="C1934" s="192">
        <v>509496</v>
      </c>
      <c r="D1934" s="60" t="s">
        <v>3268</v>
      </c>
      <c r="E1934" s="60" t="s">
        <v>793</v>
      </c>
    </row>
    <row r="1935" spans="2:5" x14ac:dyDescent="0.2">
      <c r="B1935" s="60" t="s">
        <v>3270</v>
      </c>
      <c r="C1935" s="192">
        <v>523610</v>
      </c>
      <c r="D1935" s="60" t="s">
        <v>3271</v>
      </c>
      <c r="E1935" s="60" t="s">
        <v>541</v>
      </c>
    </row>
    <row r="1936" spans="2:5" x14ac:dyDescent="0.2">
      <c r="B1936" s="60" t="s">
        <v>3272</v>
      </c>
      <c r="C1936" s="192">
        <v>522183</v>
      </c>
      <c r="D1936" s="60" t="s">
        <v>395</v>
      </c>
      <c r="E1936" s="60" t="s">
        <v>403</v>
      </c>
    </row>
    <row r="1937" spans="2:5" x14ac:dyDescent="0.2">
      <c r="B1937" s="60" t="s">
        <v>3273</v>
      </c>
      <c r="C1937" s="192">
        <v>507580</v>
      </c>
      <c r="D1937" s="60" t="s">
        <v>3274</v>
      </c>
      <c r="E1937" s="60" t="s">
        <v>443</v>
      </c>
    </row>
    <row r="1938" spans="2:5" x14ac:dyDescent="0.2">
      <c r="B1938" s="60" t="s">
        <v>3275</v>
      </c>
      <c r="C1938" s="192">
        <v>530773</v>
      </c>
      <c r="D1938" s="60" t="s">
        <v>3276</v>
      </c>
      <c r="E1938" s="60" t="s">
        <v>793</v>
      </c>
    </row>
    <row r="1939" spans="2:5" x14ac:dyDescent="0.2">
      <c r="B1939" s="60" t="s">
        <v>3277</v>
      </c>
      <c r="C1939" s="192">
        <v>522245</v>
      </c>
      <c r="D1939" s="60" t="s">
        <v>395</v>
      </c>
      <c r="E1939" s="60" t="s">
        <v>580</v>
      </c>
    </row>
    <row r="1940" spans="2:5" x14ac:dyDescent="0.2">
      <c r="B1940" s="60" t="s">
        <v>3278</v>
      </c>
      <c r="C1940" s="192">
        <v>532341</v>
      </c>
      <c r="D1940" s="60" t="s">
        <v>3279</v>
      </c>
      <c r="E1940" s="60" t="s">
        <v>381</v>
      </c>
    </row>
    <row r="1941" spans="2:5" x14ac:dyDescent="0.2">
      <c r="B1941" s="60" t="s">
        <v>3280</v>
      </c>
      <c r="C1941" s="192">
        <v>538539</v>
      </c>
      <c r="D1941" s="60" t="s">
        <v>395</v>
      </c>
      <c r="E1941" s="60" t="s">
        <v>415</v>
      </c>
    </row>
    <row r="1942" spans="2:5" x14ac:dyDescent="0.2">
      <c r="B1942" s="60" t="s">
        <v>3281</v>
      </c>
      <c r="C1942" s="192">
        <v>530049</v>
      </c>
      <c r="D1942" s="60" t="s">
        <v>395</v>
      </c>
      <c r="E1942" s="60" t="s">
        <v>410</v>
      </c>
    </row>
    <row r="1943" spans="2:5" x14ac:dyDescent="0.2">
      <c r="B1943" s="60" t="s">
        <v>3282</v>
      </c>
      <c r="C1943" s="192">
        <v>523062</v>
      </c>
      <c r="D1943" s="60" t="s">
        <v>395</v>
      </c>
      <c r="E1943" s="60" t="s">
        <v>412</v>
      </c>
    </row>
    <row r="1944" spans="2:5" x14ac:dyDescent="0.2">
      <c r="B1944" s="60" t="s">
        <v>3283</v>
      </c>
      <c r="C1944" s="192">
        <v>532940</v>
      </c>
      <c r="D1944" s="60" t="s">
        <v>3284</v>
      </c>
      <c r="E1944" s="60" t="s">
        <v>793</v>
      </c>
    </row>
    <row r="1945" spans="2:5" x14ac:dyDescent="0.2">
      <c r="B1945" s="60" t="s">
        <v>3285</v>
      </c>
      <c r="C1945" s="192">
        <v>506522</v>
      </c>
      <c r="D1945" s="60" t="s">
        <v>395</v>
      </c>
      <c r="E1945" s="60" t="s">
        <v>577</v>
      </c>
    </row>
    <row r="1946" spans="2:5" x14ac:dyDescent="0.2">
      <c r="B1946" s="60" t="s">
        <v>3286</v>
      </c>
      <c r="C1946" s="192">
        <v>506522</v>
      </c>
      <c r="D1946" s="60" t="s">
        <v>395</v>
      </c>
      <c r="E1946" s="60" t="s">
        <v>577</v>
      </c>
    </row>
    <row r="1947" spans="2:5" x14ac:dyDescent="0.2">
      <c r="B1947" s="60" t="s">
        <v>3287</v>
      </c>
      <c r="C1947" s="192">
        <v>530915</v>
      </c>
      <c r="D1947" s="60" t="s">
        <v>395</v>
      </c>
      <c r="E1947" s="60" t="s">
        <v>644</v>
      </c>
    </row>
    <row r="1948" spans="2:5" x14ac:dyDescent="0.2">
      <c r="B1948" s="60" t="s">
        <v>3288</v>
      </c>
      <c r="C1948" s="192">
        <v>538422</v>
      </c>
      <c r="D1948" s="60" t="s">
        <v>395</v>
      </c>
      <c r="E1948" s="60" t="s">
        <v>415</v>
      </c>
    </row>
    <row r="1949" spans="2:5" x14ac:dyDescent="0.2">
      <c r="B1949" s="60" t="s">
        <v>3289</v>
      </c>
      <c r="C1949" s="192">
        <v>530711</v>
      </c>
      <c r="D1949" s="60" t="s">
        <v>395</v>
      </c>
      <c r="E1949" s="60" t="s">
        <v>750</v>
      </c>
    </row>
    <row r="1950" spans="2:5" x14ac:dyDescent="0.2">
      <c r="B1950" s="60" t="s">
        <v>3290</v>
      </c>
      <c r="C1950" s="192">
        <v>507155</v>
      </c>
      <c r="D1950" s="60" t="s">
        <v>395</v>
      </c>
      <c r="E1950" s="60" t="s">
        <v>1026</v>
      </c>
    </row>
    <row r="1951" spans="2:5" x14ac:dyDescent="0.2">
      <c r="B1951" s="60" t="s">
        <v>3291</v>
      </c>
      <c r="C1951" s="192">
        <v>532825</v>
      </c>
      <c r="D1951" s="60" t="s">
        <v>395</v>
      </c>
      <c r="E1951" s="60" t="s">
        <v>410</v>
      </c>
    </row>
    <row r="1952" spans="2:5" x14ac:dyDescent="0.2">
      <c r="B1952" s="60" t="s">
        <v>3292</v>
      </c>
      <c r="C1952" s="192">
        <v>532705</v>
      </c>
      <c r="D1952" s="60" t="s">
        <v>3293</v>
      </c>
      <c r="E1952" s="60" t="s">
        <v>919</v>
      </c>
    </row>
    <row r="1953" spans="2:5" x14ac:dyDescent="0.2">
      <c r="B1953" s="60" t="s">
        <v>3294</v>
      </c>
      <c r="C1953" s="192">
        <v>520139</v>
      </c>
      <c r="D1953" s="60" t="s">
        <v>395</v>
      </c>
      <c r="E1953" s="60" t="s">
        <v>2532</v>
      </c>
    </row>
    <row r="1954" spans="2:5" x14ac:dyDescent="0.2">
      <c r="B1954" s="60" t="s">
        <v>3295</v>
      </c>
      <c r="C1954" s="192">
        <v>530601</v>
      </c>
      <c r="D1954" s="60" t="s">
        <v>395</v>
      </c>
      <c r="E1954" s="60" t="s">
        <v>412</v>
      </c>
    </row>
    <row r="1955" spans="2:5" x14ac:dyDescent="0.2">
      <c r="B1955" s="60" t="s">
        <v>3296</v>
      </c>
      <c r="C1955" s="192">
        <v>507789</v>
      </c>
      <c r="D1955" s="60" t="s">
        <v>3297</v>
      </c>
      <c r="E1955" s="60" t="s">
        <v>433</v>
      </c>
    </row>
    <row r="1956" spans="2:5" x14ac:dyDescent="0.2">
      <c r="B1956" s="60" t="s">
        <v>3298</v>
      </c>
      <c r="C1956" s="192">
        <v>532976</v>
      </c>
      <c r="D1956" s="60" t="s">
        <v>3299</v>
      </c>
      <c r="E1956" s="60" t="s">
        <v>427</v>
      </c>
    </row>
    <row r="1957" spans="2:5" x14ac:dyDescent="0.2">
      <c r="B1957" s="60" t="s">
        <v>3300</v>
      </c>
      <c r="C1957" s="192">
        <v>512237</v>
      </c>
      <c r="D1957" s="60" t="s">
        <v>3301</v>
      </c>
      <c r="E1957" s="60" t="s">
        <v>427</v>
      </c>
    </row>
    <row r="1958" spans="2:5" x14ac:dyDescent="0.2">
      <c r="B1958" s="60" t="s">
        <v>3302</v>
      </c>
      <c r="C1958" s="192">
        <v>523467</v>
      </c>
      <c r="D1958" s="60" t="s">
        <v>395</v>
      </c>
      <c r="E1958" s="60" t="s">
        <v>923</v>
      </c>
    </row>
    <row r="1959" spans="2:5" x14ac:dyDescent="0.2">
      <c r="B1959" s="60" t="s">
        <v>3303</v>
      </c>
      <c r="C1959" s="192">
        <v>531339</v>
      </c>
      <c r="D1959" s="60" t="s">
        <v>3304</v>
      </c>
      <c r="E1959" s="60" t="s">
        <v>793</v>
      </c>
    </row>
    <row r="1960" spans="2:5" x14ac:dyDescent="0.2">
      <c r="B1960" s="60" t="s">
        <v>3305</v>
      </c>
      <c r="C1960" s="192">
        <v>514312</v>
      </c>
      <c r="D1960" s="60" t="s">
        <v>395</v>
      </c>
      <c r="E1960" s="60" t="s">
        <v>410</v>
      </c>
    </row>
    <row r="1961" spans="2:5" x14ac:dyDescent="0.2">
      <c r="B1961" s="60" t="s">
        <v>3306</v>
      </c>
      <c r="C1961" s="192">
        <v>500219</v>
      </c>
      <c r="D1961" s="60" t="s">
        <v>3307</v>
      </c>
      <c r="E1961" s="60" t="s">
        <v>515</v>
      </c>
    </row>
    <row r="1962" spans="2:5" x14ac:dyDescent="0.2">
      <c r="B1962" s="60" t="s">
        <v>3306</v>
      </c>
      <c r="C1962" s="192">
        <v>570004</v>
      </c>
      <c r="D1962" s="60" t="s">
        <v>3308</v>
      </c>
      <c r="E1962" s="60" t="s">
        <v>515</v>
      </c>
    </row>
    <row r="1963" spans="2:5" x14ac:dyDescent="0.2">
      <c r="B1963" s="60" t="s">
        <v>3309</v>
      </c>
      <c r="C1963" s="192">
        <v>539119</v>
      </c>
      <c r="D1963" s="60" t="s">
        <v>395</v>
      </c>
      <c r="E1963" s="60" t="s">
        <v>923</v>
      </c>
    </row>
    <row r="1964" spans="2:5" x14ac:dyDescent="0.2">
      <c r="B1964" s="60" t="s">
        <v>3310</v>
      </c>
      <c r="C1964" s="192">
        <v>532033</v>
      </c>
      <c r="D1964" s="60" t="s">
        <v>3311</v>
      </c>
      <c r="E1964" s="60" t="s">
        <v>1133</v>
      </c>
    </row>
    <row r="1965" spans="2:5" x14ac:dyDescent="0.2">
      <c r="B1965" s="60" t="s">
        <v>3312</v>
      </c>
      <c r="C1965" s="192">
        <v>526865</v>
      </c>
      <c r="D1965" s="60" t="s">
        <v>395</v>
      </c>
      <c r="E1965" s="60" t="s">
        <v>417</v>
      </c>
    </row>
    <row r="1966" spans="2:5" x14ac:dyDescent="0.2">
      <c r="B1966" s="60" t="s">
        <v>3313</v>
      </c>
      <c r="C1966" s="192">
        <v>526865</v>
      </c>
      <c r="D1966" s="60" t="s">
        <v>395</v>
      </c>
      <c r="E1966" s="60" t="s">
        <v>417</v>
      </c>
    </row>
    <row r="1967" spans="2:5" x14ac:dyDescent="0.2">
      <c r="B1967" s="60" t="s">
        <v>3314</v>
      </c>
      <c r="C1967" s="192">
        <v>505212</v>
      </c>
      <c r="D1967" s="60" t="s">
        <v>395</v>
      </c>
      <c r="E1967" s="60" t="s">
        <v>750</v>
      </c>
    </row>
    <row r="1968" spans="2:5" x14ac:dyDescent="0.2">
      <c r="B1968" s="60" t="s">
        <v>3315</v>
      </c>
      <c r="C1968" s="192">
        <v>505840</v>
      </c>
      <c r="D1968" s="60" t="s">
        <v>395</v>
      </c>
      <c r="E1968" s="60" t="s">
        <v>1159</v>
      </c>
    </row>
    <row r="1969" spans="2:5" x14ac:dyDescent="0.2">
      <c r="B1969" s="60" t="s">
        <v>3316</v>
      </c>
      <c r="C1969" s="192">
        <v>532532</v>
      </c>
      <c r="D1969" s="60" t="s">
        <v>3317</v>
      </c>
      <c r="E1969" s="60" t="s">
        <v>793</v>
      </c>
    </row>
    <row r="1970" spans="2:5" x14ac:dyDescent="0.2">
      <c r="B1970" s="60" t="s">
        <v>3318</v>
      </c>
      <c r="C1970" s="192">
        <v>532627</v>
      </c>
      <c r="D1970" s="60" t="s">
        <v>3319</v>
      </c>
      <c r="E1970" s="60" t="s">
        <v>534</v>
      </c>
    </row>
    <row r="1971" spans="2:5" x14ac:dyDescent="0.2">
      <c r="B1971" s="60" t="s">
        <v>3320</v>
      </c>
      <c r="C1971" s="192">
        <v>780001</v>
      </c>
      <c r="D1971" s="60" t="s">
        <v>395</v>
      </c>
      <c r="E1971" s="60" t="s">
        <v>486</v>
      </c>
    </row>
    <row r="1972" spans="2:5" x14ac:dyDescent="0.2">
      <c r="B1972" s="60" t="s">
        <v>3321</v>
      </c>
      <c r="C1972" s="192" t="s">
        <v>395</v>
      </c>
      <c r="D1972" s="60" t="s">
        <v>3322</v>
      </c>
      <c r="E1972" s="60" t="s">
        <v>406</v>
      </c>
    </row>
    <row r="1973" spans="2:5" x14ac:dyDescent="0.2">
      <c r="B1973" s="60" t="s">
        <v>3323</v>
      </c>
      <c r="C1973" s="192" t="s">
        <v>395</v>
      </c>
      <c r="D1973" s="60" t="s">
        <v>3324</v>
      </c>
      <c r="E1973" s="60" t="s">
        <v>406</v>
      </c>
    </row>
    <row r="1974" spans="2:5" x14ac:dyDescent="0.2">
      <c r="B1974" s="60" t="s">
        <v>3325</v>
      </c>
      <c r="C1974" s="192" t="s">
        <v>395</v>
      </c>
      <c r="D1974" s="60" t="s">
        <v>3324</v>
      </c>
      <c r="E1974" s="60" t="s">
        <v>406</v>
      </c>
    </row>
    <row r="1975" spans="2:5" x14ac:dyDescent="0.2">
      <c r="B1975" s="60" t="s">
        <v>3326</v>
      </c>
      <c r="C1975" s="192">
        <v>538564</v>
      </c>
      <c r="D1975" s="60" t="s">
        <v>395</v>
      </c>
      <c r="E1975" s="60" t="s">
        <v>802</v>
      </c>
    </row>
    <row r="1976" spans="2:5" x14ac:dyDescent="0.2">
      <c r="B1976" s="60" t="s">
        <v>3327</v>
      </c>
      <c r="C1976" s="192">
        <v>520051</v>
      </c>
      <c r="D1976" s="60" t="s">
        <v>3328</v>
      </c>
      <c r="E1976" s="60" t="s">
        <v>750</v>
      </c>
    </row>
    <row r="1977" spans="2:5" x14ac:dyDescent="0.2">
      <c r="B1977" s="60" t="s">
        <v>3329</v>
      </c>
      <c r="C1977" s="192">
        <v>502901</v>
      </c>
      <c r="D1977" s="60" t="s">
        <v>395</v>
      </c>
      <c r="E1977" s="60" t="s">
        <v>410</v>
      </c>
    </row>
    <row r="1978" spans="2:5" x14ac:dyDescent="0.2">
      <c r="B1978" s="60" t="s">
        <v>3330</v>
      </c>
      <c r="C1978" s="192">
        <v>500220</v>
      </c>
      <c r="D1978" s="60" t="s">
        <v>395</v>
      </c>
      <c r="E1978" s="60" t="s">
        <v>410</v>
      </c>
    </row>
    <row r="1979" spans="2:5" x14ac:dyDescent="0.2">
      <c r="B1979" s="60" t="s">
        <v>3331</v>
      </c>
      <c r="C1979" s="192">
        <v>540394</v>
      </c>
      <c r="D1979" s="60" t="s">
        <v>395</v>
      </c>
      <c r="E1979" s="60" t="s">
        <v>417</v>
      </c>
    </row>
    <row r="1980" spans="2:5" x14ac:dyDescent="0.2">
      <c r="B1980" s="60" t="s">
        <v>3332</v>
      </c>
      <c r="C1980" s="192" t="s">
        <v>395</v>
      </c>
      <c r="D1980" s="60" t="s">
        <v>3333</v>
      </c>
      <c r="E1980" s="60" t="s">
        <v>406</v>
      </c>
    </row>
    <row r="1981" spans="2:5" x14ac:dyDescent="0.2">
      <c r="B1981" s="60" t="s">
        <v>3334</v>
      </c>
      <c r="C1981" s="192">
        <v>514318</v>
      </c>
      <c r="D1981" s="60" t="s">
        <v>395</v>
      </c>
      <c r="E1981" s="60" t="s">
        <v>410</v>
      </c>
    </row>
    <row r="1982" spans="2:5" x14ac:dyDescent="0.2">
      <c r="B1982" s="60" t="s">
        <v>3335</v>
      </c>
      <c r="C1982" s="192">
        <v>526001</v>
      </c>
      <c r="D1982" s="60" t="s">
        <v>395</v>
      </c>
      <c r="E1982" s="60" t="s">
        <v>590</v>
      </c>
    </row>
    <row r="1983" spans="2:5" x14ac:dyDescent="0.2">
      <c r="B1983" s="60" t="s">
        <v>3336</v>
      </c>
      <c r="C1983" s="192">
        <v>520066</v>
      </c>
      <c r="D1983" s="60" t="s">
        <v>3337</v>
      </c>
      <c r="E1983" s="60" t="s">
        <v>750</v>
      </c>
    </row>
    <row r="1984" spans="2:5" x14ac:dyDescent="0.2">
      <c r="B1984" s="60" t="s">
        <v>3338</v>
      </c>
      <c r="C1984" s="192">
        <v>509715</v>
      </c>
      <c r="D1984" s="60" t="s">
        <v>395</v>
      </c>
      <c r="E1984" s="60" t="s">
        <v>802</v>
      </c>
    </row>
    <row r="1985" spans="2:5" x14ac:dyDescent="0.2">
      <c r="B1985" s="60" t="s">
        <v>3339</v>
      </c>
      <c r="C1985" s="192">
        <v>513252</v>
      </c>
      <c r="D1985" s="60" t="s">
        <v>395</v>
      </c>
      <c r="E1985" s="60" t="s">
        <v>750</v>
      </c>
    </row>
    <row r="1986" spans="2:5" x14ac:dyDescent="0.2">
      <c r="B1986" s="60" t="s">
        <v>3340</v>
      </c>
      <c r="C1986" s="192">
        <v>524330</v>
      </c>
      <c r="D1986" s="60" t="s">
        <v>3341</v>
      </c>
      <c r="E1986" s="60" t="s">
        <v>555</v>
      </c>
    </row>
    <row r="1987" spans="2:5" x14ac:dyDescent="0.2">
      <c r="B1987" s="60" t="s">
        <v>3342</v>
      </c>
      <c r="C1987" s="192">
        <v>522285</v>
      </c>
      <c r="D1987" s="60" t="s">
        <v>3343</v>
      </c>
      <c r="E1987" s="60" t="s">
        <v>427</v>
      </c>
    </row>
    <row r="1988" spans="2:5" x14ac:dyDescent="0.2">
      <c r="B1988" s="60" t="s">
        <v>3344</v>
      </c>
      <c r="C1988" s="192">
        <v>539005</v>
      </c>
      <c r="D1988" s="60" t="s">
        <v>395</v>
      </c>
      <c r="E1988" s="60" t="s">
        <v>816</v>
      </c>
    </row>
    <row r="1989" spans="2:5" x14ac:dyDescent="0.2">
      <c r="B1989" s="60" t="s">
        <v>3345</v>
      </c>
      <c r="C1989" s="192">
        <v>531323</v>
      </c>
      <c r="D1989" s="60" t="s">
        <v>395</v>
      </c>
      <c r="E1989" s="60" t="s">
        <v>410</v>
      </c>
    </row>
    <row r="1990" spans="2:5" x14ac:dyDescent="0.2">
      <c r="B1990" s="60" t="s">
        <v>3346</v>
      </c>
      <c r="C1990" s="192">
        <v>512233</v>
      </c>
      <c r="D1990" s="60" t="s">
        <v>395</v>
      </c>
      <c r="E1990" s="60" t="s">
        <v>410</v>
      </c>
    </row>
    <row r="1991" spans="2:5" x14ac:dyDescent="0.2">
      <c r="B1991" s="60" t="s">
        <v>3347</v>
      </c>
      <c r="C1991" s="192">
        <v>500306</v>
      </c>
      <c r="D1991" s="60" t="s">
        <v>395</v>
      </c>
      <c r="E1991" s="60" t="s">
        <v>412</v>
      </c>
    </row>
    <row r="1992" spans="2:5" x14ac:dyDescent="0.2">
      <c r="B1992" s="60" t="s">
        <v>3348</v>
      </c>
      <c r="C1992" s="192">
        <v>533207</v>
      </c>
      <c r="D1992" s="60" t="s">
        <v>3349</v>
      </c>
      <c r="E1992" s="60" t="s">
        <v>989</v>
      </c>
    </row>
    <row r="1993" spans="2:5" x14ac:dyDescent="0.2">
      <c r="B1993" s="60" t="s">
        <v>3350</v>
      </c>
      <c r="C1993" s="192">
        <v>506520</v>
      </c>
      <c r="D1993" s="60" t="s">
        <v>395</v>
      </c>
      <c r="E1993" s="60" t="s">
        <v>443</v>
      </c>
    </row>
    <row r="1994" spans="2:5" x14ac:dyDescent="0.2">
      <c r="B1994" s="60" t="s">
        <v>3351</v>
      </c>
      <c r="C1994" s="192" t="s">
        <v>395</v>
      </c>
      <c r="D1994" s="60" t="s">
        <v>3352</v>
      </c>
      <c r="E1994" s="60" t="s">
        <v>486</v>
      </c>
    </row>
    <row r="1995" spans="2:5" x14ac:dyDescent="0.2">
      <c r="B1995" s="60" t="s">
        <v>3353</v>
      </c>
      <c r="C1995" s="192">
        <v>506910</v>
      </c>
      <c r="D1995" s="60" t="s">
        <v>395</v>
      </c>
      <c r="E1995" s="60" t="s">
        <v>555</v>
      </c>
    </row>
    <row r="1996" spans="2:5" x14ac:dyDescent="0.2">
      <c r="B1996" s="60" t="s">
        <v>3354</v>
      </c>
      <c r="C1996" s="192">
        <v>506910</v>
      </c>
      <c r="D1996" s="60" t="s">
        <v>395</v>
      </c>
      <c r="E1996" s="60" t="s">
        <v>555</v>
      </c>
    </row>
    <row r="1997" spans="2:5" x14ac:dyDescent="0.2">
      <c r="B1997" s="60" t="s">
        <v>3355</v>
      </c>
      <c r="C1997" s="192">
        <v>506943</v>
      </c>
      <c r="D1997" s="60" t="s">
        <v>3356</v>
      </c>
      <c r="E1997" s="60" t="s">
        <v>433</v>
      </c>
    </row>
    <row r="1998" spans="2:5" x14ac:dyDescent="0.2">
      <c r="B1998" s="60" t="s">
        <v>3357</v>
      </c>
      <c r="C1998" s="192">
        <v>514034</v>
      </c>
      <c r="D1998" s="60" t="s">
        <v>3358</v>
      </c>
      <c r="E1998" s="60" t="s">
        <v>772</v>
      </c>
    </row>
    <row r="1999" spans="2:5" x14ac:dyDescent="0.2">
      <c r="B1999" s="60" t="s">
        <v>3359</v>
      </c>
      <c r="C1999" s="192">
        <v>532605</v>
      </c>
      <c r="D1999" s="60" t="s">
        <v>3360</v>
      </c>
      <c r="E1999" s="60" t="s">
        <v>750</v>
      </c>
    </row>
    <row r="2000" spans="2:5" x14ac:dyDescent="0.2">
      <c r="B2000" s="60" t="s">
        <v>3361</v>
      </c>
      <c r="C2000" s="192">
        <v>500223</v>
      </c>
      <c r="D2000" s="60" t="s">
        <v>395</v>
      </c>
      <c r="E2000" s="60" t="s">
        <v>410</v>
      </c>
    </row>
    <row r="2001" spans="2:5" x14ac:dyDescent="0.2">
      <c r="B2001" s="60" t="s">
        <v>3362</v>
      </c>
      <c r="C2001" s="192">
        <v>524592</v>
      </c>
      <c r="D2001" s="60" t="s">
        <v>395</v>
      </c>
      <c r="E2001" s="60" t="s">
        <v>555</v>
      </c>
    </row>
    <row r="2002" spans="2:5" x14ac:dyDescent="0.2">
      <c r="B2002" s="60" t="s">
        <v>3363</v>
      </c>
      <c r="C2002" s="192">
        <v>538837</v>
      </c>
      <c r="D2002" s="60" t="s">
        <v>395</v>
      </c>
      <c r="E2002" s="60" t="s">
        <v>401</v>
      </c>
    </row>
    <row r="2003" spans="2:5" x14ac:dyDescent="0.2">
      <c r="B2003" s="60" t="s">
        <v>3364</v>
      </c>
      <c r="C2003" s="192">
        <v>524731</v>
      </c>
      <c r="D2003" s="60" t="s">
        <v>395</v>
      </c>
      <c r="E2003" s="60" t="s">
        <v>433</v>
      </c>
    </row>
    <row r="2004" spans="2:5" x14ac:dyDescent="0.2">
      <c r="B2004" s="60" t="s">
        <v>3365</v>
      </c>
      <c r="C2004" s="192">
        <v>532617</v>
      </c>
      <c r="D2004" s="60" t="s">
        <v>3366</v>
      </c>
      <c r="E2004" s="60" t="s">
        <v>2532</v>
      </c>
    </row>
    <row r="2005" spans="2:5" x14ac:dyDescent="0.2">
      <c r="B2005" s="60" t="s">
        <v>3367</v>
      </c>
      <c r="C2005" s="192">
        <v>532617</v>
      </c>
      <c r="D2005" s="60" t="s">
        <v>3366</v>
      </c>
      <c r="E2005" s="60" t="s">
        <v>2532</v>
      </c>
    </row>
    <row r="2006" spans="2:5" x14ac:dyDescent="0.2">
      <c r="B2006" s="60" t="s">
        <v>3368</v>
      </c>
      <c r="C2006" s="192" t="s">
        <v>395</v>
      </c>
      <c r="D2006" s="60" t="s">
        <v>3369</v>
      </c>
      <c r="E2006" s="60" t="s">
        <v>406</v>
      </c>
    </row>
    <row r="2007" spans="2:5" x14ac:dyDescent="0.2">
      <c r="B2007" s="60" t="s">
        <v>3370</v>
      </c>
      <c r="C2007" s="192">
        <v>538794</v>
      </c>
      <c r="D2007" s="60" t="s">
        <v>395</v>
      </c>
      <c r="E2007" s="60" t="s">
        <v>481</v>
      </c>
    </row>
    <row r="2008" spans="2:5" x14ac:dyDescent="0.2">
      <c r="B2008" s="60" t="s">
        <v>3371</v>
      </c>
      <c r="C2008" s="192" t="s">
        <v>395</v>
      </c>
      <c r="D2008" s="60" t="s">
        <v>3372</v>
      </c>
      <c r="E2008" s="60" t="s">
        <v>406</v>
      </c>
    </row>
    <row r="2009" spans="2:5" x14ac:dyDescent="0.2">
      <c r="B2009" s="60" t="s">
        <v>3373</v>
      </c>
      <c r="C2009" s="192">
        <v>517063</v>
      </c>
      <c r="D2009" s="60" t="s">
        <v>395</v>
      </c>
      <c r="E2009" s="60" t="s">
        <v>880</v>
      </c>
    </row>
    <row r="2010" spans="2:5" x14ac:dyDescent="0.2">
      <c r="B2010" s="60" t="s">
        <v>3374</v>
      </c>
      <c r="C2010" s="192">
        <v>540850</v>
      </c>
      <c r="D2010" s="60" t="s">
        <v>395</v>
      </c>
      <c r="E2010" s="60" t="s">
        <v>455</v>
      </c>
    </row>
    <row r="2011" spans="2:5" x14ac:dyDescent="0.2">
      <c r="B2011" s="60" t="s">
        <v>3375</v>
      </c>
      <c r="C2011" s="192">
        <v>531550</v>
      </c>
      <c r="D2011" s="60" t="s">
        <v>395</v>
      </c>
      <c r="E2011" s="60" t="s">
        <v>378</v>
      </c>
    </row>
    <row r="2012" spans="2:5" x14ac:dyDescent="0.2">
      <c r="B2012" s="60" t="s">
        <v>3376</v>
      </c>
      <c r="C2012" s="192">
        <v>532771</v>
      </c>
      <c r="D2012" s="60" t="s">
        <v>3377</v>
      </c>
      <c r="E2012" s="60" t="s">
        <v>577</v>
      </c>
    </row>
    <row r="2013" spans="2:5" x14ac:dyDescent="0.2">
      <c r="B2013" s="60" t="s">
        <v>3378</v>
      </c>
      <c r="C2013" s="192">
        <v>540651</v>
      </c>
      <c r="D2013" s="60" t="s">
        <v>395</v>
      </c>
      <c r="E2013" s="60" t="s">
        <v>693</v>
      </c>
    </row>
    <row r="2014" spans="2:5" x14ac:dyDescent="0.2">
      <c r="B2014" s="60" t="s">
        <v>3379</v>
      </c>
      <c r="C2014" s="192">
        <v>780019</v>
      </c>
      <c r="D2014" s="60" t="s">
        <v>395</v>
      </c>
      <c r="E2014" s="60" t="s">
        <v>486</v>
      </c>
    </row>
    <row r="2015" spans="2:5" x14ac:dyDescent="0.2">
      <c r="B2015" s="60" t="s">
        <v>3380</v>
      </c>
      <c r="C2015" s="192">
        <v>511618</v>
      </c>
      <c r="D2015" s="60" t="s">
        <v>3381</v>
      </c>
      <c r="E2015" s="60" t="s">
        <v>417</v>
      </c>
    </row>
    <row r="2016" spans="2:5" x14ac:dyDescent="0.2">
      <c r="B2016" s="60" t="s">
        <v>3382</v>
      </c>
      <c r="C2016" s="192">
        <v>542653</v>
      </c>
      <c r="D2016" s="60" t="s">
        <v>3383</v>
      </c>
      <c r="E2016" s="60" t="s">
        <v>951</v>
      </c>
    </row>
    <row r="2017" spans="2:5" x14ac:dyDescent="0.2">
      <c r="B2017" s="60" t="s">
        <v>3384</v>
      </c>
      <c r="C2017" s="192">
        <v>530405</v>
      </c>
      <c r="D2017" s="60" t="s">
        <v>395</v>
      </c>
      <c r="E2017" s="60" t="s">
        <v>378</v>
      </c>
    </row>
    <row r="2018" spans="2:5" x14ac:dyDescent="0.2">
      <c r="B2018" s="60" t="s">
        <v>3385</v>
      </c>
      <c r="C2018" s="192">
        <v>533103</v>
      </c>
      <c r="D2018" s="60" t="s">
        <v>3386</v>
      </c>
      <c r="E2018" s="60" t="s">
        <v>410</v>
      </c>
    </row>
    <row r="2019" spans="2:5" x14ac:dyDescent="0.2">
      <c r="B2019" s="60" t="s">
        <v>3387</v>
      </c>
      <c r="C2019" s="192">
        <v>511034</v>
      </c>
      <c r="D2019" s="60" t="s">
        <v>3388</v>
      </c>
      <c r="E2019" s="60" t="s">
        <v>458</v>
      </c>
    </row>
    <row r="2020" spans="2:5" x14ac:dyDescent="0.2">
      <c r="B2020" s="60" t="s">
        <v>3389</v>
      </c>
      <c r="C2020" s="192">
        <v>507981</v>
      </c>
      <c r="D2020" s="60" t="s">
        <v>395</v>
      </c>
      <c r="E2020" s="60" t="s">
        <v>596</v>
      </c>
    </row>
    <row r="2021" spans="2:5" x14ac:dyDescent="0.2">
      <c r="B2021" s="60" t="s">
        <v>3390</v>
      </c>
      <c r="C2021" s="192">
        <v>539947</v>
      </c>
      <c r="D2021" s="60" t="s">
        <v>395</v>
      </c>
      <c r="E2021" s="60" t="s">
        <v>415</v>
      </c>
    </row>
    <row r="2022" spans="2:5" x14ac:dyDescent="0.2">
      <c r="B2022" s="60" t="s">
        <v>3391</v>
      </c>
      <c r="C2022" s="192">
        <v>532624</v>
      </c>
      <c r="D2022" s="60" t="s">
        <v>3392</v>
      </c>
      <c r="E2022" s="60" t="s">
        <v>1633</v>
      </c>
    </row>
    <row r="2023" spans="2:5" x14ac:dyDescent="0.2">
      <c r="B2023" s="60" t="s">
        <v>3393</v>
      </c>
      <c r="C2023" s="192">
        <v>500227</v>
      </c>
      <c r="D2023" s="60" t="s">
        <v>3394</v>
      </c>
      <c r="E2023" s="60" t="s">
        <v>443</v>
      </c>
    </row>
    <row r="2024" spans="2:5" x14ac:dyDescent="0.2">
      <c r="B2024" s="60" t="s">
        <v>3395</v>
      </c>
      <c r="C2024" s="192">
        <v>536773</v>
      </c>
      <c r="D2024" s="60" t="s">
        <v>3396</v>
      </c>
      <c r="E2024" s="60" t="s">
        <v>378</v>
      </c>
    </row>
    <row r="2025" spans="2:5" x14ac:dyDescent="0.2">
      <c r="B2025" s="60" t="s">
        <v>3397</v>
      </c>
      <c r="C2025" s="192">
        <v>500378</v>
      </c>
      <c r="D2025" s="60" t="s">
        <v>3398</v>
      </c>
      <c r="E2025" s="60" t="s">
        <v>793</v>
      </c>
    </row>
    <row r="2026" spans="2:5" x14ac:dyDescent="0.2">
      <c r="B2026" s="60" t="s">
        <v>3399</v>
      </c>
      <c r="C2026" s="192">
        <v>539597</v>
      </c>
      <c r="D2026" s="60" t="s">
        <v>3400</v>
      </c>
      <c r="E2026" s="60" t="s">
        <v>718</v>
      </c>
    </row>
    <row r="2027" spans="2:5" x14ac:dyDescent="0.2">
      <c r="B2027" s="60" t="s">
        <v>3401</v>
      </c>
      <c r="C2027" s="192">
        <v>532508</v>
      </c>
      <c r="D2027" s="60" t="s">
        <v>3402</v>
      </c>
      <c r="E2027" s="60" t="s">
        <v>427</v>
      </c>
    </row>
    <row r="2028" spans="2:5" x14ac:dyDescent="0.2">
      <c r="B2028" s="60" t="s">
        <v>3403</v>
      </c>
      <c r="C2028" s="192">
        <v>532286</v>
      </c>
      <c r="D2028" s="60" t="s">
        <v>3404</v>
      </c>
      <c r="E2028" s="60" t="s">
        <v>427</v>
      </c>
    </row>
    <row r="2029" spans="2:5" x14ac:dyDescent="0.2">
      <c r="B2029" s="60" t="s">
        <v>3405</v>
      </c>
      <c r="C2029" s="192">
        <v>531543</v>
      </c>
      <c r="D2029" s="60" t="s">
        <v>3406</v>
      </c>
      <c r="E2029" s="60" t="s">
        <v>410</v>
      </c>
    </row>
    <row r="2030" spans="2:5" x14ac:dyDescent="0.2">
      <c r="B2030" s="60" t="s">
        <v>3407</v>
      </c>
      <c r="C2030" s="192">
        <v>540311</v>
      </c>
      <c r="D2030" s="60" t="s">
        <v>3408</v>
      </c>
      <c r="E2030" s="60" t="s">
        <v>518</v>
      </c>
    </row>
    <row r="2031" spans="2:5" x14ac:dyDescent="0.2">
      <c r="B2031" s="60" t="s">
        <v>3409</v>
      </c>
      <c r="C2031" s="192">
        <v>539225</v>
      </c>
      <c r="D2031" s="60" t="s">
        <v>395</v>
      </c>
      <c r="E2031" s="60" t="s">
        <v>420</v>
      </c>
    </row>
    <row r="2032" spans="2:5" x14ac:dyDescent="0.2">
      <c r="B2032" s="60" t="s">
        <v>3410</v>
      </c>
      <c r="C2032" s="192">
        <v>536493</v>
      </c>
      <c r="D2032" s="60" t="s">
        <v>395</v>
      </c>
      <c r="E2032" s="60" t="s">
        <v>593</v>
      </c>
    </row>
    <row r="2033" spans="2:5" x14ac:dyDescent="0.2">
      <c r="B2033" s="60" t="s">
        <v>3411</v>
      </c>
      <c r="C2033" s="192">
        <v>532644</v>
      </c>
      <c r="D2033" s="60" t="s">
        <v>3412</v>
      </c>
      <c r="E2033" s="60" t="s">
        <v>408</v>
      </c>
    </row>
    <row r="2034" spans="2:5" x14ac:dyDescent="0.2">
      <c r="B2034" s="60" t="s">
        <v>3413</v>
      </c>
      <c r="C2034" s="192">
        <v>500380</v>
      </c>
      <c r="D2034" s="60" t="s">
        <v>3414</v>
      </c>
      <c r="E2034" s="60" t="s">
        <v>408</v>
      </c>
    </row>
    <row r="2035" spans="2:5" x14ac:dyDescent="0.2">
      <c r="B2035" s="60" t="s">
        <v>3415</v>
      </c>
      <c r="C2035" s="192">
        <v>532162</v>
      </c>
      <c r="D2035" s="60" t="s">
        <v>3416</v>
      </c>
      <c r="E2035" s="60" t="s">
        <v>389</v>
      </c>
    </row>
    <row r="2036" spans="2:5" x14ac:dyDescent="0.2">
      <c r="B2036" s="60" t="s">
        <v>3417</v>
      </c>
      <c r="C2036" s="192">
        <v>530007</v>
      </c>
      <c r="D2036" s="60" t="s">
        <v>3418</v>
      </c>
      <c r="E2036" s="60" t="s">
        <v>875</v>
      </c>
    </row>
    <row r="2037" spans="2:5" x14ac:dyDescent="0.2">
      <c r="B2037" s="60" t="s">
        <v>3419</v>
      </c>
      <c r="C2037" s="192">
        <v>538765</v>
      </c>
      <c r="D2037" s="60" t="s">
        <v>395</v>
      </c>
      <c r="E2037" s="60" t="s">
        <v>3154</v>
      </c>
    </row>
    <row r="2038" spans="2:5" x14ac:dyDescent="0.2">
      <c r="B2038" s="60" t="s">
        <v>3420</v>
      </c>
      <c r="C2038" s="192">
        <v>523405</v>
      </c>
      <c r="D2038" s="60" t="s">
        <v>3421</v>
      </c>
      <c r="E2038" s="60" t="s">
        <v>561</v>
      </c>
    </row>
    <row r="2039" spans="2:5" x14ac:dyDescent="0.2">
      <c r="B2039" s="60" t="s">
        <v>3422</v>
      </c>
      <c r="C2039" s="192">
        <v>522263</v>
      </c>
      <c r="D2039" s="60" t="s">
        <v>3423</v>
      </c>
      <c r="E2039" s="60" t="s">
        <v>793</v>
      </c>
    </row>
    <row r="2040" spans="2:5" x14ac:dyDescent="0.2">
      <c r="B2040" s="60" t="s">
        <v>3424</v>
      </c>
      <c r="C2040" s="192">
        <v>522263</v>
      </c>
      <c r="D2040" s="60" t="s">
        <v>3423</v>
      </c>
      <c r="E2040" s="60" t="s">
        <v>793</v>
      </c>
    </row>
    <row r="2041" spans="2:5" x14ac:dyDescent="0.2">
      <c r="B2041" s="60" t="s">
        <v>3425</v>
      </c>
      <c r="C2041" s="192">
        <v>511092</v>
      </c>
      <c r="D2041" s="60" t="s">
        <v>395</v>
      </c>
      <c r="E2041" s="60" t="s">
        <v>398</v>
      </c>
    </row>
    <row r="2042" spans="2:5" x14ac:dyDescent="0.2">
      <c r="B2042" s="60" t="s">
        <v>3426</v>
      </c>
      <c r="C2042" s="192">
        <v>523712</v>
      </c>
      <c r="D2042" s="60" t="s">
        <v>395</v>
      </c>
      <c r="E2042" s="60" t="s">
        <v>515</v>
      </c>
    </row>
    <row r="2043" spans="2:5" x14ac:dyDescent="0.2">
      <c r="B2043" s="60" t="s">
        <v>3427</v>
      </c>
      <c r="C2043" s="192">
        <v>513691</v>
      </c>
      <c r="D2043" s="60" t="s">
        <v>3428</v>
      </c>
      <c r="E2043" s="60" t="s">
        <v>750</v>
      </c>
    </row>
    <row r="2044" spans="2:5" x14ac:dyDescent="0.2">
      <c r="B2044" s="60" t="s">
        <v>3429</v>
      </c>
      <c r="C2044" s="192" t="s">
        <v>395</v>
      </c>
      <c r="D2044" s="60" t="s">
        <v>3430</v>
      </c>
      <c r="E2044" s="60" t="s">
        <v>486</v>
      </c>
    </row>
    <row r="2045" spans="2:5" x14ac:dyDescent="0.2">
      <c r="B2045" s="60" t="s">
        <v>3431</v>
      </c>
      <c r="C2045" s="192">
        <v>523398</v>
      </c>
      <c r="D2045" s="60" t="s">
        <v>3432</v>
      </c>
      <c r="E2045" s="60" t="s">
        <v>764</v>
      </c>
    </row>
    <row r="2046" spans="2:5" x14ac:dyDescent="0.2">
      <c r="B2046" s="60" t="s">
        <v>3433</v>
      </c>
      <c r="C2046" s="192">
        <v>523398</v>
      </c>
      <c r="D2046" s="60" t="s">
        <v>3432</v>
      </c>
      <c r="E2046" s="60" t="s">
        <v>764</v>
      </c>
    </row>
    <row r="2047" spans="2:5" x14ac:dyDescent="0.2">
      <c r="B2047" s="60" t="s">
        <v>3434</v>
      </c>
      <c r="C2047" s="192">
        <v>531861</v>
      </c>
      <c r="D2047" s="60" t="s">
        <v>395</v>
      </c>
      <c r="E2047" s="60" t="s">
        <v>378</v>
      </c>
    </row>
    <row r="2048" spans="2:5" x14ac:dyDescent="0.2">
      <c r="B2048" s="60" t="s">
        <v>3435</v>
      </c>
      <c r="C2048" s="192">
        <v>534659</v>
      </c>
      <c r="D2048" s="60" t="s">
        <v>395</v>
      </c>
      <c r="E2048" s="60" t="s">
        <v>381</v>
      </c>
    </row>
    <row r="2049" spans="2:5" x14ac:dyDescent="0.2">
      <c r="B2049" s="60" t="s">
        <v>3436</v>
      </c>
      <c r="C2049" s="192">
        <v>542446</v>
      </c>
      <c r="D2049" s="60" t="s">
        <v>3437</v>
      </c>
      <c r="E2049" s="60" t="s">
        <v>479</v>
      </c>
    </row>
    <row r="2050" spans="2:5" x14ac:dyDescent="0.2">
      <c r="B2050" s="60" t="s">
        <v>3438</v>
      </c>
      <c r="C2050" s="192">
        <v>538092</v>
      </c>
      <c r="D2050" s="60" t="s">
        <v>395</v>
      </c>
      <c r="E2050" s="60" t="s">
        <v>802</v>
      </c>
    </row>
    <row r="2051" spans="2:5" x14ac:dyDescent="0.2">
      <c r="B2051" s="60" t="s">
        <v>3439</v>
      </c>
      <c r="C2051" s="192">
        <v>505750</v>
      </c>
      <c r="D2051" s="60" t="s">
        <v>395</v>
      </c>
      <c r="E2051" s="60" t="s">
        <v>403</v>
      </c>
    </row>
    <row r="2052" spans="2:5" x14ac:dyDescent="0.2">
      <c r="B2052" s="60" t="s">
        <v>3440</v>
      </c>
      <c r="C2052" s="192">
        <v>508929</v>
      </c>
      <c r="D2052" s="60" t="s">
        <v>395</v>
      </c>
      <c r="E2052" s="60" t="s">
        <v>481</v>
      </c>
    </row>
    <row r="2053" spans="2:5" x14ac:dyDescent="0.2">
      <c r="B2053" s="60" t="s">
        <v>3441</v>
      </c>
      <c r="C2053" s="192">
        <v>530985</v>
      </c>
      <c r="D2053" s="60" t="s">
        <v>395</v>
      </c>
      <c r="E2053" s="60" t="s">
        <v>412</v>
      </c>
    </row>
    <row r="2054" spans="2:5" x14ac:dyDescent="0.2">
      <c r="B2054" s="60" t="s">
        <v>3442</v>
      </c>
      <c r="C2054" s="192">
        <v>506016</v>
      </c>
      <c r="D2054" s="60" t="s">
        <v>395</v>
      </c>
      <c r="E2054" s="60" t="s">
        <v>793</v>
      </c>
    </row>
    <row r="2055" spans="2:5" x14ac:dyDescent="0.2">
      <c r="B2055" s="60" t="s">
        <v>3443</v>
      </c>
      <c r="C2055" s="192">
        <v>504080</v>
      </c>
      <c r="D2055" s="60" t="s">
        <v>395</v>
      </c>
      <c r="E2055" s="60" t="s">
        <v>693</v>
      </c>
    </row>
    <row r="2056" spans="2:5" x14ac:dyDescent="0.2">
      <c r="B2056" s="60" t="s">
        <v>3444</v>
      </c>
      <c r="C2056" s="192">
        <v>533148</v>
      </c>
      <c r="D2056" s="60" t="s">
        <v>3445</v>
      </c>
      <c r="E2056" s="60" t="s">
        <v>534</v>
      </c>
    </row>
    <row r="2057" spans="2:5" x14ac:dyDescent="0.2">
      <c r="B2057" s="60" t="s">
        <v>3446</v>
      </c>
      <c r="C2057" s="192">
        <v>532642</v>
      </c>
      <c r="D2057" s="60" t="s">
        <v>3447</v>
      </c>
      <c r="E2057" s="60" t="s">
        <v>561</v>
      </c>
    </row>
    <row r="2058" spans="2:5" x14ac:dyDescent="0.2">
      <c r="B2058" s="60" t="s">
        <v>3448</v>
      </c>
      <c r="C2058" s="192">
        <v>500228</v>
      </c>
      <c r="D2058" s="60" t="s">
        <v>3449</v>
      </c>
      <c r="E2058" s="60" t="s">
        <v>427</v>
      </c>
    </row>
    <row r="2059" spans="2:5" x14ac:dyDescent="0.2">
      <c r="B2059" s="60" t="s">
        <v>3450</v>
      </c>
      <c r="C2059" s="192">
        <v>520057</v>
      </c>
      <c r="D2059" s="60" t="s">
        <v>3451</v>
      </c>
      <c r="E2059" s="60" t="s">
        <v>750</v>
      </c>
    </row>
    <row r="2060" spans="2:5" x14ac:dyDescent="0.2">
      <c r="B2060" s="60" t="s">
        <v>3452</v>
      </c>
      <c r="C2060" s="192">
        <v>520057</v>
      </c>
      <c r="D2060" s="60" t="s">
        <v>3453</v>
      </c>
      <c r="E2060" s="60" t="s">
        <v>750</v>
      </c>
    </row>
    <row r="2061" spans="2:5" x14ac:dyDescent="0.2">
      <c r="B2061" s="60" t="s">
        <v>3454</v>
      </c>
      <c r="C2061" s="192">
        <v>534600</v>
      </c>
      <c r="D2061" s="60" t="s">
        <v>395</v>
      </c>
      <c r="E2061" s="60" t="s">
        <v>718</v>
      </c>
    </row>
    <row r="2062" spans="2:5" x14ac:dyDescent="0.2">
      <c r="B2062" s="60" t="s">
        <v>3455</v>
      </c>
      <c r="C2062" s="192">
        <v>533155</v>
      </c>
      <c r="D2062" s="60" t="s">
        <v>3456</v>
      </c>
      <c r="E2062" s="60" t="s">
        <v>884</v>
      </c>
    </row>
    <row r="2063" spans="2:5" x14ac:dyDescent="0.2">
      <c r="B2063" s="60" t="s">
        <v>3457</v>
      </c>
      <c r="C2063" s="192">
        <v>533320</v>
      </c>
      <c r="D2063" s="60" t="s">
        <v>3458</v>
      </c>
      <c r="E2063" s="60" t="s">
        <v>539</v>
      </c>
    </row>
    <row r="2064" spans="2:5" x14ac:dyDescent="0.2">
      <c r="B2064" s="60" t="s">
        <v>3459</v>
      </c>
      <c r="C2064" s="192">
        <v>530019</v>
      </c>
      <c r="D2064" s="60" t="s">
        <v>3460</v>
      </c>
      <c r="E2064" s="60" t="s">
        <v>433</v>
      </c>
    </row>
    <row r="2065" spans="2:5" x14ac:dyDescent="0.2">
      <c r="B2065" s="60" t="s">
        <v>3461</v>
      </c>
      <c r="C2065" s="192" t="s">
        <v>395</v>
      </c>
      <c r="D2065" s="60" t="s">
        <v>3462</v>
      </c>
      <c r="E2065" s="60" t="s">
        <v>486</v>
      </c>
    </row>
    <row r="2066" spans="2:5" x14ac:dyDescent="0.2">
      <c r="B2066" s="60" t="s">
        <v>3463</v>
      </c>
      <c r="C2066" s="192">
        <v>516078</v>
      </c>
      <c r="D2066" s="60" t="s">
        <v>395</v>
      </c>
      <c r="E2066" s="60" t="s">
        <v>590</v>
      </c>
    </row>
    <row r="2067" spans="2:5" x14ac:dyDescent="0.2">
      <c r="B2067" s="60" t="s">
        <v>3464</v>
      </c>
      <c r="C2067" s="192">
        <v>511060</v>
      </c>
      <c r="D2067" s="60" t="s">
        <v>395</v>
      </c>
      <c r="E2067" s="60" t="s">
        <v>816</v>
      </c>
    </row>
    <row r="2068" spans="2:5" x14ac:dyDescent="0.2">
      <c r="B2068" s="60" t="s">
        <v>3465</v>
      </c>
      <c r="C2068" s="192">
        <v>539216</v>
      </c>
      <c r="D2068" s="60" t="s">
        <v>395</v>
      </c>
      <c r="E2068" s="60" t="s">
        <v>410</v>
      </c>
    </row>
    <row r="2069" spans="2:5" x14ac:dyDescent="0.2">
      <c r="B2069" s="60" t="s">
        <v>3466</v>
      </c>
      <c r="C2069" s="192">
        <v>507987</v>
      </c>
      <c r="D2069" s="60" t="s">
        <v>395</v>
      </c>
      <c r="E2069" s="60" t="s">
        <v>412</v>
      </c>
    </row>
    <row r="2070" spans="2:5" x14ac:dyDescent="0.2">
      <c r="B2070" s="60" t="s">
        <v>3467</v>
      </c>
      <c r="C2070" s="192">
        <v>534623</v>
      </c>
      <c r="D2070" s="60" t="s">
        <v>395</v>
      </c>
      <c r="E2070" s="60" t="s">
        <v>3154</v>
      </c>
    </row>
    <row r="2071" spans="2:5" x14ac:dyDescent="0.2">
      <c r="B2071" s="60" t="s">
        <v>3468</v>
      </c>
      <c r="C2071" s="192">
        <v>535648</v>
      </c>
      <c r="D2071" s="60" t="s">
        <v>3469</v>
      </c>
      <c r="E2071" s="60" t="s">
        <v>919</v>
      </c>
    </row>
    <row r="2072" spans="2:5" x14ac:dyDescent="0.2">
      <c r="B2072" s="60" t="s">
        <v>3470</v>
      </c>
      <c r="C2072" s="192">
        <v>531035</v>
      </c>
      <c r="D2072" s="60" t="s">
        <v>395</v>
      </c>
      <c r="E2072" s="60" t="s">
        <v>1052</v>
      </c>
    </row>
    <row r="2073" spans="2:5" x14ac:dyDescent="0.2">
      <c r="B2073" s="60" t="s">
        <v>3471</v>
      </c>
      <c r="C2073" s="192">
        <v>519248</v>
      </c>
      <c r="D2073" s="60" t="s">
        <v>3472</v>
      </c>
      <c r="E2073" s="60" t="s">
        <v>644</v>
      </c>
    </row>
    <row r="2074" spans="2:5" x14ac:dyDescent="0.2">
      <c r="B2074" s="60" t="s">
        <v>3473</v>
      </c>
      <c r="C2074" s="192">
        <v>542544</v>
      </c>
      <c r="D2074" s="60" t="s">
        <v>3474</v>
      </c>
      <c r="E2074" s="60" t="s">
        <v>378</v>
      </c>
    </row>
    <row r="2075" spans="2:5" x14ac:dyDescent="0.2">
      <c r="B2075" s="60" t="s">
        <v>3475</v>
      </c>
      <c r="C2075" s="192">
        <v>532926</v>
      </c>
      <c r="D2075" s="60" t="s">
        <v>3476</v>
      </c>
      <c r="E2075" s="60" t="s">
        <v>2213</v>
      </c>
    </row>
    <row r="2076" spans="2:5" x14ac:dyDescent="0.2">
      <c r="B2076" s="60" t="s">
        <v>3477</v>
      </c>
      <c r="C2076" s="192">
        <v>504076</v>
      </c>
      <c r="D2076" s="60" t="s">
        <v>395</v>
      </c>
      <c r="E2076" s="60" t="s">
        <v>438</v>
      </c>
    </row>
    <row r="2077" spans="2:5" x14ac:dyDescent="0.2">
      <c r="B2077" s="60" t="s">
        <v>3478</v>
      </c>
      <c r="C2077" s="192">
        <v>514448</v>
      </c>
      <c r="D2077" s="60" t="s">
        <v>395</v>
      </c>
      <c r="E2077" s="60" t="s">
        <v>555</v>
      </c>
    </row>
    <row r="2078" spans="2:5" x14ac:dyDescent="0.2">
      <c r="B2078" s="60" t="s">
        <v>3479</v>
      </c>
      <c r="C2078" s="192">
        <v>513250</v>
      </c>
      <c r="D2078" s="60" t="s">
        <v>3480</v>
      </c>
      <c r="E2078" s="60" t="s">
        <v>438</v>
      </c>
    </row>
    <row r="2079" spans="2:5" x14ac:dyDescent="0.2">
      <c r="B2079" s="60" t="s">
        <v>3481</v>
      </c>
      <c r="C2079" s="192">
        <v>539246</v>
      </c>
      <c r="D2079" s="60" t="s">
        <v>395</v>
      </c>
      <c r="E2079" s="60" t="s">
        <v>417</v>
      </c>
    </row>
    <row r="2080" spans="2:5" x14ac:dyDescent="0.2">
      <c r="B2080" s="60" t="s">
        <v>3482</v>
      </c>
      <c r="C2080" s="192">
        <v>532673</v>
      </c>
      <c r="D2080" s="60" t="s">
        <v>3483</v>
      </c>
      <c r="E2080" s="60" t="s">
        <v>1093</v>
      </c>
    </row>
    <row r="2081" spans="2:5" x14ac:dyDescent="0.2">
      <c r="B2081" s="60" t="s">
        <v>3484</v>
      </c>
      <c r="C2081" s="192">
        <v>539686</v>
      </c>
      <c r="D2081" s="60" t="s">
        <v>395</v>
      </c>
      <c r="E2081" s="60" t="s">
        <v>534</v>
      </c>
    </row>
    <row r="2082" spans="2:5" x14ac:dyDescent="0.2">
      <c r="B2082" s="60" t="s">
        <v>3485</v>
      </c>
      <c r="C2082" s="192">
        <v>532889</v>
      </c>
      <c r="D2082" s="60" t="s">
        <v>3486</v>
      </c>
      <c r="E2082" s="60" t="s">
        <v>410</v>
      </c>
    </row>
    <row r="2083" spans="2:5" x14ac:dyDescent="0.2">
      <c r="B2083" s="60" t="s">
        <v>3487</v>
      </c>
      <c r="C2083" s="192">
        <v>511728</v>
      </c>
      <c r="D2083" s="60" t="s">
        <v>395</v>
      </c>
      <c r="E2083" s="60" t="s">
        <v>412</v>
      </c>
    </row>
    <row r="2084" spans="2:5" x14ac:dyDescent="0.2">
      <c r="B2084" s="60" t="s">
        <v>3488</v>
      </c>
      <c r="C2084" s="192">
        <v>514360</v>
      </c>
      <c r="D2084" s="60" t="s">
        <v>395</v>
      </c>
      <c r="E2084" s="60" t="s">
        <v>793</v>
      </c>
    </row>
    <row r="2085" spans="2:5" x14ac:dyDescent="0.2">
      <c r="B2085" s="60" t="s">
        <v>3489</v>
      </c>
      <c r="C2085" s="192">
        <v>542323</v>
      </c>
      <c r="D2085" s="60" t="s">
        <v>3490</v>
      </c>
      <c r="E2085" s="60" t="s">
        <v>534</v>
      </c>
    </row>
    <row r="2086" spans="2:5" x14ac:dyDescent="0.2">
      <c r="B2086" s="60" t="s">
        <v>3491</v>
      </c>
      <c r="C2086" s="192">
        <v>540756</v>
      </c>
      <c r="D2086" s="60" t="s">
        <v>395</v>
      </c>
      <c r="E2086" s="60" t="s">
        <v>3175</v>
      </c>
    </row>
    <row r="2087" spans="2:5" x14ac:dyDescent="0.2">
      <c r="B2087" s="60" t="s">
        <v>3492</v>
      </c>
      <c r="C2087" s="192">
        <v>539393</v>
      </c>
      <c r="D2087" s="60" t="s">
        <v>395</v>
      </c>
      <c r="E2087" s="60" t="s">
        <v>1072</v>
      </c>
    </row>
    <row r="2088" spans="2:5" x14ac:dyDescent="0.2">
      <c r="B2088" s="60" t="s">
        <v>3493</v>
      </c>
      <c r="C2088" s="192">
        <v>524322</v>
      </c>
      <c r="D2088" s="60" t="s">
        <v>395</v>
      </c>
      <c r="E2088" s="60" t="s">
        <v>433</v>
      </c>
    </row>
    <row r="2089" spans="2:5" x14ac:dyDescent="0.2">
      <c r="B2089" s="60" t="s">
        <v>3494</v>
      </c>
      <c r="C2089" s="192">
        <v>524109</v>
      </c>
      <c r="D2089" s="60" t="s">
        <v>3495</v>
      </c>
      <c r="E2089" s="60" t="s">
        <v>403</v>
      </c>
    </row>
    <row r="2090" spans="2:5" x14ac:dyDescent="0.2">
      <c r="B2090" s="60" t="s">
        <v>3496</v>
      </c>
      <c r="C2090" s="192">
        <v>524675</v>
      </c>
      <c r="D2090" s="60" t="s">
        <v>395</v>
      </c>
      <c r="E2090" s="60" t="s">
        <v>417</v>
      </c>
    </row>
    <row r="2091" spans="2:5" x14ac:dyDescent="0.2">
      <c r="B2091" s="60" t="s">
        <v>3497</v>
      </c>
      <c r="C2091" s="192">
        <v>531778</v>
      </c>
      <c r="D2091" s="60" t="s">
        <v>395</v>
      </c>
      <c r="E2091" s="60" t="s">
        <v>375</v>
      </c>
    </row>
    <row r="2092" spans="2:5" x14ac:dyDescent="0.2">
      <c r="B2092" s="60" t="s">
        <v>3498</v>
      </c>
      <c r="C2092" s="192">
        <v>504840</v>
      </c>
      <c r="D2092" s="60" t="s">
        <v>395</v>
      </c>
      <c r="E2092" s="60" t="s">
        <v>590</v>
      </c>
    </row>
    <row r="2093" spans="2:5" x14ac:dyDescent="0.2">
      <c r="B2093" s="60" t="s">
        <v>3499</v>
      </c>
      <c r="C2093" s="192">
        <v>531780</v>
      </c>
      <c r="D2093" s="60" t="s">
        <v>395</v>
      </c>
      <c r="E2093" s="60" t="s">
        <v>417</v>
      </c>
    </row>
    <row r="2094" spans="2:5" x14ac:dyDescent="0.2">
      <c r="B2094" s="60" t="s">
        <v>3500</v>
      </c>
      <c r="C2094" s="192">
        <v>500233</v>
      </c>
      <c r="D2094" s="60" t="s">
        <v>3501</v>
      </c>
      <c r="E2094" s="60" t="s">
        <v>672</v>
      </c>
    </row>
    <row r="2095" spans="2:5" x14ac:dyDescent="0.2">
      <c r="B2095" s="60" t="s">
        <v>3502</v>
      </c>
      <c r="C2095" s="192">
        <v>500234</v>
      </c>
      <c r="D2095" s="60" t="s">
        <v>3503</v>
      </c>
      <c r="E2095" s="60" t="s">
        <v>408</v>
      </c>
    </row>
    <row r="2096" spans="2:5" x14ac:dyDescent="0.2">
      <c r="B2096" s="60" t="s">
        <v>3504</v>
      </c>
      <c r="C2096" s="192">
        <v>521054</v>
      </c>
      <c r="D2096" s="60" t="s">
        <v>395</v>
      </c>
      <c r="E2096" s="60" t="s">
        <v>410</v>
      </c>
    </row>
    <row r="2097" spans="2:5" x14ac:dyDescent="0.2">
      <c r="B2097" s="60" t="s">
        <v>3505</v>
      </c>
      <c r="C2097" s="192">
        <v>530201</v>
      </c>
      <c r="D2097" s="60" t="s">
        <v>395</v>
      </c>
      <c r="E2097" s="60" t="s">
        <v>410</v>
      </c>
    </row>
    <row r="2098" spans="2:5" x14ac:dyDescent="0.2">
      <c r="B2098" s="60" t="s">
        <v>3506</v>
      </c>
      <c r="C2098" s="192">
        <v>539014</v>
      </c>
      <c r="D2098" s="60" t="s">
        <v>395</v>
      </c>
      <c r="E2098" s="60" t="s">
        <v>417</v>
      </c>
    </row>
    <row r="2099" spans="2:5" x14ac:dyDescent="0.2">
      <c r="B2099" s="60" t="s">
        <v>3507</v>
      </c>
      <c r="C2099" s="192">
        <v>522287</v>
      </c>
      <c r="D2099" s="60" t="s">
        <v>3508</v>
      </c>
      <c r="E2099" s="60" t="s">
        <v>438</v>
      </c>
    </row>
    <row r="2100" spans="2:5" x14ac:dyDescent="0.2">
      <c r="B2100" s="60" t="s">
        <v>3509</v>
      </c>
      <c r="C2100" s="192" t="s">
        <v>395</v>
      </c>
      <c r="D2100" s="60" t="s">
        <v>3510</v>
      </c>
      <c r="E2100" s="60" t="s">
        <v>486</v>
      </c>
    </row>
    <row r="2101" spans="2:5" x14ac:dyDescent="0.2">
      <c r="B2101" s="60" t="s">
        <v>3511</v>
      </c>
      <c r="C2101" s="192">
        <v>513509</v>
      </c>
      <c r="D2101" s="60" t="s">
        <v>3512</v>
      </c>
      <c r="E2101" s="60" t="s">
        <v>750</v>
      </c>
    </row>
    <row r="2102" spans="2:5" x14ac:dyDescent="0.2">
      <c r="B2102" s="60" t="s">
        <v>3513</v>
      </c>
      <c r="C2102" s="192">
        <v>533302</v>
      </c>
      <c r="D2102" s="60" t="s">
        <v>3514</v>
      </c>
      <c r="E2102" s="60" t="s">
        <v>415</v>
      </c>
    </row>
    <row r="2103" spans="2:5" x14ac:dyDescent="0.2">
      <c r="B2103" s="60" t="s">
        <v>3515</v>
      </c>
      <c r="C2103" s="192">
        <v>500235</v>
      </c>
      <c r="D2103" s="60" t="s">
        <v>3516</v>
      </c>
      <c r="E2103" s="60" t="s">
        <v>427</v>
      </c>
    </row>
    <row r="2104" spans="2:5" x14ac:dyDescent="0.2">
      <c r="B2104" s="60" t="s">
        <v>3517</v>
      </c>
      <c r="C2104" s="192">
        <v>532468</v>
      </c>
      <c r="D2104" s="60" t="s">
        <v>395</v>
      </c>
      <c r="E2104" s="60" t="s">
        <v>561</v>
      </c>
    </row>
    <row r="2105" spans="2:5" x14ac:dyDescent="0.2">
      <c r="B2105" s="60" t="s">
        <v>3518</v>
      </c>
      <c r="C2105" s="192">
        <v>514322</v>
      </c>
      <c r="D2105" s="60" t="s">
        <v>395</v>
      </c>
      <c r="E2105" s="60" t="s">
        <v>410</v>
      </c>
    </row>
    <row r="2106" spans="2:5" x14ac:dyDescent="0.2">
      <c r="B2106" s="60" t="s">
        <v>3519</v>
      </c>
      <c r="C2106" s="192">
        <v>511131</v>
      </c>
      <c r="D2106" s="60" t="s">
        <v>395</v>
      </c>
      <c r="E2106" s="60" t="s">
        <v>481</v>
      </c>
    </row>
    <row r="2107" spans="2:5" x14ac:dyDescent="0.2">
      <c r="B2107" s="60" t="s">
        <v>3520</v>
      </c>
      <c r="C2107" s="192">
        <v>526668</v>
      </c>
      <c r="D2107" s="60" t="s">
        <v>3521</v>
      </c>
      <c r="E2107" s="60" t="s">
        <v>596</v>
      </c>
    </row>
    <row r="2108" spans="2:5" x14ac:dyDescent="0.2">
      <c r="B2108" s="60" t="s">
        <v>3522</v>
      </c>
      <c r="C2108" s="192">
        <v>532741</v>
      </c>
      <c r="D2108" s="60" t="s">
        <v>3523</v>
      </c>
      <c r="E2108" s="60" t="s">
        <v>427</v>
      </c>
    </row>
    <row r="2109" spans="2:5" x14ac:dyDescent="0.2">
      <c r="B2109" s="60" t="s">
        <v>3524</v>
      </c>
      <c r="C2109" s="192">
        <v>524604</v>
      </c>
      <c r="D2109" s="60" t="s">
        <v>395</v>
      </c>
      <c r="E2109" s="60" t="s">
        <v>433</v>
      </c>
    </row>
    <row r="2110" spans="2:5" x14ac:dyDescent="0.2">
      <c r="B2110" s="60" t="s">
        <v>3525</v>
      </c>
      <c r="C2110" s="192">
        <v>780003</v>
      </c>
      <c r="D2110" s="60" t="s">
        <v>395</v>
      </c>
      <c r="E2110" s="60" t="s">
        <v>486</v>
      </c>
    </row>
    <row r="2111" spans="2:5" x14ac:dyDescent="0.2">
      <c r="B2111" s="60" t="s">
        <v>3526</v>
      </c>
      <c r="C2111" s="192">
        <v>506184</v>
      </c>
      <c r="D2111" s="60" t="s">
        <v>3527</v>
      </c>
      <c r="E2111" s="60" t="s">
        <v>509</v>
      </c>
    </row>
    <row r="2112" spans="2:5" x14ac:dyDescent="0.2">
      <c r="B2112" s="60" t="s">
        <v>3528</v>
      </c>
      <c r="C2112" s="192">
        <v>538896</v>
      </c>
      <c r="D2112" s="60" t="s">
        <v>395</v>
      </c>
      <c r="E2112" s="60" t="s">
        <v>443</v>
      </c>
    </row>
    <row r="2113" spans="2:5" x14ac:dyDescent="0.2">
      <c r="B2113" s="60" t="s">
        <v>3529</v>
      </c>
      <c r="C2113" s="192">
        <v>541005</v>
      </c>
      <c r="D2113" s="60" t="s">
        <v>395</v>
      </c>
      <c r="E2113" s="60" t="s">
        <v>802</v>
      </c>
    </row>
    <row r="2114" spans="2:5" x14ac:dyDescent="0.2">
      <c r="B2114" s="60" t="s">
        <v>3530</v>
      </c>
      <c r="C2114" s="192">
        <v>521242</v>
      </c>
      <c r="D2114" s="60" t="s">
        <v>395</v>
      </c>
      <c r="E2114" s="60" t="s">
        <v>410</v>
      </c>
    </row>
    <row r="2115" spans="2:5" x14ac:dyDescent="0.2">
      <c r="B2115" s="60" t="s">
        <v>3531</v>
      </c>
      <c r="C2115" s="192">
        <v>500236</v>
      </c>
      <c r="D2115" s="60" t="s">
        <v>3532</v>
      </c>
      <c r="E2115" s="60" t="s">
        <v>761</v>
      </c>
    </row>
    <row r="2116" spans="2:5" x14ac:dyDescent="0.2">
      <c r="B2116" s="60" t="s">
        <v>3533</v>
      </c>
      <c r="C2116" s="192">
        <v>513456</v>
      </c>
      <c r="D2116" s="60" t="s">
        <v>395</v>
      </c>
      <c r="E2116" s="60" t="s">
        <v>718</v>
      </c>
    </row>
    <row r="2117" spans="2:5" x14ac:dyDescent="0.2">
      <c r="B2117" s="60" t="s">
        <v>3534</v>
      </c>
      <c r="C2117" s="192">
        <v>506525</v>
      </c>
      <c r="D2117" s="60" t="s">
        <v>3535</v>
      </c>
      <c r="E2117" s="60" t="s">
        <v>443</v>
      </c>
    </row>
    <row r="2118" spans="2:5" x14ac:dyDescent="0.2">
      <c r="B2118" s="60" t="s">
        <v>3536</v>
      </c>
      <c r="C2118" s="192">
        <v>507779</v>
      </c>
      <c r="D2118" s="60" t="s">
        <v>395</v>
      </c>
      <c r="E2118" s="60" t="s">
        <v>590</v>
      </c>
    </row>
    <row r="2119" spans="2:5" x14ac:dyDescent="0.2">
      <c r="B2119" s="60" t="s">
        <v>3537</v>
      </c>
      <c r="C2119" s="192">
        <v>500165</v>
      </c>
      <c r="D2119" s="60" t="s">
        <v>3538</v>
      </c>
      <c r="E2119" s="60" t="s">
        <v>672</v>
      </c>
    </row>
    <row r="2120" spans="2:5" x14ac:dyDescent="0.2">
      <c r="B2120" s="60" t="s">
        <v>3539</v>
      </c>
      <c r="C2120" s="192">
        <v>540515</v>
      </c>
      <c r="D2120" s="60" t="s">
        <v>395</v>
      </c>
      <c r="E2120" s="60" t="s">
        <v>378</v>
      </c>
    </row>
    <row r="2121" spans="2:5" x14ac:dyDescent="0.2">
      <c r="B2121" s="60" t="s">
        <v>3540</v>
      </c>
      <c r="C2121" s="192">
        <v>512399</v>
      </c>
      <c r="D2121" s="60" t="s">
        <v>395</v>
      </c>
      <c r="E2121" s="60" t="s">
        <v>378</v>
      </c>
    </row>
    <row r="2122" spans="2:5" x14ac:dyDescent="0.2">
      <c r="B2122" s="60" t="s">
        <v>3541</v>
      </c>
      <c r="C2122" s="192">
        <v>512036</v>
      </c>
      <c r="D2122" s="60" t="s">
        <v>395</v>
      </c>
      <c r="E2122" s="60" t="s">
        <v>410</v>
      </c>
    </row>
    <row r="2123" spans="2:5" x14ac:dyDescent="0.2">
      <c r="B2123" s="60" t="s">
        <v>3542</v>
      </c>
      <c r="C2123" s="192">
        <v>539679</v>
      </c>
      <c r="D2123" s="60" t="s">
        <v>395</v>
      </c>
      <c r="E2123" s="60" t="s">
        <v>412</v>
      </c>
    </row>
    <row r="2124" spans="2:5" x14ac:dyDescent="0.2">
      <c r="B2124" s="60" t="s">
        <v>3543</v>
      </c>
      <c r="C2124" s="192" t="s">
        <v>395</v>
      </c>
      <c r="D2124" s="60" t="s">
        <v>3544</v>
      </c>
      <c r="E2124" s="60" t="s">
        <v>406</v>
      </c>
    </row>
    <row r="2125" spans="2:5" x14ac:dyDescent="0.2">
      <c r="B2125" s="60" t="s">
        <v>3545</v>
      </c>
      <c r="C2125" s="192">
        <v>526115</v>
      </c>
      <c r="D2125" s="60" t="s">
        <v>395</v>
      </c>
      <c r="E2125" s="60" t="s">
        <v>509</v>
      </c>
    </row>
    <row r="2126" spans="2:5" x14ac:dyDescent="0.2">
      <c r="B2126" s="60" t="s">
        <v>3546</v>
      </c>
      <c r="C2126" s="192">
        <v>541161</v>
      </c>
      <c r="D2126" s="60" t="s">
        <v>3547</v>
      </c>
      <c r="E2126" s="60" t="s">
        <v>481</v>
      </c>
    </row>
    <row r="2127" spans="2:5" x14ac:dyDescent="0.2">
      <c r="B2127" s="60" t="s">
        <v>3548</v>
      </c>
      <c r="C2127" s="192">
        <v>533451</v>
      </c>
      <c r="D2127" s="60" t="s">
        <v>3549</v>
      </c>
      <c r="E2127" s="60" t="s">
        <v>534</v>
      </c>
    </row>
    <row r="2128" spans="2:5" x14ac:dyDescent="0.2">
      <c r="B2128" s="60" t="s">
        <v>3550</v>
      </c>
      <c r="C2128" s="192">
        <v>538928</v>
      </c>
      <c r="D2128" s="60" t="s">
        <v>395</v>
      </c>
      <c r="E2128" s="60" t="s">
        <v>412</v>
      </c>
    </row>
    <row r="2129" spans="2:5" x14ac:dyDescent="0.2">
      <c r="B2129" s="60" t="s">
        <v>3551</v>
      </c>
      <c r="C2129" s="192">
        <v>537784</v>
      </c>
      <c r="D2129" s="60" t="s">
        <v>395</v>
      </c>
      <c r="E2129" s="60" t="s">
        <v>816</v>
      </c>
    </row>
    <row r="2130" spans="2:5" x14ac:dyDescent="0.2">
      <c r="B2130" s="60" t="s">
        <v>3552</v>
      </c>
      <c r="C2130" s="192">
        <v>590003</v>
      </c>
      <c r="D2130" s="60" t="s">
        <v>3553</v>
      </c>
      <c r="E2130" s="60" t="s">
        <v>713</v>
      </c>
    </row>
    <row r="2131" spans="2:5" x14ac:dyDescent="0.2">
      <c r="B2131" s="60" t="s">
        <v>3554</v>
      </c>
      <c r="C2131" s="192">
        <v>531687</v>
      </c>
      <c r="D2131" s="60" t="s">
        <v>3555</v>
      </c>
      <c r="E2131" s="60" t="s">
        <v>593</v>
      </c>
    </row>
    <row r="2132" spans="2:5" x14ac:dyDescent="0.2">
      <c r="B2132" s="60" t="s">
        <v>3556</v>
      </c>
      <c r="C2132" s="192">
        <v>539533</v>
      </c>
      <c r="D2132" s="60" t="s">
        <v>395</v>
      </c>
      <c r="E2132" s="60" t="s">
        <v>378</v>
      </c>
    </row>
    <row r="2133" spans="2:5" x14ac:dyDescent="0.2">
      <c r="B2133" s="60" t="s">
        <v>3557</v>
      </c>
      <c r="C2133" s="192">
        <v>502933</v>
      </c>
      <c r="D2133" s="60" t="s">
        <v>395</v>
      </c>
      <c r="E2133" s="60" t="s">
        <v>410</v>
      </c>
    </row>
    <row r="2134" spans="2:5" x14ac:dyDescent="0.2">
      <c r="B2134" s="60" t="s">
        <v>3558</v>
      </c>
      <c r="C2134" s="192">
        <v>532925</v>
      </c>
      <c r="D2134" s="60" t="s">
        <v>3559</v>
      </c>
      <c r="E2134" s="60" t="s">
        <v>793</v>
      </c>
    </row>
    <row r="2135" spans="2:5" x14ac:dyDescent="0.2">
      <c r="B2135" s="60" t="s">
        <v>3560</v>
      </c>
      <c r="C2135" s="192">
        <v>532899</v>
      </c>
      <c r="D2135" s="60" t="s">
        <v>3561</v>
      </c>
      <c r="E2135" s="60" t="s">
        <v>593</v>
      </c>
    </row>
    <row r="2136" spans="2:5" x14ac:dyDescent="0.2">
      <c r="B2136" s="60" t="s">
        <v>3562</v>
      </c>
      <c r="C2136" s="192">
        <v>524444</v>
      </c>
      <c r="D2136" s="60" t="s">
        <v>395</v>
      </c>
      <c r="E2136" s="60" t="s">
        <v>644</v>
      </c>
    </row>
    <row r="2137" spans="2:5" x14ac:dyDescent="0.2">
      <c r="B2137" s="60" t="s">
        <v>3563</v>
      </c>
      <c r="C2137" s="192">
        <v>535136</v>
      </c>
      <c r="D2137" s="60" t="s">
        <v>395</v>
      </c>
      <c r="E2137" s="60" t="s">
        <v>410</v>
      </c>
    </row>
    <row r="2138" spans="2:5" x14ac:dyDescent="0.2">
      <c r="B2138" s="60" t="s">
        <v>3564</v>
      </c>
      <c r="C2138" s="192">
        <v>590041</v>
      </c>
      <c r="D2138" s="60" t="s">
        <v>3565</v>
      </c>
      <c r="E2138" s="60" t="s">
        <v>541</v>
      </c>
    </row>
    <row r="2139" spans="2:5" x14ac:dyDescent="0.2">
      <c r="B2139" s="60" t="s">
        <v>3566</v>
      </c>
      <c r="C2139" s="192">
        <v>530255</v>
      </c>
      <c r="D2139" s="60" t="s">
        <v>395</v>
      </c>
      <c r="E2139" s="60" t="s">
        <v>389</v>
      </c>
    </row>
    <row r="2140" spans="2:5" x14ac:dyDescent="0.2">
      <c r="B2140" s="60" t="s">
        <v>3567</v>
      </c>
      <c r="C2140" s="192">
        <v>539276</v>
      </c>
      <c r="D2140" s="60" t="s">
        <v>3568</v>
      </c>
      <c r="E2140" s="60" t="s">
        <v>3175</v>
      </c>
    </row>
    <row r="2141" spans="2:5" x14ac:dyDescent="0.2">
      <c r="B2141" s="60" t="s">
        <v>3569</v>
      </c>
      <c r="C2141" s="192">
        <v>504084</v>
      </c>
      <c r="D2141" s="60" t="s">
        <v>395</v>
      </c>
      <c r="E2141" s="60" t="s">
        <v>693</v>
      </c>
    </row>
    <row r="2142" spans="2:5" x14ac:dyDescent="0.2">
      <c r="B2142" s="60" t="s">
        <v>3570</v>
      </c>
      <c r="C2142" s="192">
        <v>539562</v>
      </c>
      <c r="D2142" s="60" t="s">
        <v>395</v>
      </c>
      <c r="E2142" s="60" t="s">
        <v>378</v>
      </c>
    </row>
    <row r="2143" spans="2:5" x14ac:dyDescent="0.2">
      <c r="B2143" s="60" t="s">
        <v>3571</v>
      </c>
      <c r="C2143" s="192">
        <v>530357</v>
      </c>
      <c r="D2143" s="60" t="s">
        <v>395</v>
      </c>
      <c r="E2143" s="60" t="s">
        <v>378</v>
      </c>
    </row>
    <row r="2144" spans="2:5" x14ac:dyDescent="0.2">
      <c r="B2144" s="60" t="s">
        <v>3572</v>
      </c>
      <c r="C2144" s="192">
        <v>530357</v>
      </c>
      <c r="D2144" s="60" t="s">
        <v>395</v>
      </c>
      <c r="E2144" s="60" t="s">
        <v>378</v>
      </c>
    </row>
    <row r="2145" spans="2:5" x14ac:dyDescent="0.2">
      <c r="B2145" s="60" t="s">
        <v>3573</v>
      </c>
      <c r="C2145" s="192">
        <v>526067</v>
      </c>
      <c r="D2145" s="60" t="s">
        <v>395</v>
      </c>
      <c r="E2145" s="60" t="s">
        <v>590</v>
      </c>
    </row>
    <row r="2146" spans="2:5" x14ac:dyDescent="0.2">
      <c r="B2146" s="60" t="s">
        <v>3574</v>
      </c>
      <c r="C2146" s="192">
        <v>531784</v>
      </c>
      <c r="D2146" s="60" t="s">
        <v>395</v>
      </c>
      <c r="E2146" s="60" t="s">
        <v>793</v>
      </c>
    </row>
    <row r="2147" spans="2:5" x14ac:dyDescent="0.2">
      <c r="B2147" s="60" t="s">
        <v>3575</v>
      </c>
      <c r="C2147" s="192">
        <v>590066</v>
      </c>
      <c r="D2147" s="60" t="s">
        <v>3576</v>
      </c>
      <c r="E2147" s="60" t="s">
        <v>408</v>
      </c>
    </row>
    <row r="2148" spans="2:5" x14ac:dyDescent="0.2">
      <c r="B2148" s="60" t="s">
        <v>3577</v>
      </c>
      <c r="C2148" s="192">
        <v>533192</v>
      </c>
      <c r="D2148" s="60" t="s">
        <v>3578</v>
      </c>
      <c r="E2148" s="60" t="s">
        <v>1093</v>
      </c>
    </row>
    <row r="2149" spans="2:5" x14ac:dyDescent="0.2">
      <c r="B2149" s="60" t="s">
        <v>3579</v>
      </c>
      <c r="C2149" s="192">
        <v>540385</v>
      </c>
      <c r="D2149" s="60" t="s">
        <v>395</v>
      </c>
      <c r="E2149" s="60" t="s">
        <v>378</v>
      </c>
    </row>
    <row r="2150" spans="2:5" x14ac:dyDescent="0.2">
      <c r="B2150" s="60" t="s">
        <v>3580</v>
      </c>
      <c r="C2150" s="192">
        <v>532054</v>
      </c>
      <c r="D2150" s="60" t="s">
        <v>3581</v>
      </c>
      <c r="E2150" s="60" t="s">
        <v>509</v>
      </c>
    </row>
    <row r="2151" spans="2:5" x14ac:dyDescent="0.2">
      <c r="B2151" s="60" t="s">
        <v>3582</v>
      </c>
      <c r="C2151" s="192">
        <v>532714</v>
      </c>
      <c r="D2151" s="60" t="s">
        <v>3583</v>
      </c>
      <c r="E2151" s="60" t="s">
        <v>438</v>
      </c>
    </row>
    <row r="2152" spans="2:5" x14ac:dyDescent="0.2">
      <c r="B2152" s="60" t="s">
        <v>3584</v>
      </c>
      <c r="C2152" s="192">
        <v>508993</v>
      </c>
      <c r="D2152" s="60" t="s">
        <v>395</v>
      </c>
      <c r="E2152" s="60" t="s">
        <v>481</v>
      </c>
    </row>
    <row r="2153" spans="2:5" x14ac:dyDescent="0.2">
      <c r="B2153" s="60" t="s">
        <v>3585</v>
      </c>
      <c r="C2153" s="192">
        <v>518011</v>
      </c>
      <c r="D2153" s="60" t="s">
        <v>395</v>
      </c>
      <c r="E2153" s="60" t="s">
        <v>408</v>
      </c>
    </row>
    <row r="2154" spans="2:5" x14ac:dyDescent="0.2">
      <c r="B2154" s="60" t="s">
        <v>3586</v>
      </c>
      <c r="C2154" s="192" t="s">
        <v>395</v>
      </c>
      <c r="D2154" s="60" t="s">
        <v>3587</v>
      </c>
      <c r="E2154" s="60" t="s">
        <v>406</v>
      </c>
    </row>
    <row r="2155" spans="2:5" x14ac:dyDescent="0.2">
      <c r="B2155" s="60" t="s">
        <v>3588</v>
      </c>
      <c r="C2155" s="192">
        <v>517569</v>
      </c>
      <c r="D2155" s="60" t="s">
        <v>3589</v>
      </c>
      <c r="E2155" s="60" t="s">
        <v>693</v>
      </c>
    </row>
    <row r="2156" spans="2:5" x14ac:dyDescent="0.2">
      <c r="B2156" s="60" t="s">
        <v>3590</v>
      </c>
      <c r="C2156" s="192">
        <v>519602</v>
      </c>
      <c r="D2156" s="60" t="s">
        <v>3591</v>
      </c>
      <c r="E2156" s="60" t="s">
        <v>488</v>
      </c>
    </row>
    <row r="2157" spans="2:5" x14ac:dyDescent="0.2">
      <c r="B2157" s="60" t="s">
        <v>3592</v>
      </c>
      <c r="C2157" s="192">
        <v>506528</v>
      </c>
      <c r="D2157" s="60" t="s">
        <v>395</v>
      </c>
      <c r="E2157" s="60" t="s">
        <v>555</v>
      </c>
    </row>
    <row r="2158" spans="2:5" x14ac:dyDescent="0.2">
      <c r="B2158" s="60" t="s">
        <v>3593</v>
      </c>
      <c r="C2158" s="192">
        <v>531163</v>
      </c>
      <c r="D2158" s="60" t="s">
        <v>3594</v>
      </c>
      <c r="E2158" s="60" t="s">
        <v>555</v>
      </c>
    </row>
    <row r="2159" spans="2:5" x14ac:dyDescent="0.2">
      <c r="B2159" s="60" t="s">
        <v>3595</v>
      </c>
      <c r="C2159" s="192">
        <v>506530</v>
      </c>
      <c r="D2159" s="60" t="s">
        <v>395</v>
      </c>
      <c r="E2159" s="60" t="s">
        <v>590</v>
      </c>
    </row>
    <row r="2160" spans="2:5" x14ac:dyDescent="0.2">
      <c r="B2160" s="60" t="s">
        <v>3596</v>
      </c>
      <c r="C2160" s="192">
        <v>505890</v>
      </c>
      <c r="D2160" s="60" t="s">
        <v>395</v>
      </c>
      <c r="E2160" s="60" t="s">
        <v>403</v>
      </c>
    </row>
    <row r="2161" spans="2:5" x14ac:dyDescent="0.2">
      <c r="B2161" s="60" t="s">
        <v>3597</v>
      </c>
      <c r="C2161" s="192">
        <v>505890</v>
      </c>
      <c r="D2161" s="60" t="s">
        <v>395</v>
      </c>
      <c r="E2161" s="60" t="s">
        <v>403</v>
      </c>
    </row>
    <row r="2162" spans="2:5" x14ac:dyDescent="0.2">
      <c r="B2162" s="60" t="s">
        <v>3598</v>
      </c>
      <c r="C2162" s="192">
        <v>540953</v>
      </c>
      <c r="D2162" s="60" t="s">
        <v>395</v>
      </c>
      <c r="E2162" s="60" t="s">
        <v>509</v>
      </c>
    </row>
    <row r="2163" spans="2:5" x14ac:dyDescent="0.2">
      <c r="B2163" s="60" t="s">
        <v>3599</v>
      </c>
      <c r="C2163" s="192">
        <v>530163</v>
      </c>
      <c r="D2163" s="60" t="s">
        <v>395</v>
      </c>
      <c r="E2163" s="60" t="s">
        <v>433</v>
      </c>
    </row>
    <row r="2164" spans="2:5" x14ac:dyDescent="0.2">
      <c r="B2164" s="60" t="s">
        <v>3600</v>
      </c>
      <c r="C2164" s="192">
        <v>532686</v>
      </c>
      <c r="D2164" s="60" t="s">
        <v>3601</v>
      </c>
      <c r="E2164" s="60" t="s">
        <v>518</v>
      </c>
    </row>
    <row r="2165" spans="2:5" x14ac:dyDescent="0.2">
      <c r="B2165" s="60" t="s">
        <v>3602</v>
      </c>
      <c r="C2165" s="192">
        <v>532686</v>
      </c>
      <c r="D2165" s="60" t="s">
        <v>3601</v>
      </c>
      <c r="E2165" s="60" t="s">
        <v>518</v>
      </c>
    </row>
    <row r="2166" spans="2:5" x14ac:dyDescent="0.2">
      <c r="B2166" s="60" t="s">
        <v>3603</v>
      </c>
      <c r="C2166" s="192">
        <v>507180</v>
      </c>
      <c r="D2166" s="60" t="s">
        <v>3604</v>
      </c>
      <c r="E2166" s="60" t="s">
        <v>1093</v>
      </c>
    </row>
    <row r="2167" spans="2:5" x14ac:dyDescent="0.2">
      <c r="B2167" s="60" t="s">
        <v>3605</v>
      </c>
      <c r="C2167" s="192">
        <v>524174</v>
      </c>
      <c r="D2167" s="60" t="s">
        <v>395</v>
      </c>
      <c r="E2167" s="60" t="s">
        <v>443</v>
      </c>
    </row>
    <row r="2168" spans="2:5" x14ac:dyDescent="0.2">
      <c r="B2168" s="60" t="s">
        <v>3606</v>
      </c>
      <c r="C2168" s="192">
        <v>533289</v>
      </c>
      <c r="D2168" s="60" t="s">
        <v>3607</v>
      </c>
      <c r="E2168" s="60" t="s">
        <v>716</v>
      </c>
    </row>
    <row r="2169" spans="2:5" x14ac:dyDescent="0.2">
      <c r="B2169" s="60" t="s">
        <v>3608</v>
      </c>
      <c r="C2169" s="192">
        <v>502937</v>
      </c>
      <c r="D2169" s="60" t="s">
        <v>3609</v>
      </c>
      <c r="E2169" s="60" t="s">
        <v>384</v>
      </c>
    </row>
    <row r="2170" spans="2:5" x14ac:dyDescent="0.2">
      <c r="B2170" s="60" t="s">
        <v>3610</v>
      </c>
      <c r="C2170" s="192">
        <v>532732</v>
      </c>
      <c r="D2170" s="60" t="s">
        <v>3611</v>
      </c>
      <c r="E2170" s="60" t="s">
        <v>509</v>
      </c>
    </row>
    <row r="2171" spans="2:5" x14ac:dyDescent="0.2">
      <c r="B2171" s="60" t="s">
        <v>3612</v>
      </c>
      <c r="C2171" s="192">
        <v>507948</v>
      </c>
      <c r="D2171" s="60" t="s">
        <v>395</v>
      </c>
      <c r="E2171" s="60" t="s">
        <v>412</v>
      </c>
    </row>
    <row r="2172" spans="2:5" x14ac:dyDescent="0.2">
      <c r="B2172" s="60" t="s">
        <v>3613</v>
      </c>
      <c r="C2172" s="192">
        <v>512597</v>
      </c>
      <c r="D2172" s="60" t="s">
        <v>3614</v>
      </c>
      <c r="E2172" s="60" t="s">
        <v>412</v>
      </c>
    </row>
    <row r="2173" spans="2:5" x14ac:dyDescent="0.2">
      <c r="B2173" s="60" t="s">
        <v>3615</v>
      </c>
      <c r="C2173" s="192" t="s">
        <v>395</v>
      </c>
      <c r="D2173" s="60" t="s">
        <v>3616</v>
      </c>
      <c r="E2173" s="60" t="s">
        <v>412</v>
      </c>
    </row>
    <row r="2174" spans="2:5" x14ac:dyDescent="0.2">
      <c r="B2174" s="60" t="s">
        <v>3617</v>
      </c>
      <c r="C2174" s="192">
        <v>500239</v>
      </c>
      <c r="D2174" s="60" t="s">
        <v>395</v>
      </c>
      <c r="E2174" s="60" t="s">
        <v>410</v>
      </c>
    </row>
    <row r="2175" spans="2:5" x14ac:dyDescent="0.2">
      <c r="B2175" s="60" t="s">
        <v>3618</v>
      </c>
      <c r="C2175" s="192">
        <v>531609</v>
      </c>
      <c r="D2175" s="60" t="s">
        <v>395</v>
      </c>
      <c r="E2175" s="60" t="s">
        <v>590</v>
      </c>
    </row>
    <row r="2176" spans="2:5" x14ac:dyDescent="0.2">
      <c r="B2176" s="60" t="s">
        <v>3619</v>
      </c>
      <c r="C2176" s="192">
        <v>540775</v>
      </c>
      <c r="D2176" s="60" t="s">
        <v>3620</v>
      </c>
      <c r="E2176" s="60" t="s">
        <v>821</v>
      </c>
    </row>
    <row r="2177" spans="2:5" x14ac:dyDescent="0.2">
      <c r="B2177" s="60" t="s">
        <v>3621</v>
      </c>
      <c r="C2177" s="192">
        <v>540775</v>
      </c>
      <c r="D2177" s="60" t="s">
        <v>3620</v>
      </c>
      <c r="E2177" s="60" t="s">
        <v>821</v>
      </c>
    </row>
    <row r="2178" spans="2:5" x14ac:dyDescent="0.2">
      <c r="B2178" s="60" t="s">
        <v>3622</v>
      </c>
      <c r="C2178" s="192">
        <v>590068</v>
      </c>
      <c r="D2178" s="60" t="s">
        <v>3623</v>
      </c>
      <c r="E2178" s="60" t="s">
        <v>417</v>
      </c>
    </row>
    <row r="2179" spans="2:5" x14ac:dyDescent="0.2">
      <c r="B2179" s="60" t="s">
        <v>3624</v>
      </c>
      <c r="C2179" s="192">
        <v>507794</v>
      </c>
      <c r="D2179" s="60" t="s">
        <v>395</v>
      </c>
      <c r="E2179" s="60" t="s">
        <v>903</v>
      </c>
    </row>
    <row r="2180" spans="2:5" x14ac:dyDescent="0.2">
      <c r="B2180" s="60" t="s">
        <v>3625</v>
      </c>
      <c r="C2180" s="192">
        <v>504269</v>
      </c>
      <c r="D2180" s="60" t="s">
        <v>3626</v>
      </c>
      <c r="E2180" s="60" t="s">
        <v>1159</v>
      </c>
    </row>
    <row r="2181" spans="2:5" x14ac:dyDescent="0.2">
      <c r="B2181" s="60" t="s">
        <v>3627</v>
      </c>
      <c r="C2181" s="192">
        <v>590068</v>
      </c>
      <c r="D2181" s="60" t="s">
        <v>3623</v>
      </c>
      <c r="E2181" s="60" t="s">
        <v>417</v>
      </c>
    </row>
    <row r="2182" spans="2:5" x14ac:dyDescent="0.2">
      <c r="B2182" s="60" t="s">
        <v>3628</v>
      </c>
      <c r="C2182" s="192">
        <v>519064</v>
      </c>
      <c r="D2182" s="60" t="s">
        <v>395</v>
      </c>
      <c r="E2182" s="60" t="s">
        <v>593</v>
      </c>
    </row>
    <row r="2183" spans="2:5" x14ac:dyDescent="0.2">
      <c r="B2183" s="60" t="s">
        <v>3629</v>
      </c>
      <c r="C2183" s="192">
        <v>531892</v>
      </c>
      <c r="D2183" s="60" t="s">
        <v>3630</v>
      </c>
      <c r="E2183" s="60" t="s">
        <v>378</v>
      </c>
    </row>
    <row r="2184" spans="2:5" x14ac:dyDescent="0.2">
      <c r="B2184" s="60" t="s">
        <v>3631</v>
      </c>
      <c r="C2184" s="192">
        <v>506178</v>
      </c>
      <c r="D2184" s="60" t="s">
        <v>395</v>
      </c>
      <c r="E2184" s="60" t="s">
        <v>417</v>
      </c>
    </row>
    <row r="2185" spans="2:5" x14ac:dyDescent="0.2">
      <c r="B2185" s="60" t="s">
        <v>3632</v>
      </c>
      <c r="C2185" s="192">
        <v>521127</v>
      </c>
      <c r="D2185" s="60" t="s">
        <v>395</v>
      </c>
      <c r="E2185" s="60" t="s">
        <v>410</v>
      </c>
    </row>
    <row r="2186" spans="2:5" x14ac:dyDescent="0.2">
      <c r="B2186" s="60" t="s">
        <v>3633</v>
      </c>
      <c r="C2186" s="192">
        <v>539788</v>
      </c>
      <c r="D2186" s="60" t="s">
        <v>395</v>
      </c>
      <c r="E2186" s="60" t="s">
        <v>429</v>
      </c>
    </row>
    <row r="2187" spans="2:5" x14ac:dyDescent="0.2">
      <c r="B2187" s="60" t="s">
        <v>3634</v>
      </c>
      <c r="C2187" s="192">
        <v>507435</v>
      </c>
      <c r="D2187" s="60" t="s">
        <v>395</v>
      </c>
      <c r="E2187" s="60" t="s">
        <v>1026</v>
      </c>
    </row>
    <row r="2188" spans="2:5" x14ac:dyDescent="0.2">
      <c r="B2188" s="60" t="s">
        <v>3635</v>
      </c>
      <c r="C2188" s="192">
        <v>507435</v>
      </c>
      <c r="D2188" s="60" t="s">
        <v>395</v>
      </c>
      <c r="E2188" s="60" t="s">
        <v>1026</v>
      </c>
    </row>
    <row r="2189" spans="2:5" x14ac:dyDescent="0.2">
      <c r="B2189" s="60" t="s">
        <v>3636</v>
      </c>
      <c r="C2189" s="192">
        <v>535730</v>
      </c>
      <c r="D2189" s="60" t="s">
        <v>395</v>
      </c>
      <c r="E2189" s="60" t="s">
        <v>410</v>
      </c>
    </row>
    <row r="2190" spans="2:5" x14ac:dyDescent="0.2">
      <c r="B2190" s="60" t="s">
        <v>3637</v>
      </c>
      <c r="C2190" s="192">
        <v>531692</v>
      </c>
      <c r="D2190" s="60" t="s">
        <v>395</v>
      </c>
      <c r="E2190" s="60" t="s">
        <v>596</v>
      </c>
    </row>
    <row r="2191" spans="2:5" x14ac:dyDescent="0.2">
      <c r="B2191" s="60" t="s">
        <v>3638</v>
      </c>
      <c r="C2191" s="192">
        <v>513693</v>
      </c>
      <c r="D2191" s="60" t="s">
        <v>395</v>
      </c>
      <c r="E2191" s="60" t="s">
        <v>427</v>
      </c>
    </row>
    <row r="2192" spans="2:5" x14ac:dyDescent="0.2">
      <c r="B2192" s="60" t="s">
        <v>3639</v>
      </c>
      <c r="C2192" s="192">
        <v>540812</v>
      </c>
      <c r="D2192" s="60" t="s">
        <v>395</v>
      </c>
      <c r="E2192" s="60" t="s">
        <v>865</v>
      </c>
    </row>
    <row r="2193" spans="2:5" x14ac:dyDescent="0.2">
      <c r="B2193" s="60" t="s">
        <v>3640</v>
      </c>
      <c r="C2193" s="192">
        <v>507946</v>
      </c>
      <c r="D2193" s="60" t="s">
        <v>395</v>
      </c>
      <c r="E2193" s="60" t="s">
        <v>417</v>
      </c>
    </row>
    <row r="2194" spans="2:5" x14ac:dyDescent="0.2">
      <c r="B2194" s="60" t="s">
        <v>3641</v>
      </c>
      <c r="C2194" s="192">
        <v>507946</v>
      </c>
      <c r="D2194" s="60" t="s">
        <v>395</v>
      </c>
      <c r="E2194" s="60" t="s">
        <v>417</v>
      </c>
    </row>
    <row r="2195" spans="2:5" x14ac:dyDescent="0.2">
      <c r="B2195" s="60" t="s">
        <v>3642</v>
      </c>
      <c r="C2195" s="192">
        <v>535566</v>
      </c>
      <c r="D2195" s="60" t="s">
        <v>395</v>
      </c>
      <c r="E2195" s="60" t="s">
        <v>412</v>
      </c>
    </row>
    <row r="2196" spans="2:5" x14ac:dyDescent="0.2">
      <c r="B2196" s="60" t="s">
        <v>3643</v>
      </c>
      <c r="C2196" s="192">
        <v>524699</v>
      </c>
      <c r="D2196" s="60" t="s">
        <v>395</v>
      </c>
      <c r="E2196" s="60" t="s">
        <v>443</v>
      </c>
    </row>
    <row r="2197" spans="2:5" x14ac:dyDescent="0.2">
      <c r="B2197" s="60" t="s">
        <v>3644</v>
      </c>
      <c r="C2197" s="192">
        <v>522101</v>
      </c>
      <c r="D2197" s="60" t="s">
        <v>395</v>
      </c>
      <c r="E2197" s="60" t="s">
        <v>403</v>
      </c>
    </row>
    <row r="2198" spans="2:5" x14ac:dyDescent="0.2">
      <c r="B2198" s="60" t="s">
        <v>3645</v>
      </c>
      <c r="C2198" s="192">
        <v>523218</v>
      </c>
      <c r="D2198" s="60" t="s">
        <v>3646</v>
      </c>
      <c r="E2198" s="60" t="s">
        <v>937</v>
      </c>
    </row>
    <row r="2199" spans="2:5" x14ac:dyDescent="0.2">
      <c r="B2199" s="60" t="s">
        <v>3647</v>
      </c>
      <c r="C2199" s="192">
        <v>524500</v>
      </c>
      <c r="D2199" s="60" t="s">
        <v>3648</v>
      </c>
      <c r="E2199" s="60" t="s">
        <v>433</v>
      </c>
    </row>
    <row r="2200" spans="2:5" x14ac:dyDescent="0.2">
      <c r="B2200" s="60" t="s">
        <v>3649</v>
      </c>
      <c r="C2200" s="192">
        <v>524500</v>
      </c>
      <c r="D2200" s="60" t="s">
        <v>3648</v>
      </c>
      <c r="E2200" s="60" t="s">
        <v>433</v>
      </c>
    </row>
    <row r="2201" spans="2:5" x14ac:dyDescent="0.2">
      <c r="B2201" s="60" t="s">
        <v>3650</v>
      </c>
      <c r="C2201" s="192">
        <v>532067</v>
      </c>
      <c r="D2201" s="60" t="s">
        <v>395</v>
      </c>
      <c r="E2201" s="60" t="s">
        <v>539</v>
      </c>
    </row>
    <row r="2202" spans="2:5" x14ac:dyDescent="0.2">
      <c r="B2202" s="60" t="s">
        <v>3651</v>
      </c>
      <c r="C2202" s="192">
        <v>532067</v>
      </c>
      <c r="D2202" s="60" t="s">
        <v>395</v>
      </c>
      <c r="E2202" s="60" t="s">
        <v>539</v>
      </c>
    </row>
    <row r="2203" spans="2:5" x14ac:dyDescent="0.2">
      <c r="B2203" s="60" t="s">
        <v>3652</v>
      </c>
      <c r="C2203" s="192">
        <v>530313</v>
      </c>
      <c r="D2203" s="60" t="s">
        <v>3653</v>
      </c>
      <c r="E2203" s="60" t="s">
        <v>433</v>
      </c>
    </row>
    <row r="2204" spans="2:5" x14ac:dyDescent="0.2">
      <c r="B2204" s="60" t="s">
        <v>3654</v>
      </c>
      <c r="C2204" s="192">
        <v>500240</v>
      </c>
      <c r="D2204" s="60" t="s">
        <v>395</v>
      </c>
      <c r="E2204" s="60" t="s">
        <v>1052</v>
      </c>
    </row>
    <row r="2205" spans="2:5" x14ac:dyDescent="0.2">
      <c r="B2205" s="60" t="s">
        <v>3655</v>
      </c>
      <c r="C2205" s="192">
        <v>531274</v>
      </c>
      <c r="D2205" s="60" t="s">
        <v>395</v>
      </c>
      <c r="E2205" s="60" t="s">
        <v>412</v>
      </c>
    </row>
    <row r="2206" spans="2:5" x14ac:dyDescent="0.2">
      <c r="B2206" s="60" t="s">
        <v>3656</v>
      </c>
      <c r="C2206" s="192">
        <v>524019</v>
      </c>
      <c r="D2206" s="60" t="s">
        <v>3657</v>
      </c>
      <c r="E2206" s="60" t="s">
        <v>515</v>
      </c>
    </row>
    <row r="2207" spans="2:5" x14ac:dyDescent="0.2">
      <c r="B2207" s="60" t="s">
        <v>3658</v>
      </c>
      <c r="C2207" s="192">
        <v>524019</v>
      </c>
      <c r="D2207" s="60" t="s">
        <v>3657</v>
      </c>
      <c r="E2207" s="60" t="s">
        <v>515</v>
      </c>
    </row>
    <row r="2208" spans="2:5" x14ac:dyDescent="0.2">
      <c r="B2208" s="60" t="s">
        <v>3659</v>
      </c>
      <c r="C2208" s="192">
        <v>530215</v>
      </c>
      <c r="D2208" s="60" t="s">
        <v>395</v>
      </c>
      <c r="E2208" s="60" t="s">
        <v>481</v>
      </c>
    </row>
    <row r="2209" spans="2:5" x14ac:dyDescent="0.2">
      <c r="B2209" s="60" t="s">
        <v>3660</v>
      </c>
      <c r="C2209" s="192">
        <v>512329</v>
      </c>
      <c r="D2209" s="60" t="s">
        <v>395</v>
      </c>
      <c r="E2209" s="60" t="s">
        <v>816</v>
      </c>
    </row>
    <row r="2210" spans="2:5" x14ac:dyDescent="0.2">
      <c r="B2210" s="60" t="s">
        <v>3661</v>
      </c>
      <c r="C2210" s="192">
        <v>540680</v>
      </c>
      <c r="D2210" s="60" t="s">
        <v>3662</v>
      </c>
      <c r="E2210" s="60" t="s">
        <v>427</v>
      </c>
    </row>
    <row r="2211" spans="2:5" x14ac:dyDescent="0.2">
      <c r="B2211" s="60" t="s">
        <v>3663</v>
      </c>
      <c r="C2211" s="192">
        <v>531413</v>
      </c>
      <c r="D2211" s="60" t="s">
        <v>395</v>
      </c>
      <c r="E2211" s="60" t="s">
        <v>2387</v>
      </c>
    </row>
    <row r="2212" spans="2:5" x14ac:dyDescent="0.2">
      <c r="B2212" s="60" t="s">
        <v>3664</v>
      </c>
      <c r="C2212" s="192">
        <v>537750</v>
      </c>
      <c r="D2212" s="60" t="s">
        <v>395</v>
      </c>
      <c r="E2212" s="60" t="s">
        <v>415</v>
      </c>
    </row>
    <row r="2213" spans="2:5" x14ac:dyDescent="0.2">
      <c r="B2213" s="60" t="s">
        <v>3665</v>
      </c>
      <c r="C2213" s="192">
        <v>532967</v>
      </c>
      <c r="D2213" s="60" t="s">
        <v>3666</v>
      </c>
      <c r="E2213" s="60" t="s">
        <v>555</v>
      </c>
    </row>
    <row r="2214" spans="2:5" x14ac:dyDescent="0.2">
      <c r="B2214" s="60" t="s">
        <v>3667</v>
      </c>
      <c r="C2214" s="192">
        <v>500241</v>
      </c>
      <c r="D2214" s="60" t="s">
        <v>3668</v>
      </c>
      <c r="E2214" s="60" t="s">
        <v>403</v>
      </c>
    </row>
    <row r="2215" spans="2:5" x14ac:dyDescent="0.2">
      <c r="B2215" s="60" t="s">
        <v>3669</v>
      </c>
      <c r="C2215" s="192">
        <v>533193</v>
      </c>
      <c r="D2215" s="60" t="s">
        <v>3670</v>
      </c>
      <c r="E2215" s="60" t="s">
        <v>693</v>
      </c>
    </row>
    <row r="2216" spans="2:5" x14ac:dyDescent="0.2">
      <c r="B2216" s="60" t="s">
        <v>3671</v>
      </c>
      <c r="C2216" s="192">
        <v>500245</v>
      </c>
      <c r="D2216" s="60" t="s">
        <v>395</v>
      </c>
      <c r="E2216" s="60" t="s">
        <v>427</v>
      </c>
    </row>
    <row r="2217" spans="2:5" x14ac:dyDescent="0.2">
      <c r="B2217" s="60" t="s">
        <v>3672</v>
      </c>
      <c r="C2217" s="192">
        <v>500243</v>
      </c>
      <c r="D2217" s="60" t="s">
        <v>3673</v>
      </c>
      <c r="E2217" s="60" t="s">
        <v>403</v>
      </c>
    </row>
    <row r="2218" spans="2:5" x14ac:dyDescent="0.2">
      <c r="B2218" s="60" t="s">
        <v>3674</v>
      </c>
      <c r="C2218" s="192">
        <v>533293</v>
      </c>
      <c r="D2218" s="60" t="s">
        <v>3675</v>
      </c>
      <c r="E2218" s="60" t="s">
        <v>750</v>
      </c>
    </row>
    <row r="2219" spans="2:5" x14ac:dyDescent="0.2">
      <c r="B2219" s="60" t="s">
        <v>3676</v>
      </c>
      <c r="C2219" s="192">
        <v>505283</v>
      </c>
      <c r="D2219" s="60" t="s">
        <v>395</v>
      </c>
      <c r="E2219" s="60" t="s">
        <v>403</v>
      </c>
    </row>
    <row r="2220" spans="2:5" x14ac:dyDescent="0.2">
      <c r="B2220" s="60" t="s">
        <v>3677</v>
      </c>
      <c r="C2220" s="192">
        <v>530145</v>
      </c>
      <c r="D2220" s="60" t="s">
        <v>395</v>
      </c>
      <c r="E2220" s="60" t="s">
        <v>515</v>
      </c>
    </row>
    <row r="2221" spans="2:5" x14ac:dyDescent="0.2">
      <c r="B2221" s="60" t="s">
        <v>3678</v>
      </c>
      <c r="C2221" s="192">
        <v>521248</v>
      </c>
      <c r="D2221" s="60" t="s">
        <v>3679</v>
      </c>
      <c r="E2221" s="60" t="s">
        <v>509</v>
      </c>
    </row>
    <row r="2222" spans="2:5" x14ac:dyDescent="0.2">
      <c r="B2222" s="60" t="s">
        <v>3680</v>
      </c>
      <c r="C2222" s="192">
        <v>532304</v>
      </c>
      <c r="D2222" s="60" t="s">
        <v>395</v>
      </c>
      <c r="E2222" s="60" t="s">
        <v>378</v>
      </c>
    </row>
    <row r="2223" spans="2:5" x14ac:dyDescent="0.2">
      <c r="B2223" s="60" t="s">
        <v>3681</v>
      </c>
      <c r="C2223" s="192">
        <v>532304</v>
      </c>
      <c r="D2223" s="60" t="s">
        <v>395</v>
      </c>
      <c r="E2223" s="60" t="s">
        <v>378</v>
      </c>
    </row>
    <row r="2224" spans="2:5" x14ac:dyDescent="0.2">
      <c r="B2224" s="60" t="s">
        <v>3682</v>
      </c>
      <c r="C2224" s="192">
        <v>530235</v>
      </c>
      <c r="D2224" s="60" t="s">
        <v>395</v>
      </c>
      <c r="E2224" s="60" t="s">
        <v>412</v>
      </c>
    </row>
    <row r="2225" spans="2:5" x14ac:dyDescent="0.2">
      <c r="B2225" s="60" t="s">
        <v>3683</v>
      </c>
      <c r="C2225" s="192">
        <v>526409</v>
      </c>
      <c r="D2225" s="60" t="s">
        <v>395</v>
      </c>
      <c r="E2225" s="60" t="s">
        <v>515</v>
      </c>
    </row>
    <row r="2226" spans="2:5" x14ac:dyDescent="0.2">
      <c r="B2226" s="60" t="s">
        <v>3684</v>
      </c>
      <c r="C2226" s="192">
        <v>526409</v>
      </c>
      <c r="D2226" s="60" t="s">
        <v>395</v>
      </c>
      <c r="E2226" s="60" t="s">
        <v>515</v>
      </c>
    </row>
    <row r="2227" spans="2:5" x14ac:dyDescent="0.2">
      <c r="B2227" s="60" t="s">
        <v>3685</v>
      </c>
      <c r="C2227" s="192">
        <v>523652</v>
      </c>
      <c r="D2227" s="60" t="s">
        <v>395</v>
      </c>
      <c r="E2227" s="60" t="s">
        <v>515</v>
      </c>
    </row>
    <row r="2228" spans="2:5" x14ac:dyDescent="0.2">
      <c r="B2228" s="60" t="s">
        <v>3686</v>
      </c>
      <c r="C2228" s="192">
        <v>521238</v>
      </c>
      <c r="D2228" s="60" t="s">
        <v>395</v>
      </c>
      <c r="E2228" s="60" t="s">
        <v>720</v>
      </c>
    </row>
    <row r="2229" spans="2:5" x14ac:dyDescent="0.2">
      <c r="B2229" s="60" t="s">
        <v>3687</v>
      </c>
      <c r="C2229" s="192" t="s">
        <v>395</v>
      </c>
      <c r="D2229" s="60" t="s">
        <v>3688</v>
      </c>
      <c r="E2229" s="60" t="s">
        <v>406</v>
      </c>
    </row>
    <row r="2230" spans="2:5" x14ac:dyDescent="0.2">
      <c r="B2230" s="60" t="s">
        <v>3689</v>
      </c>
      <c r="C2230" s="192">
        <v>530771</v>
      </c>
      <c r="D2230" s="60" t="s">
        <v>395</v>
      </c>
      <c r="E2230" s="60" t="s">
        <v>412</v>
      </c>
    </row>
    <row r="2231" spans="2:5" x14ac:dyDescent="0.2">
      <c r="B2231" s="60" t="s">
        <v>3690</v>
      </c>
      <c r="C2231" s="192">
        <v>514221</v>
      </c>
      <c r="D2231" s="60" t="s">
        <v>395</v>
      </c>
      <c r="E2231" s="60" t="s">
        <v>410</v>
      </c>
    </row>
    <row r="2232" spans="2:5" x14ac:dyDescent="0.2">
      <c r="B2232" s="60" t="s">
        <v>3691</v>
      </c>
      <c r="C2232" s="192">
        <v>517170</v>
      </c>
      <c r="D2232" s="60" t="s">
        <v>3692</v>
      </c>
      <c r="E2232" s="60" t="s">
        <v>693</v>
      </c>
    </row>
    <row r="2233" spans="2:5" x14ac:dyDescent="0.2">
      <c r="B2233" s="60" t="s">
        <v>3693</v>
      </c>
      <c r="C2233" s="192">
        <v>524520</v>
      </c>
      <c r="D2233" s="60" t="s">
        <v>395</v>
      </c>
      <c r="E2233" s="60" t="s">
        <v>584</v>
      </c>
    </row>
    <row r="2234" spans="2:5" x14ac:dyDescent="0.2">
      <c r="B2234" s="60" t="s">
        <v>3694</v>
      </c>
      <c r="C2234" s="192">
        <v>524520</v>
      </c>
      <c r="D2234" s="60" t="s">
        <v>395</v>
      </c>
      <c r="E2234" s="60" t="s">
        <v>584</v>
      </c>
    </row>
    <row r="2235" spans="2:5" x14ac:dyDescent="0.2">
      <c r="B2235" s="60" t="s">
        <v>3695</v>
      </c>
      <c r="C2235" s="192">
        <v>531578</v>
      </c>
      <c r="D2235" s="60" t="s">
        <v>395</v>
      </c>
      <c r="E2235" s="60" t="s">
        <v>481</v>
      </c>
    </row>
    <row r="2236" spans="2:5" x14ac:dyDescent="0.2">
      <c r="B2236" s="60" t="s">
        <v>3696</v>
      </c>
      <c r="C2236" s="192">
        <v>519415</v>
      </c>
      <c r="D2236" s="60" t="s">
        <v>395</v>
      </c>
      <c r="E2236" s="60" t="s">
        <v>455</v>
      </c>
    </row>
    <row r="2237" spans="2:5" x14ac:dyDescent="0.2">
      <c r="B2237" s="60" t="s">
        <v>3697</v>
      </c>
      <c r="C2237" s="192">
        <v>540468</v>
      </c>
      <c r="D2237" s="60" t="s">
        <v>395</v>
      </c>
      <c r="E2237" s="60" t="s">
        <v>1359</v>
      </c>
    </row>
    <row r="2238" spans="2:5" x14ac:dyDescent="0.2">
      <c r="B2238" s="60" t="s">
        <v>3698</v>
      </c>
      <c r="C2238" s="192">
        <v>532942</v>
      </c>
      <c r="D2238" s="60" t="s">
        <v>3699</v>
      </c>
      <c r="E2238" s="60" t="s">
        <v>793</v>
      </c>
    </row>
    <row r="2239" spans="2:5" x14ac:dyDescent="0.2">
      <c r="B2239" s="60" t="s">
        <v>3700</v>
      </c>
      <c r="C2239" s="192">
        <v>512559</v>
      </c>
      <c r="D2239" s="60" t="s">
        <v>3701</v>
      </c>
      <c r="E2239" s="60" t="s">
        <v>593</v>
      </c>
    </row>
    <row r="2240" spans="2:5" x14ac:dyDescent="0.2">
      <c r="B2240" s="60" t="s">
        <v>3702</v>
      </c>
      <c r="C2240" s="192">
        <v>523207</v>
      </c>
      <c r="D2240" s="60" t="s">
        <v>3703</v>
      </c>
      <c r="E2240" s="60" t="s">
        <v>941</v>
      </c>
    </row>
    <row r="2241" spans="2:5" x14ac:dyDescent="0.2">
      <c r="B2241" s="60" t="s">
        <v>3704</v>
      </c>
      <c r="C2241" s="192">
        <v>532924</v>
      </c>
      <c r="D2241" s="60" t="s">
        <v>3705</v>
      </c>
      <c r="E2241" s="60" t="s">
        <v>481</v>
      </c>
    </row>
    <row r="2242" spans="2:5" x14ac:dyDescent="0.2">
      <c r="B2242" s="60" t="s">
        <v>3706</v>
      </c>
      <c r="C2242" s="192">
        <v>539910</v>
      </c>
      <c r="D2242" s="60" t="s">
        <v>395</v>
      </c>
      <c r="E2242" s="60" t="s">
        <v>398</v>
      </c>
    </row>
    <row r="2243" spans="2:5" x14ac:dyDescent="0.2">
      <c r="B2243" s="60" t="s">
        <v>3707</v>
      </c>
      <c r="C2243" s="192">
        <v>514128</v>
      </c>
      <c r="D2243" s="60" t="s">
        <v>395</v>
      </c>
      <c r="E2243" s="60" t="s">
        <v>410</v>
      </c>
    </row>
    <row r="2244" spans="2:5" x14ac:dyDescent="0.2">
      <c r="B2244" s="60" t="s">
        <v>3708</v>
      </c>
      <c r="C2244" s="192">
        <v>524280</v>
      </c>
      <c r="D2244" s="60" t="s">
        <v>3709</v>
      </c>
      <c r="E2244" s="60" t="s">
        <v>433</v>
      </c>
    </row>
    <row r="2245" spans="2:5" x14ac:dyDescent="0.2">
      <c r="B2245" s="60" t="s">
        <v>3710</v>
      </c>
      <c r="C2245" s="192">
        <v>500247</v>
      </c>
      <c r="D2245" s="60" t="s">
        <v>3711</v>
      </c>
      <c r="E2245" s="60" t="s">
        <v>713</v>
      </c>
    </row>
    <row r="2246" spans="2:5" x14ac:dyDescent="0.2">
      <c r="B2246" s="60" t="s">
        <v>3712</v>
      </c>
      <c r="C2246" s="192">
        <v>590097</v>
      </c>
      <c r="D2246" s="60" t="s">
        <v>3713</v>
      </c>
      <c r="E2246" s="60" t="s">
        <v>378</v>
      </c>
    </row>
    <row r="2247" spans="2:5" x14ac:dyDescent="0.2">
      <c r="B2247" s="60" t="s">
        <v>3714</v>
      </c>
      <c r="C2247" s="192">
        <v>590107</v>
      </c>
      <c r="D2247" s="60" t="s">
        <v>3715</v>
      </c>
      <c r="E2247" s="60" t="s">
        <v>378</v>
      </c>
    </row>
    <row r="2248" spans="2:5" x14ac:dyDescent="0.2">
      <c r="B2248" s="60" t="s">
        <v>3716</v>
      </c>
      <c r="C2248" s="192">
        <v>532985</v>
      </c>
      <c r="D2248" s="60" t="s">
        <v>3717</v>
      </c>
      <c r="E2248" s="60" t="s">
        <v>378</v>
      </c>
    </row>
    <row r="2249" spans="2:5" x14ac:dyDescent="0.2">
      <c r="B2249" s="60" t="s">
        <v>3718</v>
      </c>
      <c r="C2249" s="192">
        <v>507474</v>
      </c>
      <c r="D2249" s="60" t="s">
        <v>395</v>
      </c>
      <c r="E2249" s="60" t="s">
        <v>475</v>
      </c>
    </row>
    <row r="2250" spans="2:5" x14ac:dyDescent="0.2">
      <c r="B2250" s="60" t="s">
        <v>3719</v>
      </c>
      <c r="C2250" s="192" t="s">
        <v>395</v>
      </c>
      <c r="D2250" s="60" t="s">
        <v>3720</v>
      </c>
      <c r="E2250" s="60" t="s">
        <v>486</v>
      </c>
    </row>
    <row r="2251" spans="2:5" x14ac:dyDescent="0.2">
      <c r="B2251" s="60" t="s">
        <v>3721</v>
      </c>
      <c r="C2251" s="192">
        <v>530299</v>
      </c>
      <c r="D2251" s="60" t="s">
        <v>3722</v>
      </c>
      <c r="E2251" s="60" t="s">
        <v>417</v>
      </c>
    </row>
    <row r="2252" spans="2:5" x14ac:dyDescent="0.2">
      <c r="B2252" s="60" t="s">
        <v>3723</v>
      </c>
      <c r="C2252" s="192" t="s">
        <v>395</v>
      </c>
      <c r="D2252" s="60" t="s">
        <v>3724</v>
      </c>
      <c r="E2252" s="60" t="s">
        <v>486</v>
      </c>
    </row>
    <row r="2253" spans="2:5" x14ac:dyDescent="0.2">
      <c r="B2253" s="60" t="s">
        <v>3725</v>
      </c>
      <c r="C2253" s="192">
        <v>511138</v>
      </c>
      <c r="D2253" s="60" t="s">
        <v>395</v>
      </c>
      <c r="E2253" s="60" t="s">
        <v>412</v>
      </c>
    </row>
    <row r="2254" spans="2:5" x14ac:dyDescent="0.2">
      <c r="B2254" s="60" t="s">
        <v>3726</v>
      </c>
      <c r="C2254" s="192">
        <v>539599</v>
      </c>
      <c r="D2254" s="60" t="s">
        <v>395</v>
      </c>
      <c r="E2254" s="60" t="s">
        <v>429</v>
      </c>
    </row>
    <row r="2255" spans="2:5" x14ac:dyDescent="0.2">
      <c r="B2255" s="60" t="s">
        <v>3727</v>
      </c>
      <c r="C2255" s="192">
        <v>523323</v>
      </c>
      <c r="D2255" s="60" t="s">
        <v>395</v>
      </c>
      <c r="E2255" s="60" t="s">
        <v>584</v>
      </c>
    </row>
    <row r="2256" spans="2:5" x14ac:dyDescent="0.2">
      <c r="B2256" s="60" t="s">
        <v>3728</v>
      </c>
      <c r="C2256" s="192">
        <v>505585</v>
      </c>
      <c r="D2256" s="60" t="s">
        <v>395</v>
      </c>
      <c r="E2256" s="60" t="s">
        <v>816</v>
      </c>
    </row>
    <row r="2257" spans="2:5" x14ac:dyDescent="0.2">
      <c r="B2257" s="60" t="s">
        <v>3729</v>
      </c>
      <c r="C2257" s="192">
        <v>507598</v>
      </c>
      <c r="D2257" s="60" t="s">
        <v>395</v>
      </c>
      <c r="E2257" s="60" t="s">
        <v>475</v>
      </c>
    </row>
    <row r="2258" spans="2:5" x14ac:dyDescent="0.2">
      <c r="B2258" s="60" t="s">
        <v>3730</v>
      </c>
      <c r="C2258" s="192">
        <v>532400</v>
      </c>
      <c r="D2258" s="60" t="s">
        <v>3731</v>
      </c>
      <c r="E2258" s="60" t="s">
        <v>381</v>
      </c>
    </row>
    <row r="2259" spans="2:5" x14ac:dyDescent="0.2">
      <c r="B2259" s="60" t="s">
        <v>3732</v>
      </c>
      <c r="C2259" s="192">
        <v>542651</v>
      </c>
      <c r="D2259" s="60" t="s">
        <v>3733</v>
      </c>
      <c r="E2259" s="60" t="s">
        <v>3734</v>
      </c>
    </row>
    <row r="2260" spans="2:5" x14ac:dyDescent="0.2">
      <c r="B2260" s="60" t="s">
        <v>3735</v>
      </c>
      <c r="C2260" s="192">
        <v>542459</v>
      </c>
      <c r="D2260" s="60" t="s">
        <v>3736</v>
      </c>
      <c r="E2260" s="60" t="s">
        <v>3734</v>
      </c>
    </row>
    <row r="2261" spans="2:5" x14ac:dyDescent="0.2">
      <c r="B2261" s="60" t="s">
        <v>3737</v>
      </c>
      <c r="C2261" s="192">
        <v>501261</v>
      </c>
      <c r="D2261" s="60" t="s">
        <v>395</v>
      </c>
      <c r="E2261" s="60" t="s">
        <v>378</v>
      </c>
    </row>
    <row r="2262" spans="2:5" x14ac:dyDescent="0.2">
      <c r="B2262" s="60" t="s">
        <v>3738</v>
      </c>
      <c r="C2262" s="192">
        <v>530813</v>
      </c>
      <c r="D2262" s="60" t="s">
        <v>3739</v>
      </c>
      <c r="E2262" s="60" t="s">
        <v>455</v>
      </c>
    </row>
    <row r="2263" spans="2:5" x14ac:dyDescent="0.2">
      <c r="B2263" s="60" t="s">
        <v>3740</v>
      </c>
      <c r="C2263" s="192">
        <v>524518</v>
      </c>
      <c r="D2263" s="60" t="s">
        <v>3741</v>
      </c>
      <c r="E2263" s="60" t="s">
        <v>433</v>
      </c>
    </row>
    <row r="2264" spans="2:5" x14ac:dyDescent="0.2">
      <c r="B2264" s="60" t="s">
        <v>3742</v>
      </c>
      <c r="C2264" s="192">
        <v>530139</v>
      </c>
      <c r="D2264" s="60" t="s">
        <v>395</v>
      </c>
      <c r="E2264" s="60" t="s">
        <v>412</v>
      </c>
    </row>
    <row r="2265" spans="2:5" x14ac:dyDescent="0.2">
      <c r="B2265" s="60" t="s">
        <v>3743</v>
      </c>
      <c r="C2265" s="192">
        <v>531328</v>
      </c>
      <c r="D2265" s="60" t="s">
        <v>395</v>
      </c>
      <c r="E2265" s="60" t="s">
        <v>1359</v>
      </c>
    </row>
    <row r="2266" spans="2:5" x14ac:dyDescent="0.2">
      <c r="B2266" s="60" t="s">
        <v>3744</v>
      </c>
      <c r="C2266" s="192">
        <v>533482</v>
      </c>
      <c r="D2266" s="60" t="s">
        <v>3745</v>
      </c>
      <c r="E2266" s="60" t="s">
        <v>793</v>
      </c>
    </row>
    <row r="2267" spans="2:5" x14ac:dyDescent="0.2">
      <c r="B2267" s="60" t="s">
        <v>3746</v>
      </c>
      <c r="C2267" s="192" t="s">
        <v>395</v>
      </c>
      <c r="D2267" s="60" t="s">
        <v>3747</v>
      </c>
      <c r="E2267" s="60" t="s">
        <v>406</v>
      </c>
    </row>
    <row r="2268" spans="2:5" x14ac:dyDescent="0.2">
      <c r="B2268" s="60" t="s">
        <v>3748</v>
      </c>
      <c r="C2268" s="192">
        <v>539384</v>
      </c>
      <c r="D2268" s="60" t="s">
        <v>395</v>
      </c>
      <c r="E2268" s="60" t="s">
        <v>412</v>
      </c>
    </row>
    <row r="2269" spans="2:5" x14ac:dyDescent="0.2">
      <c r="B2269" s="60" t="s">
        <v>3749</v>
      </c>
      <c r="C2269" s="192">
        <v>504392</v>
      </c>
      <c r="D2269" s="60" t="s">
        <v>395</v>
      </c>
      <c r="E2269" s="60" t="s">
        <v>378</v>
      </c>
    </row>
    <row r="2270" spans="2:5" x14ac:dyDescent="0.2">
      <c r="B2270" s="60" t="s">
        <v>3750</v>
      </c>
      <c r="C2270" s="192">
        <v>526423</v>
      </c>
      <c r="D2270" s="60" t="s">
        <v>395</v>
      </c>
      <c r="E2270" s="60" t="s">
        <v>515</v>
      </c>
    </row>
    <row r="2271" spans="2:5" x14ac:dyDescent="0.2">
      <c r="B2271" s="60" t="s">
        <v>3751</v>
      </c>
      <c r="C2271" s="192">
        <v>526423</v>
      </c>
      <c r="D2271" s="60" t="s">
        <v>395</v>
      </c>
      <c r="E2271" s="60" t="s">
        <v>515</v>
      </c>
    </row>
    <row r="2272" spans="2:5" x14ac:dyDescent="0.2">
      <c r="B2272" s="60" t="s">
        <v>3752</v>
      </c>
      <c r="C2272" s="192">
        <v>533210</v>
      </c>
      <c r="D2272" s="60" t="s">
        <v>395</v>
      </c>
      <c r="E2272" s="60" t="s">
        <v>644</v>
      </c>
    </row>
    <row r="2273" spans="2:5" x14ac:dyDescent="0.2">
      <c r="B2273" s="60" t="s">
        <v>3753</v>
      </c>
      <c r="C2273" s="192" t="s">
        <v>395</v>
      </c>
      <c r="D2273" s="60" t="s">
        <v>3754</v>
      </c>
      <c r="E2273" s="60" t="s">
        <v>406</v>
      </c>
    </row>
    <row r="2274" spans="2:5" x14ac:dyDescent="0.2">
      <c r="B2274" s="60" t="s">
        <v>3755</v>
      </c>
      <c r="C2274" s="192">
        <v>523550</v>
      </c>
      <c r="D2274" s="60" t="s">
        <v>395</v>
      </c>
      <c r="E2274" s="60" t="s">
        <v>384</v>
      </c>
    </row>
    <row r="2275" spans="2:5" x14ac:dyDescent="0.2">
      <c r="B2275" s="60" t="s">
        <v>3756</v>
      </c>
      <c r="C2275" s="192">
        <v>500249</v>
      </c>
      <c r="D2275" s="60" t="s">
        <v>3757</v>
      </c>
      <c r="E2275" s="60" t="s">
        <v>403</v>
      </c>
    </row>
    <row r="2276" spans="2:5" x14ac:dyDescent="0.2">
      <c r="B2276" s="60" t="s">
        <v>3758</v>
      </c>
      <c r="C2276" s="192">
        <v>519421</v>
      </c>
      <c r="D2276" s="60" t="s">
        <v>395</v>
      </c>
      <c r="E2276" s="60" t="s">
        <v>455</v>
      </c>
    </row>
    <row r="2277" spans="2:5" x14ac:dyDescent="0.2">
      <c r="B2277" s="60" t="s">
        <v>3759</v>
      </c>
      <c r="C2277" s="192" t="s">
        <v>395</v>
      </c>
      <c r="D2277" s="60" t="s">
        <v>3760</v>
      </c>
      <c r="E2277" s="60" t="s">
        <v>406</v>
      </c>
    </row>
    <row r="2278" spans="2:5" x14ac:dyDescent="0.2">
      <c r="B2278" s="60" t="s">
        <v>3761</v>
      </c>
      <c r="C2278" s="192">
        <v>503626</v>
      </c>
      <c r="D2278" s="60" t="s">
        <v>395</v>
      </c>
      <c r="E2278" s="60" t="s">
        <v>378</v>
      </c>
    </row>
    <row r="2279" spans="2:5" x14ac:dyDescent="0.2">
      <c r="B2279" s="60" t="s">
        <v>3762</v>
      </c>
      <c r="C2279" s="192">
        <v>532997</v>
      </c>
      <c r="D2279" s="60" t="s">
        <v>3763</v>
      </c>
      <c r="E2279" s="60" t="s">
        <v>534</v>
      </c>
    </row>
    <row r="2280" spans="2:5" x14ac:dyDescent="0.2">
      <c r="B2280" s="60" t="s">
        <v>3764</v>
      </c>
      <c r="C2280" s="192">
        <v>530149</v>
      </c>
      <c r="D2280" s="60" t="s">
        <v>395</v>
      </c>
      <c r="E2280" s="60" t="s">
        <v>410</v>
      </c>
    </row>
    <row r="2281" spans="2:5" x14ac:dyDescent="0.2">
      <c r="B2281" s="60" t="s">
        <v>3765</v>
      </c>
      <c r="C2281" s="192">
        <v>532081</v>
      </c>
      <c r="D2281" s="60" t="s">
        <v>3766</v>
      </c>
      <c r="E2281" s="60" t="s">
        <v>398</v>
      </c>
    </row>
    <row r="2282" spans="2:5" x14ac:dyDescent="0.2">
      <c r="B2282" s="60" t="s">
        <v>3767</v>
      </c>
      <c r="C2282" s="192">
        <v>532937</v>
      </c>
      <c r="D2282" s="60" t="s">
        <v>395</v>
      </c>
      <c r="E2282" s="60" t="s">
        <v>389</v>
      </c>
    </row>
    <row r="2283" spans="2:5" x14ac:dyDescent="0.2">
      <c r="B2283" s="60" t="s">
        <v>3768</v>
      </c>
      <c r="C2283" s="192">
        <v>539408</v>
      </c>
      <c r="D2283" s="60" t="s">
        <v>395</v>
      </c>
      <c r="E2283" s="60" t="s">
        <v>412</v>
      </c>
    </row>
    <row r="2284" spans="2:5" x14ac:dyDescent="0.2">
      <c r="B2284" s="60" t="s">
        <v>3769</v>
      </c>
      <c r="C2284" s="192">
        <v>505299</v>
      </c>
      <c r="D2284" s="60" t="s">
        <v>395</v>
      </c>
      <c r="E2284" s="60" t="s">
        <v>403</v>
      </c>
    </row>
    <row r="2285" spans="2:5" x14ac:dyDescent="0.2">
      <c r="B2285" s="60" t="s">
        <v>3770</v>
      </c>
      <c r="C2285" s="192">
        <v>513703</v>
      </c>
      <c r="D2285" s="60" t="s">
        <v>395</v>
      </c>
      <c r="E2285" s="60" t="s">
        <v>410</v>
      </c>
    </row>
    <row r="2286" spans="2:5" x14ac:dyDescent="0.2">
      <c r="B2286" s="60" t="s">
        <v>3771</v>
      </c>
      <c r="C2286" s="192">
        <v>523594</v>
      </c>
      <c r="D2286" s="60" t="s">
        <v>395</v>
      </c>
      <c r="E2286" s="60" t="s">
        <v>515</v>
      </c>
    </row>
    <row r="2287" spans="2:5" x14ac:dyDescent="0.2">
      <c r="B2287" s="60" t="s">
        <v>3772</v>
      </c>
      <c r="C2287" s="192">
        <v>511048</v>
      </c>
      <c r="D2287" s="60" t="s">
        <v>395</v>
      </c>
      <c r="E2287" s="60" t="s">
        <v>417</v>
      </c>
    </row>
    <row r="2288" spans="2:5" x14ac:dyDescent="0.2">
      <c r="B2288" s="60" t="s">
        <v>3773</v>
      </c>
      <c r="C2288" s="192">
        <v>514240</v>
      </c>
      <c r="D2288" s="60" t="s">
        <v>395</v>
      </c>
      <c r="E2288" s="60" t="s">
        <v>410</v>
      </c>
    </row>
    <row r="2289" spans="2:5" x14ac:dyDescent="0.2">
      <c r="B2289" s="60" t="s">
        <v>3774</v>
      </c>
      <c r="C2289" s="192">
        <v>536170</v>
      </c>
      <c r="D2289" s="60" t="s">
        <v>395</v>
      </c>
      <c r="E2289" s="60" t="s">
        <v>417</v>
      </c>
    </row>
    <row r="2290" spans="2:5" x14ac:dyDescent="0.2">
      <c r="B2290" s="60" t="s">
        <v>3775</v>
      </c>
      <c r="C2290" s="192">
        <v>530421</v>
      </c>
      <c r="D2290" s="60" t="s">
        <v>395</v>
      </c>
      <c r="E2290" s="60" t="s">
        <v>443</v>
      </c>
    </row>
    <row r="2291" spans="2:5" x14ac:dyDescent="0.2">
      <c r="B2291" s="60" t="s">
        <v>3776</v>
      </c>
      <c r="C2291" s="192">
        <v>531206</v>
      </c>
      <c r="D2291" s="60" t="s">
        <v>395</v>
      </c>
      <c r="E2291" s="60" t="s">
        <v>412</v>
      </c>
    </row>
    <row r="2292" spans="2:5" x14ac:dyDescent="0.2">
      <c r="B2292" s="60" t="s">
        <v>3777</v>
      </c>
      <c r="C2292" s="192">
        <v>531882</v>
      </c>
      <c r="D2292" s="60" t="s">
        <v>3778</v>
      </c>
      <c r="E2292" s="60" t="s">
        <v>455</v>
      </c>
    </row>
    <row r="2293" spans="2:5" x14ac:dyDescent="0.2">
      <c r="B2293" s="60" t="s">
        <v>3779</v>
      </c>
      <c r="C2293" s="192">
        <v>539997</v>
      </c>
      <c r="D2293" s="60" t="s">
        <v>395</v>
      </c>
      <c r="E2293" s="60" t="s">
        <v>433</v>
      </c>
    </row>
    <row r="2294" spans="2:5" x14ac:dyDescent="0.2">
      <c r="B2294" s="60" t="s">
        <v>3780</v>
      </c>
      <c r="C2294" s="192">
        <v>537669</v>
      </c>
      <c r="D2294" s="60" t="s">
        <v>395</v>
      </c>
      <c r="E2294" s="60" t="s">
        <v>473</v>
      </c>
    </row>
    <row r="2295" spans="2:5" x14ac:dyDescent="0.2">
      <c r="B2295" s="60" t="s">
        <v>3781</v>
      </c>
      <c r="C2295" s="192">
        <v>533519</v>
      </c>
      <c r="D2295" s="60" t="s">
        <v>3782</v>
      </c>
      <c r="E2295" s="60" t="s">
        <v>561</v>
      </c>
    </row>
    <row r="2296" spans="2:5" x14ac:dyDescent="0.2">
      <c r="B2296" s="60" t="s">
        <v>3783</v>
      </c>
      <c r="C2296" s="192">
        <v>540115</v>
      </c>
      <c r="D2296" s="60" t="s">
        <v>3784</v>
      </c>
      <c r="E2296" s="60" t="s">
        <v>401</v>
      </c>
    </row>
    <row r="2297" spans="2:5" x14ac:dyDescent="0.2">
      <c r="B2297" s="60" t="s">
        <v>3785</v>
      </c>
      <c r="C2297" s="192">
        <v>526947</v>
      </c>
      <c r="D2297" s="60" t="s">
        <v>3786</v>
      </c>
      <c r="E2297" s="60" t="s">
        <v>1440</v>
      </c>
    </row>
    <row r="2298" spans="2:5" x14ac:dyDescent="0.2">
      <c r="B2298" s="60" t="s">
        <v>3787</v>
      </c>
      <c r="C2298" s="192">
        <v>505693</v>
      </c>
      <c r="D2298" s="60" t="s">
        <v>3788</v>
      </c>
      <c r="E2298" s="60" t="s">
        <v>580</v>
      </c>
    </row>
    <row r="2299" spans="2:5" x14ac:dyDescent="0.2">
      <c r="B2299" s="60" t="s">
        <v>3789</v>
      </c>
      <c r="C2299" s="192">
        <v>524202</v>
      </c>
      <c r="D2299" s="60" t="s">
        <v>395</v>
      </c>
      <c r="E2299" s="60" t="s">
        <v>475</v>
      </c>
    </row>
    <row r="2300" spans="2:5" x14ac:dyDescent="0.2">
      <c r="B2300" s="60" t="s">
        <v>3790</v>
      </c>
      <c r="C2300" s="192">
        <v>524202</v>
      </c>
      <c r="D2300" s="60" t="s">
        <v>395</v>
      </c>
      <c r="E2300" s="60" t="s">
        <v>475</v>
      </c>
    </row>
    <row r="2301" spans="2:5" x14ac:dyDescent="0.2">
      <c r="B2301" s="60" t="s">
        <v>3791</v>
      </c>
      <c r="C2301" s="192">
        <v>540026</v>
      </c>
      <c r="D2301" s="60" t="s">
        <v>395</v>
      </c>
      <c r="E2301" s="60" t="s">
        <v>481</v>
      </c>
    </row>
    <row r="2302" spans="2:5" x14ac:dyDescent="0.2">
      <c r="B2302" s="60" t="s">
        <v>3792</v>
      </c>
      <c r="C2302" s="192">
        <v>530577</v>
      </c>
      <c r="D2302" s="60" t="s">
        <v>395</v>
      </c>
      <c r="E2302" s="60" t="s">
        <v>412</v>
      </c>
    </row>
    <row r="2303" spans="2:5" x14ac:dyDescent="0.2">
      <c r="B2303" s="60" t="s">
        <v>3793</v>
      </c>
      <c r="C2303" s="192">
        <v>524522</v>
      </c>
      <c r="D2303" s="60" t="s">
        <v>395</v>
      </c>
      <c r="E2303" s="60" t="s">
        <v>443</v>
      </c>
    </row>
    <row r="2304" spans="2:5" x14ac:dyDescent="0.2">
      <c r="B2304" s="60" t="s">
        <v>3794</v>
      </c>
      <c r="C2304" s="192" t="s">
        <v>395</v>
      </c>
      <c r="D2304" s="60" t="s">
        <v>3795</v>
      </c>
      <c r="E2304" s="60" t="s">
        <v>406</v>
      </c>
    </row>
    <row r="2305" spans="2:5" x14ac:dyDescent="0.2">
      <c r="B2305" s="60" t="s">
        <v>3796</v>
      </c>
      <c r="C2305" s="192">
        <v>531842</v>
      </c>
      <c r="D2305" s="60" t="s">
        <v>395</v>
      </c>
      <c r="E2305" s="60" t="s">
        <v>417</v>
      </c>
    </row>
    <row r="2306" spans="2:5" x14ac:dyDescent="0.2">
      <c r="B2306" s="60" t="s">
        <v>3797</v>
      </c>
      <c r="C2306" s="192">
        <v>535387</v>
      </c>
      <c r="D2306" s="60" t="s">
        <v>395</v>
      </c>
      <c r="E2306" s="60" t="s">
        <v>410</v>
      </c>
    </row>
    <row r="2307" spans="2:5" x14ac:dyDescent="0.2">
      <c r="B2307" s="60" t="s">
        <v>3798</v>
      </c>
      <c r="C2307" s="192">
        <v>535387</v>
      </c>
      <c r="D2307" s="60" t="s">
        <v>395</v>
      </c>
      <c r="E2307" s="60" t="s">
        <v>410</v>
      </c>
    </row>
    <row r="2308" spans="2:5" x14ac:dyDescent="0.2">
      <c r="B2308" s="60" t="s">
        <v>3799</v>
      </c>
      <c r="C2308" s="192">
        <v>505302</v>
      </c>
      <c r="D2308" s="60" t="s">
        <v>395</v>
      </c>
      <c r="E2308" s="60" t="s">
        <v>403</v>
      </c>
    </row>
    <row r="2309" spans="2:5" x14ac:dyDescent="0.2">
      <c r="B2309" s="60" t="s">
        <v>3800</v>
      </c>
      <c r="C2309" s="192">
        <v>504258</v>
      </c>
      <c r="D2309" s="60" t="s">
        <v>395</v>
      </c>
      <c r="E2309" s="60" t="s">
        <v>693</v>
      </c>
    </row>
    <row r="2310" spans="2:5" x14ac:dyDescent="0.2">
      <c r="B2310" s="60" t="s">
        <v>3801</v>
      </c>
      <c r="C2310" s="192" t="s">
        <v>395</v>
      </c>
      <c r="D2310" s="60" t="s">
        <v>3802</v>
      </c>
      <c r="E2310" s="60" t="s">
        <v>486</v>
      </c>
    </row>
    <row r="2311" spans="2:5" x14ac:dyDescent="0.2">
      <c r="B2311" s="60" t="s">
        <v>3803</v>
      </c>
      <c r="C2311" s="192">
        <v>500252</v>
      </c>
      <c r="D2311" s="60" t="s">
        <v>3804</v>
      </c>
      <c r="E2311" s="60" t="s">
        <v>403</v>
      </c>
    </row>
    <row r="2312" spans="2:5" x14ac:dyDescent="0.2">
      <c r="B2312" s="60" t="s">
        <v>3805</v>
      </c>
      <c r="C2312" s="192">
        <v>502958</v>
      </c>
      <c r="D2312" s="60" t="s">
        <v>395</v>
      </c>
      <c r="E2312" s="60" t="s">
        <v>410</v>
      </c>
    </row>
    <row r="2313" spans="2:5" x14ac:dyDescent="0.2">
      <c r="B2313" s="60" t="s">
        <v>3806</v>
      </c>
      <c r="C2313" s="192">
        <v>506079</v>
      </c>
      <c r="D2313" s="60" t="s">
        <v>3807</v>
      </c>
      <c r="E2313" s="60" t="s">
        <v>718</v>
      </c>
    </row>
    <row r="2314" spans="2:5" x14ac:dyDescent="0.2">
      <c r="B2314" s="60" t="s">
        <v>3808</v>
      </c>
      <c r="C2314" s="192">
        <v>534690</v>
      </c>
      <c r="D2314" s="60" t="s">
        <v>3809</v>
      </c>
      <c r="E2314" s="60" t="s">
        <v>713</v>
      </c>
    </row>
    <row r="2315" spans="2:5" x14ac:dyDescent="0.2">
      <c r="B2315" s="60" t="s">
        <v>3810</v>
      </c>
      <c r="C2315" s="192">
        <v>590075</v>
      </c>
      <c r="D2315" s="60" t="s">
        <v>3811</v>
      </c>
      <c r="E2315" s="60" t="s">
        <v>410</v>
      </c>
    </row>
    <row r="2316" spans="2:5" x14ac:dyDescent="0.2">
      <c r="B2316" s="60" t="s">
        <v>3812</v>
      </c>
      <c r="C2316" s="192">
        <v>539841</v>
      </c>
      <c r="D2316" s="60" t="s">
        <v>395</v>
      </c>
      <c r="E2316" s="60" t="s">
        <v>716</v>
      </c>
    </row>
    <row r="2317" spans="2:5" x14ac:dyDescent="0.2">
      <c r="B2317" s="60" t="s">
        <v>3813</v>
      </c>
      <c r="C2317" s="192">
        <v>509048</v>
      </c>
      <c r="D2317" s="60" t="s">
        <v>395</v>
      </c>
      <c r="E2317" s="60" t="s">
        <v>481</v>
      </c>
    </row>
    <row r="2318" spans="2:5" x14ac:dyDescent="0.2">
      <c r="B2318" s="60" t="s">
        <v>3814</v>
      </c>
      <c r="C2318" s="192">
        <v>532275</v>
      </c>
      <c r="D2318" s="60" t="s">
        <v>395</v>
      </c>
      <c r="E2318" s="60" t="s">
        <v>412</v>
      </c>
    </row>
    <row r="2319" spans="2:5" x14ac:dyDescent="0.2">
      <c r="B2319" s="60" t="s">
        <v>3815</v>
      </c>
      <c r="C2319" s="192">
        <v>533012</v>
      </c>
      <c r="D2319" s="60" t="s">
        <v>3816</v>
      </c>
      <c r="E2319" s="60" t="s">
        <v>481</v>
      </c>
    </row>
    <row r="2320" spans="2:5" x14ac:dyDescent="0.2">
      <c r="B2320" s="60" t="s">
        <v>3817</v>
      </c>
      <c r="C2320" s="192">
        <v>540005</v>
      </c>
      <c r="D2320" s="60" t="s">
        <v>3818</v>
      </c>
      <c r="E2320" s="60" t="s">
        <v>381</v>
      </c>
    </row>
    <row r="2321" spans="2:5" x14ac:dyDescent="0.2">
      <c r="B2321" s="60" t="s">
        <v>3819</v>
      </c>
      <c r="C2321" s="192">
        <v>500510</v>
      </c>
      <c r="D2321" s="60" t="s">
        <v>3820</v>
      </c>
      <c r="E2321" s="60" t="s">
        <v>793</v>
      </c>
    </row>
    <row r="2322" spans="2:5" x14ac:dyDescent="0.2">
      <c r="B2322" s="60" t="s">
        <v>3821</v>
      </c>
      <c r="C2322" s="192">
        <v>540702</v>
      </c>
      <c r="D2322" s="60" t="s">
        <v>3822</v>
      </c>
      <c r="E2322" s="60" t="s">
        <v>584</v>
      </c>
    </row>
    <row r="2323" spans="2:5" x14ac:dyDescent="0.2">
      <c r="B2323" s="60" t="s">
        <v>3823</v>
      </c>
      <c r="C2323" s="192">
        <v>531164</v>
      </c>
      <c r="D2323" s="60" t="s">
        <v>395</v>
      </c>
      <c r="E2323" s="60" t="s">
        <v>509</v>
      </c>
    </row>
    <row r="2324" spans="2:5" x14ac:dyDescent="0.2">
      <c r="B2324" s="60" t="s">
        <v>3824</v>
      </c>
      <c r="C2324" s="192">
        <v>539909</v>
      </c>
      <c r="D2324" s="60" t="s">
        <v>395</v>
      </c>
      <c r="E2324" s="60" t="s">
        <v>412</v>
      </c>
    </row>
    <row r="2325" spans="2:5" x14ac:dyDescent="0.2">
      <c r="B2325" s="60" t="s">
        <v>3825</v>
      </c>
      <c r="C2325" s="192" t="s">
        <v>395</v>
      </c>
      <c r="D2325" s="60" t="s">
        <v>3826</v>
      </c>
      <c r="E2325" s="60" t="s">
        <v>406</v>
      </c>
    </row>
    <row r="2326" spans="2:5" x14ac:dyDescent="0.2">
      <c r="B2326" s="60" t="s">
        <v>3827</v>
      </c>
      <c r="C2326" s="192">
        <v>540222</v>
      </c>
      <c r="D2326" s="60" t="s">
        <v>3828</v>
      </c>
      <c r="E2326" s="60" t="s">
        <v>433</v>
      </c>
    </row>
    <row r="2327" spans="2:5" x14ac:dyDescent="0.2">
      <c r="B2327" s="60" t="s">
        <v>3829</v>
      </c>
      <c r="C2327" s="192">
        <v>532829</v>
      </c>
      <c r="D2327" s="60" t="s">
        <v>395</v>
      </c>
      <c r="E2327" s="60" t="s">
        <v>821</v>
      </c>
    </row>
    <row r="2328" spans="2:5" x14ac:dyDescent="0.2">
      <c r="B2328" s="60" t="s">
        <v>3830</v>
      </c>
      <c r="C2328" s="192" t="s">
        <v>395</v>
      </c>
      <c r="D2328" s="60" t="s">
        <v>3831</v>
      </c>
      <c r="E2328" s="60" t="s">
        <v>406</v>
      </c>
    </row>
    <row r="2329" spans="2:5" x14ac:dyDescent="0.2">
      <c r="B2329" s="60" t="s">
        <v>3832</v>
      </c>
      <c r="C2329" s="192">
        <v>531288</v>
      </c>
      <c r="D2329" s="60" t="s">
        <v>395</v>
      </c>
      <c r="E2329" s="60" t="s">
        <v>412</v>
      </c>
    </row>
    <row r="2330" spans="2:5" x14ac:dyDescent="0.2">
      <c r="B2330" s="60" t="s">
        <v>3833</v>
      </c>
      <c r="C2330" s="192">
        <v>540360</v>
      </c>
      <c r="D2330" s="60" t="s">
        <v>395</v>
      </c>
      <c r="E2330" s="60" t="s">
        <v>378</v>
      </c>
    </row>
    <row r="2331" spans="2:5" x14ac:dyDescent="0.2">
      <c r="B2331" s="60" t="s">
        <v>3834</v>
      </c>
      <c r="C2331" s="192">
        <v>508306</v>
      </c>
      <c r="D2331" s="60" t="s">
        <v>395</v>
      </c>
      <c r="E2331" s="60" t="s">
        <v>802</v>
      </c>
    </row>
    <row r="2332" spans="2:5" x14ac:dyDescent="0.2">
      <c r="B2332" s="60" t="s">
        <v>3835</v>
      </c>
      <c r="C2332" s="192">
        <v>517415</v>
      </c>
      <c r="D2332" s="60" t="s">
        <v>395</v>
      </c>
      <c r="E2332" s="60" t="s">
        <v>725</v>
      </c>
    </row>
    <row r="2333" spans="2:5" x14ac:dyDescent="0.2">
      <c r="B2333" s="60" t="s">
        <v>3836</v>
      </c>
      <c r="C2333" s="192">
        <v>517518</v>
      </c>
      <c r="D2333" s="60" t="s">
        <v>3837</v>
      </c>
      <c r="E2333" s="60" t="s">
        <v>403</v>
      </c>
    </row>
    <row r="2334" spans="2:5" x14ac:dyDescent="0.2">
      <c r="B2334" s="60" t="s">
        <v>3838</v>
      </c>
      <c r="C2334" s="192">
        <v>509046</v>
      </c>
      <c r="D2334" s="60" t="s">
        <v>395</v>
      </c>
      <c r="E2334" s="60" t="s">
        <v>816</v>
      </c>
    </row>
    <row r="2335" spans="2:5" x14ac:dyDescent="0.2">
      <c r="B2335" s="60" t="s">
        <v>3839</v>
      </c>
      <c r="C2335" s="192">
        <v>780021</v>
      </c>
      <c r="D2335" s="60" t="s">
        <v>395</v>
      </c>
      <c r="E2335" s="60" t="s">
        <v>486</v>
      </c>
    </row>
    <row r="2336" spans="2:5" x14ac:dyDescent="0.2">
      <c r="B2336" s="60" t="s">
        <v>3840</v>
      </c>
      <c r="C2336" s="192">
        <v>541233</v>
      </c>
      <c r="D2336" s="60" t="s">
        <v>3841</v>
      </c>
      <c r="E2336" s="60" t="s">
        <v>596</v>
      </c>
    </row>
    <row r="2337" spans="2:5" x14ac:dyDescent="0.2">
      <c r="B2337" s="60" t="s">
        <v>3842</v>
      </c>
      <c r="C2337" s="192">
        <v>533602</v>
      </c>
      <c r="D2337" s="60" t="s">
        <v>395</v>
      </c>
      <c r="E2337" s="60" t="s">
        <v>415</v>
      </c>
    </row>
    <row r="2338" spans="2:5" x14ac:dyDescent="0.2">
      <c r="B2338" s="60" t="s">
        <v>3843</v>
      </c>
      <c r="C2338" s="192">
        <v>541196</v>
      </c>
      <c r="D2338" s="60" t="s">
        <v>395</v>
      </c>
      <c r="E2338" s="60" t="s">
        <v>479</v>
      </c>
    </row>
    <row r="2339" spans="2:5" x14ac:dyDescent="0.2">
      <c r="B2339" s="60" t="s">
        <v>3844</v>
      </c>
      <c r="C2339" s="192" t="s">
        <v>395</v>
      </c>
      <c r="D2339" s="60" t="s">
        <v>3845</v>
      </c>
      <c r="E2339" s="60" t="s">
        <v>406</v>
      </c>
    </row>
    <row r="2340" spans="2:5" x14ac:dyDescent="0.2">
      <c r="B2340" s="60" t="s">
        <v>3846</v>
      </c>
      <c r="C2340" s="192" t="s">
        <v>395</v>
      </c>
      <c r="D2340" s="60" t="s">
        <v>3845</v>
      </c>
      <c r="E2340" s="60" t="s">
        <v>406</v>
      </c>
    </row>
    <row r="2341" spans="2:5" x14ac:dyDescent="0.2">
      <c r="B2341" s="60" t="s">
        <v>3847</v>
      </c>
      <c r="C2341" s="192">
        <v>500250</v>
      </c>
      <c r="D2341" s="60" t="s">
        <v>3848</v>
      </c>
      <c r="E2341" s="60" t="s">
        <v>750</v>
      </c>
    </row>
    <row r="2342" spans="2:5" x14ac:dyDescent="0.2">
      <c r="B2342" s="60" t="s">
        <v>3849</v>
      </c>
      <c r="C2342" s="192">
        <v>533007</v>
      </c>
      <c r="D2342" s="60" t="s">
        <v>3850</v>
      </c>
      <c r="E2342" s="60" t="s">
        <v>1314</v>
      </c>
    </row>
    <row r="2343" spans="2:5" x14ac:dyDescent="0.2">
      <c r="B2343" s="60" t="s">
        <v>3851</v>
      </c>
      <c r="C2343" s="192" t="s">
        <v>395</v>
      </c>
      <c r="D2343" s="60" t="s">
        <v>3852</v>
      </c>
      <c r="E2343" s="60" t="s">
        <v>406</v>
      </c>
    </row>
    <row r="2344" spans="2:5" x14ac:dyDescent="0.2">
      <c r="B2344" s="60" t="s">
        <v>3853</v>
      </c>
      <c r="C2344" s="192">
        <v>526596</v>
      </c>
      <c r="D2344" s="60" t="s">
        <v>3854</v>
      </c>
      <c r="E2344" s="60" t="s">
        <v>821</v>
      </c>
    </row>
    <row r="2345" spans="2:5" x14ac:dyDescent="0.2">
      <c r="B2345" s="60" t="s">
        <v>3855</v>
      </c>
      <c r="C2345" s="192">
        <v>511593</v>
      </c>
      <c r="D2345" s="60" t="s">
        <v>395</v>
      </c>
      <c r="E2345" s="60" t="s">
        <v>412</v>
      </c>
    </row>
    <row r="2346" spans="2:5" x14ac:dyDescent="0.2">
      <c r="B2346" s="60" t="s">
        <v>3856</v>
      </c>
      <c r="C2346" s="192">
        <v>531027</v>
      </c>
      <c r="D2346" s="60" t="s">
        <v>395</v>
      </c>
      <c r="E2346" s="60" t="s">
        <v>378</v>
      </c>
    </row>
    <row r="2347" spans="2:5" x14ac:dyDescent="0.2">
      <c r="B2347" s="60" t="s">
        <v>3857</v>
      </c>
      <c r="C2347" s="192">
        <v>500253</v>
      </c>
      <c r="D2347" s="60" t="s">
        <v>3858</v>
      </c>
      <c r="E2347" s="60" t="s">
        <v>453</v>
      </c>
    </row>
    <row r="2348" spans="2:5" x14ac:dyDescent="0.2">
      <c r="B2348" s="60" t="s">
        <v>3859</v>
      </c>
      <c r="C2348" s="192">
        <v>539927</v>
      </c>
      <c r="D2348" s="60" t="s">
        <v>395</v>
      </c>
      <c r="E2348" s="60" t="s">
        <v>479</v>
      </c>
    </row>
    <row r="2349" spans="2:5" x14ac:dyDescent="0.2">
      <c r="B2349" s="60" t="s">
        <v>3860</v>
      </c>
      <c r="C2349" s="192">
        <v>507759</v>
      </c>
      <c r="D2349" s="60" t="s">
        <v>395</v>
      </c>
      <c r="E2349" s="60" t="s">
        <v>443</v>
      </c>
    </row>
    <row r="2350" spans="2:5" x14ac:dyDescent="0.2">
      <c r="B2350" s="60" t="s">
        <v>3861</v>
      </c>
      <c r="C2350" s="192">
        <v>517463</v>
      </c>
      <c r="D2350" s="60" t="s">
        <v>3862</v>
      </c>
      <c r="E2350" s="60" t="s">
        <v>937</v>
      </c>
    </row>
    <row r="2351" spans="2:5" x14ac:dyDescent="0.2">
      <c r="B2351" s="60" t="s">
        <v>3863</v>
      </c>
      <c r="C2351" s="192">
        <v>531241</v>
      </c>
      <c r="D2351" s="60" t="s">
        <v>3864</v>
      </c>
      <c r="E2351" s="60" t="s">
        <v>941</v>
      </c>
    </row>
    <row r="2352" spans="2:5" x14ac:dyDescent="0.2">
      <c r="B2352" s="60" t="s">
        <v>3865</v>
      </c>
      <c r="C2352" s="192">
        <v>531633</v>
      </c>
      <c r="D2352" s="60" t="s">
        <v>3866</v>
      </c>
      <c r="E2352" s="60" t="s">
        <v>433</v>
      </c>
    </row>
    <row r="2353" spans="2:5" x14ac:dyDescent="0.2">
      <c r="B2353" s="60" t="s">
        <v>3867</v>
      </c>
      <c r="C2353" s="192">
        <v>523457</v>
      </c>
      <c r="D2353" s="60" t="s">
        <v>3868</v>
      </c>
      <c r="E2353" s="60" t="s">
        <v>1430</v>
      </c>
    </row>
    <row r="2354" spans="2:5" x14ac:dyDescent="0.2">
      <c r="B2354" s="60" t="s">
        <v>3869</v>
      </c>
      <c r="C2354" s="192">
        <v>523457</v>
      </c>
      <c r="D2354" s="60" t="s">
        <v>3870</v>
      </c>
      <c r="E2354" s="60" t="s">
        <v>1430</v>
      </c>
    </row>
    <row r="2355" spans="2:5" x14ac:dyDescent="0.2">
      <c r="B2355" s="60" t="s">
        <v>3871</v>
      </c>
      <c r="C2355" s="192">
        <v>524748</v>
      </c>
      <c r="D2355" s="60" t="s">
        <v>395</v>
      </c>
      <c r="E2355" s="60" t="s">
        <v>443</v>
      </c>
    </row>
    <row r="2356" spans="2:5" x14ac:dyDescent="0.2">
      <c r="B2356" s="60" t="s">
        <v>3872</v>
      </c>
      <c r="C2356" s="192">
        <v>526604</v>
      </c>
      <c r="D2356" s="60" t="s">
        <v>395</v>
      </c>
      <c r="E2356" s="60" t="s">
        <v>403</v>
      </c>
    </row>
    <row r="2357" spans="2:5" x14ac:dyDescent="0.2">
      <c r="B2357" s="60" t="s">
        <v>3873</v>
      </c>
      <c r="C2357" s="192">
        <v>507912</v>
      </c>
      <c r="D2357" s="60" t="s">
        <v>395</v>
      </c>
      <c r="E2357" s="60" t="s">
        <v>378</v>
      </c>
    </row>
    <row r="2358" spans="2:5" x14ac:dyDescent="0.2">
      <c r="B2358" s="60" t="s">
        <v>3874</v>
      </c>
      <c r="C2358" s="192">
        <v>540192</v>
      </c>
      <c r="D2358" s="60" t="s">
        <v>395</v>
      </c>
      <c r="E2358" s="60" t="s">
        <v>378</v>
      </c>
    </row>
    <row r="2359" spans="2:5" x14ac:dyDescent="0.2">
      <c r="B2359" s="60" t="s">
        <v>3875</v>
      </c>
      <c r="C2359" s="192">
        <v>512455</v>
      </c>
      <c r="D2359" s="60" t="s">
        <v>395</v>
      </c>
      <c r="E2359" s="60" t="s">
        <v>427</v>
      </c>
    </row>
    <row r="2360" spans="2:5" x14ac:dyDescent="0.2">
      <c r="B2360" s="60" t="s">
        <v>3876</v>
      </c>
      <c r="C2360" s="192">
        <v>539992</v>
      </c>
      <c r="D2360" s="60" t="s">
        <v>3877</v>
      </c>
      <c r="E2360" s="60" t="s">
        <v>403</v>
      </c>
    </row>
    <row r="2361" spans="2:5" x14ac:dyDescent="0.2">
      <c r="B2361" s="60" t="s">
        <v>3878</v>
      </c>
      <c r="C2361" s="192">
        <v>590082</v>
      </c>
      <c r="D2361" s="60" t="s">
        <v>395</v>
      </c>
      <c r="E2361" s="60" t="s">
        <v>378</v>
      </c>
    </row>
    <row r="2362" spans="2:5" x14ac:dyDescent="0.2">
      <c r="B2362" s="60" t="s">
        <v>3879</v>
      </c>
      <c r="C2362" s="192">
        <v>532740</v>
      </c>
      <c r="D2362" s="60" t="s">
        <v>3880</v>
      </c>
      <c r="E2362" s="60" t="s">
        <v>403</v>
      </c>
    </row>
    <row r="2363" spans="2:5" x14ac:dyDescent="0.2">
      <c r="B2363" s="60" t="s">
        <v>3881</v>
      </c>
      <c r="C2363" s="192">
        <v>526568</v>
      </c>
      <c r="D2363" s="60" t="s">
        <v>395</v>
      </c>
      <c r="E2363" s="60" t="s">
        <v>802</v>
      </c>
    </row>
    <row r="2364" spans="2:5" x14ac:dyDescent="0.2">
      <c r="B2364" s="60" t="s">
        <v>3882</v>
      </c>
      <c r="C2364" s="192">
        <v>534422</v>
      </c>
      <c r="D2364" s="60" t="s">
        <v>395</v>
      </c>
      <c r="E2364" s="60" t="s">
        <v>865</v>
      </c>
    </row>
    <row r="2365" spans="2:5" x14ac:dyDescent="0.2">
      <c r="B2365" s="60" t="s">
        <v>3883</v>
      </c>
      <c r="C2365" s="192">
        <v>500284</v>
      </c>
      <c r="D2365" s="60" t="s">
        <v>395</v>
      </c>
      <c r="E2365" s="60" t="s">
        <v>443</v>
      </c>
    </row>
    <row r="2366" spans="2:5" x14ac:dyDescent="0.2">
      <c r="B2366" s="60" t="s">
        <v>3884</v>
      </c>
      <c r="C2366" s="192">
        <v>530065</v>
      </c>
      <c r="D2366" s="60" t="s">
        <v>395</v>
      </c>
      <c r="E2366" s="60" t="s">
        <v>596</v>
      </c>
    </row>
    <row r="2367" spans="2:5" x14ac:dyDescent="0.2">
      <c r="B2367" s="60" t="s">
        <v>3885</v>
      </c>
      <c r="C2367" s="192">
        <v>540952</v>
      </c>
      <c r="D2367" s="60" t="s">
        <v>395</v>
      </c>
      <c r="E2367" s="60" t="s">
        <v>509</v>
      </c>
    </row>
    <row r="2368" spans="2:5" x14ac:dyDescent="0.2">
      <c r="B2368" s="60" t="s">
        <v>3886</v>
      </c>
      <c r="C2368" s="192">
        <v>523475</v>
      </c>
      <c r="D2368" s="60" t="s">
        <v>395</v>
      </c>
      <c r="E2368" s="60" t="s">
        <v>455</v>
      </c>
    </row>
    <row r="2369" spans="2:5" x14ac:dyDescent="0.2">
      <c r="B2369" s="60" t="s">
        <v>3887</v>
      </c>
      <c r="C2369" s="192">
        <v>532998</v>
      </c>
      <c r="D2369" s="60" t="s">
        <v>3888</v>
      </c>
      <c r="E2369" s="60" t="s">
        <v>865</v>
      </c>
    </row>
    <row r="2370" spans="2:5" x14ac:dyDescent="0.2">
      <c r="B2370" s="60" t="s">
        <v>3889</v>
      </c>
      <c r="C2370" s="192">
        <v>533343</v>
      </c>
      <c r="D2370" s="60" t="s">
        <v>3890</v>
      </c>
      <c r="E2370" s="60" t="s">
        <v>509</v>
      </c>
    </row>
    <row r="2371" spans="2:5" x14ac:dyDescent="0.2">
      <c r="B2371" s="60" t="s">
        <v>3891</v>
      </c>
      <c r="C2371" s="192">
        <v>539227</v>
      </c>
      <c r="D2371" s="60" t="s">
        <v>395</v>
      </c>
      <c r="E2371" s="60" t="s">
        <v>403</v>
      </c>
    </row>
    <row r="2372" spans="2:5" x14ac:dyDescent="0.2">
      <c r="B2372" s="60" t="s">
        <v>3892</v>
      </c>
      <c r="C2372" s="192">
        <v>514036</v>
      </c>
      <c r="D2372" s="60" t="s">
        <v>395</v>
      </c>
      <c r="E2372" s="60" t="s">
        <v>410</v>
      </c>
    </row>
    <row r="2373" spans="2:5" x14ac:dyDescent="0.2">
      <c r="B2373" s="60" t="s">
        <v>3893</v>
      </c>
      <c r="C2373" s="192">
        <v>532783</v>
      </c>
      <c r="D2373" s="60" t="s">
        <v>3894</v>
      </c>
      <c r="E2373" s="60" t="s">
        <v>455</v>
      </c>
    </row>
    <row r="2374" spans="2:5" x14ac:dyDescent="0.2">
      <c r="B2374" s="60" t="s">
        <v>3895</v>
      </c>
      <c r="C2374" s="192">
        <v>526179</v>
      </c>
      <c r="D2374" s="60" t="s">
        <v>395</v>
      </c>
      <c r="E2374" s="60" t="s">
        <v>632</v>
      </c>
    </row>
    <row r="2375" spans="2:5" x14ac:dyDescent="0.2">
      <c r="B2375" s="60" t="s">
        <v>3896</v>
      </c>
      <c r="C2375" s="192">
        <v>512048</v>
      </c>
      <c r="D2375" s="60" t="s">
        <v>395</v>
      </c>
      <c r="E2375" s="60" t="s">
        <v>481</v>
      </c>
    </row>
    <row r="2376" spans="2:5" x14ac:dyDescent="0.2">
      <c r="B2376" s="60" t="s">
        <v>3897</v>
      </c>
      <c r="C2376" s="192">
        <v>532796</v>
      </c>
      <c r="D2376" s="60" t="s">
        <v>3898</v>
      </c>
      <c r="E2376" s="60" t="s">
        <v>750</v>
      </c>
    </row>
    <row r="2377" spans="2:5" x14ac:dyDescent="0.2">
      <c r="B2377" s="60" t="s">
        <v>3899</v>
      </c>
      <c r="C2377" s="192">
        <v>517206</v>
      </c>
      <c r="D2377" s="60" t="s">
        <v>3900</v>
      </c>
      <c r="E2377" s="60" t="s">
        <v>750</v>
      </c>
    </row>
    <row r="2378" spans="2:5" x14ac:dyDescent="0.2">
      <c r="B2378" s="60" t="s">
        <v>3901</v>
      </c>
      <c r="C2378" s="192">
        <v>500257</v>
      </c>
      <c r="D2378" s="60" t="s">
        <v>3902</v>
      </c>
      <c r="E2378" s="60" t="s">
        <v>433</v>
      </c>
    </row>
    <row r="2379" spans="2:5" x14ac:dyDescent="0.2">
      <c r="B2379" s="60" t="s">
        <v>3903</v>
      </c>
      <c r="C2379" s="192">
        <v>539542</v>
      </c>
      <c r="D2379" s="60" t="s">
        <v>3904</v>
      </c>
      <c r="E2379" s="60" t="s">
        <v>509</v>
      </c>
    </row>
    <row r="2380" spans="2:5" x14ac:dyDescent="0.2">
      <c r="B2380" s="60" t="s">
        <v>3905</v>
      </c>
      <c r="C2380" s="192">
        <v>531402</v>
      </c>
      <c r="D2380" s="60" t="s">
        <v>395</v>
      </c>
      <c r="E2380" s="60" t="s">
        <v>417</v>
      </c>
    </row>
    <row r="2381" spans="2:5" x14ac:dyDescent="0.2">
      <c r="B2381" s="60" t="s">
        <v>3906</v>
      </c>
      <c r="C2381" s="192">
        <v>500259</v>
      </c>
      <c r="D2381" s="60" t="s">
        <v>3907</v>
      </c>
      <c r="E2381" s="60" t="s">
        <v>433</v>
      </c>
    </row>
    <row r="2382" spans="2:5" x14ac:dyDescent="0.2">
      <c r="B2382" s="60" t="s">
        <v>3908</v>
      </c>
      <c r="C2382" s="192">
        <v>530689</v>
      </c>
      <c r="D2382" s="60" t="s">
        <v>395</v>
      </c>
      <c r="E2382" s="60" t="s">
        <v>577</v>
      </c>
    </row>
    <row r="2383" spans="2:5" x14ac:dyDescent="0.2">
      <c r="B2383" s="60" t="s">
        <v>3909</v>
      </c>
      <c r="C2383" s="192">
        <v>505320</v>
      </c>
      <c r="D2383" s="60" t="s">
        <v>395</v>
      </c>
      <c r="E2383" s="60" t="s">
        <v>403</v>
      </c>
    </row>
    <row r="2384" spans="2:5" x14ac:dyDescent="0.2">
      <c r="B2384" s="60" t="s">
        <v>3910</v>
      </c>
      <c r="C2384" s="192">
        <v>534532</v>
      </c>
      <c r="D2384" s="60" t="s">
        <v>3911</v>
      </c>
      <c r="E2384" s="60" t="s">
        <v>509</v>
      </c>
    </row>
    <row r="2385" spans="2:5" x14ac:dyDescent="0.2">
      <c r="B2385" s="60" t="s">
        <v>3912</v>
      </c>
      <c r="C2385" s="192">
        <v>526935</v>
      </c>
      <c r="D2385" s="60" t="s">
        <v>395</v>
      </c>
      <c r="E2385" s="60" t="s">
        <v>378</v>
      </c>
    </row>
    <row r="2386" spans="2:5" x14ac:dyDescent="0.2">
      <c r="B2386" s="60" t="s">
        <v>3913</v>
      </c>
      <c r="C2386" s="192">
        <v>538890</v>
      </c>
      <c r="D2386" s="60" t="s">
        <v>395</v>
      </c>
      <c r="E2386" s="60" t="s">
        <v>410</v>
      </c>
    </row>
    <row r="2387" spans="2:5" x14ac:dyDescent="0.2">
      <c r="B2387" s="60" t="s">
        <v>3914</v>
      </c>
      <c r="C2387" s="192">
        <v>538890</v>
      </c>
      <c r="D2387" s="60" t="s">
        <v>395</v>
      </c>
      <c r="E2387" s="60" t="s">
        <v>410</v>
      </c>
    </row>
    <row r="2388" spans="2:5" x14ac:dyDescent="0.2">
      <c r="B2388" s="60" t="s">
        <v>3915</v>
      </c>
      <c r="C2388" s="192" t="s">
        <v>395</v>
      </c>
      <c r="D2388" s="60" t="s">
        <v>3916</v>
      </c>
      <c r="E2388" s="60" t="s">
        <v>406</v>
      </c>
    </row>
    <row r="2389" spans="2:5" x14ac:dyDescent="0.2">
      <c r="B2389" s="60" t="s">
        <v>3917</v>
      </c>
      <c r="C2389" s="192">
        <v>506543</v>
      </c>
      <c r="D2389" s="60" t="s">
        <v>395</v>
      </c>
      <c r="E2389" s="60" t="s">
        <v>903</v>
      </c>
    </row>
    <row r="2390" spans="2:5" x14ac:dyDescent="0.2">
      <c r="B2390" s="60" t="s">
        <v>3918</v>
      </c>
      <c r="C2390" s="192">
        <v>532906</v>
      </c>
      <c r="D2390" s="60" t="s">
        <v>3919</v>
      </c>
      <c r="E2390" s="60" t="s">
        <v>793</v>
      </c>
    </row>
    <row r="2391" spans="2:5" x14ac:dyDescent="0.2">
      <c r="B2391" s="60" t="s">
        <v>3920</v>
      </c>
      <c r="C2391" s="192">
        <v>507836</v>
      </c>
      <c r="D2391" s="60" t="s">
        <v>395</v>
      </c>
      <c r="E2391" s="60" t="s">
        <v>596</v>
      </c>
    </row>
    <row r="2392" spans="2:5" x14ac:dyDescent="0.2">
      <c r="B2392" s="60" t="s">
        <v>3921</v>
      </c>
      <c r="C2392" s="192">
        <v>507836</v>
      </c>
      <c r="D2392" s="60" t="s">
        <v>395</v>
      </c>
      <c r="E2392" s="60" t="s">
        <v>596</v>
      </c>
    </row>
    <row r="2393" spans="2:5" x14ac:dyDescent="0.2">
      <c r="B2393" s="60" t="s">
        <v>3922</v>
      </c>
      <c r="C2393" s="192">
        <v>541973</v>
      </c>
      <c r="D2393" s="60" t="s">
        <v>395</v>
      </c>
      <c r="E2393" s="60" t="s">
        <v>596</v>
      </c>
    </row>
    <row r="2394" spans="2:5" x14ac:dyDescent="0.2">
      <c r="B2394" s="60" t="s">
        <v>3923</v>
      </c>
      <c r="C2394" s="192">
        <v>523248</v>
      </c>
      <c r="D2394" s="60" t="s">
        <v>395</v>
      </c>
      <c r="E2394" s="60" t="s">
        <v>515</v>
      </c>
    </row>
    <row r="2395" spans="2:5" x14ac:dyDescent="0.2">
      <c r="B2395" s="60" t="s">
        <v>3924</v>
      </c>
      <c r="C2395" s="192">
        <v>501471</v>
      </c>
      <c r="D2395" s="60" t="s">
        <v>395</v>
      </c>
      <c r="E2395" s="60" t="s">
        <v>417</v>
      </c>
    </row>
    <row r="2396" spans="2:5" x14ac:dyDescent="0.2">
      <c r="B2396" s="60" t="s">
        <v>3925</v>
      </c>
      <c r="C2396" s="192" t="s">
        <v>395</v>
      </c>
      <c r="D2396" s="60" t="s">
        <v>3926</v>
      </c>
      <c r="E2396" s="60" t="s">
        <v>406</v>
      </c>
    </row>
    <row r="2397" spans="2:5" x14ac:dyDescent="0.2">
      <c r="B2397" s="60" t="s">
        <v>3927</v>
      </c>
      <c r="C2397" s="192">
        <v>512600</v>
      </c>
      <c r="D2397" s="60" t="s">
        <v>395</v>
      </c>
      <c r="E2397" s="60" t="s">
        <v>417</v>
      </c>
    </row>
    <row r="2398" spans="2:5" x14ac:dyDescent="0.2">
      <c r="B2398" s="60" t="s">
        <v>3928</v>
      </c>
      <c r="C2398" s="192" t="s">
        <v>395</v>
      </c>
      <c r="D2398" s="60" t="s">
        <v>3929</v>
      </c>
      <c r="E2398" s="60" t="s">
        <v>406</v>
      </c>
    </row>
    <row r="2399" spans="2:5" x14ac:dyDescent="0.2">
      <c r="B2399" s="60" t="s">
        <v>3930</v>
      </c>
      <c r="C2399" s="192">
        <v>539894</v>
      </c>
      <c r="D2399" s="60" t="s">
        <v>395</v>
      </c>
      <c r="E2399" s="60" t="s">
        <v>793</v>
      </c>
    </row>
    <row r="2400" spans="2:5" x14ac:dyDescent="0.2">
      <c r="B2400" s="60" t="s">
        <v>3931</v>
      </c>
      <c r="C2400" s="192">
        <v>515093</v>
      </c>
      <c r="D2400" s="60" t="s">
        <v>3932</v>
      </c>
      <c r="E2400" s="60" t="s">
        <v>923</v>
      </c>
    </row>
    <row r="2401" spans="2:5" x14ac:dyDescent="0.2">
      <c r="B2401" s="60" t="s">
        <v>3933</v>
      </c>
      <c r="C2401" s="192">
        <v>780009</v>
      </c>
      <c r="D2401" s="60" t="s">
        <v>395</v>
      </c>
      <c r="E2401" s="60" t="s">
        <v>486</v>
      </c>
    </row>
    <row r="2402" spans="2:5" x14ac:dyDescent="0.2">
      <c r="B2402" s="60" t="s">
        <v>3934</v>
      </c>
      <c r="C2402" s="192">
        <v>531497</v>
      </c>
      <c r="D2402" s="60" t="s">
        <v>3935</v>
      </c>
      <c r="E2402" s="60" t="s">
        <v>793</v>
      </c>
    </row>
    <row r="2403" spans="2:5" x14ac:dyDescent="0.2">
      <c r="B2403" s="60" t="s">
        <v>3936</v>
      </c>
      <c r="C2403" s="192">
        <v>519279</v>
      </c>
      <c r="D2403" s="60" t="s">
        <v>395</v>
      </c>
      <c r="E2403" s="60" t="s">
        <v>593</v>
      </c>
    </row>
    <row r="2404" spans="2:5" x14ac:dyDescent="0.2">
      <c r="B2404" s="60" t="s">
        <v>3937</v>
      </c>
      <c r="C2404" s="192">
        <v>515059</v>
      </c>
      <c r="D2404" s="60" t="s">
        <v>395</v>
      </c>
      <c r="E2404" s="60" t="s">
        <v>644</v>
      </c>
    </row>
    <row r="2405" spans="2:5" x14ac:dyDescent="0.2">
      <c r="B2405" s="60" t="s">
        <v>3938</v>
      </c>
      <c r="C2405" s="192">
        <v>511000</v>
      </c>
      <c r="D2405" s="60" t="s">
        <v>395</v>
      </c>
      <c r="E2405" s="60" t="s">
        <v>412</v>
      </c>
    </row>
    <row r="2406" spans="2:5" x14ac:dyDescent="0.2">
      <c r="B2406" s="60" t="s">
        <v>3939</v>
      </c>
      <c r="C2406" s="192">
        <v>531910</v>
      </c>
      <c r="D2406" s="60" t="s">
        <v>395</v>
      </c>
      <c r="E2406" s="60" t="s">
        <v>433</v>
      </c>
    </row>
    <row r="2407" spans="2:5" x14ac:dyDescent="0.2">
      <c r="B2407" s="60" t="s">
        <v>3940</v>
      </c>
      <c r="C2407" s="192" t="s">
        <v>395</v>
      </c>
      <c r="D2407" s="60" t="s">
        <v>3941</v>
      </c>
      <c r="E2407" s="60" t="s">
        <v>406</v>
      </c>
    </row>
    <row r="2408" spans="2:5" x14ac:dyDescent="0.2">
      <c r="B2408" s="60" t="s">
        <v>3942</v>
      </c>
      <c r="C2408" s="192" t="s">
        <v>395</v>
      </c>
      <c r="D2408" s="60" t="s">
        <v>3943</v>
      </c>
      <c r="E2408" s="60" t="s">
        <v>406</v>
      </c>
    </row>
    <row r="2409" spans="2:5" x14ac:dyDescent="0.2">
      <c r="B2409" s="60" t="s">
        <v>3944</v>
      </c>
      <c r="C2409" s="192">
        <v>590134</v>
      </c>
      <c r="D2409" s="60" t="s">
        <v>3945</v>
      </c>
      <c r="E2409" s="60" t="s">
        <v>903</v>
      </c>
    </row>
    <row r="2410" spans="2:5" x14ac:dyDescent="0.2">
      <c r="B2410" s="60" t="s">
        <v>3946</v>
      </c>
      <c r="C2410" s="192">
        <v>538401</v>
      </c>
      <c r="D2410" s="60" t="s">
        <v>395</v>
      </c>
      <c r="E2410" s="60" t="s">
        <v>937</v>
      </c>
    </row>
    <row r="2411" spans="2:5" x14ac:dyDescent="0.2">
      <c r="B2411" s="60" t="s">
        <v>3947</v>
      </c>
      <c r="C2411" s="192">
        <v>500264</v>
      </c>
      <c r="D2411" s="60" t="s">
        <v>395</v>
      </c>
      <c r="E2411" s="60" t="s">
        <v>410</v>
      </c>
    </row>
    <row r="2412" spans="2:5" x14ac:dyDescent="0.2">
      <c r="B2412" s="60" t="s">
        <v>3948</v>
      </c>
      <c r="C2412" s="192">
        <v>540650</v>
      </c>
      <c r="D2412" s="60" t="s">
        <v>3949</v>
      </c>
      <c r="E2412" s="60" t="s">
        <v>1093</v>
      </c>
    </row>
    <row r="2413" spans="2:5" x14ac:dyDescent="0.2">
      <c r="B2413" s="60" t="s">
        <v>3950</v>
      </c>
      <c r="C2413" s="192">
        <v>524000</v>
      </c>
      <c r="D2413" s="60" t="s">
        <v>3951</v>
      </c>
      <c r="E2413" s="60" t="s">
        <v>412</v>
      </c>
    </row>
    <row r="2414" spans="2:5" x14ac:dyDescent="0.2">
      <c r="B2414" s="60" t="s">
        <v>3952</v>
      </c>
      <c r="C2414" s="192">
        <v>517449</v>
      </c>
      <c r="D2414" s="60" t="s">
        <v>395</v>
      </c>
      <c r="E2414" s="60" t="s">
        <v>1314</v>
      </c>
    </row>
    <row r="2415" spans="2:5" x14ac:dyDescent="0.2">
      <c r="B2415" s="60" t="s">
        <v>3953</v>
      </c>
      <c r="C2415" s="192">
        <v>512377</v>
      </c>
      <c r="D2415" s="60" t="s">
        <v>395</v>
      </c>
      <c r="E2415" s="60" t="s">
        <v>816</v>
      </c>
    </row>
    <row r="2416" spans="2:5" x14ac:dyDescent="0.2">
      <c r="B2416" s="60" t="s">
        <v>3954</v>
      </c>
      <c r="C2416" s="192">
        <v>532896</v>
      </c>
      <c r="D2416" s="60" t="s">
        <v>3955</v>
      </c>
      <c r="E2416" s="60" t="s">
        <v>389</v>
      </c>
    </row>
    <row r="2417" spans="2:5" x14ac:dyDescent="0.2">
      <c r="B2417" s="60" t="s">
        <v>3956</v>
      </c>
      <c r="C2417" s="192">
        <v>523384</v>
      </c>
      <c r="D2417" s="60" t="s">
        <v>3957</v>
      </c>
      <c r="E2417" s="60" t="s">
        <v>412</v>
      </c>
    </row>
    <row r="2418" spans="2:5" x14ac:dyDescent="0.2">
      <c r="B2418" s="60" t="s">
        <v>3958</v>
      </c>
      <c r="C2418" s="192">
        <v>519612</v>
      </c>
      <c r="D2418" s="60" t="s">
        <v>395</v>
      </c>
      <c r="E2418" s="60" t="s">
        <v>455</v>
      </c>
    </row>
    <row r="2419" spans="2:5" x14ac:dyDescent="0.2">
      <c r="B2419" s="60" t="s">
        <v>3959</v>
      </c>
      <c r="C2419" s="192">
        <v>514450</v>
      </c>
      <c r="D2419" s="60" t="s">
        <v>395</v>
      </c>
      <c r="E2419" s="60" t="s">
        <v>1314</v>
      </c>
    </row>
    <row r="2420" spans="2:5" x14ac:dyDescent="0.2">
      <c r="B2420" s="60" t="s">
        <v>3960</v>
      </c>
      <c r="C2420" s="192">
        <v>513460</v>
      </c>
      <c r="D2420" s="60" t="s">
        <v>395</v>
      </c>
      <c r="E2420" s="60" t="s">
        <v>718</v>
      </c>
    </row>
    <row r="2421" spans="2:5" x14ac:dyDescent="0.2">
      <c r="B2421" s="60" t="s">
        <v>3961</v>
      </c>
      <c r="C2421" s="192">
        <v>513554</v>
      </c>
      <c r="D2421" s="60" t="s">
        <v>3962</v>
      </c>
      <c r="E2421" s="60" t="s">
        <v>718</v>
      </c>
    </row>
    <row r="2422" spans="2:5" x14ac:dyDescent="0.2">
      <c r="B2422" s="60" t="s">
        <v>3963</v>
      </c>
      <c r="C2422" s="192">
        <v>531515</v>
      </c>
      <c r="D2422" s="60" t="s">
        <v>395</v>
      </c>
      <c r="E2422" s="60" t="s">
        <v>417</v>
      </c>
    </row>
    <row r="2423" spans="2:5" x14ac:dyDescent="0.2">
      <c r="B2423" s="60" t="s">
        <v>3964</v>
      </c>
      <c r="C2423" s="192">
        <v>539957</v>
      </c>
      <c r="D2423" s="60" t="s">
        <v>3965</v>
      </c>
      <c r="E2423" s="60" t="s">
        <v>420</v>
      </c>
    </row>
    <row r="2424" spans="2:5" x14ac:dyDescent="0.2">
      <c r="B2424" s="60" t="s">
        <v>3966</v>
      </c>
      <c r="C2424" s="192">
        <v>500108</v>
      </c>
      <c r="D2424" s="60" t="s">
        <v>3967</v>
      </c>
      <c r="E2424" s="60" t="s">
        <v>1338</v>
      </c>
    </row>
    <row r="2425" spans="2:5" x14ac:dyDescent="0.2">
      <c r="B2425" s="60" t="s">
        <v>3968</v>
      </c>
      <c r="C2425" s="192">
        <v>530441</v>
      </c>
      <c r="D2425" s="60" t="s">
        <v>395</v>
      </c>
      <c r="E2425" s="60" t="s">
        <v>816</v>
      </c>
    </row>
    <row r="2426" spans="2:5" x14ac:dyDescent="0.2">
      <c r="B2426" s="60" t="s">
        <v>3969</v>
      </c>
      <c r="C2426" s="192">
        <v>530441</v>
      </c>
      <c r="D2426" s="60" t="s">
        <v>395</v>
      </c>
      <c r="E2426" s="60" t="s">
        <v>816</v>
      </c>
    </row>
    <row r="2427" spans="2:5" x14ac:dyDescent="0.2">
      <c r="B2427" s="60" t="s">
        <v>3970</v>
      </c>
      <c r="C2427" s="192">
        <v>505523</v>
      </c>
      <c r="D2427" s="60" t="s">
        <v>395</v>
      </c>
      <c r="E2427" s="60" t="s">
        <v>417</v>
      </c>
    </row>
    <row r="2428" spans="2:5" x14ac:dyDescent="0.2">
      <c r="B2428" s="60" t="s">
        <v>3971</v>
      </c>
      <c r="C2428" s="192">
        <v>500266</v>
      </c>
      <c r="D2428" s="60" t="s">
        <v>3972</v>
      </c>
      <c r="E2428" s="60" t="s">
        <v>415</v>
      </c>
    </row>
    <row r="2429" spans="2:5" x14ac:dyDescent="0.2">
      <c r="B2429" s="60" t="s">
        <v>3973</v>
      </c>
      <c r="C2429" s="192">
        <v>500265</v>
      </c>
      <c r="D2429" s="60" t="s">
        <v>3974</v>
      </c>
      <c r="E2429" s="60" t="s">
        <v>793</v>
      </c>
    </row>
    <row r="2430" spans="2:5" x14ac:dyDescent="0.2">
      <c r="B2430" s="60" t="s">
        <v>3975</v>
      </c>
      <c r="C2430" s="192">
        <v>526795</v>
      </c>
      <c r="D2430" s="60" t="s">
        <v>395</v>
      </c>
      <c r="E2430" s="60" t="s">
        <v>467</v>
      </c>
    </row>
    <row r="2431" spans="2:5" x14ac:dyDescent="0.2">
      <c r="B2431" s="60" t="s">
        <v>3976</v>
      </c>
      <c r="C2431" s="192">
        <v>512337</v>
      </c>
      <c r="D2431" s="60" t="s">
        <v>395</v>
      </c>
      <c r="E2431" s="60" t="s">
        <v>417</v>
      </c>
    </row>
    <row r="2432" spans="2:5" x14ac:dyDescent="0.2">
      <c r="B2432" s="60" t="s">
        <v>3977</v>
      </c>
      <c r="C2432" s="192">
        <v>539383</v>
      </c>
      <c r="D2432" s="60" t="s">
        <v>395</v>
      </c>
      <c r="E2432" s="60" t="s">
        <v>381</v>
      </c>
    </row>
    <row r="2433" spans="2:5" x14ac:dyDescent="0.2">
      <c r="B2433" s="60" t="s">
        <v>3978</v>
      </c>
      <c r="C2433" s="192">
        <v>531648</v>
      </c>
      <c r="D2433" s="60" t="s">
        <v>395</v>
      </c>
      <c r="E2433" s="60" t="s">
        <v>469</v>
      </c>
    </row>
    <row r="2434" spans="2:5" x14ac:dyDescent="0.2">
      <c r="B2434" s="60" t="s">
        <v>3979</v>
      </c>
      <c r="C2434" s="192">
        <v>542677</v>
      </c>
      <c r="D2434" s="60" t="s">
        <v>3980</v>
      </c>
      <c r="E2434" s="60" t="s">
        <v>481</v>
      </c>
    </row>
    <row r="2435" spans="2:5" x14ac:dyDescent="0.2">
      <c r="B2435" s="60" t="s">
        <v>3981</v>
      </c>
      <c r="C2435" s="192" t="s">
        <v>395</v>
      </c>
      <c r="D2435" s="60" t="s">
        <v>3982</v>
      </c>
      <c r="E2435" s="60" t="s">
        <v>406</v>
      </c>
    </row>
    <row r="2436" spans="2:5" x14ac:dyDescent="0.2">
      <c r="B2436" s="60" t="s">
        <v>3983</v>
      </c>
      <c r="C2436" s="192" t="s">
        <v>395</v>
      </c>
      <c r="D2436" s="60" t="s">
        <v>3984</v>
      </c>
      <c r="E2436" s="60" t="s">
        <v>406</v>
      </c>
    </row>
    <row r="2437" spans="2:5" x14ac:dyDescent="0.2">
      <c r="B2437" s="60" t="s">
        <v>3985</v>
      </c>
      <c r="C2437" s="192">
        <v>532720</v>
      </c>
      <c r="D2437" s="60" t="s">
        <v>3986</v>
      </c>
      <c r="E2437" s="60" t="s">
        <v>412</v>
      </c>
    </row>
    <row r="2438" spans="2:5" x14ac:dyDescent="0.2">
      <c r="B2438" s="60" t="s">
        <v>3987</v>
      </c>
      <c r="C2438" s="192">
        <v>500520</v>
      </c>
      <c r="D2438" s="60" t="s">
        <v>3988</v>
      </c>
      <c r="E2438" s="60" t="s">
        <v>2324</v>
      </c>
    </row>
    <row r="2439" spans="2:5" x14ac:dyDescent="0.2">
      <c r="B2439" s="60" t="s">
        <v>3989</v>
      </c>
      <c r="C2439" s="192">
        <v>532756</v>
      </c>
      <c r="D2439" s="60" t="s">
        <v>3990</v>
      </c>
      <c r="E2439" s="60" t="s">
        <v>1314</v>
      </c>
    </row>
    <row r="2440" spans="2:5" x14ac:dyDescent="0.2">
      <c r="B2440" s="60" t="s">
        <v>3991</v>
      </c>
      <c r="C2440" s="192">
        <v>533088</v>
      </c>
      <c r="D2440" s="60" t="s">
        <v>3992</v>
      </c>
      <c r="E2440" s="60" t="s">
        <v>596</v>
      </c>
    </row>
    <row r="2441" spans="2:5" x14ac:dyDescent="0.2">
      <c r="B2441" s="60" t="s">
        <v>3993</v>
      </c>
      <c r="C2441" s="192">
        <v>533088</v>
      </c>
      <c r="D2441" s="60" t="s">
        <v>3992</v>
      </c>
      <c r="E2441" s="60" t="s">
        <v>596</v>
      </c>
    </row>
    <row r="2442" spans="2:5" x14ac:dyDescent="0.2">
      <c r="B2442" s="60" t="s">
        <v>3994</v>
      </c>
      <c r="C2442" s="192">
        <v>532313</v>
      </c>
      <c r="D2442" s="60" t="s">
        <v>3995</v>
      </c>
      <c r="E2442" s="60" t="s">
        <v>481</v>
      </c>
    </row>
    <row r="2443" spans="2:5" x14ac:dyDescent="0.2">
      <c r="B2443" s="60" t="s">
        <v>3996</v>
      </c>
      <c r="C2443" s="192">
        <v>540768</v>
      </c>
      <c r="D2443" s="60" t="s">
        <v>3997</v>
      </c>
      <c r="E2443" s="60" t="s">
        <v>716</v>
      </c>
    </row>
    <row r="2444" spans="2:5" x14ac:dyDescent="0.2">
      <c r="B2444" s="60" t="s">
        <v>3998</v>
      </c>
      <c r="C2444" s="192">
        <v>542503</v>
      </c>
      <c r="D2444" s="60" t="s">
        <v>3999</v>
      </c>
      <c r="E2444" s="60" t="s">
        <v>2372</v>
      </c>
    </row>
    <row r="2445" spans="2:5" x14ac:dyDescent="0.2">
      <c r="B2445" s="60" t="s">
        <v>4000</v>
      </c>
      <c r="C2445" s="192">
        <v>590078</v>
      </c>
      <c r="D2445" s="60" t="s">
        <v>4001</v>
      </c>
      <c r="E2445" s="60" t="s">
        <v>427</v>
      </c>
    </row>
    <row r="2446" spans="2:5" x14ac:dyDescent="0.2">
      <c r="B2446" s="60" t="s">
        <v>4002</v>
      </c>
      <c r="C2446" s="192">
        <v>513430</v>
      </c>
      <c r="D2446" s="60" t="s">
        <v>395</v>
      </c>
      <c r="E2446" s="60" t="s">
        <v>700</v>
      </c>
    </row>
    <row r="2447" spans="2:5" x14ac:dyDescent="0.2">
      <c r="B2447" s="60" t="s">
        <v>4003</v>
      </c>
      <c r="C2447" s="192">
        <v>539289</v>
      </c>
      <c r="D2447" s="60" t="s">
        <v>4004</v>
      </c>
      <c r="E2447" s="60" t="s">
        <v>381</v>
      </c>
    </row>
    <row r="2448" spans="2:5" x14ac:dyDescent="0.2">
      <c r="B2448" s="60" t="s">
        <v>4005</v>
      </c>
      <c r="C2448" s="192">
        <v>500267</v>
      </c>
      <c r="D2448" s="60" t="s">
        <v>395</v>
      </c>
      <c r="E2448" s="60" t="s">
        <v>1052</v>
      </c>
    </row>
    <row r="2449" spans="2:5" x14ac:dyDescent="0.2">
      <c r="B2449" s="60" t="s">
        <v>4006</v>
      </c>
      <c r="C2449" s="192">
        <v>539229</v>
      </c>
      <c r="D2449" s="60" t="s">
        <v>395</v>
      </c>
      <c r="E2449" s="60" t="s">
        <v>384</v>
      </c>
    </row>
    <row r="2450" spans="2:5" x14ac:dyDescent="0.2">
      <c r="B2450" s="60" t="s">
        <v>4007</v>
      </c>
      <c r="C2450" s="192">
        <v>506919</v>
      </c>
      <c r="D2450" s="60" t="s">
        <v>395</v>
      </c>
      <c r="E2450" s="60" t="s">
        <v>433</v>
      </c>
    </row>
    <row r="2451" spans="2:5" x14ac:dyDescent="0.2">
      <c r="B2451" s="60" t="s">
        <v>4008</v>
      </c>
      <c r="C2451" s="192">
        <v>539400</v>
      </c>
      <c r="D2451" s="60" t="s">
        <v>395</v>
      </c>
      <c r="E2451" s="60" t="s">
        <v>509</v>
      </c>
    </row>
    <row r="2452" spans="2:5" x14ac:dyDescent="0.2">
      <c r="B2452" s="60" t="s">
        <v>4009</v>
      </c>
      <c r="C2452" s="192">
        <v>539400</v>
      </c>
      <c r="D2452" s="60" t="s">
        <v>395</v>
      </c>
      <c r="E2452" s="60" t="s">
        <v>509</v>
      </c>
    </row>
    <row r="2453" spans="2:5" x14ac:dyDescent="0.2">
      <c r="B2453" s="60" t="s">
        <v>4010</v>
      </c>
      <c r="C2453" s="192">
        <v>532728</v>
      </c>
      <c r="D2453" s="60" t="s">
        <v>4011</v>
      </c>
      <c r="E2453" s="60" t="s">
        <v>389</v>
      </c>
    </row>
    <row r="2454" spans="2:5" x14ac:dyDescent="0.2">
      <c r="B2454" s="60" t="s">
        <v>4012</v>
      </c>
      <c r="C2454" s="192">
        <v>513269</v>
      </c>
      <c r="D2454" s="60" t="s">
        <v>4013</v>
      </c>
      <c r="E2454" s="60" t="s">
        <v>793</v>
      </c>
    </row>
    <row r="2455" spans="2:5" x14ac:dyDescent="0.2">
      <c r="B2455" s="60" t="s">
        <v>4014</v>
      </c>
      <c r="C2455" s="192">
        <v>513269</v>
      </c>
      <c r="D2455" s="60" t="s">
        <v>4013</v>
      </c>
      <c r="E2455" s="60" t="s">
        <v>793</v>
      </c>
    </row>
    <row r="2456" spans="2:5" x14ac:dyDescent="0.2">
      <c r="B2456" s="60" t="s">
        <v>4015</v>
      </c>
      <c r="C2456" s="192">
        <v>533169</v>
      </c>
      <c r="D2456" s="60" t="s">
        <v>4016</v>
      </c>
      <c r="E2456" s="60" t="s">
        <v>793</v>
      </c>
    </row>
    <row r="2457" spans="2:5" x14ac:dyDescent="0.2">
      <c r="B2457" s="60" t="s">
        <v>4017</v>
      </c>
      <c r="C2457" s="192">
        <v>539045</v>
      </c>
      <c r="D2457" s="60" t="s">
        <v>4018</v>
      </c>
      <c r="E2457" s="60" t="s">
        <v>700</v>
      </c>
    </row>
    <row r="2458" spans="2:5" x14ac:dyDescent="0.2">
      <c r="B2458" s="60" t="s">
        <v>4019</v>
      </c>
      <c r="C2458" s="192">
        <v>539046</v>
      </c>
      <c r="D2458" s="60" t="s">
        <v>4020</v>
      </c>
      <c r="E2458" s="60" t="s">
        <v>427</v>
      </c>
    </row>
    <row r="2459" spans="2:5" x14ac:dyDescent="0.2">
      <c r="B2459" s="60" t="s">
        <v>4021</v>
      </c>
      <c r="C2459" s="192">
        <v>532932</v>
      </c>
      <c r="D2459" s="60" t="s">
        <v>4022</v>
      </c>
      <c r="E2459" s="60" t="s">
        <v>590</v>
      </c>
    </row>
    <row r="2460" spans="2:5" x14ac:dyDescent="0.2">
      <c r="B2460" s="60" t="s">
        <v>4023</v>
      </c>
      <c r="C2460" s="192">
        <v>539044</v>
      </c>
      <c r="D2460" s="60" t="s">
        <v>4024</v>
      </c>
      <c r="E2460" s="60" t="s">
        <v>427</v>
      </c>
    </row>
    <row r="2461" spans="2:5" x14ac:dyDescent="0.2">
      <c r="B2461" s="60" t="s">
        <v>4025</v>
      </c>
      <c r="C2461" s="192">
        <v>500268</v>
      </c>
      <c r="D2461" s="60" t="s">
        <v>4026</v>
      </c>
      <c r="E2461" s="60" t="s">
        <v>609</v>
      </c>
    </row>
    <row r="2462" spans="2:5" x14ac:dyDescent="0.2">
      <c r="B2462" s="60" t="s">
        <v>4027</v>
      </c>
      <c r="C2462" s="192">
        <v>531213</v>
      </c>
      <c r="D2462" s="60" t="s">
        <v>4028</v>
      </c>
      <c r="E2462" s="60" t="s">
        <v>412</v>
      </c>
    </row>
    <row r="2463" spans="2:5" x14ac:dyDescent="0.2">
      <c r="B2463" s="60" t="s">
        <v>4029</v>
      </c>
      <c r="C2463" s="192">
        <v>540402</v>
      </c>
      <c r="D2463" s="60" t="s">
        <v>395</v>
      </c>
      <c r="E2463" s="60" t="s">
        <v>481</v>
      </c>
    </row>
    <row r="2464" spans="2:5" x14ac:dyDescent="0.2">
      <c r="B2464" s="60" t="s">
        <v>4030</v>
      </c>
      <c r="C2464" s="192" t="s">
        <v>395</v>
      </c>
      <c r="D2464" s="60" t="s">
        <v>4031</v>
      </c>
      <c r="E2464" s="60" t="s">
        <v>406</v>
      </c>
    </row>
    <row r="2465" spans="2:5" x14ac:dyDescent="0.2">
      <c r="B2465" s="60" t="s">
        <v>4032</v>
      </c>
      <c r="C2465" s="192">
        <v>533204</v>
      </c>
      <c r="D2465" s="60" t="s">
        <v>4033</v>
      </c>
      <c r="E2465" s="60" t="s">
        <v>410</v>
      </c>
    </row>
    <row r="2466" spans="2:5" x14ac:dyDescent="0.2">
      <c r="B2466" s="60" t="s">
        <v>4034</v>
      </c>
      <c r="C2466" s="192">
        <v>505850</v>
      </c>
      <c r="D2466" s="60" t="s">
        <v>4035</v>
      </c>
      <c r="E2466" s="60" t="s">
        <v>412</v>
      </c>
    </row>
    <row r="2467" spans="2:5" x14ac:dyDescent="0.2">
      <c r="B2467" s="60" t="s">
        <v>4036</v>
      </c>
      <c r="C2467" s="192">
        <v>502157</v>
      </c>
      <c r="D2467" s="60" t="s">
        <v>4037</v>
      </c>
      <c r="E2467" s="60" t="s">
        <v>408</v>
      </c>
    </row>
    <row r="2468" spans="2:5" x14ac:dyDescent="0.2">
      <c r="B2468" s="60" t="s">
        <v>4038</v>
      </c>
      <c r="C2468" s="192">
        <v>532637</v>
      </c>
      <c r="D2468" s="60" t="s">
        <v>4039</v>
      </c>
      <c r="E2468" s="60" t="s">
        <v>433</v>
      </c>
    </row>
    <row r="2469" spans="2:5" x14ac:dyDescent="0.2">
      <c r="B2469" s="60" t="s">
        <v>4040</v>
      </c>
      <c r="C2469" s="192">
        <v>537800</v>
      </c>
      <c r="D2469" s="60" t="s">
        <v>395</v>
      </c>
      <c r="E2469" s="60" t="s">
        <v>412</v>
      </c>
    </row>
    <row r="2470" spans="2:5" x14ac:dyDescent="0.2">
      <c r="B2470" s="60" t="s">
        <v>4041</v>
      </c>
      <c r="C2470" s="192">
        <v>514418</v>
      </c>
      <c r="D2470" s="60" t="s">
        <v>395</v>
      </c>
      <c r="E2470" s="60" t="s">
        <v>443</v>
      </c>
    </row>
    <row r="2471" spans="2:5" x14ac:dyDescent="0.2">
      <c r="B2471" s="60" t="s">
        <v>4042</v>
      </c>
      <c r="C2471" s="192">
        <v>539275</v>
      </c>
      <c r="D2471" s="60" t="s">
        <v>395</v>
      </c>
      <c r="E2471" s="60" t="s">
        <v>593</v>
      </c>
    </row>
    <row r="2472" spans="2:5" x14ac:dyDescent="0.2">
      <c r="B2472" s="60" t="s">
        <v>4043</v>
      </c>
      <c r="C2472" s="192">
        <v>516007</v>
      </c>
      <c r="D2472" s="60" t="s">
        <v>4044</v>
      </c>
      <c r="E2472" s="60" t="s">
        <v>890</v>
      </c>
    </row>
    <row r="2473" spans="2:5" x14ac:dyDescent="0.2">
      <c r="B2473" s="60" t="s">
        <v>4045</v>
      </c>
      <c r="C2473" s="192">
        <v>530011</v>
      </c>
      <c r="D2473" s="60" t="s">
        <v>4046</v>
      </c>
      <c r="E2473" s="60" t="s">
        <v>903</v>
      </c>
    </row>
    <row r="2474" spans="2:5" x14ac:dyDescent="0.2">
      <c r="B2474" s="60" t="s">
        <v>4047</v>
      </c>
      <c r="C2474" s="192">
        <v>500109</v>
      </c>
      <c r="D2474" s="60" t="s">
        <v>4048</v>
      </c>
      <c r="E2474" s="60" t="s">
        <v>1323</v>
      </c>
    </row>
    <row r="2475" spans="2:5" x14ac:dyDescent="0.2">
      <c r="B2475" s="60" t="s">
        <v>4049</v>
      </c>
      <c r="C2475" s="192">
        <v>530243</v>
      </c>
      <c r="D2475" s="60" t="s">
        <v>395</v>
      </c>
      <c r="E2475" s="60" t="s">
        <v>488</v>
      </c>
    </row>
    <row r="2476" spans="2:5" x14ac:dyDescent="0.2">
      <c r="B2476" s="60" t="s">
        <v>4050</v>
      </c>
      <c r="C2476" s="192">
        <v>507938</v>
      </c>
      <c r="D2476" s="60" t="s">
        <v>395</v>
      </c>
      <c r="E2476" s="60" t="s">
        <v>412</v>
      </c>
    </row>
    <row r="2477" spans="2:5" x14ac:dyDescent="0.2">
      <c r="B2477" s="60" t="s">
        <v>4051</v>
      </c>
      <c r="C2477" s="192">
        <v>533078</v>
      </c>
      <c r="D2477" s="60" t="s">
        <v>395</v>
      </c>
      <c r="E2477" s="60" t="s">
        <v>481</v>
      </c>
    </row>
    <row r="2478" spans="2:5" x14ac:dyDescent="0.2">
      <c r="B2478" s="60" t="s">
        <v>4052</v>
      </c>
      <c r="C2478" s="192">
        <v>540396</v>
      </c>
      <c r="D2478" s="60" t="s">
        <v>395</v>
      </c>
      <c r="E2478" s="60" t="s">
        <v>410</v>
      </c>
    </row>
    <row r="2479" spans="2:5" x14ac:dyDescent="0.2">
      <c r="B2479" s="60" t="s">
        <v>4053</v>
      </c>
      <c r="C2479" s="192">
        <v>540396</v>
      </c>
      <c r="D2479" s="60" t="s">
        <v>395</v>
      </c>
      <c r="E2479" s="60" t="s">
        <v>410</v>
      </c>
    </row>
    <row r="2480" spans="2:5" x14ac:dyDescent="0.2">
      <c r="B2480" s="60" t="s">
        <v>4054</v>
      </c>
      <c r="C2480" s="192">
        <v>541974</v>
      </c>
      <c r="D2480" s="60" t="s">
        <v>395</v>
      </c>
      <c r="E2480" s="60" t="s">
        <v>644</v>
      </c>
    </row>
    <row r="2481" spans="2:5" x14ac:dyDescent="0.2">
      <c r="B2481" s="60" t="s">
        <v>4055</v>
      </c>
      <c r="C2481" s="192">
        <v>539207</v>
      </c>
      <c r="D2481" s="60" t="s">
        <v>4056</v>
      </c>
      <c r="E2481" s="60" t="s">
        <v>830</v>
      </c>
    </row>
    <row r="2482" spans="2:5" x14ac:dyDescent="0.2">
      <c r="B2482" s="60" t="s">
        <v>4057</v>
      </c>
      <c r="C2482" s="192">
        <v>530537</v>
      </c>
      <c r="D2482" s="60" t="s">
        <v>395</v>
      </c>
      <c r="E2482" s="60" t="s">
        <v>453</v>
      </c>
    </row>
    <row r="2483" spans="2:5" x14ac:dyDescent="0.2">
      <c r="B2483" s="60" t="s">
        <v>4058</v>
      </c>
      <c r="C2483" s="192">
        <v>511758</v>
      </c>
      <c r="D2483" s="60" t="s">
        <v>395</v>
      </c>
      <c r="E2483" s="60" t="s">
        <v>412</v>
      </c>
    </row>
    <row r="2484" spans="2:5" x14ac:dyDescent="0.2">
      <c r="B2484" s="60" t="s">
        <v>4059</v>
      </c>
      <c r="C2484" s="192">
        <v>512303</v>
      </c>
      <c r="D2484" s="60" t="s">
        <v>395</v>
      </c>
      <c r="E2484" s="60" t="s">
        <v>816</v>
      </c>
    </row>
    <row r="2485" spans="2:5" x14ac:dyDescent="0.2">
      <c r="B2485" s="60" t="s">
        <v>4060</v>
      </c>
      <c r="C2485" s="192">
        <v>505324</v>
      </c>
      <c r="D2485" s="60" t="s">
        <v>4061</v>
      </c>
      <c r="E2485" s="60" t="s">
        <v>403</v>
      </c>
    </row>
    <row r="2486" spans="2:5" x14ac:dyDescent="0.2">
      <c r="B2486" s="60" t="s">
        <v>4062</v>
      </c>
      <c r="C2486" s="192">
        <v>505324</v>
      </c>
      <c r="D2486" s="60" t="s">
        <v>4061</v>
      </c>
      <c r="E2486" s="60" t="s">
        <v>403</v>
      </c>
    </row>
    <row r="2487" spans="2:5" x14ac:dyDescent="0.2">
      <c r="B2487" s="60" t="s">
        <v>4063</v>
      </c>
      <c r="C2487" s="192">
        <v>538970</v>
      </c>
      <c r="D2487" s="60" t="s">
        <v>395</v>
      </c>
      <c r="E2487" s="60" t="s">
        <v>481</v>
      </c>
    </row>
    <row r="2488" spans="2:5" x14ac:dyDescent="0.2">
      <c r="B2488" s="60" t="s">
        <v>4064</v>
      </c>
      <c r="C2488" s="192">
        <v>521018</v>
      </c>
      <c r="D2488" s="60" t="s">
        <v>4065</v>
      </c>
      <c r="E2488" s="60" t="s">
        <v>410</v>
      </c>
    </row>
    <row r="2489" spans="2:5" x14ac:dyDescent="0.2">
      <c r="B2489" s="60" t="s">
        <v>4066</v>
      </c>
      <c r="C2489" s="192">
        <v>503101</v>
      </c>
      <c r="D2489" s="60" t="s">
        <v>4067</v>
      </c>
      <c r="E2489" s="60" t="s">
        <v>481</v>
      </c>
    </row>
    <row r="2490" spans="2:5" x14ac:dyDescent="0.2">
      <c r="B2490" s="60" t="s">
        <v>4068</v>
      </c>
      <c r="C2490" s="192">
        <v>502250</v>
      </c>
      <c r="D2490" s="60" t="s">
        <v>395</v>
      </c>
      <c r="E2490" s="60" t="s">
        <v>923</v>
      </c>
    </row>
    <row r="2491" spans="2:5" x14ac:dyDescent="0.2">
      <c r="B2491" s="60" t="s">
        <v>4069</v>
      </c>
      <c r="C2491" s="192">
        <v>513544</v>
      </c>
      <c r="D2491" s="60" t="s">
        <v>395</v>
      </c>
      <c r="E2491" s="60" t="s">
        <v>469</v>
      </c>
    </row>
    <row r="2492" spans="2:5" x14ac:dyDescent="0.2">
      <c r="B2492" s="60" t="s">
        <v>4070</v>
      </c>
      <c r="C2492" s="192">
        <v>530543</v>
      </c>
      <c r="D2492" s="60" t="s">
        <v>395</v>
      </c>
      <c r="E2492" s="60" t="s">
        <v>481</v>
      </c>
    </row>
    <row r="2493" spans="2:5" x14ac:dyDescent="0.2">
      <c r="B2493" s="60" t="s">
        <v>4071</v>
      </c>
      <c r="C2493" s="192">
        <v>540254</v>
      </c>
      <c r="D2493" s="60" t="s">
        <v>395</v>
      </c>
      <c r="E2493" s="60" t="s">
        <v>412</v>
      </c>
    </row>
    <row r="2494" spans="2:5" x14ac:dyDescent="0.2">
      <c r="B2494" s="60" t="s">
        <v>4072</v>
      </c>
      <c r="C2494" s="192">
        <v>500206</v>
      </c>
      <c r="D2494" s="60" t="s">
        <v>395</v>
      </c>
      <c r="E2494" s="60" t="s">
        <v>412</v>
      </c>
    </row>
    <row r="2495" spans="2:5" x14ac:dyDescent="0.2">
      <c r="B2495" s="60" t="s">
        <v>4073</v>
      </c>
      <c r="C2495" s="192">
        <v>531642</v>
      </c>
      <c r="D2495" s="60" t="s">
        <v>4074</v>
      </c>
      <c r="E2495" s="60" t="s">
        <v>577</v>
      </c>
    </row>
    <row r="2496" spans="2:5" x14ac:dyDescent="0.2">
      <c r="B2496" s="60" t="s">
        <v>4075</v>
      </c>
      <c r="C2496" s="192" t="s">
        <v>395</v>
      </c>
      <c r="D2496" s="60" t="s">
        <v>4076</v>
      </c>
      <c r="E2496" s="60" t="s">
        <v>406</v>
      </c>
    </row>
    <row r="2497" spans="2:5" x14ac:dyDescent="0.2">
      <c r="B2497" s="60" t="s">
        <v>4077</v>
      </c>
      <c r="C2497" s="192" t="s">
        <v>395</v>
      </c>
      <c r="D2497" s="60" t="s">
        <v>4076</v>
      </c>
      <c r="E2497" s="60" t="s">
        <v>406</v>
      </c>
    </row>
    <row r="2498" spans="2:5" x14ac:dyDescent="0.2">
      <c r="B2498" s="60" t="s">
        <v>4078</v>
      </c>
      <c r="C2498" s="192">
        <v>531503</v>
      </c>
      <c r="D2498" s="60" t="s">
        <v>395</v>
      </c>
      <c r="E2498" s="60" t="s">
        <v>410</v>
      </c>
    </row>
    <row r="2499" spans="2:5" x14ac:dyDescent="0.2">
      <c r="B2499" s="60" t="s">
        <v>4079</v>
      </c>
      <c r="C2499" s="192">
        <v>526891</v>
      </c>
      <c r="D2499" s="60" t="s">
        <v>395</v>
      </c>
      <c r="E2499" s="60" t="s">
        <v>378</v>
      </c>
    </row>
    <row r="2500" spans="2:5" x14ac:dyDescent="0.2">
      <c r="B2500" s="60" t="s">
        <v>4080</v>
      </c>
      <c r="C2500" s="192">
        <v>524404</v>
      </c>
      <c r="D2500" s="60" t="s">
        <v>4081</v>
      </c>
      <c r="E2500" s="60" t="s">
        <v>433</v>
      </c>
    </row>
    <row r="2501" spans="2:5" x14ac:dyDescent="0.2">
      <c r="B2501" s="60" t="s">
        <v>4082</v>
      </c>
      <c r="C2501" s="192" t="s">
        <v>395</v>
      </c>
      <c r="D2501" s="60" t="s">
        <v>4083</v>
      </c>
      <c r="E2501" s="60" t="s">
        <v>406</v>
      </c>
    </row>
    <row r="2502" spans="2:5" x14ac:dyDescent="0.2">
      <c r="B2502" s="60" t="s">
        <v>4084</v>
      </c>
      <c r="C2502" s="192">
        <v>517467</v>
      </c>
      <c r="D2502" s="60" t="s">
        <v>395</v>
      </c>
      <c r="E2502" s="60" t="s">
        <v>693</v>
      </c>
    </row>
    <row r="2503" spans="2:5" x14ac:dyDescent="0.2">
      <c r="B2503" s="60" t="s">
        <v>4085</v>
      </c>
      <c r="C2503" s="192">
        <v>523566</v>
      </c>
      <c r="D2503" s="60" t="s">
        <v>395</v>
      </c>
      <c r="E2503" s="60" t="s">
        <v>481</v>
      </c>
    </row>
    <row r="2504" spans="2:5" x14ac:dyDescent="0.2">
      <c r="B2504" s="60" t="s">
        <v>4086</v>
      </c>
      <c r="C2504" s="192">
        <v>531540</v>
      </c>
      <c r="D2504" s="60" t="s">
        <v>395</v>
      </c>
      <c r="E2504" s="60" t="s">
        <v>793</v>
      </c>
    </row>
    <row r="2505" spans="2:5" x14ac:dyDescent="0.2">
      <c r="B2505" s="60" t="s">
        <v>4087</v>
      </c>
      <c r="C2505" s="192">
        <v>531319</v>
      </c>
      <c r="D2505" s="60" t="s">
        <v>395</v>
      </c>
      <c r="E2505" s="60" t="s">
        <v>412</v>
      </c>
    </row>
    <row r="2506" spans="2:5" x14ac:dyDescent="0.2">
      <c r="B2506" s="60" t="s">
        <v>4088</v>
      </c>
      <c r="C2506" s="192">
        <v>532500</v>
      </c>
      <c r="D2506" s="60" t="s">
        <v>4089</v>
      </c>
      <c r="E2506" s="60" t="s">
        <v>2324</v>
      </c>
    </row>
    <row r="2507" spans="2:5" x14ac:dyDescent="0.2">
      <c r="B2507" s="60" t="s">
        <v>4090</v>
      </c>
      <c r="C2507" s="192">
        <v>532500</v>
      </c>
      <c r="D2507" s="60" t="s">
        <v>4089</v>
      </c>
      <c r="E2507" s="60" t="s">
        <v>2324</v>
      </c>
    </row>
    <row r="2508" spans="2:5" x14ac:dyDescent="0.2">
      <c r="B2508" s="60" t="s">
        <v>4091</v>
      </c>
      <c r="C2508" s="192" t="s">
        <v>395</v>
      </c>
      <c r="D2508" s="60" t="s">
        <v>4092</v>
      </c>
      <c r="E2508" s="60" t="s">
        <v>406</v>
      </c>
    </row>
    <row r="2509" spans="2:5" x14ac:dyDescent="0.2">
      <c r="B2509" s="60" t="s">
        <v>4093</v>
      </c>
      <c r="C2509" s="192">
        <v>540749</v>
      </c>
      <c r="D2509" s="60" t="s">
        <v>4094</v>
      </c>
      <c r="E2509" s="60" t="s">
        <v>412</v>
      </c>
    </row>
    <row r="2510" spans="2:5" x14ac:dyDescent="0.2">
      <c r="B2510" s="60" t="s">
        <v>4095</v>
      </c>
      <c r="C2510" s="192" t="s">
        <v>395</v>
      </c>
      <c r="D2510" s="60" t="s">
        <v>4096</v>
      </c>
      <c r="E2510" s="60" t="s">
        <v>486</v>
      </c>
    </row>
    <row r="2511" spans="2:5" x14ac:dyDescent="0.2">
      <c r="B2511" s="60" t="s">
        <v>4097</v>
      </c>
      <c r="C2511" s="192">
        <v>523704</v>
      </c>
      <c r="D2511" s="60" t="s">
        <v>4098</v>
      </c>
      <c r="E2511" s="60" t="s">
        <v>488</v>
      </c>
    </row>
    <row r="2512" spans="2:5" x14ac:dyDescent="0.2">
      <c r="B2512" s="60" t="s">
        <v>4099</v>
      </c>
      <c r="C2512" s="192">
        <v>506867</v>
      </c>
      <c r="D2512" s="60" t="s">
        <v>395</v>
      </c>
      <c r="E2512" s="60" t="s">
        <v>410</v>
      </c>
    </row>
    <row r="2513" spans="2:5" x14ac:dyDescent="0.2">
      <c r="B2513" s="60" t="s">
        <v>4100</v>
      </c>
      <c r="C2513" s="192">
        <v>511768</v>
      </c>
      <c r="D2513" s="60" t="s">
        <v>395</v>
      </c>
      <c r="E2513" s="60" t="s">
        <v>412</v>
      </c>
    </row>
    <row r="2514" spans="2:5" x14ac:dyDescent="0.2">
      <c r="B2514" s="60" t="s">
        <v>4101</v>
      </c>
      <c r="C2514" s="192">
        <v>511688</v>
      </c>
      <c r="D2514" s="60" t="s">
        <v>395</v>
      </c>
      <c r="E2514" s="60" t="s">
        <v>412</v>
      </c>
    </row>
    <row r="2515" spans="2:5" x14ac:dyDescent="0.2">
      <c r="B2515" s="60" t="s">
        <v>4102</v>
      </c>
      <c r="C2515" s="192">
        <v>540704</v>
      </c>
      <c r="D2515" s="60" t="s">
        <v>4103</v>
      </c>
      <c r="E2515" s="60" t="s">
        <v>401</v>
      </c>
    </row>
    <row r="2516" spans="2:5" x14ac:dyDescent="0.2">
      <c r="B2516" s="60" t="s">
        <v>4104</v>
      </c>
      <c r="C2516" s="192">
        <v>539219</v>
      </c>
      <c r="D2516" s="60" t="s">
        <v>395</v>
      </c>
      <c r="E2516" s="60" t="s">
        <v>1314</v>
      </c>
    </row>
    <row r="2517" spans="2:5" x14ac:dyDescent="0.2">
      <c r="B2517" s="60" t="s">
        <v>4105</v>
      </c>
      <c r="C2517" s="192">
        <v>500248</v>
      </c>
      <c r="D2517" s="60" t="s">
        <v>395</v>
      </c>
      <c r="E2517" s="60" t="s">
        <v>515</v>
      </c>
    </row>
    <row r="2518" spans="2:5" x14ac:dyDescent="0.2">
      <c r="B2518" s="60" t="s">
        <v>4106</v>
      </c>
      <c r="C2518" s="192">
        <v>523371</v>
      </c>
      <c r="D2518" s="60" t="s">
        <v>4107</v>
      </c>
      <c r="E2518" s="60" t="s">
        <v>1093</v>
      </c>
    </row>
    <row r="2519" spans="2:5" x14ac:dyDescent="0.2">
      <c r="B2519" s="60" t="s">
        <v>4108</v>
      </c>
      <c r="C2519" s="192">
        <v>539981</v>
      </c>
      <c r="D2519" s="60" t="s">
        <v>4109</v>
      </c>
      <c r="E2519" s="60" t="s">
        <v>561</v>
      </c>
    </row>
    <row r="2520" spans="2:5" x14ac:dyDescent="0.2">
      <c r="B2520" s="60" t="s">
        <v>4110</v>
      </c>
      <c r="C2520" s="192">
        <v>534563</v>
      </c>
      <c r="D2520" s="60" t="s">
        <v>4111</v>
      </c>
      <c r="E2520" s="60" t="s">
        <v>403</v>
      </c>
    </row>
    <row r="2521" spans="2:5" x14ac:dyDescent="0.2">
      <c r="B2521" s="60" t="s">
        <v>4112</v>
      </c>
      <c r="C2521" s="192">
        <v>500271</v>
      </c>
      <c r="D2521" s="60" t="s">
        <v>4113</v>
      </c>
      <c r="E2521" s="60" t="s">
        <v>2807</v>
      </c>
    </row>
    <row r="2522" spans="2:5" x14ac:dyDescent="0.2">
      <c r="B2522" s="60" t="s">
        <v>4114</v>
      </c>
      <c r="C2522" s="192">
        <v>539981</v>
      </c>
      <c r="D2522" s="60" t="s">
        <v>4115</v>
      </c>
      <c r="E2522" s="60" t="s">
        <v>561</v>
      </c>
    </row>
    <row r="2523" spans="2:5" x14ac:dyDescent="0.2">
      <c r="B2523" s="60" t="s">
        <v>4116</v>
      </c>
      <c r="C2523" s="192">
        <v>539940</v>
      </c>
      <c r="D2523" s="60" t="s">
        <v>4117</v>
      </c>
      <c r="E2523" s="60" t="s">
        <v>561</v>
      </c>
    </row>
    <row r="2524" spans="2:5" x14ac:dyDescent="0.2">
      <c r="B2524" s="60" t="s">
        <v>4118</v>
      </c>
      <c r="C2524" s="192">
        <v>534338</v>
      </c>
      <c r="D2524" s="60" t="s">
        <v>395</v>
      </c>
      <c r="E2524" s="60" t="s">
        <v>481</v>
      </c>
    </row>
    <row r="2525" spans="2:5" x14ac:dyDescent="0.2">
      <c r="B2525" s="60" t="s">
        <v>4119</v>
      </c>
      <c r="C2525" s="192">
        <v>526538</v>
      </c>
      <c r="D2525" s="60" t="s">
        <v>395</v>
      </c>
      <c r="E2525" s="60" t="s">
        <v>433</v>
      </c>
    </row>
    <row r="2526" spans="2:5" x14ac:dyDescent="0.2">
      <c r="B2526" s="60" t="s">
        <v>4120</v>
      </c>
      <c r="C2526" s="192">
        <v>540401</v>
      </c>
      <c r="D2526" s="60" t="s">
        <v>395</v>
      </c>
      <c r="E2526" s="60" t="s">
        <v>417</v>
      </c>
    </row>
    <row r="2527" spans="2:5" x14ac:dyDescent="0.2">
      <c r="B2527" s="60" t="s">
        <v>4121</v>
      </c>
      <c r="C2527" s="192">
        <v>539519</v>
      </c>
      <c r="D2527" s="60" t="s">
        <v>395</v>
      </c>
      <c r="E2527" s="60" t="s">
        <v>429</v>
      </c>
    </row>
    <row r="2528" spans="2:5" x14ac:dyDescent="0.2">
      <c r="B2528" s="60" t="s">
        <v>4122</v>
      </c>
      <c r="C2528" s="192">
        <v>531221</v>
      </c>
      <c r="D2528" s="60" t="s">
        <v>395</v>
      </c>
      <c r="E2528" s="60" t="s">
        <v>923</v>
      </c>
    </row>
    <row r="2529" spans="2:5" x14ac:dyDescent="0.2">
      <c r="B2529" s="60" t="s">
        <v>4123</v>
      </c>
      <c r="C2529" s="192">
        <v>531680</v>
      </c>
      <c r="D2529" s="60" t="s">
        <v>395</v>
      </c>
      <c r="E2529" s="60" t="s">
        <v>509</v>
      </c>
    </row>
    <row r="2530" spans="2:5" x14ac:dyDescent="0.2">
      <c r="B2530" s="60" t="s">
        <v>4124</v>
      </c>
      <c r="C2530" s="192">
        <v>522249</v>
      </c>
      <c r="D2530" s="60" t="s">
        <v>4125</v>
      </c>
      <c r="E2530" s="60" t="s">
        <v>410</v>
      </c>
    </row>
    <row r="2531" spans="2:5" x14ac:dyDescent="0.2">
      <c r="B2531" s="60" t="s">
        <v>4126</v>
      </c>
      <c r="C2531" s="192">
        <v>523792</v>
      </c>
      <c r="D2531" s="60" t="s">
        <v>4127</v>
      </c>
      <c r="E2531" s="60" t="s">
        <v>403</v>
      </c>
    </row>
    <row r="2532" spans="2:5" x14ac:dyDescent="0.2">
      <c r="B2532" s="60" t="s">
        <v>4128</v>
      </c>
      <c r="C2532" s="192">
        <v>533152</v>
      </c>
      <c r="D2532" s="60" t="s">
        <v>4129</v>
      </c>
      <c r="E2532" s="60" t="s">
        <v>793</v>
      </c>
    </row>
    <row r="2533" spans="2:5" x14ac:dyDescent="0.2">
      <c r="B2533" s="60" t="s">
        <v>4130</v>
      </c>
      <c r="C2533" s="192">
        <v>532852</v>
      </c>
      <c r="D2533" s="60" t="s">
        <v>4131</v>
      </c>
      <c r="E2533" s="60" t="s">
        <v>415</v>
      </c>
    </row>
    <row r="2534" spans="2:5" x14ac:dyDescent="0.2">
      <c r="B2534" s="60" t="s">
        <v>4132</v>
      </c>
      <c r="C2534" s="192">
        <v>532654</v>
      </c>
      <c r="D2534" s="60" t="s">
        <v>4133</v>
      </c>
      <c r="E2534" s="60" t="s">
        <v>802</v>
      </c>
    </row>
    <row r="2535" spans="2:5" x14ac:dyDescent="0.2">
      <c r="B2535" s="60" t="s">
        <v>4134</v>
      </c>
      <c r="C2535" s="192">
        <v>532654</v>
      </c>
      <c r="D2535" s="60" t="s">
        <v>4133</v>
      </c>
      <c r="E2535" s="60" t="s">
        <v>802</v>
      </c>
    </row>
    <row r="2536" spans="2:5" x14ac:dyDescent="0.2">
      <c r="B2536" s="60" t="s">
        <v>4135</v>
      </c>
      <c r="C2536" s="192">
        <v>532629</v>
      </c>
      <c r="D2536" s="60" t="s">
        <v>4136</v>
      </c>
      <c r="E2536" s="60" t="s">
        <v>793</v>
      </c>
    </row>
    <row r="2537" spans="2:5" x14ac:dyDescent="0.2">
      <c r="B2537" s="60" t="s">
        <v>4137</v>
      </c>
      <c r="C2537" s="192">
        <v>512267</v>
      </c>
      <c r="D2537" s="60" t="s">
        <v>395</v>
      </c>
      <c r="E2537" s="60" t="s">
        <v>398</v>
      </c>
    </row>
    <row r="2538" spans="2:5" x14ac:dyDescent="0.2">
      <c r="B2538" s="60" t="s">
        <v>4138</v>
      </c>
      <c r="C2538" s="192">
        <v>531146</v>
      </c>
      <c r="D2538" s="60" t="s">
        <v>395</v>
      </c>
      <c r="E2538" s="60" t="s">
        <v>433</v>
      </c>
    </row>
    <row r="2539" spans="2:5" x14ac:dyDescent="0.2">
      <c r="B2539" s="60" t="s">
        <v>4139</v>
      </c>
      <c r="C2539" s="192">
        <v>523144</v>
      </c>
      <c r="D2539" s="60" t="s">
        <v>395</v>
      </c>
      <c r="E2539" s="60" t="s">
        <v>433</v>
      </c>
    </row>
    <row r="2540" spans="2:5" x14ac:dyDescent="0.2">
      <c r="B2540" s="60" t="s">
        <v>4140</v>
      </c>
      <c r="C2540" s="192">
        <v>539938</v>
      </c>
      <c r="D2540" s="60" t="s">
        <v>4141</v>
      </c>
      <c r="E2540" s="60" t="s">
        <v>378</v>
      </c>
    </row>
    <row r="2541" spans="2:5" x14ac:dyDescent="0.2">
      <c r="B2541" s="60" t="s">
        <v>4142</v>
      </c>
      <c r="C2541" s="192">
        <v>540937</v>
      </c>
      <c r="D2541" s="60" t="s">
        <v>395</v>
      </c>
      <c r="E2541" s="60" t="s">
        <v>433</v>
      </c>
    </row>
    <row r="2542" spans="2:5" x14ac:dyDescent="0.2">
      <c r="B2542" s="60" t="s">
        <v>4143</v>
      </c>
      <c r="C2542" s="192">
        <v>526301</v>
      </c>
      <c r="D2542" s="60" t="s">
        <v>395</v>
      </c>
      <c r="E2542" s="60" t="s">
        <v>584</v>
      </c>
    </row>
    <row r="2543" spans="2:5" x14ac:dyDescent="0.2">
      <c r="B2543" s="60" t="s">
        <v>4144</v>
      </c>
      <c r="C2543" s="192">
        <v>538834</v>
      </c>
      <c r="D2543" s="60" t="s">
        <v>395</v>
      </c>
      <c r="E2543" s="60" t="s">
        <v>412</v>
      </c>
    </row>
    <row r="2544" spans="2:5" x14ac:dyDescent="0.2">
      <c r="B2544" s="60" t="s">
        <v>4145</v>
      </c>
      <c r="C2544" s="192">
        <v>512505</v>
      </c>
      <c r="D2544" s="60" t="s">
        <v>395</v>
      </c>
      <c r="E2544" s="60" t="s">
        <v>718</v>
      </c>
    </row>
    <row r="2545" spans="2:5" x14ac:dyDescent="0.2">
      <c r="B2545" s="60" t="s">
        <v>4146</v>
      </c>
      <c r="C2545" s="192">
        <v>540519</v>
      </c>
      <c r="D2545" s="60" t="s">
        <v>395</v>
      </c>
      <c r="E2545" s="60" t="s">
        <v>403</v>
      </c>
    </row>
    <row r="2546" spans="2:5" x14ac:dyDescent="0.2">
      <c r="B2546" s="60" t="s">
        <v>4147</v>
      </c>
      <c r="C2546" s="192">
        <v>511276</v>
      </c>
      <c r="D2546" s="60" t="s">
        <v>395</v>
      </c>
      <c r="E2546" s="60" t="s">
        <v>593</v>
      </c>
    </row>
    <row r="2547" spans="2:5" x14ac:dyDescent="0.2">
      <c r="B2547" s="60" t="s">
        <v>4148</v>
      </c>
      <c r="C2547" s="192">
        <v>531176</v>
      </c>
      <c r="D2547" s="60" t="s">
        <v>395</v>
      </c>
      <c r="E2547" s="60" t="s">
        <v>412</v>
      </c>
    </row>
    <row r="2548" spans="2:5" x14ac:dyDescent="0.2">
      <c r="B2548" s="60" t="s">
        <v>4149</v>
      </c>
      <c r="C2548" s="192">
        <v>531417</v>
      </c>
      <c r="D2548" s="60" t="s">
        <v>395</v>
      </c>
      <c r="E2548" s="60" t="s">
        <v>412</v>
      </c>
    </row>
    <row r="2549" spans="2:5" x14ac:dyDescent="0.2">
      <c r="B2549" s="60" t="s">
        <v>4150</v>
      </c>
      <c r="C2549" s="192">
        <v>532105</v>
      </c>
      <c r="D2549" s="60" t="s">
        <v>395</v>
      </c>
      <c r="E2549" s="60" t="s">
        <v>816</v>
      </c>
    </row>
    <row r="2550" spans="2:5" x14ac:dyDescent="0.2">
      <c r="B2550" s="60" t="s">
        <v>4151</v>
      </c>
      <c r="C2550" s="192">
        <v>532105</v>
      </c>
      <c r="D2550" s="60" t="s">
        <v>395</v>
      </c>
      <c r="E2550" s="60" t="s">
        <v>816</v>
      </c>
    </row>
    <row r="2551" spans="2:5" x14ac:dyDescent="0.2">
      <c r="B2551" s="60" t="s">
        <v>4152</v>
      </c>
      <c r="C2551" s="192">
        <v>539767</v>
      </c>
      <c r="D2551" s="60" t="s">
        <v>395</v>
      </c>
      <c r="E2551" s="60" t="s">
        <v>481</v>
      </c>
    </row>
    <row r="2552" spans="2:5" x14ac:dyDescent="0.2">
      <c r="B2552" s="60" t="s">
        <v>4153</v>
      </c>
      <c r="C2552" s="192">
        <v>532408</v>
      </c>
      <c r="D2552" s="60" t="s">
        <v>4154</v>
      </c>
      <c r="E2552" s="60" t="s">
        <v>488</v>
      </c>
    </row>
    <row r="2553" spans="2:5" x14ac:dyDescent="0.2">
      <c r="B2553" s="60" t="s">
        <v>4155</v>
      </c>
      <c r="C2553" s="192">
        <v>541352</v>
      </c>
      <c r="D2553" s="60" t="s">
        <v>395</v>
      </c>
      <c r="E2553" s="60" t="s">
        <v>475</v>
      </c>
    </row>
    <row r="2554" spans="2:5" x14ac:dyDescent="0.2">
      <c r="B2554" s="60" t="s">
        <v>4156</v>
      </c>
      <c r="C2554" s="192">
        <v>532865</v>
      </c>
      <c r="D2554" s="60" t="s">
        <v>4157</v>
      </c>
      <c r="E2554" s="60" t="s">
        <v>555</v>
      </c>
    </row>
    <row r="2555" spans="2:5" x14ac:dyDescent="0.2">
      <c r="B2555" s="60" t="s">
        <v>4158</v>
      </c>
      <c r="C2555" s="192">
        <v>511367</v>
      </c>
      <c r="D2555" s="60" t="s">
        <v>395</v>
      </c>
      <c r="E2555" s="60" t="s">
        <v>412</v>
      </c>
    </row>
    <row r="2556" spans="2:5" x14ac:dyDescent="0.2">
      <c r="B2556" s="60" t="s">
        <v>4159</v>
      </c>
      <c r="C2556" s="192">
        <v>511367</v>
      </c>
      <c r="D2556" s="60" t="s">
        <v>395</v>
      </c>
      <c r="E2556" s="60" t="s">
        <v>412</v>
      </c>
    </row>
    <row r="2557" spans="2:5" x14ac:dyDescent="0.2">
      <c r="B2557" s="60" t="s">
        <v>4160</v>
      </c>
      <c r="C2557" s="192">
        <v>539012</v>
      </c>
      <c r="D2557" s="60" t="s">
        <v>395</v>
      </c>
      <c r="E2557" s="60" t="s">
        <v>401</v>
      </c>
    </row>
    <row r="2558" spans="2:5" x14ac:dyDescent="0.2">
      <c r="B2558" s="60" t="s">
        <v>4161</v>
      </c>
      <c r="C2558" s="192">
        <v>540730</v>
      </c>
      <c r="D2558" s="60" t="s">
        <v>395</v>
      </c>
      <c r="E2558" s="60" t="s">
        <v>417</v>
      </c>
    </row>
    <row r="2559" spans="2:5" x14ac:dyDescent="0.2">
      <c r="B2559" s="60" t="s">
        <v>4162</v>
      </c>
      <c r="C2559" s="192">
        <v>511740</v>
      </c>
      <c r="D2559" s="60" t="s">
        <v>395</v>
      </c>
      <c r="E2559" s="60" t="s">
        <v>453</v>
      </c>
    </row>
    <row r="2560" spans="2:5" x14ac:dyDescent="0.2">
      <c r="B2560" s="60" t="s">
        <v>4163</v>
      </c>
      <c r="C2560" s="192">
        <v>511377</v>
      </c>
      <c r="D2560" s="60" t="s">
        <v>395</v>
      </c>
      <c r="E2560" s="60" t="s">
        <v>412</v>
      </c>
    </row>
    <row r="2561" spans="2:5" x14ac:dyDescent="0.2">
      <c r="B2561" s="60" t="s">
        <v>4164</v>
      </c>
      <c r="C2561" s="192">
        <v>511738</v>
      </c>
      <c r="D2561" s="60" t="s">
        <v>395</v>
      </c>
      <c r="E2561" s="60" t="s">
        <v>378</v>
      </c>
    </row>
    <row r="2562" spans="2:5" x14ac:dyDescent="0.2">
      <c r="B2562" s="60" t="s">
        <v>4165</v>
      </c>
      <c r="C2562" s="192">
        <v>532307</v>
      </c>
      <c r="D2562" s="60" t="s">
        <v>4166</v>
      </c>
      <c r="E2562" s="60" t="s">
        <v>488</v>
      </c>
    </row>
    <row r="2563" spans="2:5" x14ac:dyDescent="0.2">
      <c r="B2563" s="60" t="s">
        <v>4167</v>
      </c>
      <c r="C2563" s="192">
        <v>531127</v>
      </c>
      <c r="D2563" s="60" t="s">
        <v>395</v>
      </c>
      <c r="E2563" s="60" t="s">
        <v>412</v>
      </c>
    </row>
    <row r="2564" spans="2:5" x14ac:dyDescent="0.2">
      <c r="B2564" s="60" t="s">
        <v>4168</v>
      </c>
      <c r="C2564" s="192">
        <v>523828</v>
      </c>
      <c r="D2564" s="60" t="s">
        <v>4169</v>
      </c>
      <c r="E2564" s="60" t="s">
        <v>750</v>
      </c>
    </row>
    <row r="2565" spans="2:5" x14ac:dyDescent="0.2">
      <c r="B2565" s="60" t="s">
        <v>4170</v>
      </c>
      <c r="C2565" s="192">
        <v>531727</v>
      </c>
      <c r="D2565" s="60" t="s">
        <v>395</v>
      </c>
      <c r="E2565" s="60" t="s">
        <v>750</v>
      </c>
    </row>
    <row r="2566" spans="2:5" x14ac:dyDescent="0.2">
      <c r="B2566" s="60" t="s">
        <v>4171</v>
      </c>
      <c r="C2566" s="192">
        <v>539126</v>
      </c>
      <c r="D2566" s="60" t="s">
        <v>4172</v>
      </c>
      <c r="E2566" s="60" t="s">
        <v>989</v>
      </c>
    </row>
    <row r="2567" spans="2:5" x14ac:dyDescent="0.2">
      <c r="B2567" s="60" t="s">
        <v>4173</v>
      </c>
      <c r="C2567" s="192">
        <v>538942</v>
      </c>
      <c r="D2567" s="60" t="s">
        <v>395</v>
      </c>
      <c r="E2567" s="60" t="s">
        <v>816</v>
      </c>
    </row>
    <row r="2568" spans="2:5" x14ac:dyDescent="0.2">
      <c r="B2568" s="60" t="s">
        <v>4174</v>
      </c>
      <c r="C2568" s="192">
        <v>526235</v>
      </c>
      <c r="D2568" s="60" t="s">
        <v>4175</v>
      </c>
      <c r="E2568" s="60" t="s">
        <v>384</v>
      </c>
    </row>
    <row r="2569" spans="2:5" x14ac:dyDescent="0.2">
      <c r="B2569" s="60" t="s">
        <v>4176</v>
      </c>
      <c r="C2569" s="192">
        <v>500126</v>
      </c>
      <c r="D2569" s="60" t="s">
        <v>4177</v>
      </c>
      <c r="E2569" s="60" t="s">
        <v>433</v>
      </c>
    </row>
    <row r="2570" spans="2:5" x14ac:dyDescent="0.2">
      <c r="B2570" s="60" t="s">
        <v>4178</v>
      </c>
      <c r="C2570" s="192">
        <v>538964</v>
      </c>
      <c r="D2570" s="60" t="s">
        <v>395</v>
      </c>
      <c r="E2570" s="60" t="s">
        <v>433</v>
      </c>
    </row>
    <row r="2571" spans="2:5" x14ac:dyDescent="0.2">
      <c r="B2571" s="60" t="s">
        <v>4179</v>
      </c>
      <c r="C2571" s="192">
        <v>531357</v>
      </c>
      <c r="D2571" s="60" t="s">
        <v>395</v>
      </c>
      <c r="E2571" s="60" t="s">
        <v>417</v>
      </c>
    </row>
    <row r="2572" spans="2:5" x14ac:dyDescent="0.2">
      <c r="B2572" s="60" t="s">
        <v>4180</v>
      </c>
      <c r="C2572" s="192">
        <v>512415</v>
      </c>
      <c r="D2572" s="60" t="s">
        <v>395</v>
      </c>
      <c r="E2572" s="60" t="s">
        <v>816</v>
      </c>
    </row>
    <row r="2573" spans="2:5" x14ac:dyDescent="0.2">
      <c r="B2573" s="60" t="s">
        <v>4181</v>
      </c>
      <c r="C2573" s="192">
        <v>500274</v>
      </c>
      <c r="D2573" s="60" t="s">
        <v>395</v>
      </c>
      <c r="E2573" s="60" t="s">
        <v>433</v>
      </c>
    </row>
    <row r="2574" spans="2:5" x14ac:dyDescent="0.2">
      <c r="B2574" s="60" t="s">
        <v>4182</v>
      </c>
      <c r="C2574" s="192">
        <v>531810</v>
      </c>
      <c r="D2574" s="60" t="s">
        <v>395</v>
      </c>
      <c r="E2574" s="60" t="s">
        <v>718</v>
      </c>
    </row>
    <row r="2575" spans="2:5" x14ac:dyDescent="0.2">
      <c r="B2575" s="60" t="s">
        <v>4183</v>
      </c>
      <c r="C2575" s="192">
        <v>531810</v>
      </c>
      <c r="D2575" s="60" t="s">
        <v>395</v>
      </c>
      <c r="E2575" s="60" t="s">
        <v>718</v>
      </c>
    </row>
    <row r="2576" spans="2:5" x14ac:dyDescent="0.2">
      <c r="B2576" s="60" t="s">
        <v>4184</v>
      </c>
      <c r="C2576" s="192">
        <v>513335</v>
      </c>
      <c r="D2576" s="60" t="s">
        <v>4185</v>
      </c>
      <c r="E2576" s="60" t="s">
        <v>1314</v>
      </c>
    </row>
    <row r="2577" spans="2:5" x14ac:dyDescent="0.2">
      <c r="B2577" s="60" t="s">
        <v>4186</v>
      </c>
      <c r="C2577" s="192">
        <v>532990</v>
      </c>
      <c r="D2577" s="60" t="s">
        <v>4187</v>
      </c>
      <c r="E2577" s="60" t="s">
        <v>427</v>
      </c>
    </row>
    <row r="2578" spans="2:5" x14ac:dyDescent="0.2">
      <c r="B2578" s="60" t="s">
        <v>4188</v>
      </c>
      <c r="C2578" s="192">
        <v>500159</v>
      </c>
      <c r="D2578" s="60" t="s">
        <v>395</v>
      </c>
      <c r="E2578" s="60" t="s">
        <v>389</v>
      </c>
    </row>
    <row r="2579" spans="2:5" x14ac:dyDescent="0.2">
      <c r="B2579" s="60" t="s">
        <v>4189</v>
      </c>
      <c r="C2579" s="192">
        <v>542650</v>
      </c>
      <c r="D2579" s="60" t="s">
        <v>4190</v>
      </c>
      <c r="E2579" s="60" t="s">
        <v>584</v>
      </c>
    </row>
    <row r="2580" spans="2:5" x14ac:dyDescent="0.2">
      <c r="B2580" s="60" t="s">
        <v>4191</v>
      </c>
      <c r="C2580" s="192">
        <v>540150</v>
      </c>
      <c r="D2580" s="60" t="s">
        <v>395</v>
      </c>
      <c r="E2580" s="60" t="s">
        <v>793</v>
      </c>
    </row>
    <row r="2581" spans="2:5" x14ac:dyDescent="0.2">
      <c r="B2581" s="60" t="s">
        <v>4192</v>
      </c>
      <c r="C2581" s="192">
        <v>513496</v>
      </c>
      <c r="D2581" s="60" t="s">
        <v>395</v>
      </c>
      <c r="E2581" s="60" t="s">
        <v>2910</v>
      </c>
    </row>
    <row r="2582" spans="2:5" x14ac:dyDescent="0.2">
      <c r="B2582" s="60" t="s">
        <v>4193</v>
      </c>
      <c r="C2582" s="192">
        <v>531613</v>
      </c>
      <c r="D2582" s="60" t="s">
        <v>4194</v>
      </c>
      <c r="E2582" s="60" t="s">
        <v>951</v>
      </c>
    </row>
    <row r="2583" spans="2:5" x14ac:dyDescent="0.2">
      <c r="B2583" s="60" t="s">
        <v>4195</v>
      </c>
      <c r="C2583" s="192">
        <v>526622</v>
      </c>
      <c r="D2583" s="60" t="s">
        <v>395</v>
      </c>
      <c r="E2583" s="60" t="s">
        <v>716</v>
      </c>
    </row>
    <row r="2584" spans="2:5" x14ac:dyDescent="0.2">
      <c r="B2584" s="60" t="s">
        <v>4196</v>
      </c>
      <c r="C2584" s="192">
        <v>526622</v>
      </c>
      <c r="D2584" s="60" t="s">
        <v>395</v>
      </c>
      <c r="E2584" s="60" t="s">
        <v>716</v>
      </c>
    </row>
    <row r="2585" spans="2:5" x14ac:dyDescent="0.2">
      <c r="B2585" s="60" t="s">
        <v>4197</v>
      </c>
      <c r="C2585" s="192">
        <v>513721</v>
      </c>
      <c r="D2585" s="60" t="s">
        <v>395</v>
      </c>
      <c r="E2585" s="60" t="s">
        <v>427</v>
      </c>
    </row>
    <row r="2586" spans="2:5" x14ac:dyDescent="0.2">
      <c r="B2586" s="60" t="s">
        <v>4198</v>
      </c>
      <c r="C2586" s="192">
        <v>532850</v>
      </c>
      <c r="D2586" s="60" t="s">
        <v>4199</v>
      </c>
      <c r="E2586" s="60" t="s">
        <v>937</v>
      </c>
    </row>
    <row r="2587" spans="2:5" x14ac:dyDescent="0.2">
      <c r="B2587" s="60" t="s">
        <v>4200</v>
      </c>
      <c r="C2587" s="192">
        <v>523343</v>
      </c>
      <c r="D2587" s="60" t="s">
        <v>395</v>
      </c>
      <c r="E2587" s="60" t="s">
        <v>412</v>
      </c>
    </row>
    <row r="2588" spans="2:5" x14ac:dyDescent="0.2">
      <c r="B2588" s="60" t="s">
        <v>4201</v>
      </c>
      <c r="C2588" s="192">
        <v>523343</v>
      </c>
      <c r="D2588" s="60" t="s">
        <v>395</v>
      </c>
      <c r="E2588" s="60" t="s">
        <v>412</v>
      </c>
    </row>
    <row r="2589" spans="2:5" x14ac:dyDescent="0.2">
      <c r="B2589" s="60" t="s">
        <v>4202</v>
      </c>
      <c r="C2589" s="192">
        <v>526251</v>
      </c>
      <c r="D2589" s="60" t="s">
        <v>395</v>
      </c>
      <c r="E2589" s="60" t="s">
        <v>378</v>
      </c>
    </row>
    <row r="2590" spans="2:5" x14ac:dyDescent="0.2">
      <c r="B2590" s="60" t="s">
        <v>4203</v>
      </c>
      <c r="C2590" s="192">
        <v>500277</v>
      </c>
      <c r="D2590" s="60" t="s">
        <v>395</v>
      </c>
      <c r="E2590" s="60" t="s">
        <v>410</v>
      </c>
    </row>
    <row r="2591" spans="2:5" x14ac:dyDescent="0.2">
      <c r="B2591" s="60" t="s">
        <v>4204</v>
      </c>
      <c r="C2591" s="192">
        <v>531192</v>
      </c>
      <c r="D2591" s="60" t="s">
        <v>395</v>
      </c>
      <c r="E2591" s="60" t="s">
        <v>412</v>
      </c>
    </row>
    <row r="2592" spans="2:5" x14ac:dyDescent="0.2">
      <c r="B2592" s="60" t="s">
        <v>4205</v>
      </c>
      <c r="C2592" s="192">
        <v>540744</v>
      </c>
      <c r="D2592" s="60" t="s">
        <v>395</v>
      </c>
      <c r="E2592" s="60" t="s">
        <v>427</v>
      </c>
    </row>
    <row r="2593" spans="2:5" x14ac:dyDescent="0.2">
      <c r="B2593" s="60" t="s">
        <v>4206</v>
      </c>
      <c r="C2593" s="192">
        <v>533310</v>
      </c>
      <c r="D2593" s="60" t="s">
        <v>4207</v>
      </c>
      <c r="E2593" s="60" t="s">
        <v>4208</v>
      </c>
    </row>
    <row r="2594" spans="2:5" x14ac:dyDescent="0.2">
      <c r="B2594" s="60" t="s">
        <v>4209</v>
      </c>
      <c r="C2594" s="192">
        <v>526570</v>
      </c>
      <c r="D2594" s="60" t="s">
        <v>395</v>
      </c>
      <c r="E2594" s="60" t="s">
        <v>923</v>
      </c>
    </row>
    <row r="2595" spans="2:5" x14ac:dyDescent="0.2">
      <c r="B2595" s="60" t="s">
        <v>4210</v>
      </c>
      <c r="C2595" s="192">
        <v>538895</v>
      </c>
      <c r="D2595" s="60" t="s">
        <v>395</v>
      </c>
      <c r="E2595" s="60" t="s">
        <v>417</v>
      </c>
    </row>
    <row r="2596" spans="2:5" x14ac:dyDescent="0.2">
      <c r="B2596" s="60" t="s">
        <v>4211</v>
      </c>
      <c r="C2596" s="192">
        <v>541337</v>
      </c>
      <c r="D2596" s="60" t="s">
        <v>395</v>
      </c>
      <c r="E2596" s="60" t="s">
        <v>672</v>
      </c>
    </row>
    <row r="2597" spans="2:5" x14ac:dyDescent="0.2">
      <c r="B2597" s="60" t="s">
        <v>4212</v>
      </c>
      <c r="C2597" s="192">
        <v>531338</v>
      </c>
      <c r="D2597" s="60" t="s">
        <v>395</v>
      </c>
      <c r="E2597" s="60" t="s">
        <v>923</v>
      </c>
    </row>
    <row r="2598" spans="2:5" x14ac:dyDescent="0.2">
      <c r="B2598" s="60" t="s">
        <v>4213</v>
      </c>
      <c r="C2598" s="192">
        <v>511018</v>
      </c>
      <c r="D2598" s="60" t="s">
        <v>395</v>
      </c>
      <c r="E2598" s="60" t="s">
        <v>816</v>
      </c>
    </row>
    <row r="2599" spans="2:5" x14ac:dyDescent="0.2">
      <c r="B2599" s="60" t="s">
        <v>4214</v>
      </c>
      <c r="C2599" s="192">
        <v>507621</v>
      </c>
      <c r="D2599" s="60" t="s">
        <v>395</v>
      </c>
      <c r="E2599" s="60" t="s">
        <v>455</v>
      </c>
    </row>
    <row r="2600" spans="2:5" x14ac:dyDescent="0.2">
      <c r="B2600" s="60" t="s">
        <v>4215</v>
      </c>
      <c r="C2600" s="192">
        <v>511187</v>
      </c>
      <c r="D2600" s="60" t="s">
        <v>395</v>
      </c>
      <c r="E2600" s="60" t="s">
        <v>816</v>
      </c>
    </row>
    <row r="2601" spans="2:5" x14ac:dyDescent="0.2">
      <c r="B2601" s="60" t="s">
        <v>4216</v>
      </c>
      <c r="C2601" s="192" t="s">
        <v>395</v>
      </c>
      <c r="D2601" s="60" t="s">
        <v>4217</v>
      </c>
      <c r="E2601" s="60" t="s">
        <v>406</v>
      </c>
    </row>
    <row r="2602" spans="2:5" x14ac:dyDescent="0.2">
      <c r="B2602" s="60" t="s">
        <v>4218</v>
      </c>
      <c r="C2602" s="192">
        <v>531456</v>
      </c>
      <c r="D2602" s="60" t="s">
        <v>395</v>
      </c>
      <c r="E2602" s="60" t="s">
        <v>410</v>
      </c>
    </row>
    <row r="2603" spans="2:5" x14ac:dyDescent="0.2">
      <c r="B2603" s="60" t="s">
        <v>4219</v>
      </c>
      <c r="C2603" s="192">
        <v>538962</v>
      </c>
      <c r="D2603" s="60" t="s">
        <v>4220</v>
      </c>
      <c r="E2603" s="60" t="s">
        <v>750</v>
      </c>
    </row>
    <row r="2604" spans="2:5" x14ac:dyDescent="0.2">
      <c r="B2604" s="60" t="s">
        <v>4221</v>
      </c>
      <c r="C2604" s="192">
        <v>539303</v>
      </c>
      <c r="D2604" s="60" t="s">
        <v>395</v>
      </c>
      <c r="E2604" s="60" t="s">
        <v>412</v>
      </c>
    </row>
    <row r="2605" spans="2:5" x14ac:dyDescent="0.2">
      <c r="B2605" s="60" t="s">
        <v>4222</v>
      </c>
      <c r="C2605" s="192">
        <v>532539</v>
      </c>
      <c r="D2605" s="60" t="s">
        <v>4223</v>
      </c>
      <c r="E2605" s="60" t="s">
        <v>750</v>
      </c>
    </row>
    <row r="2606" spans="2:5" x14ac:dyDescent="0.2">
      <c r="B2606" s="60" t="s">
        <v>4224</v>
      </c>
      <c r="C2606" s="192">
        <v>517344</v>
      </c>
      <c r="D2606" s="60" t="s">
        <v>4225</v>
      </c>
      <c r="E2606" s="60" t="s">
        <v>488</v>
      </c>
    </row>
    <row r="2607" spans="2:5" x14ac:dyDescent="0.2">
      <c r="B2607" s="60" t="s">
        <v>4226</v>
      </c>
      <c r="C2607" s="192">
        <v>517344</v>
      </c>
      <c r="D2607" s="60" t="s">
        <v>4225</v>
      </c>
      <c r="E2607" s="60" t="s">
        <v>488</v>
      </c>
    </row>
    <row r="2608" spans="2:5" x14ac:dyDescent="0.2">
      <c r="B2608" s="60" t="s">
        <v>4227</v>
      </c>
      <c r="C2608" s="192">
        <v>532819</v>
      </c>
      <c r="D2608" s="60" t="s">
        <v>4228</v>
      </c>
      <c r="E2608" s="60" t="s">
        <v>381</v>
      </c>
    </row>
    <row r="2609" spans="2:5" x14ac:dyDescent="0.2">
      <c r="B2609" s="60" t="s">
        <v>4229</v>
      </c>
      <c r="C2609" s="192">
        <v>523373</v>
      </c>
      <c r="D2609" s="60" t="s">
        <v>395</v>
      </c>
      <c r="E2609" s="60" t="s">
        <v>509</v>
      </c>
    </row>
    <row r="2610" spans="2:5" x14ac:dyDescent="0.2">
      <c r="B2610" s="60" t="s">
        <v>4230</v>
      </c>
      <c r="C2610" s="192">
        <v>523373</v>
      </c>
      <c r="D2610" s="60" t="s">
        <v>395</v>
      </c>
      <c r="E2610" s="60" t="s">
        <v>509</v>
      </c>
    </row>
    <row r="2611" spans="2:5" x14ac:dyDescent="0.2">
      <c r="B2611" s="60" t="s">
        <v>4231</v>
      </c>
      <c r="C2611" s="192">
        <v>532164</v>
      </c>
      <c r="D2611" s="60" t="s">
        <v>395</v>
      </c>
      <c r="E2611" s="60" t="s">
        <v>412</v>
      </c>
    </row>
    <row r="2612" spans="2:5" x14ac:dyDescent="0.2">
      <c r="B2612" s="60" t="s">
        <v>4232</v>
      </c>
      <c r="C2612" s="192">
        <v>505797</v>
      </c>
      <c r="D2612" s="60" t="s">
        <v>395</v>
      </c>
      <c r="E2612" s="60" t="s">
        <v>580</v>
      </c>
    </row>
    <row r="2613" spans="2:5" x14ac:dyDescent="0.2">
      <c r="B2613" s="60" t="s">
        <v>4233</v>
      </c>
      <c r="C2613" s="192">
        <v>500279</v>
      </c>
      <c r="D2613" s="60" t="s">
        <v>4234</v>
      </c>
      <c r="E2613" s="60" t="s">
        <v>764</v>
      </c>
    </row>
    <row r="2614" spans="2:5" x14ac:dyDescent="0.2">
      <c r="B2614" s="60" t="s">
        <v>4235</v>
      </c>
      <c r="C2614" s="192">
        <v>505336</v>
      </c>
      <c r="D2614" s="60" t="s">
        <v>395</v>
      </c>
      <c r="E2614" s="60" t="s">
        <v>403</v>
      </c>
    </row>
    <row r="2615" spans="2:5" x14ac:dyDescent="0.2">
      <c r="B2615" s="60" t="s">
        <v>4236</v>
      </c>
      <c r="C2615" s="192">
        <v>505336</v>
      </c>
      <c r="D2615" s="60" t="s">
        <v>395</v>
      </c>
      <c r="E2615" s="60" t="s">
        <v>403</v>
      </c>
    </row>
    <row r="2616" spans="2:5" x14ac:dyDescent="0.2">
      <c r="B2616" s="60" t="s">
        <v>4237</v>
      </c>
      <c r="C2616" s="192">
        <v>526642</v>
      </c>
      <c r="D2616" s="60" t="s">
        <v>4238</v>
      </c>
      <c r="E2616" s="60" t="s">
        <v>821</v>
      </c>
    </row>
    <row r="2617" spans="2:5" x14ac:dyDescent="0.2">
      <c r="B2617" s="60" t="s">
        <v>4239</v>
      </c>
      <c r="C2617" s="192">
        <v>539220</v>
      </c>
      <c r="D2617" s="60" t="s">
        <v>395</v>
      </c>
      <c r="E2617" s="60" t="s">
        <v>509</v>
      </c>
    </row>
    <row r="2618" spans="2:5" x14ac:dyDescent="0.2">
      <c r="B2618" s="60" t="s">
        <v>4240</v>
      </c>
      <c r="C2618" s="192">
        <v>541195</v>
      </c>
      <c r="D2618" s="60" t="s">
        <v>4241</v>
      </c>
      <c r="E2618" s="60" t="s">
        <v>718</v>
      </c>
    </row>
    <row r="2619" spans="2:5" x14ac:dyDescent="0.2">
      <c r="B2619" s="60" t="s">
        <v>4242</v>
      </c>
      <c r="C2619" s="192">
        <v>539594</v>
      </c>
      <c r="D2619" s="60" t="s">
        <v>395</v>
      </c>
      <c r="E2619" s="60" t="s">
        <v>593</v>
      </c>
    </row>
    <row r="2620" spans="2:5" x14ac:dyDescent="0.2">
      <c r="B2620" s="60" t="s">
        <v>4243</v>
      </c>
      <c r="C2620" s="192" t="s">
        <v>395</v>
      </c>
      <c r="D2620" s="60" t="s">
        <v>4244</v>
      </c>
      <c r="E2620" s="60" t="s">
        <v>406</v>
      </c>
    </row>
    <row r="2621" spans="2:5" x14ac:dyDescent="0.2">
      <c r="B2621" s="60" t="s">
        <v>4245</v>
      </c>
      <c r="C2621" s="192">
        <v>523782</v>
      </c>
      <c r="D2621" s="60" t="s">
        <v>395</v>
      </c>
      <c r="E2621" s="60" t="s">
        <v>417</v>
      </c>
    </row>
    <row r="2622" spans="2:5" x14ac:dyDescent="0.2">
      <c r="B2622" s="60" t="s">
        <v>4246</v>
      </c>
      <c r="C2622" s="192">
        <v>523782</v>
      </c>
      <c r="D2622" s="60" t="s">
        <v>395</v>
      </c>
      <c r="E2622" s="60" t="s">
        <v>417</v>
      </c>
    </row>
    <row r="2623" spans="2:5" x14ac:dyDescent="0.2">
      <c r="B2623" s="60" t="s">
        <v>4247</v>
      </c>
      <c r="C2623" s="192">
        <v>540078</v>
      </c>
      <c r="D2623" s="60" t="s">
        <v>395</v>
      </c>
      <c r="E2623" s="60" t="s">
        <v>590</v>
      </c>
    </row>
    <row r="2624" spans="2:5" x14ac:dyDescent="0.2">
      <c r="B2624" s="60" t="s">
        <v>4248</v>
      </c>
      <c r="C2624" s="192" t="s">
        <v>395</v>
      </c>
      <c r="D2624" s="60" t="s">
        <v>4249</v>
      </c>
      <c r="E2624" s="60" t="s">
        <v>406</v>
      </c>
    </row>
    <row r="2625" spans="2:5" x14ac:dyDescent="0.2">
      <c r="B2625" s="60" t="s">
        <v>4250</v>
      </c>
      <c r="C2625" s="192">
        <v>522036</v>
      </c>
      <c r="D2625" s="60" t="s">
        <v>4251</v>
      </c>
      <c r="E2625" s="60" t="s">
        <v>580</v>
      </c>
    </row>
    <row r="2626" spans="2:5" x14ac:dyDescent="0.2">
      <c r="B2626" s="60" t="s">
        <v>4252</v>
      </c>
      <c r="C2626" s="192">
        <v>522241</v>
      </c>
      <c r="D2626" s="60" t="s">
        <v>4253</v>
      </c>
      <c r="E2626" s="60" t="s">
        <v>1314</v>
      </c>
    </row>
    <row r="2627" spans="2:5" x14ac:dyDescent="0.2">
      <c r="B2627" s="60" t="s">
        <v>4254</v>
      </c>
      <c r="C2627" s="192">
        <v>509196</v>
      </c>
      <c r="D2627" s="60" t="s">
        <v>4255</v>
      </c>
      <c r="E2627" s="60" t="s">
        <v>4256</v>
      </c>
    </row>
    <row r="2628" spans="2:5" x14ac:dyDescent="0.2">
      <c r="B2628" s="60" t="s">
        <v>4257</v>
      </c>
      <c r="C2628" s="192" t="s">
        <v>395</v>
      </c>
      <c r="D2628" s="60" t="s">
        <v>4258</v>
      </c>
      <c r="E2628" s="60" t="s">
        <v>406</v>
      </c>
    </row>
    <row r="2629" spans="2:5" x14ac:dyDescent="0.2">
      <c r="B2629" s="60" t="s">
        <v>4259</v>
      </c>
      <c r="C2629" s="192">
        <v>513377</v>
      </c>
      <c r="D2629" s="60" t="s">
        <v>4260</v>
      </c>
      <c r="E2629" s="60" t="s">
        <v>417</v>
      </c>
    </row>
    <row r="2630" spans="2:5" x14ac:dyDescent="0.2">
      <c r="B2630" s="60" t="s">
        <v>4261</v>
      </c>
      <c r="C2630" s="192">
        <v>503772</v>
      </c>
      <c r="D2630" s="60" t="s">
        <v>395</v>
      </c>
      <c r="E2630" s="60" t="s">
        <v>417</v>
      </c>
    </row>
    <row r="2631" spans="2:5" x14ac:dyDescent="0.2">
      <c r="B2631" s="60" t="s">
        <v>4262</v>
      </c>
      <c r="C2631" s="192">
        <v>503015</v>
      </c>
      <c r="D2631" s="60" t="s">
        <v>395</v>
      </c>
      <c r="E2631" s="60" t="s">
        <v>417</v>
      </c>
    </row>
    <row r="2632" spans="2:5" x14ac:dyDescent="0.2">
      <c r="B2632" s="60" t="s">
        <v>4263</v>
      </c>
      <c r="C2632" s="192">
        <v>539762</v>
      </c>
      <c r="D2632" s="60" t="s">
        <v>395</v>
      </c>
      <c r="E2632" s="60" t="s">
        <v>593</v>
      </c>
    </row>
    <row r="2633" spans="2:5" x14ac:dyDescent="0.2">
      <c r="B2633" s="60" t="s">
        <v>4264</v>
      </c>
      <c r="C2633" s="192">
        <v>519287</v>
      </c>
      <c r="D2633" s="60" t="s">
        <v>395</v>
      </c>
      <c r="E2633" s="60" t="s">
        <v>455</v>
      </c>
    </row>
    <row r="2634" spans="2:5" x14ac:dyDescent="0.2">
      <c r="B2634" s="60" t="s">
        <v>4265</v>
      </c>
      <c r="C2634" s="192">
        <v>503015</v>
      </c>
      <c r="D2634" s="60" t="s">
        <v>395</v>
      </c>
      <c r="E2634" s="60" t="s">
        <v>417</v>
      </c>
    </row>
    <row r="2635" spans="2:5" x14ac:dyDescent="0.2">
      <c r="B2635" s="60" t="s">
        <v>4266</v>
      </c>
      <c r="C2635" s="192">
        <v>509760</v>
      </c>
      <c r="D2635" s="60" t="s">
        <v>395</v>
      </c>
      <c r="E2635" s="60" t="s">
        <v>378</v>
      </c>
    </row>
    <row r="2636" spans="2:5" x14ac:dyDescent="0.2">
      <c r="B2636" s="60" t="s">
        <v>4267</v>
      </c>
      <c r="C2636" s="192">
        <v>513303</v>
      </c>
      <c r="D2636" s="60" t="s">
        <v>4268</v>
      </c>
      <c r="E2636" s="60" t="s">
        <v>4269</v>
      </c>
    </row>
    <row r="2637" spans="2:5" x14ac:dyDescent="0.2">
      <c r="B2637" s="60" t="s">
        <v>4270</v>
      </c>
      <c r="C2637" s="192">
        <v>537092</v>
      </c>
      <c r="D2637" s="60" t="s">
        <v>395</v>
      </c>
      <c r="E2637" s="60" t="s">
        <v>378</v>
      </c>
    </row>
    <row r="2638" spans="2:5" x14ac:dyDescent="0.2">
      <c r="B2638" s="60" t="s">
        <v>4271</v>
      </c>
      <c r="C2638" s="192">
        <v>519003</v>
      </c>
      <c r="D2638" s="60" t="s">
        <v>395</v>
      </c>
      <c r="E2638" s="60" t="s">
        <v>593</v>
      </c>
    </row>
    <row r="2639" spans="2:5" x14ac:dyDescent="0.2">
      <c r="B2639" s="60" t="s">
        <v>4272</v>
      </c>
      <c r="C2639" s="192">
        <v>500890</v>
      </c>
      <c r="D2639" s="60" t="s">
        <v>4273</v>
      </c>
      <c r="E2639" s="60" t="s">
        <v>875</v>
      </c>
    </row>
    <row r="2640" spans="2:5" x14ac:dyDescent="0.2">
      <c r="B2640" s="60" t="s">
        <v>4274</v>
      </c>
      <c r="C2640" s="192">
        <v>503776</v>
      </c>
      <c r="D2640" s="60" t="s">
        <v>395</v>
      </c>
      <c r="E2640" s="60" t="s">
        <v>539</v>
      </c>
    </row>
    <row r="2641" spans="2:5" x14ac:dyDescent="0.2">
      <c r="B2641" s="60" t="s">
        <v>4275</v>
      </c>
      <c r="C2641" s="192">
        <v>506261</v>
      </c>
      <c r="D2641" s="60" t="s">
        <v>395</v>
      </c>
      <c r="E2641" s="60" t="s">
        <v>693</v>
      </c>
    </row>
    <row r="2642" spans="2:5" x14ac:dyDescent="0.2">
      <c r="B2642" s="60" t="s">
        <v>4276</v>
      </c>
      <c r="C2642" s="192" t="s">
        <v>395</v>
      </c>
      <c r="D2642" s="60" t="s">
        <v>4277</v>
      </c>
      <c r="E2642" s="60" t="s">
        <v>406</v>
      </c>
    </row>
    <row r="2643" spans="2:5" x14ac:dyDescent="0.2">
      <c r="B2643" s="60" t="s">
        <v>4278</v>
      </c>
      <c r="C2643" s="192">
        <v>531453</v>
      </c>
      <c r="D2643" s="60" t="s">
        <v>4279</v>
      </c>
      <c r="E2643" s="60" t="s">
        <v>410</v>
      </c>
    </row>
    <row r="2644" spans="2:5" x14ac:dyDescent="0.2">
      <c r="B2644" s="60" t="s">
        <v>4280</v>
      </c>
      <c r="C2644" s="192">
        <v>530169</v>
      </c>
      <c r="D2644" s="60" t="s">
        <v>395</v>
      </c>
      <c r="E2644" s="60" t="s">
        <v>389</v>
      </c>
    </row>
    <row r="2645" spans="2:5" x14ac:dyDescent="0.2">
      <c r="B2645" s="60" t="s">
        <v>4281</v>
      </c>
      <c r="C2645" s="192">
        <v>532140</v>
      </c>
      <c r="D2645" s="60" t="s">
        <v>395</v>
      </c>
      <c r="E2645" s="60" t="s">
        <v>410</v>
      </c>
    </row>
    <row r="2646" spans="2:5" x14ac:dyDescent="0.2">
      <c r="B2646" s="60" t="s">
        <v>4282</v>
      </c>
      <c r="C2646" s="192">
        <v>530047</v>
      </c>
      <c r="D2646" s="60" t="s">
        <v>4283</v>
      </c>
      <c r="E2646" s="60" t="s">
        <v>410</v>
      </c>
    </row>
    <row r="2647" spans="2:5" x14ac:dyDescent="0.2">
      <c r="B2647" s="60" t="s">
        <v>4284</v>
      </c>
      <c r="C2647" s="192">
        <v>533286</v>
      </c>
      <c r="D2647" s="60" t="s">
        <v>4285</v>
      </c>
      <c r="E2647" s="60" t="s">
        <v>375</v>
      </c>
    </row>
    <row r="2648" spans="2:5" x14ac:dyDescent="0.2">
      <c r="B2648" s="60" t="s">
        <v>4286</v>
      </c>
      <c r="C2648" s="192" t="s">
        <v>395</v>
      </c>
      <c r="D2648" s="60" t="s">
        <v>4287</v>
      </c>
      <c r="E2648" s="60" t="s">
        <v>406</v>
      </c>
    </row>
    <row r="2649" spans="2:5" x14ac:dyDescent="0.2">
      <c r="B2649" s="60" t="s">
        <v>4288</v>
      </c>
      <c r="C2649" s="192">
        <v>533080</v>
      </c>
      <c r="D2649" s="60" t="s">
        <v>4289</v>
      </c>
      <c r="E2649" s="60" t="s">
        <v>590</v>
      </c>
    </row>
    <row r="2650" spans="2:5" x14ac:dyDescent="0.2">
      <c r="B2650" s="60" t="s">
        <v>4290</v>
      </c>
      <c r="C2650" s="192">
        <v>526263</v>
      </c>
      <c r="D2650" s="60" t="s">
        <v>4291</v>
      </c>
      <c r="E2650" s="60" t="s">
        <v>725</v>
      </c>
    </row>
    <row r="2651" spans="2:5" x14ac:dyDescent="0.2">
      <c r="B2651" s="60" t="s">
        <v>4292</v>
      </c>
      <c r="C2651" s="192">
        <v>511551</v>
      </c>
      <c r="D2651" s="60" t="s">
        <v>395</v>
      </c>
      <c r="E2651" s="60" t="s">
        <v>378</v>
      </c>
    </row>
    <row r="2652" spans="2:5" x14ac:dyDescent="0.2">
      <c r="B2652" s="60" t="s">
        <v>4293</v>
      </c>
      <c r="C2652" s="192">
        <v>535910</v>
      </c>
      <c r="D2652" s="60" t="s">
        <v>395</v>
      </c>
      <c r="E2652" s="60" t="s">
        <v>412</v>
      </c>
    </row>
    <row r="2653" spans="2:5" x14ac:dyDescent="0.2">
      <c r="B2653" s="60" t="s">
        <v>4294</v>
      </c>
      <c r="C2653" s="192">
        <v>532078</v>
      </c>
      <c r="D2653" s="60" t="s">
        <v>395</v>
      </c>
      <c r="E2653" s="60" t="s">
        <v>427</v>
      </c>
    </row>
    <row r="2654" spans="2:5" x14ac:dyDescent="0.2">
      <c r="B2654" s="60" t="s">
        <v>4295</v>
      </c>
      <c r="C2654" s="192">
        <v>513446</v>
      </c>
      <c r="D2654" s="60" t="s">
        <v>4296</v>
      </c>
      <c r="E2654" s="60" t="s">
        <v>427</v>
      </c>
    </row>
    <row r="2655" spans="2:5" x14ac:dyDescent="0.2">
      <c r="B2655" s="60" t="s">
        <v>4297</v>
      </c>
      <c r="C2655" s="192">
        <v>532723</v>
      </c>
      <c r="D2655" s="60" t="s">
        <v>395</v>
      </c>
      <c r="E2655" s="60" t="s">
        <v>481</v>
      </c>
    </row>
    <row r="2656" spans="2:5" x14ac:dyDescent="0.2">
      <c r="B2656" s="60" t="s">
        <v>4298</v>
      </c>
      <c r="C2656" s="192">
        <v>505343</v>
      </c>
      <c r="D2656" s="60" t="s">
        <v>395</v>
      </c>
      <c r="E2656" s="60" t="s">
        <v>816</v>
      </c>
    </row>
    <row r="2657" spans="2:5" x14ac:dyDescent="0.2">
      <c r="B2657" s="60" t="s">
        <v>4299</v>
      </c>
      <c r="C2657" s="192">
        <v>505343</v>
      </c>
      <c r="D2657" s="60" t="s">
        <v>395</v>
      </c>
      <c r="E2657" s="60" t="s">
        <v>816</v>
      </c>
    </row>
    <row r="2658" spans="2:5" x14ac:dyDescent="0.2">
      <c r="B2658" s="60" t="s">
        <v>4300</v>
      </c>
      <c r="C2658" s="192">
        <v>524084</v>
      </c>
      <c r="D2658" s="60" t="s">
        <v>4301</v>
      </c>
      <c r="E2658" s="60" t="s">
        <v>539</v>
      </c>
    </row>
    <row r="2659" spans="2:5" x14ac:dyDescent="0.2">
      <c r="B2659" s="60" t="s">
        <v>4302</v>
      </c>
      <c r="C2659" s="192">
        <v>524084</v>
      </c>
      <c r="D2659" s="60" t="s">
        <v>4301</v>
      </c>
      <c r="E2659" s="60" t="s">
        <v>539</v>
      </c>
    </row>
    <row r="2660" spans="2:5" x14ac:dyDescent="0.2">
      <c r="B2660" s="60" t="s">
        <v>4303</v>
      </c>
      <c r="C2660" s="192">
        <v>538836</v>
      </c>
      <c r="D2660" s="60" t="s">
        <v>4304</v>
      </c>
      <c r="E2660" s="60" t="s">
        <v>509</v>
      </c>
    </row>
    <row r="2661" spans="2:5" x14ac:dyDescent="0.2">
      <c r="B2661" s="60" t="s">
        <v>4305</v>
      </c>
      <c r="C2661" s="192">
        <v>530167</v>
      </c>
      <c r="D2661" s="60" t="s">
        <v>395</v>
      </c>
      <c r="E2661" s="60" t="s">
        <v>412</v>
      </c>
    </row>
    <row r="2662" spans="2:5" x14ac:dyDescent="0.2">
      <c r="B2662" s="60" t="s">
        <v>4306</v>
      </c>
      <c r="C2662" s="192">
        <v>539199</v>
      </c>
      <c r="D2662" s="60" t="s">
        <v>395</v>
      </c>
      <c r="E2662" s="60" t="s">
        <v>378</v>
      </c>
    </row>
    <row r="2663" spans="2:5" x14ac:dyDescent="0.2">
      <c r="B2663" s="60" t="s">
        <v>4307</v>
      </c>
      <c r="C2663" s="192">
        <v>532621</v>
      </c>
      <c r="D2663" s="60" t="s">
        <v>4308</v>
      </c>
      <c r="E2663" s="60" t="s">
        <v>410</v>
      </c>
    </row>
    <row r="2664" spans="2:5" x14ac:dyDescent="0.2">
      <c r="B2664" s="60" t="s">
        <v>4309</v>
      </c>
      <c r="C2664" s="192">
        <v>511549</v>
      </c>
      <c r="D2664" s="60" t="s">
        <v>395</v>
      </c>
      <c r="E2664" s="60" t="s">
        <v>412</v>
      </c>
    </row>
    <row r="2665" spans="2:5" x14ac:dyDescent="0.2">
      <c r="B2665" s="60" t="s">
        <v>4310</v>
      </c>
      <c r="C2665" s="192">
        <v>500288</v>
      </c>
      <c r="D2665" s="60" t="s">
        <v>4311</v>
      </c>
      <c r="E2665" s="60" t="s">
        <v>433</v>
      </c>
    </row>
    <row r="2666" spans="2:5" x14ac:dyDescent="0.2">
      <c r="B2666" s="60" t="s">
        <v>4312</v>
      </c>
      <c r="C2666" s="192">
        <v>526237</v>
      </c>
      <c r="D2666" s="60" t="s">
        <v>395</v>
      </c>
      <c r="E2666" s="60" t="s">
        <v>412</v>
      </c>
    </row>
    <row r="2667" spans="2:5" x14ac:dyDescent="0.2">
      <c r="B2667" s="60" t="s">
        <v>4313</v>
      </c>
      <c r="C2667" s="192">
        <v>523160</v>
      </c>
      <c r="D2667" s="60" t="s">
        <v>395</v>
      </c>
      <c r="E2667" s="60" t="s">
        <v>580</v>
      </c>
    </row>
    <row r="2668" spans="2:5" x14ac:dyDescent="0.2">
      <c r="B2668" s="60" t="s">
        <v>4314</v>
      </c>
      <c r="C2668" s="192">
        <v>523160</v>
      </c>
      <c r="D2668" s="60" t="s">
        <v>395</v>
      </c>
      <c r="E2668" s="60" t="s">
        <v>580</v>
      </c>
    </row>
    <row r="2669" spans="2:5" x14ac:dyDescent="0.2">
      <c r="B2669" s="60" t="s">
        <v>4315</v>
      </c>
      <c r="C2669" s="192">
        <v>513305</v>
      </c>
      <c r="D2669" s="60" t="s">
        <v>4316</v>
      </c>
      <c r="E2669" s="60" t="s">
        <v>816</v>
      </c>
    </row>
    <row r="2670" spans="2:5" x14ac:dyDescent="0.2">
      <c r="B2670" s="60" t="s">
        <v>4317</v>
      </c>
      <c r="C2670" s="192">
        <v>532407</v>
      </c>
      <c r="D2670" s="60" t="s">
        <v>395</v>
      </c>
      <c r="E2670" s="60" t="s">
        <v>488</v>
      </c>
    </row>
    <row r="2671" spans="2:5" x14ac:dyDescent="0.2">
      <c r="B2671" s="60" t="s">
        <v>4318</v>
      </c>
      <c r="C2671" s="192" t="s">
        <v>395</v>
      </c>
      <c r="D2671" s="60" t="s">
        <v>4319</v>
      </c>
      <c r="E2671" s="60" t="s">
        <v>486</v>
      </c>
    </row>
    <row r="2672" spans="2:5" x14ac:dyDescent="0.2">
      <c r="B2672" s="60" t="s">
        <v>4320</v>
      </c>
      <c r="C2672" s="192">
        <v>517334</v>
      </c>
      <c r="D2672" s="60" t="s">
        <v>4321</v>
      </c>
      <c r="E2672" s="60" t="s">
        <v>750</v>
      </c>
    </row>
    <row r="2673" spans="2:5" x14ac:dyDescent="0.2">
      <c r="B2673" s="60" t="s">
        <v>4322</v>
      </c>
      <c r="C2673" s="192">
        <v>532892</v>
      </c>
      <c r="D2673" s="60" t="s">
        <v>4323</v>
      </c>
      <c r="E2673" s="60" t="s">
        <v>412</v>
      </c>
    </row>
    <row r="2674" spans="2:5" x14ac:dyDescent="0.2">
      <c r="B2674" s="60" t="s">
        <v>4324</v>
      </c>
      <c r="C2674" s="192">
        <v>590115</v>
      </c>
      <c r="D2674" s="60" t="s">
        <v>4325</v>
      </c>
      <c r="E2674" s="60" t="s">
        <v>378</v>
      </c>
    </row>
    <row r="2675" spans="2:5" x14ac:dyDescent="0.2">
      <c r="B2675" s="60" t="s">
        <v>4326</v>
      </c>
      <c r="C2675" s="192">
        <v>533385</v>
      </c>
      <c r="D2675" s="60" t="s">
        <v>4327</v>
      </c>
      <c r="E2675" s="60" t="s">
        <v>378</v>
      </c>
    </row>
    <row r="2676" spans="2:5" x14ac:dyDescent="0.2">
      <c r="B2676" s="60" t="s">
        <v>4328</v>
      </c>
      <c r="C2676" s="192">
        <v>507522</v>
      </c>
      <c r="D2676" s="60" t="s">
        <v>395</v>
      </c>
      <c r="E2676" s="60" t="s">
        <v>1026</v>
      </c>
    </row>
    <row r="2677" spans="2:5" x14ac:dyDescent="0.2">
      <c r="B2677" s="60" t="s">
        <v>4329</v>
      </c>
      <c r="C2677" s="192">
        <v>526299</v>
      </c>
      <c r="D2677" s="60" t="s">
        <v>4330</v>
      </c>
      <c r="E2677" s="60" t="s">
        <v>381</v>
      </c>
    </row>
    <row r="2678" spans="2:5" x14ac:dyDescent="0.2">
      <c r="B2678" s="60" t="s">
        <v>4331</v>
      </c>
      <c r="C2678" s="192">
        <v>500450</v>
      </c>
      <c r="D2678" s="60" t="s">
        <v>395</v>
      </c>
      <c r="E2678" s="60" t="s">
        <v>378</v>
      </c>
    </row>
    <row r="2679" spans="2:5" x14ac:dyDescent="0.2">
      <c r="B2679" s="60" t="s">
        <v>4332</v>
      </c>
      <c r="C2679" s="192">
        <v>526143</v>
      </c>
      <c r="D2679" s="60" t="s">
        <v>395</v>
      </c>
      <c r="E2679" s="60" t="s">
        <v>590</v>
      </c>
    </row>
    <row r="2680" spans="2:5" x14ac:dyDescent="0.2">
      <c r="B2680" s="60" t="s">
        <v>4333</v>
      </c>
      <c r="C2680" s="192">
        <v>532440</v>
      </c>
      <c r="D2680" s="60" t="s">
        <v>4334</v>
      </c>
      <c r="E2680" s="60" t="s">
        <v>2387</v>
      </c>
    </row>
    <row r="2681" spans="2:5" x14ac:dyDescent="0.2">
      <c r="B2681" s="60" t="s">
        <v>4335</v>
      </c>
      <c r="C2681" s="192">
        <v>540809</v>
      </c>
      <c r="D2681" s="60" t="s">
        <v>395</v>
      </c>
      <c r="E2681" s="60" t="s">
        <v>417</v>
      </c>
    </row>
    <row r="2682" spans="2:5" x14ac:dyDescent="0.2">
      <c r="B2682" s="60" t="s">
        <v>4336</v>
      </c>
      <c r="C2682" s="192">
        <v>500290</v>
      </c>
      <c r="D2682" s="60" t="s">
        <v>4337</v>
      </c>
      <c r="E2682" s="60" t="s">
        <v>875</v>
      </c>
    </row>
    <row r="2683" spans="2:5" x14ac:dyDescent="0.2">
      <c r="B2683" s="60" t="s">
        <v>4338</v>
      </c>
      <c r="C2683" s="192">
        <v>532376</v>
      </c>
      <c r="D2683" s="60" t="s">
        <v>4339</v>
      </c>
      <c r="E2683" s="60" t="s">
        <v>541</v>
      </c>
    </row>
    <row r="2684" spans="2:5" x14ac:dyDescent="0.2">
      <c r="B2684" s="60" t="s">
        <v>4340</v>
      </c>
      <c r="C2684" s="192">
        <v>512065</v>
      </c>
      <c r="D2684" s="60" t="s">
        <v>395</v>
      </c>
      <c r="E2684" s="60" t="s">
        <v>412</v>
      </c>
    </row>
    <row r="2685" spans="2:5" x14ac:dyDescent="0.2">
      <c r="B2685" s="60" t="s">
        <v>4341</v>
      </c>
      <c r="C2685" s="192">
        <v>532650</v>
      </c>
      <c r="D2685" s="60" t="s">
        <v>4342</v>
      </c>
      <c r="E2685" s="60" t="s">
        <v>718</v>
      </c>
    </row>
    <row r="2686" spans="2:5" x14ac:dyDescent="0.2">
      <c r="B2686" s="60" t="s">
        <v>4343</v>
      </c>
      <c r="C2686" s="192">
        <v>508922</v>
      </c>
      <c r="D2686" s="60" t="s">
        <v>395</v>
      </c>
      <c r="E2686" s="60" t="s">
        <v>1440</v>
      </c>
    </row>
    <row r="2687" spans="2:5" x14ac:dyDescent="0.2">
      <c r="B2687" s="60" t="s">
        <v>4344</v>
      </c>
      <c r="C2687" s="192">
        <v>508922</v>
      </c>
      <c r="D2687" s="60" t="s">
        <v>395</v>
      </c>
      <c r="E2687" s="60" t="s">
        <v>1440</v>
      </c>
    </row>
    <row r="2688" spans="2:5" x14ac:dyDescent="0.2">
      <c r="B2688" s="60" t="s">
        <v>4345</v>
      </c>
      <c r="C2688" s="192" t="s">
        <v>395</v>
      </c>
      <c r="D2688" s="60" t="s">
        <v>4346</v>
      </c>
      <c r="E2688" s="60" t="s">
        <v>1440</v>
      </c>
    </row>
    <row r="2689" spans="2:5" x14ac:dyDescent="0.2">
      <c r="B2689" s="60" t="s">
        <v>4347</v>
      </c>
      <c r="C2689" s="192">
        <v>542597</v>
      </c>
      <c r="D2689" s="60" t="s">
        <v>4348</v>
      </c>
      <c r="E2689" s="60" t="s">
        <v>761</v>
      </c>
    </row>
    <row r="2690" spans="2:5" x14ac:dyDescent="0.2">
      <c r="B2690" s="60" t="s">
        <v>4349</v>
      </c>
      <c r="C2690" s="192">
        <v>534312</v>
      </c>
      <c r="D2690" s="60" t="s">
        <v>4350</v>
      </c>
      <c r="E2690" s="60" t="s">
        <v>500</v>
      </c>
    </row>
    <row r="2691" spans="2:5" x14ac:dyDescent="0.2">
      <c r="B2691" s="60" t="s">
        <v>4351</v>
      </c>
      <c r="C2691" s="192">
        <v>531919</v>
      </c>
      <c r="D2691" s="60" t="s">
        <v>395</v>
      </c>
      <c r="E2691" s="60" t="s">
        <v>415</v>
      </c>
    </row>
    <row r="2692" spans="2:5" x14ac:dyDescent="0.2">
      <c r="B2692" s="60" t="s">
        <v>4352</v>
      </c>
      <c r="C2692" s="192">
        <v>539819</v>
      </c>
      <c r="D2692" s="60" t="s">
        <v>395</v>
      </c>
      <c r="E2692" s="60" t="s">
        <v>378</v>
      </c>
    </row>
    <row r="2693" spans="2:5" x14ac:dyDescent="0.2">
      <c r="B2693" s="60" t="s">
        <v>4353</v>
      </c>
      <c r="C2693" s="192">
        <v>538743</v>
      </c>
      <c r="D2693" s="60" t="s">
        <v>395</v>
      </c>
      <c r="E2693" s="60" t="s">
        <v>381</v>
      </c>
    </row>
    <row r="2694" spans="2:5" x14ac:dyDescent="0.2">
      <c r="B2694" s="60" t="s">
        <v>4354</v>
      </c>
      <c r="C2694" s="192">
        <v>532097</v>
      </c>
      <c r="D2694" s="60" t="s">
        <v>4355</v>
      </c>
      <c r="E2694" s="60" t="s">
        <v>793</v>
      </c>
    </row>
    <row r="2695" spans="2:5" x14ac:dyDescent="0.2">
      <c r="B2695" s="60" t="s">
        <v>4356</v>
      </c>
      <c r="C2695" s="192">
        <v>500460</v>
      </c>
      <c r="D2695" s="60" t="s">
        <v>4357</v>
      </c>
      <c r="E2695" s="60" t="s">
        <v>427</v>
      </c>
    </row>
    <row r="2696" spans="2:5" x14ac:dyDescent="0.2">
      <c r="B2696" s="60" t="s">
        <v>4358</v>
      </c>
      <c r="C2696" s="192">
        <v>523832</v>
      </c>
      <c r="D2696" s="60" t="s">
        <v>4359</v>
      </c>
      <c r="E2696" s="60" t="s">
        <v>513</v>
      </c>
    </row>
    <row r="2697" spans="2:5" x14ac:dyDescent="0.2">
      <c r="B2697" s="60" t="s">
        <v>4360</v>
      </c>
      <c r="C2697" s="192">
        <v>530341</v>
      </c>
      <c r="D2697" s="60" t="s">
        <v>395</v>
      </c>
      <c r="E2697" s="60" t="s">
        <v>378</v>
      </c>
    </row>
    <row r="2698" spans="2:5" x14ac:dyDescent="0.2">
      <c r="B2698" s="60" t="s">
        <v>4361</v>
      </c>
      <c r="C2698" s="192">
        <v>535204</v>
      </c>
      <c r="D2698" s="60" t="s">
        <v>395</v>
      </c>
      <c r="E2698" s="60" t="s">
        <v>417</v>
      </c>
    </row>
    <row r="2699" spans="2:5" x14ac:dyDescent="0.2">
      <c r="B2699" s="60" t="s">
        <v>4362</v>
      </c>
      <c r="C2699" s="192">
        <v>532357</v>
      </c>
      <c r="D2699" s="60" t="s">
        <v>4363</v>
      </c>
      <c r="E2699" s="60" t="s">
        <v>398</v>
      </c>
    </row>
    <row r="2700" spans="2:5" x14ac:dyDescent="0.2">
      <c r="B2700" s="60" t="s">
        <v>4364</v>
      </c>
      <c r="C2700" s="192">
        <v>501477</v>
      </c>
      <c r="D2700" s="60" t="s">
        <v>395</v>
      </c>
      <c r="E2700" s="60" t="s">
        <v>417</v>
      </c>
    </row>
    <row r="2701" spans="2:5" x14ac:dyDescent="0.2">
      <c r="B2701" s="60" t="s">
        <v>4365</v>
      </c>
      <c r="C2701" s="192">
        <v>501477</v>
      </c>
      <c r="D2701" s="60" t="s">
        <v>395</v>
      </c>
      <c r="E2701" s="60" t="s">
        <v>417</v>
      </c>
    </row>
    <row r="2702" spans="2:5" x14ac:dyDescent="0.2">
      <c r="B2702" s="60" t="s">
        <v>4366</v>
      </c>
      <c r="C2702" s="192">
        <v>534091</v>
      </c>
      <c r="D2702" s="60" t="s">
        <v>4367</v>
      </c>
      <c r="E2702" s="60" t="s">
        <v>415</v>
      </c>
    </row>
    <row r="2703" spans="2:5" x14ac:dyDescent="0.2">
      <c r="B2703" s="60" t="s">
        <v>4368</v>
      </c>
      <c r="C2703" s="192">
        <v>534091</v>
      </c>
      <c r="D2703" s="60" t="s">
        <v>4367</v>
      </c>
      <c r="E2703" s="60" t="s">
        <v>415</v>
      </c>
    </row>
    <row r="2704" spans="2:5" x14ac:dyDescent="0.2">
      <c r="B2704" s="60" t="s">
        <v>4369</v>
      </c>
      <c r="C2704" s="192">
        <v>526169</v>
      </c>
      <c r="D2704" s="60" t="s">
        <v>395</v>
      </c>
      <c r="E2704" s="60" t="s">
        <v>875</v>
      </c>
    </row>
    <row r="2705" spans="2:5" x14ac:dyDescent="0.2">
      <c r="B2705" s="60" t="s">
        <v>4370</v>
      </c>
      <c r="C2705" s="192">
        <v>526169</v>
      </c>
      <c r="D2705" s="60" t="s">
        <v>395</v>
      </c>
      <c r="E2705" s="60" t="s">
        <v>875</v>
      </c>
    </row>
    <row r="2706" spans="2:5" x14ac:dyDescent="0.2">
      <c r="B2706" s="60" t="s">
        <v>4371</v>
      </c>
      <c r="C2706" s="192">
        <v>505594</v>
      </c>
      <c r="D2706" s="60" t="s">
        <v>395</v>
      </c>
      <c r="E2706" s="60" t="s">
        <v>816</v>
      </c>
    </row>
    <row r="2707" spans="2:5" x14ac:dyDescent="0.2">
      <c r="B2707" s="60" t="s">
        <v>4372</v>
      </c>
      <c r="C2707" s="192">
        <v>504356</v>
      </c>
      <c r="D2707" s="60" t="s">
        <v>395</v>
      </c>
      <c r="E2707" s="60" t="s">
        <v>816</v>
      </c>
    </row>
    <row r="2708" spans="2:5" x14ac:dyDescent="0.2">
      <c r="B2708" s="60" t="s">
        <v>4373</v>
      </c>
      <c r="C2708" s="192">
        <v>520059</v>
      </c>
      <c r="D2708" s="60" t="s">
        <v>4374</v>
      </c>
      <c r="E2708" s="60" t="s">
        <v>750</v>
      </c>
    </row>
    <row r="2709" spans="2:5" x14ac:dyDescent="0.2">
      <c r="B2709" s="60" t="s">
        <v>4375</v>
      </c>
      <c r="C2709" s="192">
        <v>520043</v>
      </c>
      <c r="D2709" s="60" t="s">
        <v>4376</v>
      </c>
      <c r="E2709" s="60" t="s">
        <v>750</v>
      </c>
    </row>
    <row r="2710" spans="2:5" x14ac:dyDescent="0.2">
      <c r="B2710" s="60" t="s">
        <v>4377</v>
      </c>
      <c r="C2710" s="192">
        <v>511200</v>
      </c>
      <c r="D2710" s="60" t="s">
        <v>395</v>
      </c>
      <c r="E2710" s="60" t="s">
        <v>816</v>
      </c>
    </row>
    <row r="2711" spans="2:5" x14ac:dyDescent="0.2">
      <c r="B2711" s="60" t="s">
        <v>4378</v>
      </c>
      <c r="C2711" s="192">
        <v>511401</v>
      </c>
      <c r="D2711" s="60" t="s">
        <v>4379</v>
      </c>
      <c r="E2711" s="60" t="s">
        <v>378</v>
      </c>
    </row>
    <row r="2712" spans="2:5" x14ac:dyDescent="0.2">
      <c r="B2712" s="60" t="s">
        <v>4380</v>
      </c>
      <c r="C2712" s="192">
        <v>531821</v>
      </c>
      <c r="D2712" s="60" t="s">
        <v>395</v>
      </c>
      <c r="E2712" s="60" t="s">
        <v>378</v>
      </c>
    </row>
    <row r="2713" spans="2:5" x14ac:dyDescent="0.2">
      <c r="B2713" s="60" t="s">
        <v>4381</v>
      </c>
      <c r="C2713" s="192">
        <v>515037</v>
      </c>
      <c r="D2713" s="60" t="s">
        <v>4382</v>
      </c>
      <c r="E2713" s="60" t="s">
        <v>672</v>
      </c>
    </row>
    <row r="2714" spans="2:5" x14ac:dyDescent="0.2">
      <c r="B2714" s="60" t="s">
        <v>4383</v>
      </c>
      <c r="C2714" s="192">
        <v>540366</v>
      </c>
      <c r="D2714" s="60" t="s">
        <v>4384</v>
      </c>
      <c r="E2714" s="60" t="s">
        <v>1133</v>
      </c>
    </row>
    <row r="2715" spans="2:5" x14ac:dyDescent="0.2">
      <c r="B2715" s="60" t="s">
        <v>4385</v>
      </c>
      <c r="C2715" s="192">
        <v>511766</v>
      </c>
      <c r="D2715" s="60" t="s">
        <v>4386</v>
      </c>
      <c r="E2715" s="60" t="s">
        <v>412</v>
      </c>
    </row>
    <row r="2716" spans="2:5" x14ac:dyDescent="0.2">
      <c r="B2716" s="60" t="s">
        <v>4387</v>
      </c>
      <c r="C2716" s="192">
        <v>533398</v>
      </c>
      <c r="D2716" s="60" t="s">
        <v>4388</v>
      </c>
      <c r="E2716" s="60" t="s">
        <v>412</v>
      </c>
    </row>
    <row r="2717" spans="2:5" x14ac:dyDescent="0.2">
      <c r="B2717" s="60" t="s">
        <v>4389</v>
      </c>
      <c r="C2717" s="192">
        <v>532991</v>
      </c>
      <c r="D2717" s="60" t="s">
        <v>4390</v>
      </c>
      <c r="E2717" s="60" t="s">
        <v>481</v>
      </c>
    </row>
    <row r="2718" spans="2:5" x14ac:dyDescent="0.2">
      <c r="B2718" s="60" t="s">
        <v>4391</v>
      </c>
      <c r="C2718" s="192">
        <v>538862</v>
      </c>
      <c r="D2718" s="60" t="s">
        <v>395</v>
      </c>
      <c r="E2718" s="60" t="s">
        <v>378</v>
      </c>
    </row>
    <row r="2719" spans="2:5" x14ac:dyDescent="0.2">
      <c r="B2719" s="60" t="s">
        <v>4392</v>
      </c>
      <c r="C2719" s="192">
        <v>506734</v>
      </c>
      <c r="D2719" s="60" t="s">
        <v>395</v>
      </c>
      <c r="E2719" s="60" t="s">
        <v>443</v>
      </c>
    </row>
    <row r="2720" spans="2:5" x14ac:dyDescent="0.2">
      <c r="B2720" s="60" t="s">
        <v>4393</v>
      </c>
      <c r="C2720" s="192">
        <v>535205</v>
      </c>
      <c r="D2720" s="60" t="s">
        <v>395</v>
      </c>
      <c r="E2720" s="60" t="s">
        <v>417</v>
      </c>
    </row>
    <row r="2721" spans="2:5" x14ac:dyDescent="0.2">
      <c r="B2721" s="60" t="s">
        <v>4394</v>
      </c>
      <c r="C2721" s="192" t="s">
        <v>395</v>
      </c>
      <c r="D2721" s="60" t="s">
        <v>4395</v>
      </c>
      <c r="E2721" s="60" t="s">
        <v>486</v>
      </c>
    </row>
    <row r="2722" spans="2:5" x14ac:dyDescent="0.2">
      <c r="B2722" s="60" t="s">
        <v>4396</v>
      </c>
      <c r="C2722" s="192">
        <v>512024</v>
      </c>
      <c r="D2722" s="60" t="s">
        <v>395</v>
      </c>
      <c r="E2722" s="60" t="s">
        <v>469</v>
      </c>
    </row>
    <row r="2723" spans="2:5" x14ac:dyDescent="0.2">
      <c r="B2723" s="60" t="s">
        <v>4397</v>
      </c>
      <c r="C2723" s="192">
        <v>530897</v>
      </c>
      <c r="D2723" s="60" t="s">
        <v>395</v>
      </c>
      <c r="E2723" s="60" t="s">
        <v>584</v>
      </c>
    </row>
    <row r="2724" spans="2:5" x14ac:dyDescent="0.2">
      <c r="B2724" s="60" t="s">
        <v>4398</v>
      </c>
      <c r="C2724" s="192">
        <v>516082</v>
      </c>
      <c r="D2724" s="60" t="s">
        <v>4399</v>
      </c>
      <c r="E2724" s="60" t="s">
        <v>389</v>
      </c>
    </row>
    <row r="2725" spans="2:5" x14ac:dyDescent="0.2">
      <c r="B2725" s="60" t="s">
        <v>4400</v>
      </c>
      <c r="C2725" s="192">
        <v>532623</v>
      </c>
      <c r="D2725" s="60" t="s">
        <v>395</v>
      </c>
      <c r="E2725" s="60" t="s">
        <v>417</v>
      </c>
    </row>
    <row r="2726" spans="2:5" x14ac:dyDescent="0.2">
      <c r="B2726" s="60" t="s">
        <v>4401</v>
      </c>
      <c r="C2726" s="192">
        <v>512279</v>
      </c>
      <c r="D2726" s="60" t="s">
        <v>395</v>
      </c>
      <c r="E2726" s="60" t="s">
        <v>816</v>
      </c>
    </row>
    <row r="2727" spans="2:5" x14ac:dyDescent="0.2">
      <c r="B2727" s="60" t="s">
        <v>4402</v>
      </c>
      <c r="C2727" s="192">
        <v>524709</v>
      </c>
      <c r="D2727" s="60" t="s">
        <v>4403</v>
      </c>
      <c r="E2727" s="60" t="s">
        <v>539</v>
      </c>
    </row>
    <row r="2728" spans="2:5" x14ac:dyDescent="0.2">
      <c r="B2728" s="60" t="s">
        <v>4404</v>
      </c>
      <c r="C2728" s="192" t="s">
        <v>395</v>
      </c>
      <c r="D2728" s="60" t="s">
        <v>4405</v>
      </c>
      <c r="E2728" s="60" t="s">
        <v>486</v>
      </c>
    </row>
    <row r="2729" spans="2:5" x14ac:dyDescent="0.2">
      <c r="B2729" s="60" t="s">
        <v>4406</v>
      </c>
      <c r="C2729" s="192">
        <v>531832</v>
      </c>
      <c r="D2729" s="60" t="s">
        <v>395</v>
      </c>
      <c r="E2729" s="60" t="s">
        <v>593</v>
      </c>
    </row>
    <row r="2730" spans="2:5" x14ac:dyDescent="0.2">
      <c r="B2730" s="60" t="s">
        <v>4407</v>
      </c>
      <c r="C2730" s="192">
        <v>539917</v>
      </c>
      <c r="D2730" s="60" t="s">
        <v>4408</v>
      </c>
      <c r="E2730" s="60" t="s">
        <v>903</v>
      </c>
    </row>
    <row r="2731" spans="2:5" x14ac:dyDescent="0.2">
      <c r="B2731" s="60" t="s">
        <v>4409</v>
      </c>
      <c r="C2731" s="192">
        <v>534184</v>
      </c>
      <c r="D2731" s="60" t="s">
        <v>4410</v>
      </c>
      <c r="E2731" s="60" t="s">
        <v>458</v>
      </c>
    </row>
    <row r="2732" spans="2:5" x14ac:dyDescent="0.2">
      <c r="B2732" s="60" t="s">
        <v>4411</v>
      </c>
      <c r="C2732" s="192">
        <v>532362</v>
      </c>
      <c r="D2732" s="60" t="s">
        <v>395</v>
      </c>
      <c r="E2732" s="60" t="s">
        <v>427</v>
      </c>
    </row>
    <row r="2733" spans="2:5" x14ac:dyDescent="0.2">
      <c r="B2733" s="60" t="s">
        <v>4412</v>
      </c>
      <c r="C2733" s="192">
        <v>532895</v>
      </c>
      <c r="D2733" s="60" t="s">
        <v>4413</v>
      </c>
      <c r="E2733" s="60" t="s">
        <v>415</v>
      </c>
    </row>
    <row r="2734" spans="2:5" x14ac:dyDescent="0.2">
      <c r="B2734" s="60" t="s">
        <v>4414</v>
      </c>
      <c r="C2734" s="192">
        <v>521109</v>
      </c>
      <c r="D2734" s="60" t="s">
        <v>4415</v>
      </c>
      <c r="E2734" s="60" t="s">
        <v>410</v>
      </c>
    </row>
    <row r="2735" spans="2:5" x14ac:dyDescent="0.2">
      <c r="B2735" s="60" t="s">
        <v>4416</v>
      </c>
      <c r="C2735" s="192">
        <v>532952</v>
      </c>
      <c r="D2735" s="60" t="s">
        <v>4417</v>
      </c>
      <c r="E2735" s="60" t="s">
        <v>415</v>
      </c>
    </row>
    <row r="2736" spans="2:5" x14ac:dyDescent="0.2">
      <c r="B2736" s="60" t="s">
        <v>4418</v>
      </c>
      <c r="C2736" s="192">
        <v>519136</v>
      </c>
      <c r="D2736" s="60" t="s">
        <v>4419</v>
      </c>
      <c r="E2736" s="60" t="s">
        <v>410</v>
      </c>
    </row>
    <row r="2737" spans="2:5" x14ac:dyDescent="0.2">
      <c r="B2737" s="60" t="s">
        <v>4420</v>
      </c>
      <c r="C2737" s="192">
        <v>523391</v>
      </c>
      <c r="D2737" s="60" t="s">
        <v>4421</v>
      </c>
      <c r="E2737" s="60" t="s">
        <v>410</v>
      </c>
    </row>
    <row r="2738" spans="2:5" x14ac:dyDescent="0.2">
      <c r="B2738" s="60" t="s">
        <v>4422</v>
      </c>
      <c r="C2738" s="192">
        <v>500296</v>
      </c>
      <c r="D2738" s="60" t="s">
        <v>4423</v>
      </c>
      <c r="E2738" s="60" t="s">
        <v>410</v>
      </c>
    </row>
    <row r="2739" spans="2:5" x14ac:dyDescent="0.2">
      <c r="B2739" s="60" t="s">
        <v>4424</v>
      </c>
      <c r="C2739" s="192">
        <v>541418</v>
      </c>
      <c r="D2739" s="60" t="s">
        <v>395</v>
      </c>
      <c r="E2739" s="60" t="s">
        <v>455</v>
      </c>
    </row>
    <row r="2740" spans="2:5" x14ac:dyDescent="0.2">
      <c r="B2740" s="60" t="s">
        <v>4425</v>
      </c>
      <c r="C2740" s="192">
        <v>531212</v>
      </c>
      <c r="D2740" s="60" t="s">
        <v>395</v>
      </c>
      <c r="E2740" s="60" t="s">
        <v>412</v>
      </c>
    </row>
    <row r="2741" spans="2:5" x14ac:dyDescent="0.2">
      <c r="B2741" s="60" t="s">
        <v>4426</v>
      </c>
      <c r="C2741" s="192">
        <v>532256</v>
      </c>
      <c r="D2741" s="60" t="s">
        <v>4427</v>
      </c>
      <c r="E2741" s="60" t="s">
        <v>412</v>
      </c>
    </row>
    <row r="2742" spans="2:5" x14ac:dyDescent="0.2">
      <c r="B2742" s="60" t="s">
        <v>4428</v>
      </c>
      <c r="C2742" s="192">
        <v>538395</v>
      </c>
      <c r="D2742" s="60" t="s">
        <v>395</v>
      </c>
      <c r="E2742" s="60" t="s">
        <v>378</v>
      </c>
    </row>
    <row r="2743" spans="2:5" x14ac:dyDescent="0.2">
      <c r="B2743" s="60" t="s">
        <v>4429</v>
      </c>
      <c r="C2743" s="192">
        <v>532641</v>
      </c>
      <c r="D2743" s="60" t="s">
        <v>4430</v>
      </c>
      <c r="E2743" s="60" t="s">
        <v>410</v>
      </c>
    </row>
    <row r="2744" spans="2:5" x14ac:dyDescent="0.2">
      <c r="B2744" s="60" t="s">
        <v>4431</v>
      </c>
      <c r="C2744" s="192" t="s">
        <v>395</v>
      </c>
      <c r="D2744" s="60" t="s">
        <v>4432</v>
      </c>
      <c r="E2744" s="60" t="s">
        <v>406</v>
      </c>
    </row>
    <row r="2745" spans="2:5" x14ac:dyDescent="0.2">
      <c r="B2745" s="60" t="s">
        <v>4433</v>
      </c>
      <c r="C2745" s="192">
        <v>539551</v>
      </c>
      <c r="D2745" s="60" t="s">
        <v>4434</v>
      </c>
      <c r="E2745" s="60" t="s">
        <v>865</v>
      </c>
    </row>
    <row r="2746" spans="2:5" x14ac:dyDescent="0.2">
      <c r="B2746" s="60" t="s">
        <v>4435</v>
      </c>
      <c r="C2746" s="192">
        <v>540080</v>
      </c>
      <c r="D2746" s="60" t="s">
        <v>395</v>
      </c>
      <c r="E2746" s="60" t="s">
        <v>427</v>
      </c>
    </row>
    <row r="2747" spans="2:5" x14ac:dyDescent="0.2">
      <c r="B2747" s="60" t="s">
        <v>4436</v>
      </c>
      <c r="C2747" s="192">
        <v>519455</v>
      </c>
      <c r="D2747" s="60" t="s">
        <v>395</v>
      </c>
      <c r="E2747" s="60" t="s">
        <v>509</v>
      </c>
    </row>
    <row r="2748" spans="2:5" x14ac:dyDescent="0.2">
      <c r="B2748" s="60" t="s">
        <v>4437</v>
      </c>
      <c r="C2748" s="192">
        <v>540204</v>
      </c>
      <c r="D2748" s="60" t="s">
        <v>4438</v>
      </c>
      <c r="E2748" s="60" t="s">
        <v>479</v>
      </c>
    </row>
    <row r="2749" spans="2:5" x14ac:dyDescent="0.2">
      <c r="B2749" s="60" t="s">
        <v>4439</v>
      </c>
      <c r="C2749" s="192">
        <v>531416</v>
      </c>
      <c r="D2749" s="60" t="s">
        <v>395</v>
      </c>
      <c r="E2749" s="60" t="s">
        <v>481</v>
      </c>
    </row>
    <row r="2750" spans="2:5" x14ac:dyDescent="0.2">
      <c r="B2750" s="60" t="s">
        <v>4440</v>
      </c>
      <c r="C2750" s="192" t="s">
        <v>395</v>
      </c>
      <c r="D2750" s="60" t="s">
        <v>4441</v>
      </c>
      <c r="E2750" s="60" t="s">
        <v>406</v>
      </c>
    </row>
    <row r="2751" spans="2:5" x14ac:dyDescent="0.2">
      <c r="B2751" s="60" t="s">
        <v>4442</v>
      </c>
      <c r="C2751" s="192">
        <v>526739</v>
      </c>
      <c r="D2751" s="60" t="s">
        <v>395</v>
      </c>
      <c r="E2751" s="60" t="s">
        <v>555</v>
      </c>
    </row>
    <row r="2752" spans="2:5" x14ac:dyDescent="0.2">
      <c r="B2752" s="60" t="s">
        <v>4443</v>
      </c>
      <c r="C2752" s="192">
        <v>517431</v>
      </c>
      <c r="D2752" s="60" t="s">
        <v>4444</v>
      </c>
      <c r="E2752" s="60" t="s">
        <v>515</v>
      </c>
    </row>
    <row r="2753" spans="2:5" x14ac:dyDescent="0.2">
      <c r="B2753" s="60" t="s">
        <v>4445</v>
      </c>
      <c r="C2753" s="192">
        <v>539595</v>
      </c>
      <c r="D2753" s="60" t="s">
        <v>395</v>
      </c>
      <c r="E2753" s="60" t="s">
        <v>378</v>
      </c>
    </row>
    <row r="2754" spans="2:5" x14ac:dyDescent="0.2">
      <c r="B2754" s="60" t="s">
        <v>4446</v>
      </c>
      <c r="C2754" s="192">
        <v>524816</v>
      </c>
      <c r="D2754" s="60" t="s">
        <v>4447</v>
      </c>
      <c r="E2754" s="60" t="s">
        <v>433</v>
      </c>
    </row>
    <row r="2755" spans="2:5" x14ac:dyDescent="0.2">
      <c r="B2755" s="60" t="s">
        <v>4448</v>
      </c>
      <c r="C2755" s="192">
        <v>537291</v>
      </c>
      <c r="D2755" s="60" t="s">
        <v>4449</v>
      </c>
      <c r="E2755" s="60" t="s">
        <v>593</v>
      </c>
    </row>
    <row r="2756" spans="2:5" x14ac:dyDescent="0.2">
      <c r="B2756" s="60" t="s">
        <v>4450</v>
      </c>
      <c r="C2756" s="192">
        <v>537291</v>
      </c>
      <c r="D2756" s="60" t="s">
        <v>4449</v>
      </c>
      <c r="E2756" s="60" t="s">
        <v>593</v>
      </c>
    </row>
    <row r="2757" spans="2:5" x14ac:dyDescent="0.2">
      <c r="B2757" s="60" t="s">
        <v>4451</v>
      </c>
      <c r="C2757" s="192">
        <v>502407</v>
      </c>
      <c r="D2757" s="60" t="s">
        <v>395</v>
      </c>
      <c r="E2757" s="60" t="s">
        <v>389</v>
      </c>
    </row>
    <row r="2758" spans="2:5" x14ac:dyDescent="0.2">
      <c r="B2758" s="60" t="s">
        <v>4452</v>
      </c>
      <c r="C2758" s="192">
        <v>532234</v>
      </c>
      <c r="D2758" s="60" t="s">
        <v>4453</v>
      </c>
      <c r="E2758" s="60" t="s">
        <v>700</v>
      </c>
    </row>
    <row r="2759" spans="2:5" x14ac:dyDescent="0.2">
      <c r="B2759" s="60" t="s">
        <v>4454</v>
      </c>
      <c r="C2759" s="192">
        <v>523630</v>
      </c>
      <c r="D2759" s="60" t="s">
        <v>4455</v>
      </c>
      <c r="E2759" s="60" t="s">
        <v>903</v>
      </c>
    </row>
    <row r="2760" spans="2:5" x14ac:dyDescent="0.2">
      <c r="B2760" s="60" t="s">
        <v>4456</v>
      </c>
      <c r="C2760" s="192">
        <v>531289</v>
      </c>
      <c r="D2760" s="60" t="s">
        <v>395</v>
      </c>
      <c r="E2760" s="60" t="s">
        <v>718</v>
      </c>
    </row>
    <row r="2761" spans="2:5" x14ac:dyDescent="0.2">
      <c r="B2761" s="60" t="s">
        <v>4457</v>
      </c>
      <c r="C2761" s="192">
        <v>531651</v>
      </c>
      <c r="D2761" s="60" t="s">
        <v>395</v>
      </c>
      <c r="E2761" s="60" t="s">
        <v>427</v>
      </c>
    </row>
    <row r="2762" spans="2:5" x14ac:dyDescent="0.2">
      <c r="B2762" s="60" t="s">
        <v>4458</v>
      </c>
      <c r="C2762" s="192">
        <v>507813</v>
      </c>
      <c r="D2762" s="60" t="s">
        <v>395</v>
      </c>
      <c r="E2762" s="60" t="s">
        <v>1430</v>
      </c>
    </row>
    <row r="2763" spans="2:5" x14ac:dyDescent="0.2">
      <c r="B2763" s="60" t="s">
        <v>4459</v>
      </c>
      <c r="C2763" s="192">
        <v>500298</v>
      </c>
      <c r="D2763" s="60" t="s">
        <v>395</v>
      </c>
      <c r="E2763" s="60" t="s">
        <v>443</v>
      </c>
    </row>
    <row r="2764" spans="2:5" x14ac:dyDescent="0.2">
      <c r="B2764" s="60" t="s">
        <v>4460</v>
      </c>
      <c r="C2764" s="192">
        <v>526616</v>
      </c>
      <c r="D2764" s="60" t="s">
        <v>395</v>
      </c>
      <c r="E2764" s="60" t="s">
        <v>515</v>
      </c>
    </row>
    <row r="2765" spans="2:5" x14ac:dyDescent="0.2">
      <c r="B2765" s="60" t="s">
        <v>4461</v>
      </c>
      <c r="C2765" s="192">
        <v>531287</v>
      </c>
      <c r="D2765" s="60" t="s">
        <v>395</v>
      </c>
      <c r="E2765" s="60" t="s">
        <v>515</v>
      </c>
    </row>
    <row r="2766" spans="2:5" x14ac:dyDescent="0.2">
      <c r="B2766" s="60" t="s">
        <v>4462</v>
      </c>
      <c r="C2766" s="192">
        <v>516062</v>
      </c>
      <c r="D2766" s="60" t="s">
        <v>395</v>
      </c>
      <c r="E2766" s="60" t="s">
        <v>890</v>
      </c>
    </row>
    <row r="2767" spans="2:5" x14ac:dyDescent="0.2">
      <c r="B2767" s="60" t="s">
        <v>4463</v>
      </c>
      <c r="C2767" s="192">
        <v>504882</v>
      </c>
      <c r="D2767" s="60" t="s">
        <v>395</v>
      </c>
      <c r="E2767" s="60" t="s">
        <v>481</v>
      </c>
    </row>
    <row r="2768" spans="2:5" x14ac:dyDescent="0.2">
      <c r="B2768" s="60" t="s">
        <v>4464</v>
      </c>
      <c r="C2768" s="192">
        <v>504882</v>
      </c>
      <c r="D2768" s="60" t="s">
        <v>395</v>
      </c>
      <c r="E2768" s="60" t="s">
        <v>481</v>
      </c>
    </row>
    <row r="2769" spans="2:5" x14ac:dyDescent="0.2">
      <c r="B2769" s="60" t="s">
        <v>4465</v>
      </c>
      <c r="C2769" s="192">
        <v>513179</v>
      </c>
      <c r="D2769" s="60" t="s">
        <v>4466</v>
      </c>
      <c r="E2769" s="60" t="s">
        <v>427</v>
      </c>
    </row>
    <row r="2770" spans="2:5" x14ac:dyDescent="0.2">
      <c r="B2770" s="60" t="s">
        <v>4467</v>
      </c>
      <c r="C2770" s="192">
        <v>530119</v>
      </c>
      <c r="D2770" s="60" t="s">
        <v>395</v>
      </c>
      <c r="E2770" s="60" t="s">
        <v>644</v>
      </c>
    </row>
    <row r="2771" spans="2:5" x14ac:dyDescent="0.2">
      <c r="B2771" s="60" t="s">
        <v>4468</v>
      </c>
      <c r="C2771" s="192">
        <v>531834</v>
      </c>
      <c r="D2771" s="60" t="s">
        <v>395</v>
      </c>
      <c r="E2771" s="60" t="s">
        <v>593</v>
      </c>
    </row>
    <row r="2772" spans="2:5" x14ac:dyDescent="0.2">
      <c r="B2772" s="60" t="s">
        <v>4469</v>
      </c>
      <c r="C2772" s="192">
        <v>524654</v>
      </c>
      <c r="D2772" s="60" t="s">
        <v>395</v>
      </c>
      <c r="E2772" s="60" t="s">
        <v>433</v>
      </c>
    </row>
    <row r="2773" spans="2:5" x14ac:dyDescent="0.2">
      <c r="B2773" s="60" t="s">
        <v>4470</v>
      </c>
      <c r="C2773" s="192">
        <v>538926</v>
      </c>
      <c r="D2773" s="60" t="s">
        <v>395</v>
      </c>
      <c r="E2773" s="60" t="s">
        <v>593</v>
      </c>
    </row>
    <row r="2774" spans="2:5" x14ac:dyDescent="0.2">
      <c r="B2774" s="60" t="s">
        <v>4471</v>
      </c>
      <c r="C2774" s="192">
        <v>513023</v>
      </c>
      <c r="D2774" s="60" t="s">
        <v>4472</v>
      </c>
      <c r="E2774" s="60" t="s">
        <v>534</v>
      </c>
    </row>
    <row r="2775" spans="2:5" x14ac:dyDescent="0.2">
      <c r="B2775" s="60" t="s">
        <v>4473</v>
      </c>
      <c r="C2775" s="192">
        <v>539521</v>
      </c>
      <c r="D2775" s="60" t="s">
        <v>395</v>
      </c>
      <c r="E2775" s="60" t="s">
        <v>378</v>
      </c>
    </row>
    <row r="2776" spans="2:5" x14ac:dyDescent="0.2">
      <c r="B2776" s="60" t="s">
        <v>4474</v>
      </c>
      <c r="C2776" s="192">
        <v>532504</v>
      </c>
      <c r="D2776" s="60" t="s">
        <v>4475</v>
      </c>
      <c r="E2776" s="60" t="s">
        <v>443</v>
      </c>
    </row>
    <row r="2777" spans="2:5" x14ac:dyDescent="0.2">
      <c r="B2777" s="60" t="s">
        <v>4476</v>
      </c>
      <c r="C2777" s="192">
        <v>531494</v>
      </c>
      <c r="D2777" s="60" t="s">
        <v>395</v>
      </c>
      <c r="E2777" s="60" t="s">
        <v>481</v>
      </c>
    </row>
    <row r="2778" spans="2:5" x14ac:dyDescent="0.2">
      <c r="B2778" s="60" t="s">
        <v>4477</v>
      </c>
      <c r="C2778" s="192">
        <v>539332</v>
      </c>
      <c r="D2778" s="60" t="s">
        <v>4478</v>
      </c>
      <c r="E2778" s="60" t="s">
        <v>518</v>
      </c>
    </row>
    <row r="2779" spans="2:5" x14ac:dyDescent="0.2">
      <c r="B2779" s="60" t="s">
        <v>4479</v>
      </c>
      <c r="C2779" s="192">
        <v>539525</v>
      </c>
      <c r="D2779" s="60" t="s">
        <v>395</v>
      </c>
      <c r="E2779" s="60" t="s">
        <v>429</v>
      </c>
    </row>
    <row r="2780" spans="2:5" x14ac:dyDescent="0.2">
      <c r="B2780" s="60" t="s">
        <v>4480</v>
      </c>
      <c r="C2780" s="192">
        <v>508989</v>
      </c>
      <c r="D2780" s="60" t="s">
        <v>4481</v>
      </c>
      <c r="E2780" s="60" t="s">
        <v>919</v>
      </c>
    </row>
    <row r="2781" spans="2:5" x14ac:dyDescent="0.2">
      <c r="B2781" s="60" t="s">
        <v>4482</v>
      </c>
      <c r="C2781" s="192">
        <v>538668</v>
      </c>
      <c r="D2781" s="60" t="s">
        <v>395</v>
      </c>
      <c r="E2781" s="60" t="s">
        <v>412</v>
      </c>
    </row>
    <row r="2782" spans="2:5" x14ac:dyDescent="0.2">
      <c r="B2782" s="60" t="s">
        <v>4483</v>
      </c>
      <c r="C2782" s="192">
        <v>523242</v>
      </c>
      <c r="D2782" s="60" t="s">
        <v>395</v>
      </c>
      <c r="E2782" s="60" t="s">
        <v>821</v>
      </c>
    </row>
    <row r="2783" spans="2:5" x14ac:dyDescent="0.2">
      <c r="B2783" s="60" t="s">
        <v>4484</v>
      </c>
      <c r="C2783" s="192">
        <v>534309</v>
      </c>
      <c r="D2783" s="60" t="s">
        <v>4485</v>
      </c>
      <c r="E2783" s="60" t="s">
        <v>793</v>
      </c>
    </row>
    <row r="2784" spans="2:5" x14ac:dyDescent="0.2">
      <c r="B2784" s="60" t="s">
        <v>4486</v>
      </c>
      <c r="C2784" s="192">
        <v>534309</v>
      </c>
      <c r="D2784" s="60" t="s">
        <v>4485</v>
      </c>
      <c r="E2784" s="60" t="s">
        <v>793</v>
      </c>
    </row>
    <row r="2785" spans="2:5" x14ac:dyDescent="0.2">
      <c r="B2785" s="60" t="s">
        <v>4487</v>
      </c>
      <c r="C2785" s="192">
        <v>519506</v>
      </c>
      <c r="D2785" s="60" t="s">
        <v>395</v>
      </c>
      <c r="E2785" s="60" t="s">
        <v>455</v>
      </c>
    </row>
    <row r="2786" spans="2:5" x14ac:dyDescent="0.2">
      <c r="B2786" s="60" t="s">
        <v>4488</v>
      </c>
      <c r="C2786" s="192">
        <v>531452</v>
      </c>
      <c r="D2786" s="60" t="s">
        <v>395</v>
      </c>
      <c r="E2786" s="60" t="s">
        <v>412</v>
      </c>
    </row>
    <row r="2787" spans="2:5" x14ac:dyDescent="0.2">
      <c r="B2787" s="60" t="s">
        <v>4489</v>
      </c>
      <c r="C2787" s="192">
        <v>500294</v>
      </c>
      <c r="D2787" s="60" t="s">
        <v>4490</v>
      </c>
      <c r="E2787" s="60" t="s">
        <v>793</v>
      </c>
    </row>
    <row r="2788" spans="2:5" x14ac:dyDescent="0.2">
      <c r="B2788" s="60" t="s">
        <v>4491</v>
      </c>
      <c r="C2788" s="192">
        <v>502168</v>
      </c>
      <c r="D2788" s="60" t="s">
        <v>4492</v>
      </c>
      <c r="E2788" s="60" t="s">
        <v>408</v>
      </c>
    </row>
    <row r="2789" spans="2:5" x14ac:dyDescent="0.2">
      <c r="B2789" s="60" t="s">
        <v>4493</v>
      </c>
      <c r="C2789" s="192">
        <v>530557</v>
      </c>
      <c r="D2789" s="60" t="s">
        <v>395</v>
      </c>
      <c r="E2789" s="60" t="s">
        <v>378</v>
      </c>
    </row>
    <row r="2790" spans="2:5" x14ac:dyDescent="0.2">
      <c r="B2790" s="60" t="s">
        <v>4494</v>
      </c>
      <c r="C2790" s="192">
        <v>511535</v>
      </c>
      <c r="D2790" s="60" t="s">
        <v>395</v>
      </c>
      <c r="E2790" s="60" t="s">
        <v>378</v>
      </c>
    </row>
    <row r="2791" spans="2:5" x14ac:dyDescent="0.2">
      <c r="B2791" s="60" t="s">
        <v>4495</v>
      </c>
      <c r="C2791" s="192">
        <v>532649</v>
      </c>
      <c r="D2791" s="60" t="s">
        <v>4496</v>
      </c>
      <c r="E2791" s="60" t="s">
        <v>433</v>
      </c>
    </row>
    <row r="2792" spans="2:5" x14ac:dyDescent="0.2">
      <c r="B2792" s="60" t="s">
        <v>4497</v>
      </c>
      <c r="C2792" s="192">
        <v>508670</v>
      </c>
      <c r="D2792" s="60" t="s">
        <v>395</v>
      </c>
      <c r="E2792" s="60" t="s">
        <v>802</v>
      </c>
    </row>
    <row r="2793" spans="2:5" x14ac:dyDescent="0.2">
      <c r="B2793" s="60" t="s">
        <v>4498</v>
      </c>
      <c r="C2793" s="192">
        <v>531049</v>
      </c>
      <c r="D2793" s="60" t="s">
        <v>395</v>
      </c>
      <c r="E2793" s="60" t="s">
        <v>923</v>
      </c>
    </row>
    <row r="2794" spans="2:5" x14ac:dyDescent="0.2">
      <c r="B2794" s="60" t="s">
        <v>4499</v>
      </c>
      <c r="C2794" s="192">
        <v>539409</v>
      </c>
      <c r="D2794" s="60" t="s">
        <v>395</v>
      </c>
      <c r="E2794" s="60" t="s">
        <v>417</v>
      </c>
    </row>
    <row r="2795" spans="2:5" x14ac:dyDescent="0.2">
      <c r="B2795" s="60" t="s">
        <v>4500</v>
      </c>
      <c r="C2795" s="192">
        <v>537838</v>
      </c>
      <c r="D2795" s="60" t="s">
        <v>395</v>
      </c>
      <c r="E2795" s="60" t="s">
        <v>417</v>
      </c>
    </row>
    <row r="2796" spans="2:5" x14ac:dyDescent="0.2">
      <c r="B2796" s="60" t="s">
        <v>4501</v>
      </c>
      <c r="C2796" s="192">
        <v>519560</v>
      </c>
      <c r="D2796" s="60" t="s">
        <v>395</v>
      </c>
      <c r="E2796" s="60" t="s">
        <v>593</v>
      </c>
    </row>
    <row r="2797" spans="2:5" x14ac:dyDescent="0.2">
      <c r="B2797" s="60" t="s">
        <v>4502</v>
      </c>
      <c r="C2797" s="192">
        <v>539016</v>
      </c>
      <c r="D2797" s="60" t="s">
        <v>395</v>
      </c>
      <c r="E2797" s="60" t="s">
        <v>412</v>
      </c>
    </row>
    <row r="2798" spans="2:5" x14ac:dyDescent="0.2">
      <c r="B2798" s="60" t="s">
        <v>4503</v>
      </c>
      <c r="C2798" s="192">
        <v>532864</v>
      </c>
      <c r="D2798" s="60" t="s">
        <v>4504</v>
      </c>
      <c r="E2798" s="60" t="s">
        <v>1314</v>
      </c>
    </row>
    <row r="2799" spans="2:5" x14ac:dyDescent="0.2">
      <c r="B2799" s="60" t="s">
        <v>4505</v>
      </c>
      <c r="C2799" s="192">
        <v>504112</v>
      </c>
      <c r="D2799" s="60" t="s">
        <v>4506</v>
      </c>
      <c r="E2799" s="60" t="s">
        <v>2021</v>
      </c>
    </row>
    <row r="2800" spans="2:5" x14ac:dyDescent="0.2">
      <c r="B2800" s="60" t="s">
        <v>4507</v>
      </c>
      <c r="C2800" s="192">
        <v>514332</v>
      </c>
      <c r="D2800" s="60" t="s">
        <v>395</v>
      </c>
      <c r="E2800" s="60" t="s">
        <v>481</v>
      </c>
    </row>
    <row r="2801" spans="2:5" x14ac:dyDescent="0.2">
      <c r="B2801" s="60" t="s">
        <v>4508</v>
      </c>
      <c r="C2801" s="192">
        <v>526195</v>
      </c>
      <c r="D2801" s="60" t="s">
        <v>395</v>
      </c>
      <c r="E2801" s="60" t="s">
        <v>509</v>
      </c>
    </row>
    <row r="2802" spans="2:5" x14ac:dyDescent="0.2">
      <c r="B2802" s="60" t="s">
        <v>4509</v>
      </c>
      <c r="C2802" s="192">
        <v>526195</v>
      </c>
      <c r="D2802" s="60" t="s">
        <v>395</v>
      </c>
      <c r="E2802" s="60" t="s">
        <v>509</v>
      </c>
    </row>
    <row r="2803" spans="2:5" x14ac:dyDescent="0.2">
      <c r="B2803" s="60" t="s">
        <v>4510</v>
      </c>
      <c r="C2803" s="192">
        <v>542665</v>
      </c>
      <c r="D2803" s="60" t="s">
        <v>4511</v>
      </c>
      <c r="E2803" s="60" t="s">
        <v>555</v>
      </c>
    </row>
    <row r="2804" spans="2:5" x14ac:dyDescent="0.2">
      <c r="B2804" s="60" t="s">
        <v>4512</v>
      </c>
      <c r="C2804" s="192">
        <v>512522</v>
      </c>
      <c r="D2804" s="60" t="s">
        <v>395</v>
      </c>
      <c r="E2804" s="60" t="s">
        <v>417</v>
      </c>
    </row>
    <row r="2805" spans="2:5" x14ac:dyDescent="0.2">
      <c r="B2805" s="60" t="s">
        <v>4513</v>
      </c>
      <c r="C2805" s="192">
        <v>505355</v>
      </c>
      <c r="D2805" s="60" t="s">
        <v>4514</v>
      </c>
      <c r="E2805" s="60" t="s">
        <v>816</v>
      </c>
    </row>
    <row r="2806" spans="2:5" x14ac:dyDescent="0.2">
      <c r="B2806" s="60" t="s">
        <v>4515</v>
      </c>
      <c r="C2806" s="192">
        <v>500790</v>
      </c>
      <c r="D2806" s="60" t="s">
        <v>4516</v>
      </c>
      <c r="E2806" s="60" t="s">
        <v>455</v>
      </c>
    </row>
    <row r="2807" spans="2:5" x14ac:dyDescent="0.2">
      <c r="B2807" s="60" t="s">
        <v>4517</v>
      </c>
      <c r="C2807" s="192">
        <v>500790</v>
      </c>
      <c r="D2807" s="60" t="s">
        <v>4516</v>
      </c>
      <c r="E2807" s="60" t="s">
        <v>455</v>
      </c>
    </row>
    <row r="2808" spans="2:5" x14ac:dyDescent="0.2">
      <c r="B2808" s="60" t="s">
        <v>4518</v>
      </c>
      <c r="C2808" s="192">
        <v>509040</v>
      </c>
      <c r="D2808" s="60" t="s">
        <v>395</v>
      </c>
      <c r="E2808" s="60" t="s">
        <v>488</v>
      </c>
    </row>
    <row r="2809" spans="2:5" x14ac:dyDescent="0.2">
      <c r="B2809" s="60" t="s">
        <v>4519</v>
      </c>
      <c r="C2809" s="192">
        <v>509040</v>
      </c>
      <c r="D2809" s="60" t="s">
        <v>395</v>
      </c>
      <c r="E2809" s="60" t="s">
        <v>488</v>
      </c>
    </row>
    <row r="2810" spans="2:5" x14ac:dyDescent="0.2">
      <c r="B2810" s="60" t="s">
        <v>4520</v>
      </c>
      <c r="C2810" s="192">
        <v>542117</v>
      </c>
      <c r="D2810" s="60" t="s">
        <v>395</v>
      </c>
      <c r="E2810" s="60" t="s">
        <v>486</v>
      </c>
    </row>
    <row r="2811" spans="2:5" x14ac:dyDescent="0.2">
      <c r="B2811" s="60" t="s">
        <v>4521</v>
      </c>
      <c r="C2811" s="192">
        <v>511658</v>
      </c>
      <c r="D2811" s="60" t="s">
        <v>395</v>
      </c>
      <c r="E2811" s="60" t="s">
        <v>488</v>
      </c>
    </row>
    <row r="2812" spans="2:5" x14ac:dyDescent="0.2">
      <c r="B2812" s="60" t="s">
        <v>4522</v>
      </c>
      <c r="C2812" s="192">
        <v>523558</v>
      </c>
      <c r="D2812" s="60" t="s">
        <v>395</v>
      </c>
      <c r="E2812" s="60" t="s">
        <v>937</v>
      </c>
    </row>
    <row r="2813" spans="2:5" x14ac:dyDescent="0.2">
      <c r="B2813" s="60" t="s">
        <v>4523</v>
      </c>
      <c r="C2813" s="192">
        <v>532798</v>
      </c>
      <c r="D2813" s="60" t="s">
        <v>4524</v>
      </c>
      <c r="E2813" s="60" t="s">
        <v>561</v>
      </c>
    </row>
    <row r="2814" spans="2:5" x14ac:dyDescent="0.2">
      <c r="B2814" s="60" t="s">
        <v>4525</v>
      </c>
      <c r="C2814" s="192">
        <v>532887</v>
      </c>
      <c r="D2814" s="60" t="s">
        <v>4526</v>
      </c>
      <c r="E2814" s="60" t="s">
        <v>438</v>
      </c>
    </row>
    <row r="2815" spans="2:5" x14ac:dyDescent="0.2">
      <c r="B2815" s="60" t="s">
        <v>4527</v>
      </c>
      <c r="C2815" s="192">
        <v>524558</v>
      </c>
      <c r="D2815" s="60" t="s">
        <v>4528</v>
      </c>
      <c r="E2815" s="60" t="s">
        <v>433</v>
      </c>
    </row>
    <row r="2816" spans="2:5" x14ac:dyDescent="0.2">
      <c r="B2816" s="60" t="s">
        <v>4529</v>
      </c>
      <c r="C2816" s="192">
        <v>532529</v>
      </c>
      <c r="D2816" s="60" t="s">
        <v>4530</v>
      </c>
      <c r="E2816" s="60" t="s">
        <v>1133</v>
      </c>
    </row>
    <row r="2817" spans="2:5" x14ac:dyDescent="0.2">
      <c r="B2817" s="60" t="s">
        <v>4531</v>
      </c>
      <c r="C2817" s="192">
        <v>540243</v>
      </c>
      <c r="D2817" s="60" t="s">
        <v>395</v>
      </c>
      <c r="E2817" s="60" t="s">
        <v>417</v>
      </c>
    </row>
    <row r="2818" spans="2:5" x14ac:dyDescent="0.2">
      <c r="B2818" s="60" t="s">
        <v>4532</v>
      </c>
      <c r="C2818" s="192">
        <v>508867</v>
      </c>
      <c r="D2818" s="60" t="s">
        <v>395</v>
      </c>
      <c r="E2818" s="60" t="s">
        <v>488</v>
      </c>
    </row>
    <row r="2819" spans="2:5" x14ac:dyDescent="0.2">
      <c r="B2819" s="60" t="s">
        <v>4533</v>
      </c>
      <c r="C2819" s="192">
        <v>501479</v>
      </c>
      <c r="D2819" s="60" t="s">
        <v>395</v>
      </c>
      <c r="E2819" s="60" t="s">
        <v>417</v>
      </c>
    </row>
    <row r="2820" spans="2:5" x14ac:dyDescent="0.2">
      <c r="B2820" s="60" t="s">
        <v>4534</v>
      </c>
      <c r="C2820" s="192">
        <v>536644</v>
      </c>
      <c r="D2820" s="60" t="s">
        <v>395</v>
      </c>
      <c r="E2820" s="60" t="s">
        <v>417</v>
      </c>
    </row>
    <row r="2821" spans="2:5" x14ac:dyDescent="0.2">
      <c r="B2821" s="60" t="s">
        <v>4535</v>
      </c>
      <c r="C2821" s="192">
        <v>540900</v>
      </c>
      <c r="D2821" s="60" t="s">
        <v>4536</v>
      </c>
      <c r="E2821" s="60" t="s">
        <v>381</v>
      </c>
    </row>
    <row r="2822" spans="2:5" x14ac:dyDescent="0.2">
      <c r="B2822" s="60" t="s">
        <v>4537</v>
      </c>
      <c r="C2822" s="192">
        <v>532416</v>
      </c>
      <c r="D2822" s="60" t="s">
        <v>4538</v>
      </c>
      <c r="E2822" s="60" t="s">
        <v>919</v>
      </c>
    </row>
    <row r="2823" spans="2:5" x14ac:dyDescent="0.2">
      <c r="B2823" s="60" t="s">
        <v>4539</v>
      </c>
      <c r="C2823" s="192">
        <v>538874</v>
      </c>
      <c r="D2823" s="60" t="s">
        <v>395</v>
      </c>
      <c r="E2823" s="60" t="s">
        <v>378</v>
      </c>
    </row>
    <row r="2824" spans="2:5" x14ac:dyDescent="0.2">
      <c r="B2824" s="60" t="s">
        <v>4540</v>
      </c>
      <c r="C2824" s="192">
        <v>524774</v>
      </c>
      <c r="D2824" s="60" t="s">
        <v>395</v>
      </c>
      <c r="E2824" s="60" t="s">
        <v>433</v>
      </c>
    </row>
    <row r="2825" spans="2:5" x14ac:dyDescent="0.2">
      <c r="B2825" s="60" t="s">
        <v>4541</v>
      </c>
      <c r="C2825" s="192">
        <v>517554</v>
      </c>
      <c r="D2825" s="60" t="s">
        <v>395</v>
      </c>
      <c r="E2825" s="60" t="s">
        <v>475</v>
      </c>
    </row>
    <row r="2826" spans="2:5" x14ac:dyDescent="0.2">
      <c r="B2826" s="60" t="s">
        <v>4542</v>
      </c>
      <c r="C2826" s="192">
        <v>533098</v>
      </c>
      <c r="D2826" s="60" t="s">
        <v>4543</v>
      </c>
      <c r="E2826" s="60" t="s">
        <v>534</v>
      </c>
    </row>
    <row r="2827" spans="2:5" x14ac:dyDescent="0.2">
      <c r="B2827" s="60" t="s">
        <v>4544</v>
      </c>
      <c r="C2827" s="192">
        <v>526721</v>
      </c>
      <c r="D2827" s="60" t="s">
        <v>395</v>
      </c>
      <c r="E2827" s="60" t="s">
        <v>573</v>
      </c>
    </row>
    <row r="2828" spans="2:5" x14ac:dyDescent="0.2">
      <c r="B2828" s="60" t="s">
        <v>4545</v>
      </c>
      <c r="C2828" s="192">
        <v>523209</v>
      </c>
      <c r="D2828" s="60" t="s">
        <v>395</v>
      </c>
      <c r="E2828" s="60" t="s">
        <v>412</v>
      </c>
    </row>
    <row r="2829" spans="2:5" x14ac:dyDescent="0.2">
      <c r="B2829" s="60" t="s">
        <v>4546</v>
      </c>
      <c r="C2829" s="192">
        <v>512103</v>
      </c>
      <c r="D2829" s="60" t="s">
        <v>395</v>
      </c>
      <c r="E2829" s="60" t="s">
        <v>923</v>
      </c>
    </row>
    <row r="2830" spans="2:5" x14ac:dyDescent="0.2">
      <c r="B2830" s="60" t="s">
        <v>4547</v>
      </c>
      <c r="C2830" s="192">
        <v>531083</v>
      </c>
      <c r="D2830" s="60" t="s">
        <v>395</v>
      </c>
      <c r="E2830" s="60" t="s">
        <v>488</v>
      </c>
    </row>
    <row r="2831" spans="2:5" x14ac:dyDescent="0.2">
      <c r="B2831" s="60" t="s">
        <v>4548</v>
      </c>
      <c r="C2831" s="192">
        <v>500304</v>
      </c>
      <c r="D2831" s="60" t="s">
        <v>4549</v>
      </c>
      <c r="E2831" s="60" t="s">
        <v>880</v>
      </c>
    </row>
    <row r="2832" spans="2:5" x14ac:dyDescent="0.2">
      <c r="B2832" s="60" t="s">
        <v>4550</v>
      </c>
      <c r="C2832" s="192">
        <v>532541</v>
      </c>
      <c r="D2832" s="60" t="s">
        <v>4551</v>
      </c>
      <c r="E2832" s="60" t="s">
        <v>381</v>
      </c>
    </row>
    <row r="2833" spans="2:5" x14ac:dyDescent="0.2">
      <c r="B2833" s="60" t="s">
        <v>4552</v>
      </c>
      <c r="C2833" s="192">
        <v>526159</v>
      </c>
      <c r="D2833" s="60" t="s">
        <v>395</v>
      </c>
      <c r="E2833" s="60" t="s">
        <v>417</v>
      </c>
    </row>
    <row r="2834" spans="2:5" x14ac:dyDescent="0.2">
      <c r="B2834" s="60" t="s">
        <v>4553</v>
      </c>
      <c r="C2834" s="192">
        <v>531272</v>
      </c>
      <c r="D2834" s="60" t="s">
        <v>395</v>
      </c>
      <c r="E2834" s="60" t="s">
        <v>412</v>
      </c>
    </row>
    <row r="2835" spans="2:5" x14ac:dyDescent="0.2">
      <c r="B2835" s="60" t="s">
        <v>4554</v>
      </c>
      <c r="C2835" s="192">
        <v>530377</v>
      </c>
      <c r="D2835" s="60" t="s">
        <v>4555</v>
      </c>
      <c r="E2835" s="60" t="s">
        <v>481</v>
      </c>
    </row>
    <row r="2836" spans="2:5" x14ac:dyDescent="0.2">
      <c r="B2836" s="60" t="s">
        <v>4556</v>
      </c>
      <c r="C2836" s="192">
        <v>542231</v>
      </c>
      <c r="D2836" s="60" t="s">
        <v>4557</v>
      </c>
      <c r="E2836" s="60" t="s">
        <v>481</v>
      </c>
    </row>
    <row r="2837" spans="2:5" x14ac:dyDescent="0.2">
      <c r="B2837" s="60" t="s">
        <v>4558</v>
      </c>
      <c r="C2837" s="192">
        <v>502294</v>
      </c>
      <c r="D2837" s="60" t="s">
        <v>395</v>
      </c>
      <c r="E2837" s="60" t="s">
        <v>923</v>
      </c>
    </row>
    <row r="2838" spans="2:5" x14ac:dyDescent="0.2">
      <c r="B2838" s="60" t="s">
        <v>4559</v>
      </c>
      <c r="C2838" s="192">
        <v>530129</v>
      </c>
      <c r="D2838" s="60" t="s">
        <v>395</v>
      </c>
      <c r="E2838" s="60" t="s">
        <v>718</v>
      </c>
    </row>
    <row r="2839" spans="2:5" x14ac:dyDescent="0.2">
      <c r="B2839" s="60" t="s">
        <v>4560</v>
      </c>
      <c r="C2839" s="192">
        <v>523385</v>
      </c>
      <c r="D2839" s="60" t="s">
        <v>4561</v>
      </c>
      <c r="E2839" s="60" t="s">
        <v>515</v>
      </c>
    </row>
    <row r="2840" spans="2:5" x14ac:dyDescent="0.2">
      <c r="B2840" s="60" t="s">
        <v>4562</v>
      </c>
      <c r="C2840" s="192">
        <v>512004</v>
      </c>
      <c r="D2840" s="60" t="s">
        <v>395</v>
      </c>
      <c r="E2840" s="60" t="s">
        <v>816</v>
      </c>
    </row>
    <row r="2841" spans="2:5" x14ac:dyDescent="0.2">
      <c r="B2841" s="60" t="s">
        <v>4563</v>
      </c>
      <c r="C2841" s="192">
        <v>531598</v>
      </c>
      <c r="D2841" s="60" t="s">
        <v>395</v>
      </c>
      <c r="E2841" s="60" t="s">
        <v>455</v>
      </c>
    </row>
    <row r="2842" spans="2:5" x14ac:dyDescent="0.2">
      <c r="B2842" s="60" t="s">
        <v>4564</v>
      </c>
      <c r="C2842" s="192">
        <v>530971</v>
      </c>
      <c r="D2842" s="60" t="s">
        <v>395</v>
      </c>
      <c r="E2842" s="60" t="s">
        <v>417</v>
      </c>
    </row>
    <row r="2843" spans="2:5" x14ac:dyDescent="0.2">
      <c r="B2843" s="60" t="s">
        <v>4565</v>
      </c>
      <c r="C2843" s="192">
        <v>511714</v>
      </c>
      <c r="D2843" s="60" t="s">
        <v>395</v>
      </c>
      <c r="E2843" s="60" t="s">
        <v>481</v>
      </c>
    </row>
    <row r="2844" spans="2:5" x14ac:dyDescent="0.2">
      <c r="B2844" s="60" t="s">
        <v>4566</v>
      </c>
      <c r="C2844" s="192">
        <v>539843</v>
      </c>
      <c r="D2844" s="60" t="s">
        <v>395</v>
      </c>
      <c r="E2844" s="60" t="s">
        <v>381</v>
      </c>
    </row>
    <row r="2845" spans="2:5" x14ac:dyDescent="0.2">
      <c r="B2845" s="60" t="s">
        <v>4567</v>
      </c>
      <c r="C2845" s="192">
        <v>532986</v>
      </c>
      <c r="D2845" s="60" t="s">
        <v>395</v>
      </c>
      <c r="E2845" s="60" t="s">
        <v>793</v>
      </c>
    </row>
    <row r="2846" spans="2:5" x14ac:dyDescent="0.2">
      <c r="B2846" s="60" t="s">
        <v>4568</v>
      </c>
      <c r="C2846" s="192" t="s">
        <v>395</v>
      </c>
      <c r="D2846" s="60" t="s">
        <v>4569</v>
      </c>
      <c r="E2846" s="60" t="s">
        <v>486</v>
      </c>
    </row>
    <row r="2847" spans="2:5" x14ac:dyDescent="0.2">
      <c r="B2847" s="60" t="s">
        <v>4570</v>
      </c>
      <c r="C2847" s="192">
        <v>512425</v>
      </c>
      <c r="D2847" s="60" t="s">
        <v>395</v>
      </c>
      <c r="E2847" s="60" t="s">
        <v>417</v>
      </c>
    </row>
    <row r="2848" spans="2:5" x14ac:dyDescent="0.2">
      <c r="B2848" s="60" t="s">
        <v>4571</v>
      </c>
      <c r="C2848" s="192">
        <v>500307</v>
      </c>
      <c r="D2848" s="60" t="s">
        <v>395</v>
      </c>
      <c r="E2848" s="60" t="s">
        <v>816</v>
      </c>
    </row>
    <row r="2849" spans="2:5" x14ac:dyDescent="0.2">
      <c r="B2849" s="60" t="s">
        <v>4572</v>
      </c>
      <c r="C2849" s="192">
        <v>539311</v>
      </c>
      <c r="D2849" s="60" t="s">
        <v>395</v>
      </c>
      <c r="E2849" s="60" t="s">
        <v>378</v>
      </c>
    </row>
    <row r="2850" spans="2:5" x14ac:dyDescent="0.2">
      <c r="B2850" s="60" t="s">
        <v>4573</v>
      </c>
      <c r="C2850" s="192">
        <v>539311</v>
      </c>
      <c r="D2850" s="60" t="s">
        <v>395</v>
      </c>
      <c r="E2850" s="60" t="s">
        <v>378</v>
      </c>
    </row>
    <row r="2851" spans="2:5" x14ac:dyDescent="0.2">
      <c r="B2851" s="60" t="s">
        <v>4574</v>
      </c>
      <c r="C2851" s="192">
        <v>532722</v>
      </c>
      <c r="D2851" s="60" t="s">
        <v>4575</v>
      </c>
      <c r="E2851" s="60" t="s">
        <v>672</v>
      </c>
    </row>
    <row r="2852" spans="2:5" x14ac:dyDescent="0.2">
      <c r="B2852" s="60" t="s">
        <v>4576</v>
      </c>
      <c r="C2852" s="192">
        <v>533202</v>
      </c>
      <c r="D2852" s="60" t="s">
        <v>4577</v>
      </c>
      <c r="E2852" s="60" t="s">
        <v>481</v>
      </c>
    </row>
    <row r="2853" spans="2:5" x14ac:dyDescent="0.2">
      <c r="B2853" s="60" t="s">
        <v>4578</v>
      </c>
      <c r="C2853" s="192">
        <v>508875</v>
      </c>
      <c r="D2853" s="60" t="s">
        <v>395</v>
      </c>
      <c r="E2853" s="60" t="s">
        <v>816</v>
      </c>
    </row>
    <row r="2854" spans="2:5" x14ac:dyDescent="0.2">
      <c r="B2854" s="60" t="s">
        <v>4579</v>
      </c>
      <c r="C2854" s="192">
        <v>532854</v>
      </c>
      <c r="D2854" s="60" t="s">
        <v>4580</v>
      </c>
      <c r="E2854" s="60" t="s">
        <v>403</v>
      </c>
    </row>
    <row r="2855" spans="2:5" x14ac:dyDescent="0.2">
      <c r="B2855" s="60" t="s">
        <v>4581</v>
      </c>
      <c r="C2855" s="192">
        <v>532698</v>
      </c>
      <c r="D2855" s="60" t="s">
        <v>4582</v>
      </c>
      <c r="E2855" s="60" t="s">
        <v>410</v>
      </c>
    </row>
    <row r="2856" spans="2:5" x14ac:dyDescent="0.2">
      <c r="B2856" s="60" t="s">
        <v>4583</v>
      </c>
      <c r="C2856" s="192" t="s">
        <v>395</v>
      </c>
      <c r="D2856" s="60" t="s">
        <v>4584</v>
      </c>
      <c r="E2856" s="60" t="s">
        <v>406</v>
      </c>
    </row>
    <row r="2857" spans="2:5" x14ac:dyDescent="0.2">
      <c r="B2857" s="60" t="s">
        <v>4585</v>
      </c>
      <c r="C2857" s="192">
        <v>506532</v>
      </c>
      <c r="D2857" s="60" t="s">
        <v>395</v>
      </c>
      <c r="E2857" s="60" t="s">
        <v>555</v>
      </c>
    </row>
    <row r="2858" spans="2:5" x14ac:dyDescent="0.2">
      <c r="B2858" s="60" t="s">
        <v>4586</v>
      </c>
      <c r="C2858" s="192">
        <v>506532</v>
      </c>
      <c r="D2858" s="60" t="s">
        <v>395</v>
      </c>
      <c r="E2858" s="60" t="s">
        <v>555</v>
      </c>
    </row>
    <row r="2859" spans="2:5" x14ac:dyDescent="0.2">
      <c r="B2859" s="60" t="s">
        <v>4587</v>
      </c>
      <c r="C2859" s="192">
        <v>512381</v>
      </c>
      <c r="D2859" s="60" t="s">
        <v>395</v>
      </c>
      <c r="E2859" s="60" t="s">
        <v>417</v>
      </c>
    </row>
    <row r="2860" spans="2:5" x14ac:dyDescent="0.2">
      <c r="B2860" s="60" t="s">
        <v>4588</v>
      </c>
      <c r="C2860" s="192">
        <v>512245</v>
      </c>
      <c r="D2860" s="60" t="s">
        <v>395</v>
      </c>
      <c r="E2860" s="60" t="s">
        <v>816</v>
      </c>
    </row>
    <row r="2861" spans="2:5" x14ac:dyDescent="0.2">
      <c r="B2861" s="60" t="s">
        <v>4589</v>
      </c>
      <c r="C2861" s="192">
        <v>538772</v>
      </c>
      <c r="D2861" s="60" t="s">
        <v>395</v>
      </c>
      <c r="E2861" s="60" t="s">
        <v>412</v>
      </c>
    </row>
    <row r="2862" spans="2:5" x14ac:dyDescent="0.2">
      <c r="B2862" s="60" t="s">
        <v>4590</v>
      </c>
      <c r="C2862" s="192">
        <v>519494</v>
      </c>
      <c r="D2862" s="60" t="s">
        <v>4591</v>
      </c>
      <c r="E2862" s="60" t="s">
        <v>644</v>
      </c>
    </row>
    <row r="2863" spans="2:5" x14ac:dyDescent="0.2">
      <c r="B2863" s="60" t="s">
        <v>4592</v>
      </c>
      <c r="C2863" s="192">
        <v>513683</v>
      </c>
      <c r="D2863" s="60" t="s">
        <v>4593</v>
      </c>
      <c r="E2863" s="60" t="s">
        <v>534</v>
      </c>
    </row>
    <row r="2864" spans="2:5" x14ac:dyDescent="0.2">
      <c r="B2864" s="60" t="s">
        <v>4594</v>
      </c>
      <c r="C2864" s="192">
        <v>513683</v>
      </c>
      <c r="D2864" s="60" t="s">
        <v>4595</v>
      </c>
      <c r="E2864" s="60" t="s">
        <v>534</v>
      </c>
    </row>
    <row r="2865" spans="2:5" x14ac:dyDescent="0.2">
      <c r="B2865" s="60" t="s">
        <v>4596</v>
      </c>
      <c r="C2865" s="192">
        <v>526371</v>
      </c>
      <c r="D2865" s="60" t="s">
        <v>4597</v>
      </c>
      <c r="E2865" s="60" t="s">
        <v>375</v>
      </c>
    </row>
    <row r="2866" spans="2:5" x14ac:dyDescent="0.2">
      <c r="B2866" s="60" t="s">
        <v>4598</v>
      </c>
      <c r="C2866" s="192">
        <v>500730</v>
      </c>
      <c r="D2866" s="60" t="s">
        <v>4599</v>
      </c>
      <c r="E2866" s="60" t="s">
        <v>555</v>
      </c>
    </row>
    <row r="2867" spans="2:5" x14ac:dyDescent="0.2">
      <c r="B2867" s="60" t="s">
        <v>4600</v>
      </c>
      <c r="C2867" s="192">
        <v>532481</v>
      </c>
      <c r="D2867" s="60" t="s">
        <v>4601</v>
      </c>
      <c r="E2867" s="60" t="s">
        <v>989</v>
      </c>
    </row>
    <row r="2868" spans="2:5" x14ac:dyDescent="0.2">
      <c r="B2868" s="60" t="s">
        <v>4602</v>
      </c>
      <c r="C2868" s="192" t="s">
        <v>395</v>
      </c>
      <c r="D2868" s="60" t="s">
        <v>4603</v>
      </c>
      <c r="E2868" s="60" t="s">
        <v>486</v>
      </c>
    </row>
    <row r="2869" spans="2:5" x14ac:dyDescent="0.2">
      <c r="B2869" s="60" t="s">
        <v>4604</v>
      </c>
      <c r="C2869" s="192">
        <v>524414</v>
      </c>
      <c r="D2869" s="60" t="s">
        <v>395</v>
      </c>
      <c r="E2869" s="60" t="s">
        <v>417</v>
      </c>
    </row>
    <row r="2870" spans="2:5" x14ac:dyDescent="0.2">
      <c r="B2870" s="60" t="s">
        <v>4605</v>
      </c>
      <c r="C2870" s="192">
        <v>534615</v>
      </c>
      <c r="D2870" s="60" t="s">
        <v>4606</v>
      </c>
      <c r="E2870" s="60" t="s">
        <v>716</v>
      </c>
    </row>
    <row r="2871" spans="2:5" x14ac:dyDescent="0.2">
      <c r="B2871" s="60" t="s">
        <v>4607</v>
      </c>
      <c r="C2871" s="192">
        <v>542628</v>
      </c>
      <c r="D2871" s="60" t="s">
        <v>4608</v>
      </c>
      <c r="E2871" s="60" t="s">
        <v>761</v>
      </c>
    </row>
    <row r="2872" spans="2:5" x14ac:dyDescent="0.2">
      <c r="B2872" s="60" t="s">
        <v>4609</v>
      </c>
      <c r="C2872" s="192">
        <v>539110</v>
      </c>
      <c r="D2872" s="60" t="s">
        <v>395</v>
      </c>
      <c r="E2872" s="60" t="s">
        <v>412</v>
      </c>
    </row>
    <row r="2873" spans="2:5" x14ac:dyDescent="0.2">
      <c r="B2873" s="60" t="s">
        <v>4610</v>
      </c>
      <c r="C2873" s="192">
        <v>540698</v>
      </c>
      <c r="D2873" s="60" t="s">
        <v>395</v>
      </c>
      <c r="E2873" s="60" t="s">
        <v>417</v>
      </c>
    </row>
    <row r="2874" spans="2:5" x14ac:dyDescent="0.2">
      <c r="B2874" s="60" t="s">
        <v>4611</v>
      </c>
      <c r="C2874" s="192">
        <v>531465</v>
      </c>
      <c r="D2874" s="60" t="s">
        <v>395</v>
      </c>
      <c r="E2874" s="60" t="s">
        <v>417</v>
      </c>
    </row>
    <row r="2875" spans="2:5" x14ac:dyDescent="0.2">
      <c r="B2875" s="60" t="s">
        <v>4612</v>
      </c>
      <c r="C2875" s="192">
        <v>513566</v>
      </c>
      <c r="D2875" s="60" t="s">
        <v>395</v>
      </c>
      <c r="E2875" s="60" t="s">
        <v>427</v>
      </c>
    </row>
    <row r="2876" spans="2:5" x14ac:dyDescent="0.2">
      <c r="B2876" s="60" t="s">
        <v>4613</v>
      </c>
      <c r="C2876" s="192">
        <v>530733</v>
      </c>
      <c r="D2876" s="60" t="s">
        <v>395</v>
      </c>
      <c r="E2876" s="60" t="s">
        <v>919</v>
      </c>
    </row>
    <row r="2877" spans="2:5" x14ac:dyDescent="0.2">
      <c r="B2877" s="60" t="s">
        <v>4614</v>
      </c>
      <c r="C2877" s="192">
        <v>530733</v>
      </c>
      <c r="D2877" s="60" t="s">
        <v>395</v>
      </c>
      <c r="E2877" s="60" t="s">
        <v>919</v>
      </c>
    </row>
    <row r="2878" spans="2:5" x14ac:dyDescent="0.2">
      <c r="B2878" s="60" t="s">
        <v>4615</v>
      </c>
      <c r="C2878" s="192">
        <v>500672</v>
      </c>
      <c r="D2878" s="60" t="s">
        <v>395</v>
      </c>
      <c r="E2878" s="60" t="s">
        <v>433</v>
      </c>
    </row>
    <row r="2879" spans="2:5" x14ac:dyDescent="0.2">
      <c r="B2879" s="60" t="s">
        <v>4616</v>
      </c>
      <c r="C2879" s="192">
        <v>500672</v>
      </c>
      <c r="D2879" s="60" t="s">
        <v>395</v>
      </c>
      <c r="E2879" s="60" t="s">
        <v>433</v>
      </c>
    </row>
    <row r="2880" spans="2:5" x14ac:dyDescent="0.2">
      <c r="B2880" s="60" t="s">
        <v>4617</v>
      </c>
      <c r="C2880" s="192">
        <v>530127</v>
      </c>
      <c r="D2880" s="60" t="s">
        <v>395</v>
      </c>
      <c r="E2880" s="60" t="s">
        <v>378</v>
      </c>
    </row>
    <row r="2881" spans="2:5" x14ac:dyDescent="0.2">
      <c r="B2881" s="60" t="s">
        <v>4618</v>
      </c>
      <c r="C2881" s="192">
        <v>530367</v>
      </c>
      <c r="D2881" s="60" t="s">
        <v>4619</v>
      </c>
      <c r="E2881" s="60" t="s">
        <v>403</v>
      </c>
    </row>
    <row r="2882" spans="2:5" x14ac:dyDescent="0.2">
      <c r="B2882" s="60" t="s">
        <v>4620</v>
      </c>
      <c r="C2882" s="192">
        <v>535458</v>
      </c>
      <c r="D2882" s="60" t="s">
        <v>4621</v>
      </c>
      <c r="E2882" s="60" t="s">
        <v>580</v>
      </c>
    </row>
    <row r="2883" spans="2:5" x14ac:dyDescent="0.2">
      <c r="B2883" s="60" t="s">
        <v>4622</v>
      </c>
      <c r="C2883" s="192">
        <v>526723</v>
      </c>
      <c r="D2883" s="60" t="s">
        <v>395</v>
      </c>
      <c r="E2883" s="60" t="s">
        <v>2565</v>
      </c>
    </row>
    <row r="2884" spans="2:5" x14ac:dyDescent="0.2">
      <c r="B2884" s="60" t="s">
        <v>4623</v>
      </c>
      <c r="C2884" s="192">
        <v>532555</v>
      </c>
      <c r="D2884" s="60" t="s">
        <v>4624</v>
      </c>
      <c r="E2884" s="60" t="s">
        <v>534</v>
      </c>
    </row>
    <row r="2885" spans="2:5" x14ac:dyDescent="0.2">
      <c r="B2885" s="60" t="s">
        <v>4625</v>
      </c>
      <c r="C2885" s="192">
        <v>533015</v>
      </c>
      <c r="D2885" s="60" t="s">
        <v>4626</v>
      </c>
      <c r="E2885" s="60" t="s">
        <v>1341</v>
      </c>
    </row>
    <row r="2886" spans="2:5" x14ac:dyDescent="0.2">
      <c r="B2886" s="60" t="s">
        <v>4627</v>
      </c>
      <c r="C2886" s="192">
        <v>533015</v>
      </c>
      <c r="D2886" s="60" t="s">
        <v>4626</v>
      </c>
      <c r="E2886" s="60" t="s">
        <v>1341</v>
      </c>
    </row>
    <row r="2887" spans="2:5" x14ac:dyDescent="0.2">
      <c r="B2887" s="60" t="s">
        <v>4628</v>
      </c>
      <c r="C2887" s="192">
        <v>531209</v>
      </c>
      <c r="D2887" s="60" t="s">
        <v>4629</v>
      </c>
      <c r="E2887" s="60" t="s">
        <v>488</v>
      </c>
    </row>
    <row r="2888" spans="2:5" x14ac:dyDescent="0.2">
      <c r="B2888" s="60" t="s">
        <v>4630</v>
      </c>
      <c r="C2888" s="192">
        <v>531304</v>
      </c>
      <c r="D2888" s="60" t="s">
        <v>395</v>
      </c>
      <c r="E2888" s="60" t="s">
        <v>410</v>
      </c>
    </row>
    <row r="2889" spans="2:5" x14ac:dyDescent="0.2">
      <c r="B2889" s="60" t="s">
        <v>4631</v>
      </c>
      <c r="C2889" s="192">
        <v>524764</v>
      </c>
      <c r="D2889" s="60" t="s">
        <v>395</v>
      </c>
      <c r="E2889" s="60" t="s">
        <v>443</v>
      </c>
    </row>
    <row r="2890" spans="2:5" x14ac:dyDescent="0.2">
      <c r="B2890" s="60" t="s">
        <v>4632</v>
      </c>
      <c r="C2890" s="192">
        <v>524764</v>
      </c>
      <c r="D2890" s="60" t="s">
        <v>395</v>
      </c>
      <c r="E2890" s="60" t="s">
        <v>443</v>
      </c>
    </row>
    <row r="2891" spans="2:5" x14ac:dyDescent="0.2">
      <c r="B2891" s="60" t="s">
        <v>4633</v>
      </c>
      <c r="C2891" s="192">
        <v>530219</v>
      </c>
      <c r="D2891" s="60" t="s">
        <v>395</v>
      </c>
      <c r="E2891" s="60" t="s">
        <v>509</v>
      </c>
    </row>
    <row r="2892" spans="2:5" x14ac:dyDescent="0.2">
      <c r="B2892" s="60" t="s">
        <v>4634</v>
      </c>
      <c r="C2892" s="192">
        <v>531819</v>
      </c>
      <c r="D2892" s="60" t="s">
        <v>395</v>
      </c>
      <c r="E2892" s="60" t="s">
        <v>417</v>
      </c>
    </row>
    <row r="2893" spans="2:5" x14ac:dyDescent="0.2">
      <c r="B2893" s="60" t="s">
        <v>4635</v>
      </c>
      <c r="C2893" s="192">
        <v>531819</v>
      </c>
      <c r="D2893" s="60" t="s">
        <v>395</v>
      </c>
      <c r="E2893" s="60" t="s">
        <v>417</v>
      </c>
    </row>
    <row r="2894" spans="2:5" x14ac:dyDescent="0.2">
      <c r="B2894" s="60" t="s">
        <v>4636</v>
      </c>
      <c r="C2894" s="192">
        <v>504378</v>
      </c>
      <c r="D2894" s="60" t="s">
        <v>395</v>
      </c>
      <c r="E2894" s="60" t="s">
        <v>417</v>
      </c>
    </row>
    <row r="2895" spans="2:5" x14ac:dyDescent="0.2">
      <c r="B2895" s="60" t="s">
        <v>4637</v>
      </c>
      <c r="C2895" s="192">
        <v>539116</v>
      </c>
      <c r="D2895" s="60" t="s">
        <v>395</v>
      </c>
      <c r="E2895" s="60" t="s">
        <v>417</v>
      </c>
    </row>
    <row r="2896" spans="2:5" x14ac:dyDescent="0.2">
      <c r="B2896" s="60" t="s">
        <v>4638</v>
      </c>
      <c r="C2896" s="192">
        <v>512489</v>
      </c>
      <c r="D2896" s="60" t="s">
        <v>395</v>
      </c>
      <c r="E2896" s="60" t="s">
        <v>412</v>
      </c>
    </row>
    <row r="2897" spans="2:5" x14ac:dyDescent="0.2">
      <c r="B2897" s="60" t="s">
        <v>4639</v>
      </c>
      <c r="C2897" s="192">
        <v>538547</v>
      </c>
      <c r="D2897" s="60" t="s">
        <v>395</v>
      </c>
      <c r="E2897" s="60" t="s">
        <v>644</v>
      </c>
    </row>
    <row r="2898" spans="2:5" x14ac:dyDescent="0.2">
      <c r="B2898" s="60" t="s">
        <v>4640</v>
      </c>
      <c r="C2898" s="192">
        <v>533273</v>
      </c>
      <c r="D2898" s="60" t="s">
        <v>4641</v>
      </c>
      <c r="E2898" s="60" t="s">
        <v>481</v>
      </c>
    </row>
    <row r="2899" spans="2:5" x14ac:dyDescent="0.2">
      <c r="B2899" s="60" t="s">
        <v>4642</v>
      </c>
      <c r="C2899" s="192">
        <v>535657</v>
      </c>
      <c r="D2899" s="60" t="s">
        <v>395</v>
      </c>
      <c r="E2899" s="60" t="s">
        <v>381</v>
      </c>
    </row>
    <row r="2900" spans="2:5" x14ac:dyDescent="0.2">
      <c r="B2900" s="60" t="s">
        <v>4643</v>
      </c>
      <c r="C2900" s="192">
        <v>519491</v>
      </c>
      <c r="D2900" s="60" t="s">
        <v>395</v>
      </c>
      <c r="E2900" s="60" t="s">
        <v>590</v>
      </c>
    </row>
    <row r="2901" spans="2:5" x14ac:dyDescent="0.2">
      <c r="B2901" s="60" t="s">
        <v>4644</v>
      </c>
      <c r="C2901" s="192">
        <v>519491</v>
      </c>
      <c r="D2901" s="60" t="s">
        <v>395</v>
      </c>
      <c r="E2901" s="60" t="s">
        <v>590</v>
      </c>
    </row>
    <row r="2902" spans="2:5" x14ac:dyDescent="0.2">
      <c r="B2902" s="60" t="s">
        <v>4645</v>
      </c>
      <c r="C2902" s="192">
        <v>538019</v>
      </c>
      <c r="D2902" s="60" t="s">
        <v>395</v>
      </c>
      <c r="E2902" s="60" t="s">
        <v>475</v>
      </c>
    </row>
    <row r="2903" spans="2:5" x14ac:dyDescent="0.2">
      <c r="B2903" s="60" t="s">
        <v>4646</v>
      </c>
      <c r="C2903" s="192">
        <v>540405</v>
      </c>
      <c r="D2903" s="60" t="s">
        <v>395</v>
      </c>
      <c r="E2903" s="60" t="s">
        <v>475</v>
      </c>
    </row>
    <row r="2904" spans="2:5" x14ac:dyDescent="0.2">
      <c r="B2904" s="60" t="s">
        <v>4647</v>
      </c>
      <c r="C2904" s="192">
        <v>533008</v>
      </c>
      <c r="D2904" s="60" t="s">
        <v>4648</v>
      </c>
      <c r="E2904" s="60" t="s">
        <v>427</v>
      </c>
    </row>
    <row r="2905" spans="2:5" x14ac:dyDescent="0.2">
      <c r="B2905" s="60" t="s">
        <v>4649</v>
      </c>
      <c r="C2905" s="192">
        <v>538894</v>
      </c>
      <c r="D2905" s="60" t="s">
        <v>395</v>
      </c>
      <c r="E2905" s="60" t="s">
        <v>378</v>
      </c>
    </row>
    <row r="2906" spans="2:5" x14ac:dyDescent="0.2">
      <c r="B2906" s="60" t="s">
        <v>4650</v>
      </c>
      <c r="C2906" s="192">
        <v>540416</v>
      </c>
      <c r="D2906" s="60" t="s">
        <v>395</v>
      </c>
      <c r="E2906" s="60" t="s">
        <v>401</v>
      </c>
    </row>
    <row r="2907" spans="2:5" x14ac:dyDescent="0.2">
      <c r="B2907" s="60" t="s">
        <v>4651</v>
      </c>
      <c r="C2907" s="192">
        <v>531996</v>
      </c>
      <c r="D2907" s="60" t="s">
        <v>395</v>
      </c>
      <c r="E2907" s="60" t="s">
        <v>412</v>
      </c>
    </row>
    <row r="2908" spans="2:5" x14ac:dyDescent="0.2">
      <c r="B2908" s="60" t="s">
        <v>4652</v>
      </c>
      <c r="C2908" s="192">
        <v>530175</v>
      </c>
      <c r="D2908" s="60" t="s">
        <v>395</v>
      </c>
      <c r="E2908" s="60" t="s">
        <v>488</v>
      </c>
    </row>
    <row r="2909" spans="2:5" x14ac:dyDescent="0.2">
      <c r="B2909" s="60" t="s">
        <v>4653</v>
      </c>
      <c r="C2909" s="192">
        <v>539570</v>
      </c>
      <c r="D2909" s="60" t="s">
        <v>395</v>
      </c>
      <c r="E2909" s="60" t="s">
        <v>381</v>
      </c>
    </row>
    <row r="2910" spans="2:5" x14ac:dyDescent="0.2">
      <c r="B2910" s="60" t="s">
        <v>4654</v>
      </c>
      <c r="C2910" s="192">
        <v>500312</v>
      </c>
      <c r="D2910" s="60" t="s">
        <v>4655</v>
      </c>
      <c r="E2910" s="60" t="s">
        <v>458</v>
      </c>
    </row>
    <row r="2911" spans="2:5" x14ac:dyDescent="0.2">
      <c r="B2911" s="60" t="s">
        <v>4656</v>
      </c>
      <c r="C2911" s="192">
        <v>533106</v>
      </c>
      <c r="D2911" s="60" t="s">
        <v>4657</v>
      </c>
      <c r="E2911" s="60" t="s">
        <v>458</v>
      </c>
    </row>
    <row r="2912" spans="2:5" x14ac:dyDescent="0.2">
      <c r="B2912" s="60" t="s">
        <v>4658</v>
      </c>
      <c r="C2912" s="192">
        <v>500313</v>
      </c>
      <c r="D2912" s="60" t="s">
        <v>4659</v>
      </c>
      <c r="E2912" s="60" t="s">
        <v>736</v>
      </c>
    </row>
    <row r="2913" spans="2:5" x14ac:dyDescent="0.2">
      <c r="B2913" s="60" t="s">
        <v>4660</v>
      </c>
      <c r="C2913" s="192">
        <v>533106</v>
      </c>
      <c r="D2913" s="60" t="s">
        <v>4657</v>
      </c>
      <c r="E2913" s="60" t="s">
        <v>458</v>
      </c>
    </row>
    <row r="2914" spans="2:5" x14ac:dyDescent="0.2">
      <c r="B2914" s="60" t="s">
        <v>4661</v>
      </c>
      <c r="C2914" s="192">
        <v>526415</v>
      </c>
      <c r="D2914" s="60" t="s">
        <v>395</v>
      </c>
      <c r="E2914" s="60" t="s">
        <v>893</v>
      </c>
    </row>
    <row r="2915" spans="2:5" x14ac:dyDescent="0.2">
      <c r="B2915" s="60" t="s">
        <v>4662</v>
      </c>
      <c r="C2915" s="192">
        <v>526415</v>
      </c>
      <c r="D2915" s="60" t="s">
        <v>395</v>
      </c>
      <c r="E2915" s="60" t="s">
        <v>893</v>
      </c>
    </row>
    <row r="2916" spans="2:5" x14ac:dyDescent="0.2">
      <c r="B2916" s="60" t="s">
        <v>4663</v>
      </c>
      <c r="C2916" s="192">
        <v>532439</v>
      </c>
      <c r="D2916" s="60" t="s">
        <v>348</v>
      </c>
      <c r="E2916" s="60" t="s">
        <v>403</v>
      </c>
    </row>
    <row r="2917" spans="2:5" x14ac:dyDescent="0.2">
      <c r="B2917" s="60" t="s">
        <v>4664</v>
      </c>
      <c r="C2917" s="192">
        <v>521105</v>
      </c>
      <c r="D2917" s="60" t="s">
        <v>395</v>
      </c>
      <c r="E2917" s="60" t="s">
        <v>3154</v>
      </c>
    </row>
    <row r="2918" spans="2:5" x14ac:dyDescent="0.2">
      <c r="B2918" s="60" t="s">
        <v>4665</v>
      </c>
      <c r="C2918" s="192">
        <v>534190</v>
      </c>
      <c r="D2918" s="60" t="s">
        <v>395</v>
      </c>
      <c r="E2918" s="60" t="s">
        <v>893</v>
      </c>
    </row>
    <row r="2919" spans="2:5" x14ac:dyDescent="0.2">
      <c r="B2919" s="60" t="s">
        <v>4666</v>
      </c>
      <c r="C2919" s="192">
        <v>507609</v>
      </c>
      <c r="D2919" s="60" t="s">
        <v>395</v>
      </c>
      <c r="E2919" s="60" t="s">
        <v>593</v>
      </c>
    </row>
    <row r="2920" spans="2:5" x14ac:dyDescent="0.2">
      <c r="B2920" s="60" t="s">
        <v>4667</v>
      </c>
      <c r="C2920" s="192">
        <v>531092</v>
      </c>
      <c r="D2920" s="60" t="s">
        <v>4668</v>
      </c>
      <c r="E2920" s="60" t="s">
        <v>793</v>
      </c>
    </row>
    <row r="2921" spans="2:5" x14ac:dyDescent="0.2">
      <c r="B2921" s="60" t="s">
        <v>4669</v>
      </c>
      <c r="C2921" s="192">
        <v>538537</v>
      </c>
      <c r="D2921" s="60" t="s">
        <v>395</v>
      </c>
      <c r="E2921" s="60" t="s">
        <v>417</v>
      </c>
    </row>
    <row r="2922" spans="2:5" x14ac:dyDescent="0.2">
      <c r="B2922" s="60" t="s">
        <v>4670</v>
      </c>
      <c r="C2922" s="192">
        <v>520021</v>
      </c>
      <c r="D2922" s="60" t="s">
        <v>4671</v>
      </c>
      <c r="E2922" s="60" t="s">
        <v>750</v>
      </c>
    </row>
    <row r="2923" spans="2:5" x14ac:dyDescent="0.2">
      <c r="B2923" s="60" t="s">
        <v>4672</v>
      </c>
      <c r="C2923" s="192">
        <v>532880</v>
      </c>
      <c r="D2923" s="60" t="s">
        <v>4673</v>
      </c>
      <c r="E2923" s="60" t="s">
        <v>481</v>
      </c>
    </row>
    <row r="2924" spans="2:5" x14ac:dyDescent="0.2">
      <c r="B2924" s="60" t="s">
        <v>4674</v>
      </c>
      <c r="C2924" s="192" t="s">
        <v>395</v>
      </c>
      <c r="D2924" s="60" t="s">
        <v>4675</v>
      </c>
      <c r="E2924" s="60" t="s">
        <v>406</v>
      </c>
    </row>
    <row r="2925" spans="2:5" x14ac:dyDescent="0.2">
      <c r="B2925" s="60" t="s">
        <v>4676</v>
      </c>
      <c r="C2925" s="192" t="s">
        <v>395</v>
      </c>
      <c r="D2925" s="60" t="s">
        <v>4675</v>
      </c>
      <c r="E2925" s="60" t="s">
        <v>406</v>
      </c>
    </row>
    <row r="2926" spans="2:5" x14ac:dyDescent="0.2">
      <c r="B2926" s="60" t="s">
        <v>4677</v>
      </c>
      <c r="C2926" s="192">
        <v>531496</v>
      </c>
      <c r="D2926" s="60" t="s">
        <v>395</v>
      </c>
      <c r="E2926" s="60" t="s">
        <v>410</v>
      </c>
    </row>
    <row r="2927" spans="2:5" x14ac:dyDescent="0.2">
      <c r="B2927" s="60" t="s">
        <v>4678</v>
      </c>
      <c r="C2927" s="192">
        <v>532167</v>
      </c>
      <c r="D2927" s="60" t="s">
        <v>395</v>
      </c>
      <c r="E2927" s="60" t="s">
        <v>443</v>
      </c>
    </row>
    <row r="2928" spans="2:5" x14ac:dyDescent="0.2">
      <c r="B2928" s="60" t="s">
        <v>4679</v>
      </c>
      <c r="C2928" s="192">
        <v>533317</v>
      </c>
      <c r="D2928" s="60" t="s">
        <v>4680</v>
      </c>
      <c r="E2928" s="60" t="s">
        <v>555</v>
      </c>
    </row>
    <row r="2929" spans="2:5" x14ac:dyDescent="0.2">
      <c r="B2929" s="60" t="s">
        <v>4681</v>
      </c>
      <c r="C2929" s="192">
        <v>532340</v>
      </c>
      <c r="D2929" s="60" t="s">
        <v>395</v>
      </c>
      <c r="E2929" s="60" t="s">
        <v>488</v>
      </c>
    </row>
    <row r="2930" spans="2:5" x14ac:dyDescent="0.2">
      <c r="B2930" s="60" t="s">
        <v>4682</v>
      </c>
      <c r="C2930" s="192">
        <v>514324</v>
      </c>
      <c r="D2930" s="60" t="s">
        <v>395</v>
      </c>
      <c r="E2930" s="60" t="s">
        <v>410</v>
      </c>
    </row>
    <row r="2931" spans="2:5" x14ac:dyDescent="0.2">
      <c r="B2931" s="60" t="s">
        <v>4683</v>
      </c>
      <c r="C2931" s="192">
        <v>514324</v>
      </c>
      <c r="D2931" s="60" t="s">
        <v>395</v>
      </c>
      <c r="E2931" s="60" t="s">
        <v>410</v>
      </c>
    </row>
    <row r="2932" spans="2:5" x14ac:dyDescent="0.2">
      <c r="B2932" s="60" t="s">
        <v>4684</v>
      </c>
      <c r="C2932" s="192" t="s">
        <v>395</v>
      </c>
      <c r="D2932" s="60" t="s">
        <v>4685</v>
      </c>
      <c r="E2932" s="60" t="s">
        <v>406</v>
      </c>
    </row>
    <row r="2933" spans="2:5" x14ac:dyDescent="0.2">
      <c r="B2933" s="60" t="s">
        <v>4686</v>
      </c>
      <c r="C2933" s="192">
        <v>533632</v>
      </c>
      <c r="D2933" s="60" t="s">
        <v>4687</v>
      </c>
      <c r="E2933" s="60" t="s">
        <v>415</v>
      </c>
    </row>
    <row r="2934" spans="2:5" x14ac:dyDescent="0.2">
      <c r="B2934" s="60" t="s">
        <v>4688</v>
      </c>
      <c r="C2934" s="192">
        <v>530805</v>
      </c>
      <c r="D2934" s="60" t="s">
        <v>395</v>
      </c>
      <c r="E2934" s="60" t="s">
        <v>479</v>
      </c>
    </row>
    <row r="2935" spans="2:5" x14ac:dyDescent="0.2">
      <c r="B2935" s="60" t="s">
        <v>4689</v>
      </c>
      <c r="C2935" s="192">
        <v>535647</v>
      </c>
      <c r="D2935" s="60" t="s">
        <v>395</v>
      </c>
      <c r="E2935" s="60" t="s">
        <v>398</v>
      </c>
    </row>
    <row r="2936" spans="2:5" x14ac:dyDescent="0.2">
      <c r="B2936" s="60" t="s">
        <v>4690</v>
      </c>
      <c r="C2936" s="192">
        <v>532944</v>
      </c>
      <c r="D2936" s="60" t="s">
        <v>4691</v>
      </c>
      <c r="E2936" s="60" t="s">
        <v>1341</v>
      </c>
    </row>
    <row r="2937" spans="2:5" x14ac:dyDescent="0.2">
      <c r="B2937" s="60" t="s">
        <v>4692</v>
      </c>
      <c r="C2937" s="192">
        <v>540386</v>
      </c>
      <c r="D2937" s="60" t="s">
        <v>395</v>
      </c>
      <c r="E2937" s="60" t="s">
        <v>378</v>
      </c>
    </row>
    <row r="2938" spans="2:5" x14ac:dyDescent="0.2">
      <c r="B2938" s="60" t="s">
        <v>4693</v>
      </c>
      <c r="C2938" s="192">
        <v>517536</v>
      </c>
      <c r="D2938" s="60" t="s">
        <v>4694</v>
      </c>
      <c r="E2938" s="60" t="s">
        <v>381</v>
      </c>
    </row>
    <row r="2939" spans="2:5" x14ac:dyDescent="0.2">
      <c r="B2939" s="60" t="s">
        <v>4695</v>
      </c>
      <c r="C2939" s="192" t="s">
        <v>395</v>
      </c>
      <c r="D2939" s="60" t="s">
        <v>4696</v>
      </c>
      <c r="E2939" s="60" t="s">
        <v>406</v>
      </c>
    </row>
    <row r="2940" spans="2:5" x14ac:dyDescent="0.2">
      <c r="B2940" s="60" t="s">
        <v>4697</v>
      </c>
      <c r="C2940" s="192">
        <v>530135</v>
      </c>
      <c r="D2940" s="60" t="s">
        <v>4698</v>
      </c>
      <c r="E2940" s="60" t="s">
        <v>429</v>
      </c>
    </row>
    <row r="2941" spans="2:5" x14ac:dyDescent="0.2">
      <c r="B2941" s="60" t="s">
        <v>4699</v>
      </c>
      <c r="C2941" s="192">
        <v>531254</v>
      </c>
      <c r="D2941" s="60" t="s">
        <v>395</v>
      </c>
      <c r="E2941" s="60" t="s">
        <v>412</v>
      </c>
    </row>
    <row r="2942" spans="2:5" x14ac:dyDescent="0.2">
      <c r="B2942" s="60" t="s">
        <v>4700</v>
      </c>
      <c r="C2942" s="192">
        <v>532391</v>
      </c>
      <c r="D2942" s="60" t="s">
        <v>4701</v>
      </c>
      <c r="E2942" s="60" t="s">
        <v>1561</v>
      </c>
    </row>
    <row r="2943" spans="2:5" x14ac:dyDescent="0.2">
      <c r="B2943" s="60" t="s">
        <v>4702</v>
      </c>
      <c r="C2943" s="192">
        <v>532391</v>
      </c>
      <c r="D2943" s="60" t="s">
        <v>4701</v>
      </c>
      <c r="E2943" s="60" t="s">
        <v>1561</v>
      </c>
    </row>
    <row r="2944" spans="2:5" x14ac:dyDescent="0.2">
      <c r="B2944" s="60" t="s">
        <v>4703</v>
      </c>
      <c r="C2944" s="192">
        <v>539598</v>
      </c>
      <c r="D2944" s="60" t="s">
        <v>395</v>
      </c>
      <c r="E2944" s="60" t="s">
        <v>412</v>
      </c>
    </row>
    <row r="2945" spans="2:5" x14ac:dyDescent="0.2">
      <c r="B2945" s="60" t="s">
        <v>4704</v>
      </c>
      <c r="C2945" s="192">
        <v>532466</v>
      </c>
      <c r="D2945" s="60" t="s">
        <v>4705</v>
      </c>
      <c r="E2945" s="60" t="s">
        <v>381</v>
      </c>
    </row>
    <row r="2946" spans="2:5" x14ac:dyDescent="0.2">
      <c r="B2946" s="60" t="s">
        <v>4706</v>
      </c>
      <c r="C2946" s="192">
        <v>512626</v>
      </c>
      <c r="D2946" s="60" t="s">
        <v>4707</v>
      </c>
      <c r="E2946" s="60" t="s">
        <v>410</v>
      </c>
    </row>
    <row r="2947" spans="2:5" x14ac:dyDescent="0.2">
      <c r="B2947" s="60" t="s">
        <v>4708</v>
      </c>
      <c r="C2947" s="192">
        <v>524372</v>
      </c>
      <c r="D2947" s="60" t="s">
        <v>4709</v>
      </c>
      <c r="E2947" s="60" t="s">
        <v>433</v>
      </c>
    </row>
    <row r="2948" spans="2:5" x14ac:dyDescent="0.2">
      <c r="B2948" s="60" t="s">
        <v>4710</v>
      </c>
      <c r="C2948" s="192">
        <v>531157</v>
      </c>
      <c r="D2948" s="60" t="s">
        <v>395</v>
      </c>
      <c r="E2948" s="60" t="s">
        <v>555</v>
      </c>
    </row>
    <row r="2949" spans="2:5" x14ac:dyDescent="0.2">
      <c r="B2949" s="60" t="s">
        <v>4711</v>
      </c>
      <c r="C2949" s="192">
        <v>513121</v>
      </c>
      <c r="D2949" s="60" t="s">
        <v>4712</v>
      </c>
      <c r="E2949" s="60" t="s">
        <v>555</v>
      </c>
    </row>
    <row r="2950" spans="2:5" x14ac:dyDescent="0.2">
      <c r="B2950" s="60" t="s">
        <v>4713</v>
      </c>
      <c r="C2950" s="192">
        <v>504879</v>
      </c>
      <c r="D2950" s="60" t="s">
        <v>4714</v>
      </c>
      <c r="E2950" s="60" t="s">
        <v>1314</v>
      </c>
    </row>
    <row r="2951" spans="2:5" x14ac:dyDescent="0.2">
      <c r="B2951" s="60" t="s">
        <v>4715</v>
      </c>
      <c r="C2951" s="192">
        <v>530365</v>
      </c>
      <c r="D2951" s="60" t="s">
        <v>4716</v>
      </c>
      <c r="E2951" s="60" t="s">
        <v>672</v>
      </c>
    </row>
    <row r="2952" spans="2:5" x14ac:dyDescent="0.2">
      <c r="B2952" s="60" t="s">
        <v>4717</v>
      </c>
      <c r="C2952" s="192">
        <v>507690</v>
      </c>
      <c r="D2952" s="60" t="s">
        <v>395</v>
      </c>
      <c r="E2952" s="60" t="s">
        <v>830</v>
      </c>
    </row>
    <row r="2953" spans="2:5" x14ac:dyDescent="0.2">
      <c r="B2953" s="60" t="s">
        <v>4718</v>
      </c>
      <c r="C2953" s="192">
        <v>535754</v>
      </c>
      <c r="D2953" s="60" t="s">
        <v>4719</v>
      </c>
      <c r="E2953" s="60" t="s">
        <v>408</v>
      </c>
    </row>
    <row r="2954" spans="2:5" x14ac:dyDescent="0.2">
      <c r="B2954" s="60" t="s">
        <v>4720</v>
      </c>
      <c r="C2954" s="192">
        <v>541301</v>
      </c>
      <c r="D2954" s="60" t="s">
        <v>4721</v>
      </c>
      <c r="E2954" s="60" t="s">
        <v>764</v>
      </c>
    </row>
    <row r="2955" spans="2:5" x14ac:dyDescent="0.2">
      <c r="B2955" s="60" t="s">
        <v>4722</v>
      </c>
      <c r="C2955" s="192">
        <v>533263</v>
      </c>
      <c r="D2955" s="60" t="s">
        <v>4723</v>
      </c>
      <c r="E2955" s="60" t="s">
        <v>534</v>
      </c>
    </row>
    <row r="2956" spans="2:5" x14ac:dyDescent="0.2">
      <c r="B2956" s="60" t="s">
        <v>4724</v>
      </c>
      <c r="C2956" s="192">
        <v>502420</v>
      </c>
      <c r="D2956" s="60" t="s">
        <v>4725</v>
      </c>
      <c r="E2956" s="60" t="s">
        <v>389</v>
      </c>
    </row>
    <row r="2957" spans="2:5" x14ac:dyDescent="0.2">
      <c r="B2957" s="60" t="s">
        <v>4726</v>
      </c>
      <c r="C2957" s="192">
        <v>526325</v>
      </c>
      <c r="D2957" s="60" t="s">
        <v>4727</v>
      </c>
      <c r="E2957" s="60" t="s">
        <v>590</v>
      </c>
    </row>
    <row r="2958" spans="2:5" x14ac:dyDescent="0.2">
      <c r="B2958" s="60" t="s">
        <v>4728</v>
      </c>
      <c r="C2958" s="192">
        <v>534076</v>
      </c>
      <c r="D2958" s="60" t="s">
        <v>4729</v>
      </c>
      <c r="E2958" s="60" t="s">
        <v>580</v>
      </c>
    </row>
    <row r="2959" spans="2:5" x14ac:dyDescent="0.2">
      <c r="B2959" s="60" t="s">
        <v>4730</v>
      </c>
      <c r="C2959" s="192">
        <v>531512</v>
      </c>
      <c r="D2959" s="60" t="s">
        <v>395</v>
      </c>
      <c r="E2959" s="60" t="s">
        <v>398</v>
      </c>
    </row>
    <row r="2960" spans="2:5" x14ac:dyDescent="0.2">
      <c r="B2960" s="60" t="s">
        <v>4731</v>
      </c>
      <c r="C2960" s="192">
        <v>500078</v>
      </c>
      <c r="D2960" s="60" t="s">
        <v>395</v>
      </c>
      <c r="E2960" s="60" t="s">
        <v>443</v>
      </c>
    </row>
    <row r="2961" spans="2:5" x14ac:dyDescent="0.2">
      <c r="B2961" s="60" t="s">
        <v>4732</v>
      </c>
      <c r="C2961" s="192">
        <v>500315</v>
      </c>
      <c r="D2961" s="60" t="s">
        <v>4733</v>
      </c>
      <c r="E2961" s="60" t="s">
        <v>713</v>
      </c>
    </row>
    <row r="2962" spans="2:5" x14ac:dyDescent="0.2">
      <c r="B2962" s="60" t="s">
        <v>4734</v>
      </c>
      <c r="C2962" s="192">
        <v>506579</v>
      </c>
      <c r="D2962" s="60" t="s">
        <v>4735</v>
      </c>
      <c r="E2962" s="60" t="s">
        <v>443</v>
      </c>
    </row>
    <row r="2963" spans="2:5" x14ac:dyDescent="0.2">
      <c r="B2963" s="60" t="s">
        <v>4736</v>
      </c>
      <c r="C2963" s="192">
        <v>500314</v>
      </c>
      <c r="D2963" s="60" t="s">
        <v>4737</v>
      </c>
      <c r="E2963" s="60" t="s">
        <v>596</v>
      </c>
    </row>
    <row r="2964" spans="2:5" x14ac:dyDescent="0.2">
      <c r="B2964" s="60" t="s">
        <v>4738</v>
      </c>
      <c r="C2964" s="192">
        <v>532817</v>
      </c>
      <c r="D2964" s="60" t="s">
        <v>4739</v>
      </c>
      <c r="E2964" s="60" t="s">
        <v>923</v>
      </c>
    </row>
    <row r="2965" spans="2:5" x14ac:dyDescent="0.2">
      <c r="B2965" s="60" t="s">
        <v>4740</v>
      </c>
      <c r="C2965" s="192">
        <v>531859</v>
      </c>
      <c r="D2965" s="60" t="s">
        <v>395</v>
      </c>
      <c r="E2965" s="60" t="s">
        <v>1314</v>
      </c>
    </row>
    <row r="2966" spans="2:5" x14ac:dyDescent="0.2">
      <c r="B2966" s="60" t="s">
        <v>4741</v>
      </c>
      <c r="C2966" s="192">
        <v>541206</v>
      </c>
      <c r="D2966" s="60" t="s">
        <v>395</v>
      </c>
      <c r="E2966" s="60" t="s">
        <v>716</v>
      </c>
    </row>
    <row r="2967" spans="2:5" x14ac:dyDescent="0.2">
      <c r="B2967" s="60" t="s">
        <v>4742</v>
      </c>
      <c r="C2967" s="192">
        <v>531626</v>
      </c>
      <c r="D2967" s="60" t="s">
        <v>395</v>
      </c>
      <c r="E2967" s="60" t="s">
        <v>509</v>
      </c>
    </row>
    <row r="2968" spans="2:5" x14ac:dyDescent="0.2">
      <c r="B2968" s="60" t="s">
        <v>4743</v>
      </c>
      <c r="C2968" s="192">
        <v>531626</v>
      </c>
      <c r="D2968" s="60" t="s">
        <v>395</v>
      </c>
      <c r="E2968" s="60" t="s">
        <v>509</v>
      </c>
    </row>
    <row r="2969" spans="2:5" x14ac:dyDescent="0.2">
      <c r="B2969" s="60" t="s">
        <v>4744</v>
      </c>
      <c r="C2969" s="192">
        <v>539015</v>
      </c>
      <c r="D2969" s="60" t="s">
        <v>4745</v>
      </c>
      <c r="E2969" s="60" t="s">
        <v>1133</v>
      </c>
    </row>
    <row r="2970" spans="2:5" x14ac:dyDescent="0.2">
      <c r="B2970" s="60" t="s">
        <v>4746</v>
      </c>
      <c r="C2970" s="192">
        <v>539287</v>
      </c>
      <c r="D2970" s="60" t="s">
        <v>4747</v>
      </c>
      <c r="E2970" s="60" t="s">
        <v>433</v>
      </c>
    </row>
    <row r="2971" spans="2:5" x14ac:dyDescent="0.2">
      <c r="B2971" s="60" t="s">
        <v>4748</v>
      </c>
      <c r="C2971" s="192">
        <v>530173</v>
      </c>
      <c r="D2971" s="60" t="s">
        <v>395</v>
      </c>
      <c r="E2971" s="60" t="s">
        <v>509</v>
      </c>
    </row>
    <row r="2972" spans="2:5" x14ac:dyDescent="0.2">
      <c r="B2972" s="60" t="s">
        <v>4749</v>
      </c>
      <c r="C2972" s="192">
        <v>501179</v>
      </c>
      <c r="D2972" s="60" t="s">
        <v>395</v>
      </c>
      <c r="E2972" s="60" t="s">
        <v>415</v>
      </c>
    </row>
    <row r="2973" spans="2:5" x14ac:dyDescent="0.2">
      <c r="B2973" s="60" t="s">
        <v>4750</v>
      </c>
      <c r="C2973" s="192">
        <v>509782</v>
      </c>
      <c r="D2973" s="60" t="s">
        <v>395</v>
      </c>
      <c r="E2973" s="60" t="s">
        <v>816</v>
      </c>
    </row>
    <row r="2974" spans="2:5" x14ac:dyDescent="0.2">
      <c r="B2974" s="60" t="s">
        <v>4751</v>
      </c>
      <c r="C2974" s="192">
        <v>540198</v>
      </c>
      <c r="D2974" s="60" t="s">
        <v>395</v>
      </c>
      <c r="E2974" s="60" t="s">
        <v>410</v>
      </c>
    </row>
    <row r="2975" spans="2:5" x14ac:dyDescent="0.2">
      <c r="B2975" s="60" t="s">
        <v>4752</v>
      </c>
      <c r="C2975" s="192">
        <v>500317</v>
      </c>
      <c r="D2975" s="60" t="s">
        <v>4753</v>
      </c>
      <c r="E2975" s="60" t="s">
        <v>415</v>
      </c>
    </row>
    <row r="2976" spans="2:5" x14ac:dyDescent="0.2">
      <c r="B2976" s="60" t="s">
        <v>4754</v>
      </c>
      <c r="C2976" s="192">
        <v>539290</v>
      </c>
      <c r="D2976" s="60" t="s">
        <v>4755</v>
      </c>
      <c r="E2976" s="60" t="s">
        <v>415</v>
      </c>
    </row>
    <row r="2977" spans="2:5" x14ac:dyDescent="0.2">
      <c r="B2977" s="60" t="s">
        <v>4756</v>
      </c>
      <c r="C2977" s="192">
        <v>509099</v>
      </c>
      <c r="D2977" s="60" t="s">
        <v>395</v>
      </c>
      <c r="E2977" s="60" t="s">
        <v>816</v>
      </c>
    </row>
    <row r="2978" spans="2:5" x14ac:dyDescent="0.2">
      <c r="B2978" s="60" t="s">
        <v>4757</v>
      </c>
      <c r="C2978" s="192">
        <v>531065</v>
      </c>
      <c r="D2978" s="60" t="s">
        <v>395</v>
      </c>
      <c r="E2978" s="60" t="s">
        <v>1093</v>
      </c>
    </row>
    <row r="2979" spans="2:5" x14ac:dyDescent="0.2">
      <c r="B2979" s="60" t="s">
        <v>4758</v>
      </c>
      <c r="C2979" s="192">
        <v>514460</v>
      </c>
      <c r="D2979" s="60" t="s">
        <v>395</v>
      </c>
      <c r="E2979" s="60" t="s">
        <v>417</v>
      </c>
    </row>
    <row r="2980" spans="2:5" x14ac:dyDescent="0.2">
      <c r="B2980" s="60" t="s">
        <v>4759</v>
      </c>
      <c r="C2980" s="192">
        <v>523151</v>
      </c>
      <c r="D2980" s="60" t="s">
        <v>395</v>
      </c>
      <c r="E2980" s="60" t="s">
        <v>479</v>
      </c>
    </row>
    <row r="2981" spans="2:5" x14ac:dyDescent="0.2">
      <c r="B2981" s="60" t="s">
        <v>4760</v>
      </c>
      <c r="C2981" s="192">
        <v>514330</v>
      </c>
      <c r="D2981" s="60" t="s">
        <v>395</v>
      </c>
      <c r="E2981" s="60" t="s">
        <v>410</v>
      </c>
    </row>
    <row r="2982" spans="2:5" x14ac:dyDescent="0.2">
      <c r="B2982" s="60" t="s">
        <v>4761</v>
      </c>
      <c r="C2982" s="192">
        <v>530741</v>
      </c>
      <c r="D2982" s="60" t="s">
        <v>395</v>
      </c>
      <c r="E2982" s="60" t="s">
        <v>475</v>
      </c>
    </row>
    <row r="2983" spans="2:5" x14ac:dyDescent="0.2">
      <c r="B2983" s="60" t="s">
        <v>4762</v>
      </c>
      <c r="C2983" s="192">
        <v>539291</v>
      </c>
      <c r="D2983" s="60" t="s">
        <v>395</v>
      </c>
      <c r="E2983" s="60" t="s">
        <v>593</v>
      </c>
    </row>
    <row r="2984" spans="2:5" x14ac:dyDescent="0.2">
      <c r="B2984" s="60" t="s">
        <v>4763</v>
      </c>
      <c r="C2984" s="192">
        <v>539352</v>
      </c>
      <c r="D2984" s="60" t="s">
        <v>395</v>
      </c>
      <c r="E2984" s="60" t="s">
        <v>398</v>
      </c>
    </row>
    <row r="2985" spans="2:5" x14ac:dyDescent="0.2">
      <c r="B2985" s="60" t="s">
        <v>4764</v>
      </c>
      <c r="C2985" s="192">
        <v>513403</v>
      </c>
      <c r="D2985" s="60" t="s">
        <v>395</v>
      </c>
      <c r="E2985" s="60" t="s">
        <v>427</v>
      </c>
    </row>
    <row r="2986" spans="2:5" x14ac:dyDescent="0.2">
      <c r="B2986" s="60" t="s">
        <v>4765</v>
      </c>
      <c r="C2986" s="192">
        <v>523862</v>
      </c>
      <c r="D2986" s="60" t="s">
        <v>395</v>
      </c>
      <c r="E2986" s="60" t="s">
        <v>412</v>
      </c>
    </row>
    <row r="2987" spans="2:5" x14ac:dyDescent="0.2">
      <c r="B2987" s="60" t="s">
        <v>4766</v>
      </c>
      <c r="C2987" s="192">
        <v>523483</v>
      </c>
      <c r="D2987" s="60" t="s">
        <v>395</v>
      </c>
      <c r="E2987" s="60" t="s">
        <v>923</v>
      </c>
    </row>
    <row r="2988" spans="2:5" x14ac:dyDescent="0.2">
      <c r="B2988" s="60" t="s">
        <v>4767</v>
      </c>
      <c r="C2988" s="192">
        <v>538963</v>
      </c>
      <c r="D2988" s="60" t="s">
        <v>395</v>
      </c>
      <c r="E2988" s="60" t="s">
        <v>718</v>
      </c>
    </row>
    <row r="2989" spans="2:5" x14ac:dyDescent="0.2">
      <c r="B2989" s="60" t="s">
        <v>4768</v>
      </c>
      <c r="C2989" s="192">
        <v>531395</v>
      </c>
      <c r="D2989" s="60" t="s">
        <v>395</v>
      </c>
      <c r="E2989" s="60" t="s">
        <v>410</v>
      </c>
    </row>
    <row r="2990" spans="2:5" x14ac:dyDescent="0.2">
      <c r="B2990" s="60" t="s">
        <v>4769</v>
      </c>
      <c r="C2990" s="192">
        <v>532350</v>
      </c>
      <c r="D2990" s="60" t="s">
        <v>395</v>
      </c>
      <c r="E2990" s="60" t="s">
        <v>398</v>
      </c>
    </row>
    <row r="2991" spans="2:5" x14ac:dyDescent="0.2">
      <c r="B2991" s="60" t="s">
        <v>4770</v>
      </c>
      <c r="C2991" s="192">
        <v>526905</v>
      </c>
      <c r="D2991" s="60" t="s">
        <v>395</v>
      </c>
      <c r="E2991" s="60" t="s">
        <v>443</v>
      </c>
    </row>
    <row r="2992" spans="2:5" x14ac:dyDescent="0.2">
      <c r="B2992" s="60" t="s">
        <v>4771</v>
      </c>
      <c r="C2992" s="192">
        <v>517230</v>
      </c>
      <c r="D2992" s="60" t="s">
        <v>4772</v>
      </c>
      <c r="E2992" s="60" t="s">
        <v>417</v>
      </c>
    </row>
    <row r="2993" spans="2:5" x14ac:dyDescent="0.2">
      <c r="B2993" s="60" t="s">
        <v>4773</v>
      </c>
      <c r="C2993" s="192">
        <v>532827</v>
      </c>
      <c r="D2993" s="60" t="s">
        <v>4774</v>
      </c>
      <c r="E2993" s="60" t="s">
        <v>509</v>
      </c>
    </row>
    <row r="2994" spans="2:5" x14ac:dyDescent="0.2">
      <c r="B2994" s="60" t="s">
        <v>4775</v>
      </c>
      <c r="C2994" s="192">
        <v>532900</v>
      </c>
      <c r="D2994" s="60" t="s">
        <v>4776</v>
      </c>
      <c r="E2994" s="60" t="s">
        <v>412</v>
      </c>
    </row>
    <row r="2995" spans="2:5" x14ac:dyDescent="0.2">
      <c r="B2995" s="60" t="s">
        <v>4777</v>
      </c>
      <c r="C2995" s="192">
        <v>540648</v>
      </c>
      <c r="D2995" s="60" t="s">
        <v>4778</v>
      </c>
      <c r="E2995" s="60" t="s">
        <v>415</v>
      </c>
    </row>
    <row r="2996" spans="2:5" x14ac:dyDescent="0.2">
      <c r="B2996" s="60" t="s">
        <v>4779</v>
      </c>
      <c r="C2996" s="192">
        <v>539121</v>
      </c>
      <c r="D2996" s="60" t="s">
        <v>395</v>
      </c>
      <c r="E2996" s="60" t="s">
        <v>700</v>
      </c>
    </row>
    <row r="2997" spans="2:5" x14ac:dyDescent="0.2">
      <c r="B2997" s="60" t="s">
        <v>4780</v>
      </c>
      <c r="C2997" s="192">
        <v>541444</v>
      </c>
      <c r="D2997" s="60" t="s">
        <v>395</v>
      </c>
      <c r="E2997" s="60" t="s">
        <v>509</v>
      </c>
    </row>
    <row r="2998" spans="2:5" x14ac:dyDescent="0.2">
      <c r="B2998" s="60" t="s">
        <v>4781</v>
      </c>
      <c r="C2998" s="192">
        <v>532521</v>
      </c>
      <c r="D2998" s="60" t="s">
        <v>4782</v>
      </c>
      <c r="E2998" s="60" t="s">
        <v>488</v>
      </c>
    </row>
    <row r="2999" spans="2:5" x14ac:dyDescent="0.2">
      <c r="B2999" s="60" t="s">
        <v>4783</v>
      </c>
      <c r="C2999" s="192">
        <v>511597</v>
      </c>
      <c r="D2999" s="60" t="s">
        <v>395</v>
      </c>
      <c r="E2999" s="60" t="s">
        <v>412</v>
      </c>
    </row>
    <row r="3000" spans="2:5" x14ac:dyDescent="0.2">
      <c r="B3000" s="60" t="s">
        <v>4784</v>
      </c>
      <c r="C3000" s="192">
        <v>517397</v>
      </c>
      <c r="D3000" s="60" t="s">
        <v>395</v>
      </c>
      <c r="E3000" s="60" t="s">
        <v>937</v>
      </c>
    </row>
    <row r="3001" spans="2:5" x14ac:dyDescent="0.2">
      <c r="B3001" s="60" t="s">
        <v>4785</v>
      </c>
      <c r="C3001" s="192">
        <v>517397</v>
      </c>
      <c r="D3001" s="60" t="s">
        <v>395</v>
      </c>
      <c r="E3001" s="60" t="s">
        <v>937</v>
      </c>
    </row>
    <row r="3002" spans="2:5" x14ac:dyDescent="0.2">
      <c r="B3002" s="60" t="s">
        <v>4786</v>
      </c>
      <c r="C3002" s="192">
        <v>511525</v>
      </c>
      <c r="D3002" s="60" t="s">
        <v>395</v>
      </c>
      <c r="E3002" s="60" t="s">
        <v>488</v>
      </c>
    </row>
    <row r="3003" spans="2:5" x14ac:dyDescent="0.2">
      <c r="B3003" s="60" t="s">
        <v>4787</v>
      </c>
      <c r="C3003" s="192">
        <v>531349</v>
      </c>
      <c r="D3003" s="60" t="s">
        <v>4788</v>
      </c>
      <c r="E3003" s="60" t="s">
        <v>733</v>
      </c>
    </row>
    <row r="3004" spans="2:5" x14ac:dyDescent="0.2">
      <c r="B3004" s="60" t="s">
        <v>4789</v>
      </c>
      <c r="C3004" s="192" t="s">
        <v>395</v>
      </c>
      <c r="D3004" s="60" t="s">
        <v>4790</v>
      </c>
      <c r="E3004" s="60" t="s">
        <v>406</v>
      </c>
    </row>
    <row r="3005" spans="2:5" x14ac:dyDescent="0.2">
      <c r="B3005" s="60" t="s">
        <v>4791</v>
      </c>
      <c r="C3005" s="192">
        <v>538742</v>
      </c>
      <c r="D3005" s="60" t="s">
        <v>395</v>
      </c>
      <c r="E3005" s="60" t="s">
        <v>417</v>
      </c>
    </row>
    <row r="3006" spans="2:5" x14ac:dyDescent="0.2">
      <c r="B3006" s="60" t="s">
        <v>4792</v>
      </c>
      <c r="C3006" s="192">
        <v>538860</v>
      </c>
      <c r="D3006" s="60" t="s">
        <v>395</v>
      </c>
      <c r="E3006" s="60" t="s">
        <v>412</v>
      </c>
    </row>
    <row r="3007" spans="2:5" x14ac:dyDescent="0.2">
      <c r="B3007" s="60" t="s">
        <v>4793</v>
      </c>
      <c r="C3007" s="192">
        <v>524820</v>
      </c>
      <c r="D3007" s="60" t="s">
        <v>4794</v>
      </c>
      <c r="E3007" s="60" t="s">
        <v>605</v>
      </c>
    </row>
    <row r="3008" spans="2:5" x14ac:dyDescent="0.2">
      <c r="B3008" s="60" t="s">
        <v>4795</v>
      </c>
      <c r="C3008" s="192">
        <v>508941</v>
      </c>
      <c r="D3008" s="60" t="s">
        <v>395</v>
      </c>
      <c r="E3008" s="60" t="s">
        <v>580</v>
      </c>
    </row>
    <row r="3009" spans="2:5" x14ac:dyDescent="0.2">
      <c r="B3009" s="60" t="s">
        <v>4796</v>
      </c>
      <c r="C3009" s="192">
        <v>504093</v>
      </c>
      <c r="D3009" s="60" t="s">
        <v>395</v>
      </c>
      <c r="E3009" s="60" t="s">
        <v>941</v>
      </c>
    </row>
    <row r="3010" spans="2:5" x14ac:dyDescent="0.2">
      <c r="B3010" s="60" t="s">
        <v>4797</v>
      </c>
      <c r="C3010" s="192">
        <v>513511</v>
      </c>
      <c r="D3010" s="60" t="s">
        <v>395</v>
      </c>
      <c r="E3010" s="60" t="s">
        <v>427</v>
      </c>
    </row>
    <row r="3011" spans="2:5" x14ac:dyDescent="0.2">
      <c r="B3011" s="60" t="s">
        <v>4798</v>
      </c>
      <c r="C3011" s="192">
        <v>531726</v>
      </c>
      <c r="D3011" s="60" t="s">
        <v>395</v>
      </c>
      <c r="E3011" s="60" t="s">
        <v>433</v>
      </c>
    </row>
    <row r="3012" spans="2:5" x14ac:dyDescent="0.2">
      <c r="B3012" s="60" t="s">
        <v>4799</v>
      </c>
      <c r="C3012" s="192">
        <v>506122</v>
      </c>
      <c r="D3012" s="60" t="s">
        <v>395</v>
      </c>
      <c r="E3012" s="60" t="s">
        <v>750</v>
      </c>
    </row>
    <row r="3013" spans="2:5" x14ac:dyDescent="0.2">
      <c r="B3013" s="60" t="s">
        <v>4800</v>
      </c>
      <c r="C3013" s="192">
        <v>531280</v>
      </c>
      <c r="D3013" s="60" t="s">
        <v>395</v>
      </c>
      <c r="E3013" s="60" t="s">
        <v>590</v>
      </c>
    </row>
    <row r="3014" spans="2:5" x14ac:dyDescent="0.2">
      <c r="B3014" s="60" t="s">
        <v>4801</v>
      </c>
      <c r="C3014" s="192">
        <v>534796</v>
      </c>
      <c r="D3014" s="60" t="s">
        <v>395</v>
      </c>
      <c r="E3014" s="60" t="s">
        <v>515</v>
      </c>
    </row>
    <row r="3015" spans="2:5" x14ac:dyDescent="0.2">
      <c r="B3015" s="60" t="s">
        <v>4802</v>
      </c>
      <c r="C3015" s="192" t="s">
        <v>395</v>
      </c>
      <c r="D3015" s="60" t="s">
        <v>4803</v>
      </c>
      <c r="E3015" s="60" t="s">
        <v>406</v>
      </c>
    </row>
    <row r="3016" spans="2:5" x14ac:dyDescent="0.2">
      <c r="B3016" s="60" t="s">
        <v>4804</v>
      </c>
      <c r="C3016" s="192">
        <v>539143</v>
      </c>
      <c r="D3016" s="60" t="s">
        <v>395</v>
      </c>
      <c r="E3016" s="60" t="s">
        <v>384</v>
      </c>
    </row>
    <row r="3017" spans="2:5" x14ac:dyDescent="0.2">
      <c r="B3017" s="60" t="s">
        <v>4805</v>
      </c>
      <c r="C3017" s="192">
        <v>500322</v>
      </c>
      <c r="D3017" s="60" t="s">
        <v>395</v>
      </c>
      <c r="E3017" s="60" t="s">
        <v>408</v>
      </c>
    </row>
    <row r="3018" spans="2:5" x14ac:dyDescent="0.2">
      <c r="B3018" s="60" t="s">
        <v>4806</v>
      </c>
      <c r="C3018" s="192">
        <v>513359</v>
      </c>
      <c r="D3018" s="60" t="s">
        <v>4807</v>
      </c>
      <c r="E3018" s="60" t="s">
        <v>672</v>
      </c>
    </row>
    <row r="3019" spans="2:5" x14ac:dyDescent="0.2">
      <c r="B3019" s="60" t="s">
        <v>4808</v>
      </c>
      <c r="C3019" s="192">
        <v>533211</v>
      </c>
      <c r="D3019" s="60" t="s">
        <v>4809</v>
      </c>
      <c r="E3019" s="60" t="s">
        <v>433</v>
      </c>
    </row>
    <row r="3020" spans="2:5" x14ac:dyDescent="0.2">
      <c r="B3020" s="60" t="s">
        <v>4810</v>
      </c>
      <c r="C3020" s="192">
        <v>539889</v>
      </c>
      <c r="D3020" s="60" t="s">
        <v>4811</v>
      </c>
      <c r="E3020" s="60" t="s">
        <v>455</v>
      </c>
    </row>
    <row r="3021" spans="2:5" x14ac:dyDescent="0.2">
      <c r="B3021" s="60" t="s">
        <v>4812</v>
      </c>
      <c r="C3021" s="192">
        <v>531255</v>
      </c>
      <c r="D3021" s="60" t="s">
        <v>395</v>
      </c>
      <c r="E3021" s="60" t="s">
        <v>412</v>
      </c>
    </row>
    <row r="3022" spans="2:5" x14ac:dyDescent="0.2">
      <c r="B3022" s="60" t="s">
        <v>4813</v>
      </c>
      <c r="C3022" s="192">
        <v>530555</v>
      </c>
      <c r="D3022" s="60" t="s">
        <v>4814</v>
      </c>
      <c r="E3022" s="60" t="s">
        <v>693</v>
      </c>
    </row>
    <row r="3023" spans="2:5" x14ac:dyDescent="0.2">
      <c r="B3023" s="60" t="s">
        <v>4815</v>
      </c>
      <c r="C3023" s="192">
        <v>507970</v>
      </c>
      <c r="D3023" s="60" t="s">
        <v>395</v>
      </c>
      <c r="E3023" s="60" t="s">
        <v>577</v>
      </c>
    </row>
    <row r="3024" spans="2:5" x14ac:dyDescent="0.2">
      <c r="B3024" s="60" t="s">
        <v>4816</v>
      </c>
      <c r="C3024" s="192">
        <v>507970</v>
      </c>
      <c r="D3024" s="60" t="s">
        <v>395</v>
      </c>
      <c r="E3024" s="60" t="s">
        <v>577</v>
      </c>
    </row>
    <row r="3025" spans="2:5" x14ac:dyDescent="0.2">
      <c r="B3025" s="60" t="s">
        <v>4817</v>
      </c>
      <c r="C3025" s="192">
        <v>524689</v>
      </c>
      <c r="D3025" s="60" t="s">
        <v>4818</v>
      </c>
      <c r="E3025" s="60" t="s">
        <v>433</v>
      </c>
    </row>
    <row r="3026" spans="2:5" x14ac:dyDescent="0.2">
      <c r="B3026" s="60" t="s">
        <v>4819</v>
      </c>
      <c r="C3026" s="192">
        <v>524689</v>
      </c>
      <c r="D3026" s="60" t="s">
        <v>4818</v>
      </c>
      <c r="E3026" s="60" t="s">
        <v>433</v>
      </c>
    </row>
    <row r="3027" spans="2:5" x14ac:dyDescent="0.2">
      <c r="B3027" s="60" t="s">
        <v>4820</v>
      </c>
      <c r="C3027" s="192">
        <v>539481</v>
      </c>
      <c r="D3027" s="60" t="s">
        <v>395</v>
      </c>
      <c r="E3027" s="60" t="s">
        <v>412</v>
      </c>
    </row>
    <row r="3028" spans="2:5" x14ac:dyDescent="0.2">
      <c r="B3028" s="60" t="s">
        <v>4821</v>
      </c>
      <c r="C3028" s="192" t="s">
        <v>395</v>
      </c>
      <c r="D3028" s="60" t="s">
        <v>4822</v>
      </c>
      <c r="E3028" s="60" t="s">
        <v>406</v>
      </c>
    </row>
    <row r="3029" spans="2:5" x14ac:dyDescent="0.2">
      <c r="B3029" s="60" t="s">
        <v>4823</v>
      </c>
      <c r="C3029" s="192">
        <v>524628</v>
      </c>
      <c r="D3029" s="60" t="s">
        <v>395</v>
      </c>
      <c r="E3029" s="60" t="s">
        <v>417</v>
      </c>
    </row>
    <row r="3030" spans="2:5" x14ac:dyDescent="0.2">
      <c r="B3030" s="60" t="s">
        <v>4824</v>
      </c>
      <c r="C3030" s="192">
        <v>532911</v>
      </c>
      <c r="D3030" s="60" t="s">
        <v>395</v>
      </c>
      <c r="E3030" s="60" t="s">
        <v>481</v>
      </c>
    </row>
    <row r="3031" spans="2:5" x14ac:dyDescent="0.2">
      <c r="B3031" s="60" t="s">
        <v>4825</v>
      </c>
      <c r="C3031" s="192">
        <v>540359</v>
      </c>
      <c r="D3031" s="60" t="s">
        <v>395</v>
      </c>
      <c r="E3031" s="60" t="s">
        <v>433</v>
      </c>
    </row>
    <row r="3032" spans="2:5" x14ac:dyDescent="0.2">
      <c r="B3032" s="60" t="s">
        <v>4826</v>
      </c>
      <c r="C3032" s="192">
        <v>540467</v>
      </c>
      <c r="D3032" s="60" t="s">
        <v>395</v>
      </c>
      <c r="E3032" s="60" t="s">
        <v>509</v>
      </c>
    </row>
    <row r="3033" spans="2:5" x14ac:dyDescent="0.2">
      <c r="B3033" s="60" t="s">
        <v>4827</v>
      </c>
      <c r="C3033" s="192">
        <v>780017</v>
      </c>
      <c r="D3033" s="60" t="s">
        <v>395</v>
      </c>
      <c r="E3033" s="60" t="s">
        <v>486</v>
      </c>
    </row>
    <row r="3034" spans="2:5" x14ac:dyDescent="0.2">
      <c r="B3034" s="60" t="s">
        <v>4828</v>
      </c>
      <c r="C3034" s="192">
        <v>506128</v>
      </c>
      <c r="D3034" s="60" t="s">
        <v>395</v>
      </c>
      <c r="E3034" s="60" t="s">
        <v>433</v>
      </c>
    </row>
    <row r="3035" spans="2:5" x14ac:dyDescent="0.2">
      <c r="B3035" s="60" t="s">
        <v>4829</v>
      </c>
      <c r="C3035" s="192">
        <v>511702</v>
      </c>
      <c r="D3035" s="60" t="s">
        <v>395</v>
      </c>
      <c r="E3035" s="60" t="s">
        <v>412</v>
      </c>
    </row>
    <row r="3036" spans="2:5" x14ac:dyDescent="0.2">
      <c r="B3036" s="60" t="s">
        <v>4830</v>
      </c>
      <c r="C3036" s="192">
        <v>511176</v>
      </c>
      <c r="D3036" s="60" t="s">
        <v>395</v>
      </c>
      <c r="E3036" s="60" t="s">
        <v>481</v>
      </c>
    </row>
    <row r="3037" spans="2:5" x14ac:dyDescent="0.2">
      <c r="B3037" s="60" t="s">
        <v>4831</v>
      </c>
      <c r="C3037" s="192">
        <v>532780</v>
      </c>
      <c r="D3037" s="60" t="s">
        <v>4832</v>
      </c>
      <c r="E3037" s="60" t="s">
        <v>481</v>
      </c>
    </row>
    <row r="3038" spans="2:5" x14ac:dyDescent="0.2">
      <c r="B3038" s="60" t="s">
        <v>4833</v>
      </c>
      <c r="C3038" s="192">
        <v>526349</v>
      </c>
      <c r="D3038" s="60" t="s">
        <v>395</v>
      </c>
      <c r="E3038" s="60" t="s">
        <v>750</v>
      </c>
    </row>
    <row r="3039" spans="2:5" x14ac:dyDescent="0.2">
      <c r="B3039" s="60" t="s">
        <v>4834</v>
      </c>
      <c r="C3039" s="192">
        <v>541347</v>
      </c>
      <c r="D3039" s="60" t="s">
        <v>395</v>
      </c>
      <c r="E3039" s="60" t="s">
        <v>1093</v>
      </c>
    </row>
    <row r="3040" spans="2:5" x14ac:dyDescent="0.2">
      <c r="B3040" s="60" t="s">
        <v>4835</v>
      </c>
      <c r="C3040" s="192">
        <v>521080</v>
      </c>
      <c r="D3040" s="60" t="s">
        <v>395</v>
      </c>
      <c r="E3040" s="60" t="s">
        <v>410</v>
      </c>
    </row>
    <row r="3041" spans="2:5" x14ac:dyDescent="0.2">
      <c r="B3041" s="60" t="s">
        <v>4836</v>
      </c>
      <c r="C3041" s="192" t="s">
        <v>395</v>
      </c>
      <c r="D3041" s="60" t="s">
        <v>4837</v>
      </c>
      <c r="E3041" s="60" t="s">
        <v>406</v>
      </c>
    </row>
    <row r="3042" spans="2:5" x14ac:dyDescent="0.2">
      <c r="B3042" s="60" t="s">
        <v>4838</v>
      </c>
      <c r="C3042" s="192">
        <v>500456</v>
      </c>
      <c r="D3042" s="60" t="s">
        <v>395</v>
      </c>
      <c r="E3042" s="60" t="s">
        <v>772</v>
      </c>
    </row>
    <row r="3043" spans="2:5" x14ac:dyDescent="0.2">
      <c r="B3043" s="60" t="s">
        <v>4839</v>
      </c>
      <c r="C3043" s="192">
        <v>511734</v>
      </c>
      <c r="D3043" s="60" t="s">
        <v>395</v>
      </c>
      <c r="E3043" s="60" t="s">
        <v>412</v>
      </c>
    </row>
    <row r="3044" spans="2:5" x14ac:dyDescent="0.2">
      <c r="B3044" s="60" t="s">
        <v>4840</v>
      </c>
      <c r="C3044" s="192">
        <v>503092</v>
      </c>
      <c r="D3044" s="60" t="s">
        <v>395</v>
      </c>
      <c r="E3044" s="60" t="s">
        <v>410</v>
      </c>
    </row>
    <row r="3045" spans="2:5" x14ac:dyDescent="0.2">
      <c r="B3045" s="60" t="s">
        <v>4841</v>
      </c>
      <c r="C3045" s="192">
        <v>539401</v>
      </c>
      <c r="D3045" s="60" t="s">
        <v>395</v>
      </c>
      <c r="E3045" s="60" t="s">
        <v>509</v>
      </c>
    </row>
    <row r="3046" spans="2:5" x14ac:dyDescent="0.2">
      <c r="B3046" s="60" t="s">
        <v>4842</v>
      </c>
      <c r="C3046" s="192">
        <v>531120</v>
      </c>
      <c r="D3046" s="60" t="s">
        <v>4843</v>
      </c>
      <c r="E3046" s="60" t="s">
        <v>793</v>
      </c>
    </row>
    <row r="3047" spans="2:5" x14ac:dyDescent="0.2">
      <c r="B3047" s="60" t="s">
        <v>4844</v>
      </c>
      <c r="C3047" s="192">
        <v>526381</v>
      </c>
      <c r="D3047" s="60" t="s">
        <v>4845</v>
      </c>
      <c r="E3047" s="60" t="s">
        <v>467</v>
      </c>
    </row>
    <row r="3048" spans="2:5" x14ac:dyDescent="0.2">
      <c r="B3048" s="60" t="s">
        <v>4846</v>
      </c>
      <c r="C3048" s="192">
        <v>517417</v>
      </c>
      <c r="D3048" s="60" t="s">
        <v>395</v>
      </c>
      <c r="E3048" s="60" t="s">
        <v>403</v>
      </c>
    </row>
    <row r="3049" spans="2:5" x14ac:dyDescent="0.2">
      <c r="B3049" s="60" t="s">
        <v>4847</v>
      </c>
      <c r="C3049" s="192">
        <v>517417</v>
      </c>
      <c r="D3049" s="60" t="s">
        <v>395</v>
      </c>
      <c r="E3049" s="60" t="s">
        <v>403</v>
      </c>
    </row>
    <row r="3050" spans="2:5" x14ac:dyDescent="0.2">
      <c r="B3050" s="60" t="s">
        <v>4848</v>
      </c>
      <c r="C3050" s="192">
        <v>524031</v>
      </c>
      <c r="D3050" s="60" t="s">
        <v>395</v>
      </c>
      <c r="E3050" s="60" t="s">
        <v>481</v>
      </c>
    </row>
    <row r="3051" spans="2:5" x14ac:dyDescent="0.2">
      <c r="B3051" s="60" t="s">
        <v>4849</v>
      </c>
      <c r="C3051" s="192">
        <v>514326</v>
      </c>
      <c r="D3051" s="60" t="s">
        <v>4850</v>
      </c>
      <c r="E3051" s="60" t="s">
        <v>410</v>
      </c>
    </row>
    <row r="3052" spans="2:5" x14ac:dyDescent="0.2">
      <c r="B3052" s="60" t="s">
        <v>4851</v>
      </c>
      <c r="C3052" s="192">
        <v>514326</v>
      </c>
      <c r="D3052" s="60" t="s">
        <v>4850</v>
      </c>
      <c r="E3052" s="60" t="s">
        <v>410</v>
      </c>
    </row>
    <row r="3053" spans="2:5" x14ac:dyDescent="0.2">
      <c r="B3053" s="60" t="s">
        <v>4852</v>
      </c>
      <c r="C3053" s="192">
        <v>539113</v>
      </c>
      <c r="D3053" s="60" t="s">
        <v>395</v>
      </c>
      <c r="E3053" s="60" t="s">
        <v>412</v>
      </c>
    </row>
    <row r="3054" spans="2:5" x14ac:dyDescent="0.2">
      <c r="B3054" s="60" t="s">
        <v>4853</v>
      </c>
      <c r="C3054" s="192">
        <v>532742</v>
      </c>
      <c r="D3054" s="60" t="s">
        <v>395</v>
      </c>
      <c r="E3054" s="60" t="s">
        <v>555</v>
      </c>
    </row>
    <row r="3055" spans="2:5" x14ac:dyDescent="0.2">
      <c r="B3055" s="60" t="s">
        <v>4854</v>
      </c>
      <c r="C3055" s="192">
        <v>535658</v>
      </c>
      <c r="D3055" s="60" t="s">
        <v>395</v>
      </c>
      <c r="E3055" s="60" t="s">
        <v>412</v>
      </c>
    </row>
    <row r="3056" spans="2:5" x14ac:dyDescent="0.2">
      <c r="B3056" s="60" t="s">
        <v>4855</v>
      </c>
      <c r="C3056" s="192">
        <v>532676</v>
      </c>
      <c r="D3056" s="60" t="s">
        <v>4856</v>
      </c>
      <c r="E3056" s="60" t="s">
        <v>793</v>
      </c>
    </row>
    <row r="3057" spans="2:5" x14ac:dyDescent="0.2">
      <c r="B3057" s="60" t="s">
        <v>4857</v>
      </c>
      <c r="C3057" s="192">
        <v>514087</v>
      </c>
      <c r="D3057" s="60" t="s">
        <v>395</v>
      </c>
      <c r="E3057" s="60" t="s">
        <v>410</v>
      </c>
    </row>
    <row r="3058" spans="2:5" x14ac:dyDescent="0.2">
      <c r="B3058" s="60" t="s">
        <v>4858</v>
      </c>
      <c r="C3058" s="192">
        <v>534809</v>
      </c>
      <c r="D3058" s="60" t="s">
        <v>4859</v>
      </c>
      <c r="E3058" s="60" t="s">
        <v>509</v>
      </c>
    </row>
    <row r="3059" spans="2:5" x14ac:dyDescent="0.2">
      <c r="B3059" s="60" t="s">
        <v>4860</v>
      </c>
      <c r="C3059" s="192">
        <v>517119</v>
      </c>
      <c r="D3059" s="60" t="s">
        <v>395</v>
      </c>
      <c r="E3059" s="60" t="s">
        <v>720</v>
      </c>
    </row>
    <row r="3060" spans="2:5" x14ac:dyDescent="0.2">
      <c r="B3060" s="60" t="s">
        <v>4861</v>
      </c>
      <c r="C3060" s="192">
        <v>538730</v>
      </c>
      <c r="D3060" s="60" t="s">
        <v>4862</v>
      </c>
      <c r="E3060" s="60" t="s">
        <v>417</v>
      </c>
    </row>
    <row r="3061" spans="2:5" x14ac:dyDescent="0.2">
      <c r="B3061" s="60" t="s">
        <v>4863</v>
      </c>
      <c r="C3061" s="192">
        <v>532808</v>
      </c>
      <c r="D3061" s="60" t="s">
        <v>4864</v>
      </c>
      <c r="E3061" s="60" t="s">
        <v>509</v>
      </c>
    </row>
    <row r="3062" spans="2:5" x14ac:dyDescent="0.2">
      <c r="B3062" s="60" t="s">
        <v>4865</v>
      </c>
      <c r="C3062" s="192">
        <v>523260</v>
      </c>
      <c r="D3062" s="60" t="s">
        <v>4866</v>
      </c>
      <c r="E3062" s="60" t="s">
        <v>590</v>
      </c>
    </row>
    <row r="3063" spans="2:5" x14ac:dyDescent="0.2">
      <c r="B3063" s="60" t="s">
        <v>4867</v>
      </c>
      <c r="C3063" s="192">
        <v>539273</v>
      </c>
      <c r="D3063" s="60" t="s">
        <v>395</v>
      </c>
      <c r="E3063" s="60" t="s">
        <v>884</v>
      </c>
    </row>
    <row r="3064" spans="2:5" x14ac:dyDescent="0.2">
      <c r="B3064" s="60" t="s">
        <v>4868</v>
      </c>
      <c r="C3064" s="192">
        <v>524136</v>
      </c>
      <c r="D3064" s="60" t="s">
        <v>395</v>
      </c>
      <c r="E3064" s="60" t="s">
        <v>2213</v>
      </c>
    </row>
    <row r="3065" spans="2:5" x14ac:dyDescent="0.2">
      <c r="B3065" s="60" t="s">
        <v>4869</v>
      </c>
      <c r="C3065" s="192">
        <v>531352</v>
      </c>
      <c r="D3065" s="60" t="s">
        <v>395</v>
      </c>
      <c r="E3065" s="60" t="s">
        <v>410</v>
      </c>
    </row>
    <row r="3066" spans="2:5" x14ac:dyDescent="0.2">
      <c r="B3066" s="60" t="s">
        <v>4870</v>
      </c>
      <c r="C3066" s="192">
        <v>503031</v>
      </c>
      <c r="D3066" s="60" t="s">
        <v>4871</v>
      </c>
      <c r="E3066" s="60" t="s">
        <v>481</v>
      </c>
    </row>
    <row r="3067" spans="2:5" x14ac:dyDescent="0.2">
      <c r="B3067" s="60" t="s">
        <v>4872</v>
      </c>
      <c r="C3067" s="192">
        <v>539333</v>
      </c>
      <c r="D3067" s="60" t="s">
        <v>4873</v>
      </c>
      <c r="E3067" s="60" t="s">
        <v>481</v>
      </c>
    </row>
    <row r="3068" spans="2:5" x14ac:dyDescent="0.2">
      <c r="B3068" s="60" t="s">
        <v>4874</v>
      </c>
      <c r="C3068" s="192">
        <v>513228</v>
      </c>
      <c r="D3068" s="60" t="s">
        <v>4875</v>
      </c>
      <c r="E3068" s="60" t="s">
        <v>427</v>
      </c>
    </row>
    <row r="3069" spans="2:5" x14ac:dyDescent="0.2">
      <c r="B3069" s="60" t="s">
        <v>4876</v>
      </c>
      <c r="C3069" s="192" t="s">
        <v>395</v>
      </c>
      <c r="D3069" s="60" t="s">
        <v>4877</v>
      </c>
      <c r="E3069" s="60" t="s">
        <v>406</v>
      </c>
    </row>
    <row r="3070" spans="2:5" x14ac:dyDescent="0.2">
      <c r="B3070" s="60" t="s">
        <v>4878</v>
      </c>
      <c r="C3070" s="192">
        <v>500329</v>
      </c>
      <c r="D3070" s="60" t="s">
        <v>395</v>
      </c>
      <c r="E3070" s="60" t="s">
        <v>398</v>
      </c>
    </row>
    <row r="3071" spans="2:5" x14ac:dyDescent="0.2">
      <c r="B3071" s="60" t="s">
        <v>4879</v>
      </c>
      <c r="C3071" s="192">
        <v>524210</v>
      </c>
      <c r="D3071" s="60" t="s">
        <v>395</v>
      </c>
      <c r="E3071" s="60" t="s">
        <v>443</v>
      </c>
    </row>
    <row r="3072" spans="2:5" x14ac:dyDescent="0.2">
      <c r="B3072" s="60" t="s">
        <v>4880</v>
      </c>
      <c r="C3072" s="192">
        <v>524210</v>
      </c>
      <c r="D3072" s="60" t="s">
        <v>395</v>
      </c>
      <c r="E3072" s="60" t="s">
        <v>443</v>
      </c>
    </row>
    <row r="3073" spans="2:5" x14ac:dyDescent="0.2">
      <c r="B3073" s="60" t="s">
        <v>4881</v>
      </c>
      <c r="C3073" s="192">
        <v>501144</v>
      </c>
      <c r="D3073" s="60" t="s">
        <v>395</v>
      </c>
      <c r="E3073" s="60" t="s">
        <v>816</v>
      </c>
    </row>
    <row r="3074" spans="2:5" x14ac:dyDescent="0.2">
      <c r="B3074" s="60" t="s">
        <v>4882</v>
      </c>
      <c r="C3074" s="192" t="s">
        <v>395</v>
      </c>
      <c r="D3074" s="60" t="s">
        <v>4883</v>
      </c>
      <c r="E3074" s="60" t="s">
        <v>406</v>
      </c>
    </row>
    <row r="3075" spans="2:5" x14ac:dyDescent="0.2">
      <c r="B3075" s="60" t="s">
        <v>4884</v>
      </c>
      <c r="C3075" s="192">
        <v>521062</v>
      </c>
      <c r="D3075" s="60" t="s">
        <v>395</v>
      </c>
      <c r="E3075" s="60" t="s">
        <v>1133</v>
      </c>
    </row>
    <row r="3076" spans="2:5" x14ac:dyDescent="0.2">
      <c r="B3076" s="60" t="s">
        <v>4885</v>
      </c>
      <c r="C3076" s="192">
        <v>526435</v>
      </c>
      <c r="D3076" s="60" t="s">
        <v>395</v>
      </c>
      <c r="E3076" s="60" t="s">
        <v>389</v>
      </c>
    </row>
    <row r="3077" spans="2:5" x14ac:dyDescent="0.2">
      <c r="B3077" s="60" t="s">
        <v>4886</v>
      </c>
      <c r="C3077" s="192">
        <v>504132</v>
      </c>
      <c r="D3077" s="60" t="s">
        <v>395</v>
      </c>
      <c r="E3077" s="60" t="s">
        <v>580</v>
      </c>
    </row>
    <row r="3078" spans="2:5" x14ac:dyDescent="0.2">
      <c r="B3078" s="60" t="s">
        <v>4887</v>
      </c>
      <c r="C3078" s="192">
        <v>533179</v>
      </c>
      <c r="D3078" s="60" t="s">
        <v>4888</v>
      </c>
      <c r="E3078" s="60" t="s">
        <v>381</v>
      </c>
    </row>
    <row r="3079" spans="2:5" x14ac:dyDescent="0.2">
      <c r="B3079" s="60" t="s">
        <v>4889</v>
      </c>
      <c r="C3079" s="192">
        <v>517172</v>
      </c>
      <c r="D3079" s="60" t="s">
        <v>395</v>
      </c>
      <c r="E3079" s="60" t="s">
        <v>937</v>
      </c>
    </row>
    <row r="3080" spans="2:5" x14ac:dyDescent="0.2">
      <c r="B3080" s="60" t="s">
        <v>4890</v>
      </c>
      <c r="C3080" s="192">
        <v>530381</v>
      </c>
      <c r="D3080" s="60" t="s">
        <v>4891</v>
      </c>
      <c r="E3080" s="60" t="s">
        <v>793</v>
      </c>
    </row>
    <row r="3081" spans="2:5" x14ac:dyDescent="0.2">
      <c r="B3081" s="60" t="s">
        <v>4892</v>
      </c>
      <c r="C3081" s="192">
        <v>532522</v>
      </c>
      <c r="D3081" s="60" t="s">
        <v>4893</v>
      </c>
      <c r="E3081" s="60" t="s">
        <v>605</v>
      </c>
    </row>
    <row r="3082" spans="2:5" x14ac:dyDescent="0.2">
      <c r="B3082" s="60" t="s">
        <v>4894</v>
      </c>
      <c r="C3082" s="192">
        <v>500680</v>
      </c>
      <c r="D3082" s="60" t="s">
        <v>4895</v>
      </c>
      <c r="E3082" s="60" t="s">
        <v>433</v>
      </c>
    </row>
    <row r="3083" spans="2:5" x14ac:dyDescent="0.2">
      <c r="B3083" s="60" t="s">
        <v>4896</v>
      </c>
      <c r="C3083" s="192">
        <v>531769</v>
      </c>
      <c r="D3083" s="60" t="s">
        <v>395</v>
      </c>
      <c r="E3083" s="60" t="s">
        <v>488</v>
      </c>
    </row>
    <row r="3084" spans="2:5" x14ac:dyDescent="0.2">
      <c r="B3084" s="60" t="s">
        <v>4897</v>
      </c>
      <c r="C3084" s="192">
        <v>533581</v>
      </c>
      <c r="D3084" s="60" t="s">
        <v>4898</v>
      </c>
      <c r="E3084" s="60" t="s">
        <v>764</v>
      </c>
    </row>
    <row r="3085" spans="2:5" x14ac:dyDescent="0.2">
      <c r="B3085" s="60" t="s">
        <v>4899</v>
      </c>
      <c r="C3085" s="192">
        <v>526747</v>
      </c>
      <c r="D3085" s="60" t="s">
        <v>395</v>
      </c>
      <c r="E3085" s="60" t="s">
        <v>700</v>
      </c>
    </row>
    <row r="3086" spans="2:5" x14ac:dyDescent="0.2">
      <c r="B3086" s="60" t="s">
        <v>4900</v>
      </c>
      <c r="C3086" s="192">
        <v>531281</v>
      </c>
      <c r="D3086" s="60" t="s">
        <v>395</v>
      </c>
      <c r="E3086" s="60" t="s">
        <v>923</v>
      </c>
    </row>
    <row r="3087" spans="2:5" x14ac:dyDescent="0.2">
      <c r="B3087" s="60" t="s">
        <v>4901</v>
      </c>
      <c r="C3087" s="192">
        <v>500143</v>
      </c>
      <c r="D3087" s="60" t="s">
        <v>395</v>
      </c>
      <c r="E3087" s="60" t="s">
        <v>417</v>
      </c>
    </row>
    <row r="3088" spans="2:5" x14ac:dyDescent="0.2">
      <c r="B3088" s="60" t="s">
        <v>4902</v>
      </c>
      <c r="C3088" s="192">
        <v>512026</v>
      </c>
      <c r="D3088" s="60" t="s">
        <v>395</v>
      </c>
      <c r="E3088" s="60" t="s">
        <v>417</v>
      </c>
    </row>
    <row r="3089" spans="2:5" x14ac:dyDescent="0.2">
      <c r="B3089" s="60" t="s">
        <v>4903</v>
      </c>
      <c r="C3089" s="192">
        <v>523620</v>
      </c>
      <c r="D3089" s="60" t="s">
        <v>395</v>
      </c>
      <c r="E3089" s="60" t="s">
        <v>433</v>
      </c>
    </row>
    <row r="3090" spans="2:5" x14ac:dyDescent="0.2">
      <c r="B3090" s="60" t="s">
        <v>4904</v>
      </c>
      <c r="C3090" s="192">
        <v>506590</v>
      </c>
      <c r="D3090" s="60" t="s">
        <v>4905</v>
      </c>
      <c r="E3090" s="60" t="s">
        <v>4906</v>
      </c>
    </row>
    <row r="3091" spans="2:5" x14ac:dyDescent="0.2">
      <c r="B3091" s="60" t="s">
        <v>4907</v>
      </c>
      <c r="C3091" s="192">
        <v>526481</v>
      </c>
      <c r="D3091" s="60" t="s">
        <v>395</v>
      </c>
      <c r="E3091" s="60" t="s">
        <v>509</v>
      </c>
    </row>
    <row r="3092" spans="2:5" x14ac:dyDescent="0.2">
      <c r="B3092" s="60" t="s">
        <v>4908</v>
      </c>
      <c r="C3092" s="192">
        <v>537839</v>
      </c>
      <c r="D3092" s="60" t="s">
        <v>395</v>
      </c>
      <c r="E3092" s="60" t="s">
        <v>596</v>
      </c>
    </row>
    <row r="3093" spans="2:5" x14ac:dyDescent="0.2">
      <c r="B3093" s="60" t="s">
        <v>4909</v>
      </c>
      <c r="C3093" s="192">
        <v>509084</v>
      </c>
      <c r="D3093" s="60" t="s">
        <v>395</v>
      </c>
      <c r="E3093" s="60" t="s">
        <v>816</v>
      </c>
    </row>
    <row r="3094" spans="2:5" x14ac:dyDescent="0.2">
      <c r="B3094" s="60" t="s">
        <v>4910</v>
      </c>
      <c r="C3094" s="192">
        <v>526588</v>
      </c>
      <c r="D3094" s="60" t="s">
        <v>395</v>
      </c>
      <c r="E3094" s="60" t="s">
        <v>1633</v>
      </c>
    </row>
    <row r="3095" spans="2:5" x14ac:dyDescent="0.2">
      <c r="B3095" s="60" t="s">
        <v>4911</v>
      </c>
      <c r="C3095" s="192">
        <v>526588</v>
      </c>
      <c r="D3095" s="60" t="s">
        <v>395</v>
      </c>
      <c r="E3095" s="60" t="s">
        <v>1633</v>
      </c>
    </row>
    <row r="3096" spans="2:5" x14ac:dyDescent="0.2">
      <c r="B3096" s="60" t="s">
        <v>4912</v>
      </c>
      <c r="C3096" s="192">
        <v>524808</v>
      </c>
      <c r="D3096" s="60" t="s">
        <v>395</v>
      </c>
      <c r="E3096" s="60" t="s">
        <v>539</v>
      </c>
    </row>
    <row r="3097" spans="2:5" x14ac:dyDescent="0.2">
      <c r="B3097" s="60" t="s">
        <v>4913</v>
      </c>
      <c r="C3097" s="192">
        <v>524808</v>
      </c>
      <c r="D3097" s="60" t="s">
        <v>395</v>
      </c>
      <c r="E3097" s="60" t="s">
        <v>539</v>
      </c>
    </row>
    <row r="3098" spans="2:5" x14ac:dyDescent="0.2">
      <c r="B3098" s="60" t="s">
        <v>4914</v>
      </c>
      <c r="C3098" s="192">
        <v>523642</v>
      </c>
      <c r="D3098" s="60" t="s">
        <v>4915</v>
      </c>
      <c r="E3098" s="60" t="s">
        <v>539</v>
      </c>
    </row>
    <row r="3099" spans="2:5" x14ac:dyDescent="0.2">
      <c r="B3099" s="60" t="s">
        <v>4916</v>
      </c>
      <c r="C3099" s="192">
        <v>530305</v>
      </c>
      <c r="D3099" s="60" t="s">
        <v>395</v>
      </c>
      <c r="E3099" s="60" t="s">
        <v>1093</v>
      </c>
    </row>
    <row r="3100" spans="2:5" x14ac:dyDescent="0.2">
      <c r="B3100" s="60" t="s">
        <v>4917</v>
      </c>
      <c r="C3100" s="192">
        <v>507498</v>
      </c>
      <c r="D3100" s="60" t="s">
        <v>395</v>
      </c>
      <c r="E3100" s="60" t="s">
        <v>1093</v>
      </c>
    </row>
    <row r="3101" spans="2:5" x14ac:dyDescent="0.2">
      <c r="B3101" s="60" t="s">
        <v>4918</v>
      </c>
      <c r="C3101" s="192">
        <v>532355</v>
      </c>
      <c r="D3101" s="60" t="s">
        <v>395</v>
      </c>
      <c r="E3101" s="60" t="s">
        <v>398</v>
      </c>
    </row>
    <row r="3102" spans="2:5" x14ac:dyDescent="0.2">
      <c r="B3102" s="60" t="s">
        <v>4919</v>
      </c>
      <c r="C3102" s="192">
        <v>500331</v>
      </c>
      <c r="D3102" s="60" t="s">
        <v>4920</v>
      </c>
      <c r="E3102" s="60" t="s">
        <v>555</v>
      </c>
    </row>
    <row r="3103" spans="2:5" x14ac:dyDescent="0.2">
      <c r="B3103" s="60" t="s">
        <v>4921</v>
      </c>
      <c r="C3103" s="192">
        <v>500327</v>
      </c>
      <c r="D3103" s="60" t="s">
        <v>4922</v>
      </c>
      <c r="E3103" s="60" t="s">
        <v>515</v>
      </c>
    </row>
    <row r="3104" spans="2:5" x14ac:dyDescent="0.2">
      <c r="B3104" s="60" t="s">
        <v>4923</v>
      </c>
      <c r="C3104" s="192">
        <v>539883</v>
      </c>
      <c r="D3104" s="60" t="s">
        <v>4924</v>
      </c>
      <c r="E3104" s="60" t="s">
        <v>561</v>
      </c>
    </row>
    <row r="3105" spans="2:5" x14ac:dyDescent="0.2">
      <c r="B3105" s="60" t="s">
        <v>4925</v>
      </c>
      <c r="C3105" s="192">
        <v>519439</v>
      </c>
      <c r="D3105" s="60" t="s">
        <v>395</v>
      </c>
      <c r="E3105" s="60" t="s">
        <v>644</v>
      </c>
    </row>
    <row r="3106" spans="2:5" x14ac:dyDescent="0.2">
      <c r="B3106" s="60" t="s">
        <v>4926</v>
      </c>
      <c r="C3106" s="192">
        <v>531879</v>
      </c>
      <c r="D3106" s="60" t="s">
        <v>4927</v>
      </c>
      <c r="E3106" s="60" t="s">
        <v>1026</v>
      </c>
    </row>
    <row r="3107" spans="2:5" x14ac:dyDescent="0.2">
      <c r="B3107" s="60" t="s">
        <v>4928</v>
      </c>
      <c r="C3107" s="192">
        <v>514300</v>
      </c>
      <c r="D3107" s="60" t="s">
        <v>4929</v>
      </c>
      <c r="E3107" s="60" t="s">
        <v>410</v>
      </c>
    </row>
    <row r="3108" spans="2:5" x14ac:dyDescent="0.2">
      <c r="B3108" s="60" t="s">
        <v>4930</v>
      </c>
      <c r="C3108" s="192">
        <v>507864</v>
      </c>
      <c r="D3108" s="60" t="s">
        <v>395</v>
      </c>
      <c r="E3108" s="60" t="s">
        <v>378</v>
      </c>
    </row>
    <row r="3109" spans="2:5" x14ac:dyDescent="0.2">
      <c r="B3109" s="60" t="s">
        <v>4931</v>
      </c>
      <c r="C3109" s="192">
        <v>500302</v>
      </c>
      <c r="D3109" s="60" t="s">
        <v>4932</v>
      </c>
      <c r="E3109" s="60" t="s">
        <v>433</v>
      </c>
    </row>
    <row r="3110" spans="2:5" x14ac:dyDescent="0.2">
      <c r="B3110" s="60" t="s">
        <v>4933</v>
      </c>
      <c r="C3110" s="192">
        <v>532979</v>
      </c>
      <c r="D3110" s="60" t="s">
        <v>4934</v>
      </c>
      <c r="E3110" s="60" t="s">
        <v>433</v>
      </c>
    </row>
    <row r="3111" spans="2:5" x14ac:dyDescent="0.2">
      <c r="B3111" s="60" t="s">
        <v>4935</v>
      </c>
      <c r="C3111" s="192">
        <v>530683</v>
      </c>
      <c r="D3111" s="60" t="s">
        <v>395</v>
      </c>
      <c r="E3111" s="60" t="s">
        <v>590</v>
      </c>
    </row>
    <row r="3112" spans="2:5" x14ac:dyDescent="0.2">
      <c r="B3112" s="60" t="s">
        <v>4936</v>
      </c>
      <c r="C3112" s="192">
        <v>513519</v>
      </c>
      <c r="D3112" s="60" t="s">
        <v>4937</v>
      </c>
      <c r="E3112" s="60" t="s">
        <v>693</v>
      </c>
    </row>
    <row r="3113" spans="2:5" x14ac:dyDescent="0.2">
      <c r="B3113" s="60" t="s">
        <v>4938</v>
      </c>
      <c r="C3113" s="192">
        <v>500333</v>
      </c>
      <c r="D3113" s="60" t="s">
        <v>395</v>
      </c>
      <c r="E3113" s="60" t="s">
        <v>875</v>
      </c>
    </row>
    <row r="3114" spans="2:5" x14ac:dyDescent="0.2">
      <c r="B3114" s="60" t="s">
        <v>4939</v>
      </c>
      <c r="C3114" s="192">
        <v>523105</v>
      </c>
      <c r="D3114" s="60" t="s">
        <v>395</v>
      </c>
      <c r="E3114" s="60" t="s">
        <v>590</v>
      </c>
    </row>
    <row r="3115" spans="2:5" x14ac:dyDescent="0.2">
      <c r="B3115" s="60" t="s">
        <v>4940</v>
      </c>
      <c r="C3115" s="192">
        <v>523648</v>
      </c>
      <c r="D3115" s="60" t="s">
        <v>4941</v>
      </c>
      <c r="E3115" s="60" t="s">
        <v>555</v>
      </c>
    </row>
    <row r="3116" spans="2:5" x14ac:dyDescent="0.2">
      <c r="B3116" s="60" t="s">
        <v>4942</v>
      </c>
      <c r="C3116" s="192">
        <v>523648</v>
      </c>
      <c r="D3116" s="60" t="s">
        <v>4941</v>
      </c>
      <c r="E3116" s="60" t="s">
        <v>555</v>
      </c>
    </row>
    <row r="3117" spans="2:5" x14ac:dyDescent="0.2">
      <c r="B3117" s="60" t="s">
        <v>4943</v>
      </c>
      <c r="C3117" s="192">
        <v>534060</v>
      </c>
      <c r="D3117" s="60" t="s">
        <v>395</v>
      </c>
      <c r="E3117" s="60" t="s">
        <v>412</v>
      </c>
    </row>
    <row r="3118" spans="2:5" x14ac:dyDescent="0.2">
      <c r="B3118" s="60" t="s">
        <v>4944</v>
      </c>
      <c r="C3118" s="192">
        <v>532366</v>
      </c>
      <c r="D3118" s="60" t="s">
        <v>4945</v>
      </c>
      <c r="E3118" s="60" t="s">
        <v>412</v>
      </c>
    </row>
    <row r="3119" spans="2:5" x14ac:dyDescent="0.2">
      <c r="B3119" s="60" t="s">
        <v>4946</v>
      </c>
      <c r="C3119" s="192">
        <v>540173</v>
      </c>
      <c r="D3119" s="60" t="s">
        <v>4947</v>
      </c>
      <c r="E3119" s="60" t="s">
        <v>453</v>
      </c>
    </row>
    <row r="3120" spans="2:5" x14ac:dyDescent="0.2">
      <c r="B3120" s="60" t="s">
        <v>4948</v>
      </c>
      <c r="C3120" s="192">
        <v>539150</v>
      </c>
      <c r="D3120" s="60" t="s">
        <v>4949</v>
      </c>
      <c r="E3120" s="60" t="s">
        <v>989</v>
      </c>
    </row>
    <row r="3121" spans="2:5" x14ac:dyDescent="0.2">
      <c r="B3121" s="60" t="s">
        <v>4950</v>
      </c>
      <c r="C3121" s="192">
        <v>532803</v>
      </c>
      <c r="D3121" s="60" t="s">
        <v>4951</v>
      </c>
      <c r="E3121" s="60" t="s">
        <v>593</v>
      </c>
    </row>
    <row r="3122" spans="2:5" x14ac:dyDescent="0.2">
      <c r="B3122" s="60" t="s">
        <v>4952</v>
      </c>
      <c r="C3122" s="192">
        <v>539195</v>
      </c>
      <c r="D3122" s="60" t="s">
        <v>395</v>
      </c>
      <c r="E3122" s="60" t="s">
        <v>443</v>
      </c>
    </row>
    <row r="3123" spans="2:5" x14ac:dyDescent="0.2">
      <c r="B3123" s="60" t="s">
        <v>4953</v>
      </c>
      <c r="C3123" s="192">
        <v>523628</v>
      </c>
      <c r="D3123" s="60" t="s">
        <v>4954</v>
      </c>
      <c r="E3123" s="60" t="s">
        <v>481</v>
      </c>
    </row>
    <row r="3124" spans="2:5" x14ac:dyDescent="0.2">
      <c r="B3124" s="60" t="s">
        <v>4955</v>
      </c>
      <c r="C3124" s="192">
        <v>524570</v>
      </c>
      <c r="D3124" s="60" t="s">
        <v>4956</v>
      </c>
      <c r="E3124" s="60" t="s">
        <v>555</v>
      </c>
    </row>
    <row r="3125" spans="2:5" x14ac:dyDescent="0.2">
      <c r="B3125" s="60" t="s">
        <v>4957</v>
      </c>
      <c r="C3125" s="192">
        <v>532486</v>
      </c>
      <c r="D3125" s="60" t="s">
        <v>4958</v>
      </c>
      <c r="E3125" s="60" t="s">
        <v>923</v>
      </c>
    </row>
    <row r="3126" spans="2:5" x14ac:dyDescent="0.2">
      <c r="B3126" s="60" t="s">
        <v>4959</v>
      </c>
      <c r="C3126" s="192">
        <v>526687</v>
      </c>
      <c r="D3126" s="60" t="s">
        <v>395</v>
      </c>
      <c r="E3126" s="60" t="s">
        <v>596</v>
      </c>
    </row>
    <row r="3127" spans="2:5" x14ac:dyDescent="0.2">
      <c r="B3127" s="60" t="s">
        <v>4960</v>
      </c>
      <c r="C3127" s="192">
        <v>540717</v>
      </c>
      <c r="D3127" s="60" t="s">
        <v>395</v>
      </c>
      <c r="E3127" s="60" t="s">
        <v>417</v>
      </c>
    </row>
    <row r="3128" spans="2:5" x14ac:dyDescent="0.2">
      <c r="B3128" s="60" t="s">
        <v>4961</v>
      </c>
      <c r="C3128" s="192">
        <v>507645</v>
      </c>
      <c r="D3128" s="60" t="s">
        <v>395</v>
      </c>
      <c r="E3128" s="60" t="s">
        <v>555</v>
      </c>
    </row>
    <row r="3129" spans="2:5" x14ac:dyDescent="0.2">
      <c r="B3129" s="60" t="s">
        <v>4962</v>
      </c>
      <c r="C3129" s="192">
        <v>531768</v>
      </c>
      <c r="D3129" s="60" t="s">
        <v>4963</v>
      </c>
      <c r="E3129" s="60" t="s">
        <v>1561</v>
      </c>
    </row>
    <row r="3130" spans="2:5" x14ac:dyDescent="0.2">
      <c r="B3130" s="60" t="s">
        <v>4964</v>
      </c>
      <c r="C3130" s="192">
        <v>542652</v>
      </c>
      <c r="D3130" s="60" t="s">
        <v>4965</v>
      </c>
      <c r="E3130" s="60" t="s">
        <v>693</v>
      </c>
    </row>
    <row r="3131" spans="2:5" x14ac:dyDescent="0.2">
      <c r="B3131" s="60" t="s">
        <v>4966</v>
      </c>
      <c r="C3131" s="192">
        <v>506605</v>
      </c>
      <c r="D3131" s="60" t="s">
        <v>395</v>
      </c>
      <c r="E3131" s="60" t="s">
        <v>443</v>
      </c>
    </row>
    <row r="3132" spans="2:5" x14ac:dyDescent="0.2">
      <c r="B3132" s="60" t="s">
        <v>4967</v>
      </c>
      <c r="C3132" s="192">
        <v>531397</v>
      </c>
      <c r="D3132" s="60" t="s">
        <v>395</v>
      </c>
      <c r="E3132" s="60" t="s">
        <v>590</v>
      </c>
    </row>
    <row r="3133" spans="2:5" x14ac:dyDescent="0.2">
      <c r="B3133" s="60" t="s">
        <v>4968</v>
      </c>
      <c r="C3133" s="192">
        <v>514486</v>
      </c>
      <c r="D3133" s="60" t="s">
        <v>395</v>
      </c>
      <c r="E3133" s="60" t="s">
        <v>410</v>
      </c>
    </row>
    <row r="3134" spans="2:5" x14ac:dyDescent="0.2">
      <c r="B3134" s="60" t="s">
        <v>4969</v>
      </c>
      <c r="C3134" s="192">
        <v>531454</v>
      </c>
      <c r="D3134" s="60" t="s">
        <v>395</v>
      </c>
      <c r="E3134" s="60" t="s">
        <v>772</v>
      </c>
    </row>
    <row r="3135" spans="2:5" x14ac:dyDescent="0.2">
      <c r="B3135" s="60" t="s">
        <v>4970</v>
      </c>
      <c r="C3135" s="192">
        <v>531454</v>
      </c>
      <c r="D3135" s="60" t="s">
        <v>395</v>
      </c>
      <c r="E3135" s="60" t="s">
        <v>772</v>
      </c>
    </row>
    <row r="3136" spans="2:5" x14ac:dyDescent="0.2">
      <c r="B3136" s="60" t="s">
        <v>4971</v>
      </c>
      <c r="C3136" s="192">
        <v>537573</v>
      </c>
      <c r="D3136" s="60" t="s">
        <v>395</v>
      </c>
      <c r="E3136" s="60" t="s">
        <v>515</v>
      </c>
    </row>
    <row r="3137" spans="2:5" x14ac:dyDescent="0.2">
      <c r="B3137" s="60" t="s">
        <v>4972</v>
      </c>
      <c r="C3137" s="192">
        <v>526043</v>
      </c>
      <c r="D3137" s="60" t="s">
        <v>395</v>
      </c>
      <c r="E3137" s="60" t="s">
        <v>403</v>
      </c>
    </row>
    <row r="3138" spans="2:5" x14ac:dyDescent="0.2">
      <c r="B3138" s="60" t="s">
        <v>4973</v>
      </c>
      <c r="C3138" s="192">
        <v>524051</v>
      </c>
      <c r="D3138" s="60" t="s">
        <v>4974</v>
      </c>
      <c r="E3138" s="60" t="s">
        <v>443</v>
      </c>
    </row>
    <row r="3139" spans="2:5" x14ac:dyDescent="0.2">
      <c r="B3139" s="60" t="s">
        <v>4975</v>
      </c>
      <c r="C3139" s="192">
        <v>539354</v>
      </c>
      <c r="D3139" s="60" t="s">
        <v>395</v>
      </c>
      <c r="E3139" s="60" t="s">
        <v>590</v>
      </c>
    </row>
    <row r="3140" spans="2:5" x14ac:dyDescent="0.2">
      <c r="B3140" s="60" t="s">
        <v>4976</v>
      </c>
      <c r="C3140" s="192">
        <v>512481</v>
      </c>
      <c r="D3140" s="60" t="s">
        <v>395</v>
      </c>
      <c r="E3140" s="60" t="s">
        <v>412</v>
      </c>
    </row>
    <row r="3141" spans="2:5" x14ac:dyDescent="0.2">
      <c r="B3141" s="60" t="s">
        <v>4977</v>
      </c>
      <c r="C3141" s="192">
        <v>512481</v>
      </c>
      <c r="D3141" s="60" t="s">
        <v>395</v>
      </c>
      <c r="E3141" s="60" t="s">
        <v>412</v>
      </c>
    </row>
    <row r="3142" spans="2:5" x14ac:dyDescent="0.2">
      <c r="B3142" s="60" t="s">
        <v>4978</v>
      </c>
      <c r="C3142" s="192">
        <v>532626</v>
      </c>
      <c r="D3142" s="60" t="s">
        <v>395</v>
      </c>
      <c r="E3142" s="60" t="s">
        <v>2642</v>
      </c>
    </row>
    <row r="3143" spans="2:5" x14ac:dyDescent="0.2">
      <c r="B3143" s="60" t="s">
        <v>4979</v>
      </c>
      <c r="C3143" s="192">
        <v>532460</v>
      </c>
      <c r="D3143" s="60" t="s">
        <v>4980</v>
      </c>
      <c r="E3143" s="60" t="s">
        <v>1093</v>
      </c>
    </row>
    <row r="3144" spans="2:5" x14ac:dyDescent="0.2">
      <c r="B3144" s="60" t="s">
        <v>4981</v>
      </c>
      <c r="C3144" s="192">
        <v>532011</v>
      </c>
      <c r="D3144" s="60" t="s">
        <v>395</v>
      </c>
      <c r="E3144" s="60" t="s">
        <v>398</v>
      </c>
    </row>
    <row r="3145" spans="2:5" x14ac:dyDescent="0.2">
      <c r="B3145" s="60" t="s">
        <v>4982</v>
      </c>
      <c r="C3145" s="192">
        <v>540727</v>
      </c>
      <c r="D3145" s="60" t="s">
        <v>395</v>
      </c>
      <c r="E3145" s="60" t="s">
        <v>1314</v>
      </c>
    </row>
    <row r="3146" spans="2:5" x14ac:dyDescent="0.2">
      <c r="B3146" s="60" t="s">
        <v>4983</v>
      </c>
      <c r="C3146" s="192">
        <v>519359</v>
      </c>
      <c r="D3146" s="60" t="s">
        <v>395</v>
      </c>
      <c r="E3146" s="60" t="s">
        <v>644</v>
      </c>
    </row>
    <row r="3147" spans="2:5" x14ac:dyDescent="0.2">
      <c r="B3147" s="60" t="s">
        <v>4984</v>
      </c>
      <c r="C3147" s="192">
        <v>531870</v>
      </c>
      <c r="D3147" s="60" t="s">
        <v>395</v>
      </c>
      <c r="E3147" s="60" t="s">
        <v>793</v>
      </c>
    </row>
    <row r="3148" spans="2:5" x14ac:dyDescent="0.2">
      <c r="B3148" s="60" t="s">
        <v>4985</v>
      </c>
      <c r="C3148" s="192">
        <v>532933</v>
      </c>
      <c r="D3148" s="60" t="s">
        <v>395</v>
      </c>
      <c r="E3148" s="60" t="s">
        <v>750</v>
      </c>
    </row>
    <row r="3149" spans="2:5" x14ac:dyDescent="0.2">
      <c r="B3149" s="60" t="s">
        <v>4986</v>
      </c>
      <c r="C3149" s="192" t="s">
        <v>395</v>
      </c>
      <c r="D3149" s="60" t="s">
        <v>4987</v>
      </c>
      <c r="E3149" s="60" t="s">
        <v>406</v>
      </c>
    </row>
    <row r="3150" spans="2:5" x14ac:dyDescent="0.2">
      <c r="B3150" s="60" t="s">
        <v>4988</v>
      </c>
      <c r="C3150" s="192">
        <v>532810</v>
      </c>
      <c r="D3150" s="60" t="s">
        <v>4989</v>
      </c>
      <c r="E3150" s="60" t="s">
        <v>412</v>
      </c>
    </row>
    <row r="3151" spans="2:5" x14ac:dyDescent="0.2">
      <c r="B3151" s="60" t="s">
        <v>4990</v>
      </c>
      <c r="C3151" s="192">
        <v>532898</v>
      </c>
      <c r="D3151" s="60" t="s">
        <v>4991</v>
      </c>
      <c r="E3151" s="60" t="s">
        <v>534</v>
      </c>
    </row>
    <row r="3152" spans="2:5" x14ac:dyDescent="0.2">
      <c r="B3152" s="60" t="s">
        <v>4992</v>
      </c>
      <c r="C3152" s="192">
        <v>532898</v>
      </c>
      <c r="D3152" s="60" t="s">
        <v>4991</v>
      </c>
      <c r="E3152" s="60" t="s">
        <v>534</v>
      </c>
    </row>
    <row r="3153" spans="2:5" x14ac:dyDescent="0.2">
      <c r="B3153" s="60" t="s">
        <v>4993</v>
      </c>
      <c r="C3153" s="192">
        <v>539302</v>
      </c>
      <c r="D3153" s="60" t="s">
        <v>4994</v>
      </c>
      <c r="E3153" s="60" t="s">
        <v>793</v>
      </c>
    </row>
    <row r="3154" spans="2:5" x14ac:dyDescent="0.2">
      <c r="B3154" s="60" t="s">
        <v>4995</v>
      </c>
      <c r="C3154" s="192" t="s">
        <v>395</v>
      </c>
      <c r="D3154" s="60" t="s">
        <v>4996</v>
      </c>
      <c r="E3154" s="60" t="s">
        <v>406</v>
      </c>
    </row>
    <row r="3155" spans="2:5" x14ac:dyDescent="0.2">
      <c r="B3155" s="60" t="s">
        <v>4997</v>
      </c>
      <c r="C3155" s="192">
        <v>538731</v>
      </c>
      <c r="D3155" s="60" t="s">
        <v>395</v>
      </c>
      <c r="E3155" s="60" t="s">
        <v>573</v>
      </c>
    </row>
    <row r="3156" spans="2:5" x14ac:dyDescent="0.2">
      <c r="B3156" s="60" t="s">
        <v>4998</v>
      </c>
      <c r="C3156" s="192">
        <v>532934</v>
      </c>
      <c r="D3156" s="60" t="s">
        <v>4999</v>
      </c>
      <c r="E3156" s="60" t="s">
        <v>750</v>
      </c>
    </row>
    <row r="3157" spans="2:5" x14ac:dyDescent="0.2">
      <c r="B3157" s="60" t="s">
        <v>5000</v>
      </c>
      <c r="C3157" s="192">
        <v>539351</v>
      </c>
      <c r="D3157" s="60" t="s">
        <v>5001</v>
      </c>
      <c r="E3157" s="60" t="s">
        <v>455</v>
      </c>
    </row>
    <row r="3158" spans="2:5" x14ac:dyDescent="0.2">
      <c r="B3158" s="60" t="s">
        <v>5002</v>
      </c>
      <c r="C3158" s="192">
        <v>540027</v>
      </c>
      <c r="D3158" s="60" t="s">
        <v>395</v>
      </c>
      <c r="E3158" s="60" t="s">
        <v>396</v>
      </c>
    </row>
    <row r="3159" spans="2:5" x14ac:dyDescent="0.2">
      <c r="B3159" s="60" t="s">
        <v>5003</v>
      </c>
      <c r="C3159" s="192">
        <v>540027</v>
      </c>
      <c r="D3159" s="60" t="s">
        <v>395</v>
      </c>
      <c r="E3159" s="60" t="s">
        <v>396</v>
      </c>
    </row>
    <row r="3160" spans="2:5" x14ac:dyDescent="0.2">
      <c r="B3160" s="60" t="s">
        <v>5004</v>
      </c>
      <c r="C3160" s="192">
        <v>531855</v>
      </c>
      <c r="D3160" s="60" t="s">
        <v>395</v>
      </c>
      <c r="E3160" s="60" t="s">
        <v>427</v>
      </c>
    </row>
    <row r="3161" spans="2:5" x14ac:dyDescent="0.2">
      <c r="B3161" s="60" t="s">
        <v>5005</v>
      </c>
      <c r="C3161" s="192">
        <v>506042</v>
      </c>
      <c r="D3161" s="60" t="s">
        <v>395</v>
      </c>
      <c r="E3161" s="60" t="s">
        <v>427</v>
      </c>
    </row>
    <row r="3162" spans="2:5" x14ac:dyDescent="0.2">
      <c r="B3162" s="60" t="s">
        <v>5006</v>
      </c>
      <c r="C3162" s="192">
        <v>513532</v>
      </c>
      <c r="D3162" s="60" t="s">
        <v>395</v>
      </c>
      <c r="E3162" s="60" t="s">
        <v>750</v>
      </c>
    </row>
    <row r="3163" spans="2:5" x14ac:dyDescent="0.2">
      <c r="B3163" s="60" t="s">
        <v>5007</v>
      </c>
      <c r="C3163" s="192">
        <v>530095</v>
      </c>
      <c r="D3163" s="60" t="s">
        <v>395</v>
      </c>
      <c r="E3163" s="60" t="s">
        <v>427</v>
      </c>
    </row>
    <row r="3164" spans="2:5" x14ac:dyDescent="0.2">
      <c r="B3164" s="60" t="s">
        <v>5008</v>
      </c>
      <c r="C3164" s="192">
        <v>533178</v>
      </c>
      <c r="D3164" s="60" t="s">
        <v>5009</v>
      </c>
      <c r="E3164" s="60" t="s">
        <v>410</v>
      </c>
    </row>
    <row r="3165" spans="2:5" x14ac:dyDescent="0.2">
      <c r="B3165" s="60" t="s">
        <v>5010</v>
      </c>
      <c r="C3165" s="192">
        <v>500192</v>
      </c>
      <c r="D3165" s="60" t="s">
        <v>395</v>
      </c>
      <c r="E3165" s="60" t="s">
        <v>410</v>
      </c>
    </row>
    <row r="3166" spans="2:5" x14ac:dyDescent="0.2">
      <c r="B3166" s="60" t="s">
        <v>5011</v>
      </c>
      <c r="C3166" s="192">
        <v>522205</v>
      </c>
      <c r="D3166" s="60" t="s">
        <v>5012</v>
      </c>
      <c r="E3166" s="60" t="s">
        <v>793</v>
      </c>
    </row>
    <row r="3167" spans="2:5" x14ac:dyDescent="0.2">
      <c r="B3167" s="60" t="s">
        <v>5013</v>
      </c>
      <c r="C3167" s="192">
        <v>531746</v>
      </c>
      <c r="D3167" s="60" t="s">
        <v>5014</v>
      </c>
      <c r="E3167" s="60" t="s">
        <v>481</v>
      </c>
    </row>
    <row r="3168" spans="2:5" x14ac:dyDescent="0.2">
      <c r="B3168" s="60" t="s">
        <v>5015</v>
      </c>
      <c r="C3168" s="192">
        <v>533605</v>
      </c>
      <c r="D3168" s="60" t="s">
        <v>5016</v>
      </c>
      <c r="E3168" s="60" t="s">
        <v>793</v>
      </c>
    </row>
    <row r="3169" spans="2:5" x14ac:dyDescent="0.2">
      <c r="B3169" s="60" t="s">
        <v>5017</v>
      </c>
      <c r="C3169" s="192">
        <v>506022</v>
      </c>
      <c r="D3169" s="60" t="s">
        <v>5018</v>
      </c>
      <c r="E3169" s="60" t="s">
        <v>427</v>
      </c>
    </row>
    <row r="3170" spans="2:5" x14ac:dyDescent="0.2">
      <c r="B3170" s="60" t="s">
        <v>5019</v>
      </c>
      <c r="C3170" s="192">
        <v>542684</v>
      </c>
      <c r="D3170" s="60" t="s">
        <v>5020</v>
      </c>
      <c r="E3170" s="60" t="s">
        <v>515</v>
      </c>
    </row>
    <row r="3171" spans="2:5" x14ac:dyDescent="0.2">
      <c r="B3171" s="60" t="s">
        <v>5021</v>
      </c>
      <c r="C3171" s="192">
        <v>533239</v>
      </c>
      <c r="D3171" s="60" t="s">
        <v>5022</v>
      </c>
      <c r="E3171" s="60" t="s">
        <v>793</v>
      </c>
    </row>
    <row r="3172" spans="2:5" x14ac:dyDescent="0.2">
      <c r="B3172" s="60" t="s">
        <v>5023</v>
      </c>
      <c r="C3172" s="192">
        <v>531437</v>
      </c>
      <c r="D3172" s="60" t="s">
        <v>395</v>
      </c>
      <c r="E3172" s="60" t="s">
        <v>410</v>
      </c>
    </row>
    <row r="3173" spans="2:5" x14ac:dyDescent="0.2">
      <c r="B3173" s="60" t="s">
        <v>5024</v>
      </c>
      <c r="C3173" s="192">
        <v>531172</v>
      </c>
      <c r="D3173" s="60" t="s">
        <v>395</v>
      </c>
      <c r="E3173" s="60" t="s">
        <v>410</v>
      </c>
    </row>
    <row r="3174" spans="2:5" x14ac:dyDescent="0.2">
      <c r="B3174" s="60" t="s">
        <v>5025</v>
      </c>
      <c r="C3174" s="192">
        <v>519014</v>
      </c>
      <c r="D3174" s="60" t="s">
        <v>395</v>
      </c>
      <c r="E3174" s="60" t="s">
        <v>410</v>
      </c>
    </row>
    <row r="3175" spans="2:5" x14ac:dyDescent="0.2">
      <c r="B3175" s="60" t="s">
        <v>5026</v>
      </c>
      <c r="C3175" s="192">
        <v>519014</v>
      </c>
      <c r="D3175" s="60" t="s">
        <v>395</v>
      </c>
      <c r="E3175" s="60" t="s">
        <v>410</v>
      </c>
    </row>
    <row r="3176" spans="2:5" x14ac:dyDescent="0.2">
      <c r="B3176" s="60" t="s">
        <v>5027</v>
      </c>
      <c r="C3176" s="192">
        <v>540724</v>
      </c>
      <c r="D3176" s="60" t="s">
        <v>5028</v>
      </c>
      <c r="E3176" s="60" t="s">
        <v>455</v>
      </c>
    </row>
    <row r="3177" spans="2:5" x14ac:dyDescent="0.2">
      <c r="B3177" s="60" t="s">
        <v>5029</v>
      </c>
      <c r="C3177" s="192">
        <v>526490</v>
      </c>
      <c r="D3177" s="60" t="s">
        <v>395</v>
      </c>
      <c r="E3177" s="60" t="s">
        <v>890</v>
      </c>
    </row>
    <row r="3178" spans="2:5" x14ac:dyDescent="0.2">
      <c r="B3178" s="60" t="s">
        <v>5030</v>
      </c>
      <c r="C3178" s="192">
        <v>531257</v>
      </c>
      <c r="D3178" s="60" t="s">
        <v>395</v>
      </c>
      <c r="E3178" s="60" t="s">
        <v>555</v>
      </c>
    </row>
    <row r="3179" spans="2:5" x14ac:dyDescent="0.2">
      <c r="B3179" s="60" t="s">
        <v>5031</v>
      </c>
      <c r="C3179" s="192">
        <v>540901</v>
      </c>
      <c r="D3179" s="60" t="s">
        <v>5032</v>
      </c>
      <c r="E3179" s="60" t="s">
        <v>396</v>
      </c>
    </row>
    <row r="3180" spans="2:5" x14ac:dyDescent="0.2">
      <c r="B3180" s="60" t="s">
        <v>5033</v>
      </c>
      <c r="C3180" s="192">
        <v>506107</v>
      </c>
      <c r="D3180" s="60" t="s">
        <v>395</v>
      </c>
      <c r="E3180" s="60" t="s">
        <v>816</v>
      </c>
    </row>
    <row r="3181" spans="2:5" x14ac:dyDescent="0.2">
      <c r="B3181" s="60" t="s">
        <v>5034</v>
      </c>
      <c r="C3181" s="192">
        <v>539636</v>
      </c>
      <c r="D3181" s="60" t="s">
        <v>5035</v>
      </c>
      <c r="E3181" s="60" t="s">
        <v>750</v>
      </c>
    </row>
    <row r="3182" spans="2:5" x14ac:dyDescent="0.2">
      <c r="B3182" s="60" t="s">
        <v>5036</v>
      </c>
      <c r="C3182" s="192">
        <v>523874</v>
      </c>
      <c r="D3182" s="60" t="s">
        <v>395</v>
      </c>
      <c r="E3182" s="60" t="s">
        <v>417</v>
      </c>
    </row>
    <row r="3183" spans="2:5" x14ac:dyDescent="0.2">
      <c r="B3183" s="60" t="s">
        <v>5037</v>
      </c>
      <c r="C3183" s="192">
        <v>517258</v>
      </c>
      <c r="D3183" s="60" t="s">
        <v>395</v>
      </c>
      <c r="E3183" s="60" t="s">
        <v>937</v>
      </c>
    </row>
    <row r="3184" spans="2:5" x14ac:dyDescent="0.2">
      <c r="B3184" s="60" t="s">
        <v>5038</v>
      </c>
      <c r="C3184" s="192">
        <v>523539</v>
      </c>
      <c r="D3184" s="60" t="s">
        <v>5039</v>
      </c>
      <c r="E3184" s="60" t="s">
        <v>1314</v>
      </c>
    </row>
    <row r="3185" spans="2:5" x14ac:dyDescent="0.2">
      <c r="B3185" s="60" t="s">
        <v>5040</v>
      </c>
      <c r="C3185" s="192">
        <v>523539</v>
      </c>
      <c r="D3185" s="60" t="s">
        <v>5039</v>
      </c>
      <c r="E3185" s="60" t="s">
        <v>1314</v>
      </c>
    </row>
    <row r="3186" spans="2:5" x14ac:dyDescent="0.2">
      <c r="B3186" s="60" t="s">
        <v>5041</v>
      </c>
      <c r="C3186" s="192" t="s">
        <v>395</v>
      </c>
      <c r="D3186" s="60" t="s">
        <v>5042</v>
      </c>
      <c r="E3186" s="60" t="s">
        <v>486</v>
      </c>
    </row>
    <row r="3187" spans="2:5" x14ac:dyDescent="0.2">
      <c r="B3187" s="60" t="s">
        <v>5043</v>
      </c>
      <c r="C3187" s="192">
        <v>530669</v>
      </c>
      <c r="D3187" s="60" t="s">
        <v>395</v>
      </c>
      <c r="E3187" s="60" t="s">
        <v>378</v>
      </c>
    </row>
    <row r="3188" spans="2:5" x14ac:dyDescent="0.2">
      <c r="B3188" s="60" t="s">
        <v>5044</v>
      </c>
      <c r="C3188" s="192">
        <v>530331</v>
      </c>
      <c r="D3188" s="60" t="s">
        <v>395</v>
      </c>
      <c r="E3188" s="60" t="s">
        <v>410</v>
      </c>
    </row>
    <row r="3189" spans="2:5" x14ac:dyDescent="0.2">
      <c r="B3189" s="60" t="s">
        <v>5045</v>
      </c>
      <c r="C3189" s="192">
        <v>780007</v>
      </c>
      <c r="D3189" s="60" t="s">
        <v>395</v>
      </c>
      <c r="E3189" s="60" t="s">
        <v>486</v>
      </c>
    </row>
    <row r="3190" spans="2:5" x14ac:dyDescent="0.2">
      <c r="B3190" s="60" t="s">
        <v>5046</v>
      </c>
      <c r="C3190" s="192">
        <v>526247</v>
      </c>
      <c r="D3190" s="60" t="s">
        <v>5047</v>
      </c>
      <c r="E3190" s="60" t="s">
        <v>555</v>
      </c>
    </row>
    <row r="3191" spans="2:5" x14ac:dyDescent="0.2">
      <c r="B3191" s="60" t="s">
        <v>5048</v>
      </c>
      <c r="C3191" s="192">
        <v>500540</v>
      </c>
      <c r="D3191" s="60" t="s">
        <v>5049</v>
      </c>
      <c r="E3191" s="60" t="s">
        <v>403</v>
      </c>
    </row>
    <row r="3192" spans="2:5" x14ac:dyDescent="0.2">
      <c r="B3192" s="60" t="s">
        <v>5050</v>
      </c>
      <c r="C3192" s="192">
        <v>513291</v>
      </c>
      <c r="D3192" s="60" t="s">
        <v>395</v>
      </c>
      <c r="E3192" s="60" t="s">
        <v>718</v>
      </c>
    </row>
    <row r="3193" spans="2:5" x14ac:dyDescent="0.2">
      <c r="B3193" s="60" t="s">
        <v>5051</v>
      </c>
      <c r="C3193" s="192">
        <v>514354</v>
      </c>
      <c r="D3193" s="60" t="s">
        <v>5052</v>
      </c>
      <c r="E3193" s="60" t="s">
        <v>443</v>
      </c>
    </row>
    <row r="3194" spans="2:5" x14ac:dyDescent="0.2">
      <c r="B3194" s="60" t="s">
        <v>5053</v>
      </c>
      <c r="C3194" s="192">
        <v>509835</v>
      </c>
      <c r="D3194" s="60" t="s">
        <v>395</v>
      </c>
      <c r="E3194" s="60" t="s">
        <v>410</v>
      </c>
    </row>
    <row r="3195" spans="2:5" x14ac:dyDescent="0.2">
      <c r="B3195" s="60" t="s">
        <v>5054</v>
      </c>
      <c r="C3195" s="192">
        <v>531802</v>
      </c>
      <c r="D3195" s="60" t="s">
        <v>395</v>
      </c>
      <c r="E3195" s="60" t="s">
        <v>481</v>
      </c>
    </row>
    <row r="3196" spans="2:5" x14ac:dyDescent="0.2">
      <c r="B3196" s="60" t="s">
        <v>5055</v>
      </c>
      <c r="C3196" s="192">
        <v>509077</v>
      </c>
      <c r="D3196" s="60" t="s">
        <v>5056</v>
      </c>
      <c r="E3196" s="60" t="s">
        <v>1997</v>
      </c>
    </row>
    <row r="3197" spans="2:5" x14ac:dyDescent="0.2">
      <c r="B3197" s="60" t="s">
        <v>5057</v>
      </c>
      <c r="C3197" s="192">
        <v>533274</v>
      </c>
      <c r="D3197" s="60" t="s">
        <v>5058</v>
      </c>
      <c r="E3197" s="60" t="s">
        <v>481</v>
      </c>
    </row>
    <row r="3198" spans="2:5" x14ac:dyDescent="0.2">
      <c r="B3198" s="60" t="s">
        <v>5059</v>
      </c>
      <c r="C3198" s="192">
        <v>540293</v>
      </c>
      <c r="D3198" s="60" t="s">
        <v>5060</v>
      </c>
      <c r="E3198" s="60" t="s">
        <v>750</v>
      </c>
    </row>
    <row r="3199" spans="2:5" x14ac:dyDescent="0.2">
      <c r="B3199" s="60" t="s">
        <v>5061</v>
      </c>
      <c r="C3199" s="192">
        <v>519262</v>
      </c>
      <c r="D3199" s="60" t="s">
        <v>395</v>
      </c>
      <c r="E3199" s="60" t="s">
        <v>593</v>
      </c>
    </row>
    <row r="3200" spans="2:5" x14ac:dyDescent="0.2">
      <c r="B3200" s="60" t="s">
        <v>5062</v>
      </c>
      <c r="C3200" s="192">
        <v>531246</v>
      </c>
      <c r="D3200" s="60" t="s">
        <v>395</v>
      </c>
      <c r="E3200" s="60" t="s">
        <v>644</v>
      </c>
    </row>
    <row r="3201" spans="2:5" x14ac:dyDescent="0.2">
      <c r="B3201" s="60" t="s">
        <v>5063</v>
      </c>
      <c r="C3201" s="192">
        <v>530589</v>
      </c>
      <c r="D3201" s="60" t="s">
        <v>395</v>
      </c>
      <c r="E3201" s="60" t="s">
        <v>515</v>
      </c>
    </row>
    <row r="3202" spans="2:5" x14ac:dyDescent="0.2">
      <c r="B3202" s="60" t="s">
        <v>5064</v>
      </c>
      <c r="C3202" s="192">
        <v>535514</v>
      </c>
      <c r="D3202" s="60" t="s">
        <v>395</v>
      </c>
      <c r="E3202" s="60" t="s">
        <v>412</v>
      </c>
    </row>
    <row r="3203" spans="2:5" x14ac:dyDescent="0.2">
      <c r="B3203" s="60" t="s">
        <v>5065</v>
      </c>
      <c r="C3203" s="192">
        <v>540404</v>
      </c>
      <c r="D3203" s="60" t="s">
        <v>395</v>
      </c>
      <c r="E3203" s="60" t="s">
        <v>593</v>
      </c>
    </row>
    <row r="3204" spans="2:5" x14ac:dyDescent="0.2">
      <c r="B3204" s="60" t="s">
        <v>5066</v>
      </c>
      <c r="C3204" s="192">
        <v>532748</v>
      </c>
      <c r="D3204" s="60" t="s">
        <v>5067</v>
      </c>
      <c r="E3204" s="60" t="s">
        <v>398</v>
      </c>
    </row>
    <row r="3205" spans="2:5" x14ac:dyDescent="0.2">
      <c r="B3205" s="60" t="s">
        <v>5068</v>
      </c>
      <c r="C3205" s="192">
        <v>519299</v>
      </c>
      <c r="D3205" s="60" t="s">
        <v>395</v>
      </c>
      <c r="E3205" s="60" t="s">
        <v>644</v>
      </c>
    </row>
    <row r="3206" spans="2:5" x14ac:dyDescent="0.2">
      <c r="B3206" s="60" t="s">
        <v>5069</v>
      </c>
      <c r="C3206" s="192">
        <v>530695</v>
      </c>
      <c r="D3206" s="60" t="s">
        <v>395</v>
      </c>
      <c r="E3206" s="60" t="s">
        <v>481</v>
      </c>
    </row>
    <row r="3207" spans="2:5" x14ac:dyDescent="0.2">
      <c r="B3207" s="60" t="s">
        <v>5070</v>
      </c>
      <c r="C3207" s="192">
        <v>500337</v>
      </c>
      <c r="D3207" s="60" t="s">
        <v>5071</v>
      </c>
      <c r="E3207" s="60" t="s">
        <v>378</v>
      </c>
    </row>
    <row r="3208" spans="2:5" x14ac:dyDescent="0.2">
      <c r="B3208" s="60" t="s">
        <v>5072</v>
      </c>
      <c r="C3208" s="192">
        <v>521149</v>
      </c>
      <c r="D3208" s="60" t="s">
        <v>395</v>
      </c>
      <c r="E3208" s="60" t="s">
        <v>481</v>
      </c>
    </row>
    <row r="3209" spans="2:5" x14ac:dyDescent="0.2">
      <c r="B3209" s="60" t="s">
        <v>5073</v>
      </c>
      <c r="C3209" s="192">
        <v>521149</v>
      </c>
      <c r="D3209" s="60" t="s">
        <v>395</v>
      </c>
      <c r="E3209" s="60" t="s">
        <v>481</v>
      </c>
    </row>
    <row r="3210" spans="2:5" x14ac:dyDescent="0.2">
      <c r="B3210" s="60" t="s">
        <v>5074</v>
      </c>
      <c r="C3210" s="192">
        <v>531735</v>
      </c>
      <c r="D3210" s="60" t="s">
        <v>395</v>
      </c>
      <c r="E3210" s="60" t="s">
        <v>412</v>
      </c>
    </row>
    <row r="3211" spans="2:5" x14ac:dyDescent="0.2">
      <c r="B3211" s="60" t="s">
        <v>5075</v>
      </c>
      <c r="C3211" s="192">
        <v>500338</v>
      </c>
      <c r="D3211" s="60" t="s">
        <v>5076</v>
      </c>
      <c r="E3211" s="60" t="s">
        <v>408</v>
      </c>
    </row>
    <row r="3212" spans="2:5" x14ac:dyDescent="0.2">
      <c r="B3212" s="60" t="s">
        <v>5077</v>
      </c>
      <c r="C3212" s="192">
        <v>512217</v>
      </c>
      <c r="D3212" s="60" t="s">
        <v>395</v>
      </c>
      <c r="E3212" s="60" t="s">
        <v>412</v>
      </c>
    </row>
    <row r="3213" spans="2:5" x14ac:dyDescent="0.2">
      <c r="B3213" s="60" t="s">
        <v>5078</v>
      </c>
      <c r="C3213" s="192">
        <v>531688</v>
      </c>
      <c r="D3213" s="60" t="s">
        <v>395</v>
      </c>
      <c r="E3213" s="60" t="s">
        <v>488</v>
      </c>
    </row>
    <row r="3214" spans="2:5" x14ac:dyDescent="0.2">
      <c r="B3214" s="60" t="s">
        <v>5079</v>
      </c>
      <c r="C3214" s="192">
        <v>531688</v>
      </c>
      <c r="D3214" s="60" t="s">
        <v>395</v>
      </c>
      <c r="E3214" s="60" t="s">
        <v>488</v>
      </c>
    </row>
    <row r="3215" spans="2:5" x14ac:dyDescent="0.2">
      <c r="B3215" s="60" t="s">
        <v>5080</v>
      </c>
      <c r="C3215" s="192" t="s">
        <v>395</v>
      </c>
      <c r="D3215" s="60" t="s">
        <v>5081</v>
      </c>
      <c r="E3215" s="60" t="s">
        <v>406</v>
      </c>
    </row>
    <row r="3216" spans="2:5" x14ac:dyDescent="0.2">
      <c r="B3216" s="60" t="s">
        <v>5082</v>
      </c>
      <c r="C3216" s="192">
        <v>539359</v>
      </c>
      <c r="D3216" s="60" t="s">
        <v>395</v>
      </c>
      <c r="E3216" s="60" t="s">
        <v>1314</v>
      </c>
    </row>
    <row r="3217" spans="2:5" x14ac:dyDescent="0.2">
      <c r="B3217" s="60" t="s">
        <v>5083</v>
      </c>
      <c r="C3217" s="192">
        <v>532387</v>
      </c>
      <c r="D3217" s="60" t="s">
        <v>5084</v>
      </c>
      <c r="E3217" s="60" t="s">
        <v>398</v>
      </c>
    </row>
    <row r="3218" spans="2:5" x14ac:dyDescent="0.2">
      <c r="B3218" s="60" t="s">
        <v>5085</v>
      </c>
      <c r="C3218" s="192">
        <v>524580</v>
      </c>
      <c r="D3218" s="60" t="s">
        <v>395</v>
      </c>
      <c r="E3218" s="60" t="s">
        <v>417</v>
      </c>
    </row>
    <row r="3219" spans="2:5" x14ac:dyDescent="0.2">
      <c r="B3219" s="60" t="s">
        <v>5086</v>
      </c>
      <c r="C3219" s="192">
        <v>511557</v>
      </c>
      <c r="D3219" s="60" t="s">
        <v>395</v>
      </c>
      <c r="E3219" s="60" t="s">
        <v>816</v>
      </c>
    </row>
    <row r="3220" spans="2:5" x14ac:dyDescent="0.2">
      <c r="B3220" s="60" t="s">
        <v>5087</v>
      </c>
      <c r="C3220" s="192">
        <v>512105</v>
      </c>
      <c r="D3220" s="60" t="s">
        <v>395</v>
      </c>
      <c r="E3220" s="60" t="s">
        <v>816</v>
      </c>
    </row>
    <row r="3221" spans="2:5" x14ac:dyDescent="0.2">
      <c r="B3221" s="60" t="s">
        <v>5088</v>
      </c>
      <c r="C3221" s="192">
        <v>526009</v>
      </c>
      <c r="D3221" s="60" t="s">
        <v>395</v>
      </c>
      <c r="E3221" s="60" t="s">
        <v>417</v>
      </c>
    </row>
    <row r="3222" spans="2:5" x14ac:dyDescent="0.2">
      <c r="B3222" s="60" t="s">
        <v>5089</v>
      </c>
      <c r="C3222" s="192">
        <v>526009</v>
      </c>
      <c r="D3222" s="60" t="s">
        <v>395</v>
      </c>
      <c r="E3222" s="60" t="s">
        <v>417</v>
      </c>
    </row>
    <row r="3223" spans="2:5" x14ac:dyDescent="0.2">
      <c r="B3223" s="60" t="s">
        <v>5090</v>
      </c>
      <c r="C3223" s="192" t="s">
        <v>395</v>
      </c>
      <c r="D3223" s="60" t="s">
        <v>5091</v>
      </c>
      <c r="E3223" s="60" t="s">
        <v>417</v>
      </c>
    </row>
    <row r="3224" spans="2:5" x14ac:dyDescent="0.2">
      <c r="B3224" s="60" t="s">
        <v>5092</v>
      </c>
      <c r="C3224" s="192">
        <v>500459</v>
      </c>
      <c r="D3224" s="60" t="s">
        <v>5093</v>
      </c>
      <c r="E3224" s="60" t="s">
        <v>577</v>
      </c>
    </row>
    <row r="3225" spans="2:5" x14ac:dyDescent="0.2">
      <c r="B3225" s="60" t="s">
        <v>5094</v>
      </c>
      <c r="C3225" s="192">
        <v>531265</v>
      </c>
      <c r="D3225" s="60" t="s">
        <v>395</v>
      </c>
      <c r="E3225" s="60" t="s">
        <v>475</v>
      </c>
    </row>
    <row r="3226" spans="2:5" x14ac:dyDescent="0.2">
      <c r="B3226" s="60" t="s">
        <v>5095</v>
      </c>
      <c r="C3226" s="192" t="s">
        <v>395</v>
      </c>
      <c r="D3226" s="60" t="s">
        <v>5096</v>
      </c>
      <c r="E3226" s="60" t="s">
        <v>406</v>
      </c>
    </row>
    <row r="3227" spans="2:5" x14ac:dyDescent="0.2">
      <c r="B3227" s="60" t="s">
        <v>5097</v>
      </c>
      <c r="C3227" s="192">
        <v>526494</v>
      </c>
      <c r="D3227" s="60" t="s">
        <v>395</v>
      </c>
      <c r="E3227" s="60" t="s">
        <v>590</v>
      </c>
    </row>
    <row r="3228" spans="2:5" x14ac:dyDescent="0.2">
      <c r="B3228" s="60" t="s">
        <v>5098</v>
      </c>
      <c r="C3228" s="192">
        <v>590057</v>
      </c>
      <c r="D3228" s="60" t="s">
        <v>5099</v>
      </c>
      <c r="E3228" s="60" t="s">
        <v>488</v>
      </c>
    </row>
    <row r="3229" spans="2:5" x14ac:dyDescent="0.2">
      <c r="B3229" s="60" t="s">
        <v>5100</v>
      </c>
      <c r="C3229" s="192">
        <v>590057</v>
      </c>
      <c r="D3229" s="60" t="s">
        <v>5099</v>
      </c>
      <c r="E3229" s="60" t="s">
        <v>488</v>
      </c>
    </row>
    <row r="3230" spans="2:5" x14ac:dyDescent="0.2">
      <c r="B3230" s="60" t="s">
        <v>5101</v>
      </c>
      <c r="C3230" s="192">
        <v>540703</v>
      </c>
      <c r="D3230" s="60" t="s">
        <v>395</v>
      </c>
      <c r="E3230" s="60" t="s">
        <v>479</v>
      </c>
    </row>
    <row r="3231" spans="2:5" x14ac:dyDescent="0.2">
      <c r="B3231" s="60" t="s">
        <v>5102</v>
      </c>
      <c r="C3231" s="192">
        <v>532647</v>
      </c>
      <c r="D3231" s="60" t="s">
        <v>5103</v>
      </c>
      <c r="E3231" s="60" t="s">
        <v>509</v>
      </c>
    </row>
    <row r="3232" spans="2:5" x14ac:dyDescent="0.2">
      <c r="B3232" s="60" t="s">
        <v>5104</v>
      </c>
      <c r="C3232" s="192">
        <v>532647</v>
      </c>
      <c r="D3232" s="60" t="s">
        <v>5103</v>
      </c>
      <c r="E3232" s="60" t="s">
        <v>509</v>
      </c>
    </row>
    <row r="3233" spans="2:5" x14ac:dyDescent="0.2">
      <c r="B3233" s="60" t="s">
        <v>5105</v>
      </c>
      <c r="C3233" s="192">
        <v>534675</v>
      </c>
      <c r="D3233" s="60" t="s">
        <v>5106</v>
      </c>
      <c r="E3233" s="60" t="s">
        <v>481</v>
      </c>
    </row>
    <row r="3234" spans="2:5" x14ac:dyDescent="0.2">
      <c r="B3234" s="60" t="s">
        <v>5107</v>
      </c>
      <c r="C3234" s="192">
        <v>505502</v>
      </c>
      <c r="D3234" s="60" t="s">
        <v>395</v>
      </c>
      <c r="E3234" s="60" t="s">
        <v>378</v>
      </c>
    </row>
    <row r="3235" spans="2:5" x14ac:dyDescent="0.2">
      <c r="B3235" s="60" t="s">
        <v>5108</v>
      </c>
      <c r="C3235" s="192">
        <v>526801</v>
      </c>
      <c r="D3235" s="60" t="s">
        <v>5109</v>
      </c>
      <c r="E3235" s="60" t="s">
        <v>793</v>
      </c>
    </row>
    <row r="3236" spans="2:5" x14ac:dyDescent="0.2">
      <c r="B3236" s="60" t="s">
        <v>5110</v>
      </c>
      <c r="C3236" s="192">
        <v>540544</v>
      </c>
      <c r="D3236" s="60" t="s">
        <v>5111</v>
      </c>
      <c r="E3236" s="60" t="s">
        <v>793</v>
      </c>
    </row>
    <row r="3237" spans="2:5" x14ac:dyDescent="0.2">
      <c r="B3237" s="60" t="s">
        <v>5112</v>
      </c>
      <c r="C3237" s="192">
        <v>532524</v>
      </c>
      <c r="D3237" s="60" t="s">
        <v>5113</v>
      </c>
      <c r="E3237" s="60" t="s">
        <v>534</v>
      </c>
    </row>
    <row r="3238" spans="2:5" x14ac:dyDescent="0.2">
      <c r="B3238" s="60" t="s">
        <v>5114</v>
      </c>
      <c r="C3238" s="192">
        <v>533344</v>
      </c>
      <c r="D3238" s="60" t="s">
        <v>5115</v>
      </c>
      <c r="E3238" s="60" t="s">
        <v>412</v>
      </c>
    </row>
    <row r="3239" spans="2:5" x14ac:dyDescent="0.2">
      <c r="B3239" s="60" t="s">
        <v>5116</v>
      </c>
      <c r="C3239" s="192">
        <v>532524</v>
      </c>
      <c r="D3239" s="60" t="s">
        <v>5113</v>
      </c>
      <c r="E3239" s="60" t="s">
        <v>534</v>
      </c>
    </row>
    <row r="3240" spans="2:5" x14ac:dyDescent="0.2">
      <c r="B3240" s="60" t="s">
        <v>5117</v>
      </c>
      <c r="C3240" s="192">
        <v>539006</v>
      </c>
      <c r="D3240" s="60" t="s">
        <v>395</v>
      </c>
      <c r="E3240" s="60" t="s">
        <v>1314</v>
      </c>
    </row>
    <row r="3241" spans="2:5" x14ac:dyDescent="0.2">
      <c r="B3241" s="60" t="s">
        <v>5118</v>
      </c>
      <c r="C3241" s="192">
        <v>509220</v>
      </c>
      <c r="D3241" s="60" t="s">
        <v>5119</v>
      </c>
      <c r="E3241" s="60" t="s">
        <v>417</v>
      </c>
    </row>
    <row r="3242" spans="2:5" x14ac:dyDescent="0.2">
      <c r="B3242" s="60" t="s">
        <v>5120</v>
      </c>
      <c r="C3242" s="192">
        <v>539785</v>
      </c>
      <c r="D3242" s="60" t="s">
        <v>5121</v>
      </c>
      <c r="E3242" s="60" t="s">
        <v>389</v>
      </c>
    </row>
    <row r="3243" spans="2:5" x14ac:dyDescent="0.2">
      <c r="B3243" s="60" t="s">
        <v>5122</v>
      </c>
      <c r="C3243" s="192">
        <v>512591</v>
      </c>
      <c r="D3243" s="60" t="s">
        <v>395</v>
      </c>
      <c r="E3243" s="60" t="s">
        <v>417</v>
      </c>
    </row>
    <row r="3244" spans="2:5" x14ac:dyDescent="0.2">
      <c r="B3244" s="60" t="s">
        <v>5123</v>
      </c>
      <c r="C3244" s="192" t="s">
        <v>395</v>
      </c>
      <c r="D3244" s="60" t="s">
        <v>5124</v>
      </c>
      <c r="E3244" s="60" t="s">
        <v>406</v>
      </c>
    </row>
    <row r="3245" spans="2:5" x14ac:dyDescent="0.2">
      <c r="B3245" s="60" t="s">
        <v>5125</v>
      </c>
      <c r="C3245" s="192">
        <v>512461</v>
      </c>
      <c r="D3245" s="60" t="s">
        <v>395</v>
      </c>
      <c r="E3245" s="60" t="s">
        <v>417</v>
      </c>
    </row>
    <row r="3246" spans="2:5" x14ac:dyDescent="0.2">
      <c r="B3246" s="60" t="s">
        <v>5126</v>
      </c>
      <c r="C3246" s="192">
        <v>512099</v>
      </c>
      <c r="D3246" s="60" t="s">
        <v>395</v>
      </c>
      <c r="E3246" s="60" t="s">
        <v>509</v>
      </c>
    </row>
    <row r="3247" spans="2:5" x14ac:dyDescent="0.2">
      <c r="B3247" s="60" t="s">
        <v>5127</v>
      </c>
      <c r="C3247" s="192">
        <v>532693</v>
      </c>
      <c r="D3247" s="60" t="s">
        <v>5128</v>
      </c>
      <c r="E3247" s="60" t="s">
        <v>793</v>
      </c>
    </row>
    <row r="3248" spans="2:5" x14ac:dyDescent="0.2">
      <c r="B3248" s="60" t="s">
        <v>5129</v>
      </c>
      <c r="C3248" s="192">
        <v>533295</v>
      </c>
      <c r="D3248" s="60" t="s">
        <v>5130</v>
      </c>
      <c r="E3248" s="60" t="s">
        <v>713</v>
      </c>
    </row>
    <row r="3249" spans="2:5" x14ac:dyDescent="0.2">
      <c r="B3249" s="60" t="s">
        <v>5131</v>
      </c>
      <c r="C3249" s="192">
        <v>506852</v>
      </c>
      <c r="D3249" s="60" t="s">
        <v>395</v>
      </c>
      <c r="E3249" s="60" t="s">
        <v>443</v>
      </c>
    </row>
    <row r="3250" spans="2:5" x14ac:dyDescent="0.2">
      <c r="B3250" s="60" t="s">
        <v>5132</v>
      </c>
      <c r="C3250" s="192">
        <v>506618</v>
      </c>
      <c r="D3250" s="60" t="s">
        <v>5133</v>
      </c>
      <c r="E3250" s="60" t="s">
        <v>539</v>
      </c>
    </row>
    <row r="3251" spans="2:5" x14ac:dyDescent="0.2">
      <c r="B3251" s="60" t="s">
        <v>5134</v>
      </c>
      <c r="C3251" s="192">
        <v>500346</v>
      </c>
      <c r="D3251" s="60" t="s">
        <v>395</v>
      </c>
      <c r="E3251" s="60" t="s">
        <v>541</v>
      </c>
    </row>
    <row r="3252" spans="2:5" x14ac:dyDescent="0.2">
      <c r="B3252" s="60" t="s">
        <v>5135</v>
      </c>
      <c r="C3252" s="192">
        <v>532461</v>
      </c>
      <c r="D3252" s="60" t="s">
        <v>5136</v>
      </c>
      <c r="E3252" s="60" t="s">
        <v>713</v>
      </c>
    </row>
    <row r="3253" spans="2:5" x14ac:dyDescent="0.2">
      <c r="B3253" s="60" t="s">
        <v>5137</v>
      </c>
      <c r="C3253" s="192">
        <v>532891</v>
      </c>
      <c r="D3253" s="60" t="s">
        <v>5138</v>
      </c>
      <c r="E3253" s="60" t="s">
        <v>481</v>
      </c>
    </row>
    <row r="3254" spans="2:5" x14ac:dyDescent="0.2">
      <c r="B3254" s="60" t="s">
        <v>5139</v>
      </c>
      <c r="C3254" s="192">
        <v>540492</v>
      </c>
      <c r="D3254" s="60" t="s">
        <v>395</v>
      </c>
      <c r="E3254" s="60" t="s">
        <v>417</v>
      </c>
    </row>
    <row r="3255" spans="2:5" x14ac:dyDescent="0.2">
      <c r="B3255" s="60" t="s">
        <v>5140</v>
      </c>
      <c r="C3255" s="192">
        <v>523315</v>
      </c>
      <c r="D3255" s="60" t="s">
        <v>395</v>
      </c>
      <c r="E3255" s="60" t="s">
        <v>389</v>
      </c>
    </row>
    <row r="3256" spans="2:5" x14ac:dyDescent="0.2">
      <c r="B3256" s="60" t="s">
        <v>5141</v>
      </c>
      <c r="C3256" s="192">
        <v>538993</v>
      </c>
      <c r="D3256" s="60" t="s">
        <v>395</v>
      </c>
      <c r="E3256" s="60" t="s">
        <v>481</v>
      </c>
    </row>
    <row r="3257" spans="2:5" x14ac:dyDescent="0.2">
      <c r="B3257" s="60" t="s">
        <v>5142</v>
      </c>
      <c r="C3257" s="192">
        <v>540159</v>
      </c>
      <c r="D3257" s="60" t="s">
        <v>395</v>
      </c>
      <c r="E3257" s="60" t="s">
        <v>398</v>
      </c>
    </row>
    <row r="3258" spans="2:5" x14ac:dyDescent="0.2">
      <c r="B3258" s="60" t="s">
        <v>5143</v>
      </c>
      <c r="C3258" s="192">
        <v>538647</v>
      </c>
      <c r="D3258" s="60" t="s">
        <v>395</v>
      </c>
      <c r="E3258" s="60" t="s">
        <v>412</v>
      </c>
    </row>
    <row r="3259" spans="2:5" x14ac:dyDescent="0.2">
      <c r="B3259" s="60" t="s">
        <v>5144</v>
      </c>
      <c r="C3259" s="192" t="s">
        <v>395</v>
      </c>
      <c r="D3259" s="60" t="s">
        <v>5145</v>
      </c>
      <c r="E3259" s="60" t="s">
        <v>406</v>
      </c>
    </row>
    <row r="3260" spans="2:5" x14ac:dyDescent="0.2">
      <c r="B3260" s="60" t="s">
        <v>5146</v>
      </c>
      <c r="C3260" s="192">
        <v>531562</v>
      </c>
      <c r="D3260" s="60" t="s">
        <v>395</v>
      </c>
      <c r="E3260" s="60" t="s">
        <v>410</v>
      </c>
    </row>
    <row r="3261" spans="2:5" x14ac:dyDescent="0.2">
      <c r="B3261" s="60" t="s">
        <v>5147</v>
      </c>
      <c r="C3261" s="192">
        <v>517556</v>
      </c>
      <c r="D3261" s="60" t="s">
        <v>5148</v>
      </c>
      <c r="E3261" s="60" t="s">
        <v>481</v>
      </c>
    </row>
    <row r="3262" spans="2:5" x14ac:dyDescent="0.2">
      <c r="B3262" s="60" t="s">
        <v>5149</v>
      </c>
      <c r="C3262" s="192">
        <v>532689</v>
      </c>
      <c r="D3262" s="60" t="s">
        <v>5150</v>
      </c>
      <c r="E3262" s="60" t="s">
        <v>396</v>
      </c>
    </row>
    <row r="3263" spans="2:5" x14ac:dyDescent="0.2">
      <c r="B3263" s="60" t="s">
        <v>5151</v>
      </c>
      <c r="C3263" s="192">
        <v>536659</v>
      </c>
      <c r="D3263" s="60" t="s">
        <v>395</v>
      </c>
      <c r="E3263" s="60" t="s">
        <v>793</v>
      </c>
    </row>
    <row r="3264" spans="2:5" x14ac:dyDescent="0.2">
      <c r="B3264" s="60" t="s">
        <v>5152</v>
      </c>
      <c r="C3264" s="192">
        <v>534109</v>
      </c>
      <c r="D3264" s="60" t="s">
        <v>395</v>
      </c>
      <c r="E3264" s="60" t="s">
        <v>412</v>
      </c>
    </row>
    <row r="3265" spans="2:5" x14ac:dyDescent="0.2">
      <c r="B3265" s="60" t="s">
        <v>5153</v>
      </c>
      <c r="C3265" s="192">
        <v>511116</v>
      </c>
      <c r="D3265" s="60" t="s">
        <v>395</v>
      </c>
      <c r="E3265" s="60" t="s">
        <v>1338</v>
      </c>
    </row>
    <row r="3266" spans="2:5" x14ac:dyDescent="0.2">
      <c r="B3266" s="60" t="s">
        <v>5154</v>
      </c>
      <c r="C3266" s="192">
        <v>538596</v>
      </c>
      <c r="D3266" s="60" t="s">
        <v>395</v>
      </c>
      <c r="E3266" s="60" t="s">
        <v>481</v>
      </c>
    </row>
    <row r="3267" spans="2:5" x14ac:dyDescent="0.2">
      <c r="B3267" s="60" t="s">
        <v>5155</v>
      </c>
      <c r="C3267" s="192">
        <v>530281</v>
      </c>
      <c r="D3267" s="60" t="s">
        <v>395</v>
      </c>
      <c r="E3267" s="60" t="s">
        <v>590</v>
      </c>
    </row>
    <row r="3268" spans="2:5" x14ac:dyDescent="0.2">
      <c r="B3268" s="60" t="s">
        <v>5156</v>
      </c>
      <c r="C3268" s="192">
        <v>530281</v>
      </c>
      <c r="D3268" s="60" t="s">
        <v>395</v>
      </c>
      <c r="E3268" s="60" t="s">
        <v>590</v>
      </c>
    </row>
    <row r="3269" spans="2:5" x14ac:dyDescent="0.2">
      <c r="B3269" s="60" t="s">
        <v>5157</v>
      </c>
      <c r="C3269" s="192">
        <v>590099</v>
      </c>
      <c r="D3269" s="60" t="s">
        <v>5158</v>
      </c>
      <c r="E3269" s="60" t="s">
        <v>378</v>
      </c>
    </row>
    <row r="3270" spans="2:5" x14ac:dyDescent="0.2">
      <c r="B3270" s="60" t="s">
        <v>5159</v>
      </c>
      <c r="C3270" s="192">
        <v>590110</v>
      </c>
      <c r="D3270" s="60" t="s">
        <v>5160</v>
      </c>
      <c r="E3270" s="60" t="s">
        <v>378</v>
      </c>
    </row>
    <row r="3271" spans="2:5" x14ac:dyDescent="0.2">
      <c r="B3271" s="60" t="s">
        <v>5161</v>
      </c>
      <c r="C3271" s="192">
        <v>539978</v>
      </c>
      <c r="D3271" s="60" t="s">
        <v>5162</v>
      </c>
      <c r="E3271" s="60" t="s">
        <v>384</v>
      </c>
    </row>
    <row r="3272" spans="2:5" x14ac:dyDescent="0.2">
      <c r="B3272" s="60" t="s">
        <v>5163</v>
      </c>
      <c r="C3272" s="192">
        <v>539962</v>
      </c>
      <c r="D3272" s="60" t="s">
        <v>395</v>
      </c>
      <c r="E3272" s="60" t="s">
        <v>412</v>
      </c>
    </row>
    <row r="3273" spans="2:5" x14ac:dyDescent="0.2">
      <c r="B3273" s="60" t="s">
        <v>5164</v>
      </c>
      <c r="C3273" s="192">
        <v>535719</v>
      </c>
      <c r="D3273" s="60" t="s">
        <v>395</v>
      </c>
      <c r="E3273" s="60" t="s">
        <v>381</v>
      </c>
    </row>
    <row r="3274" spans="2:5" x14ac:dyDescent="0.2">
      <c r="B3274" s="60" t="s">
        <v>5165</v>
      </c>
      <c r="C3274" s="192">
        <v>535719</v>
      </c>
      <c r="D3274" s="60" t="s">
        <v>395</v>
      </c>
      <c r="E3274" s="60" t="s">
        <v>381</v>
      </c>
    </row>
    <row r="3275" spans="2:5" x14ac:dyDescent="0.2">
      <c r="B3275" s="60" t="s">
        <v>5166</v>
      </c>
      <c r="C3275" s="192">
        <v>539678</v>
      </c>
      <c r="D3275" s="60" t="s">
        <v>5167</v>
      </c>
      <c r="E3275" s="60" t="s">
        <v>488</v>
      </c>
    </row>
    <row r="3276" spans="2:5" x14ac:dyDescent="0.2">
      <c r="B3276" s="60" t="s">
        <v>5168</v>
      </c>
      <c r="C3276" s="192">
        <v>532866</v>
      </c>
      <c r="D3276" s="60" t="s">
        <v>5169</v>
      </c>
      <c r="E3276" s="60" t="s">
        <v>381</v>
      </c>
    </row>
    <row r="3277" spans="2:5" x14ac:dyDescent="0.2">
      <c r="B3277" s="60" t="s">
        <v>5170</v>
      </c>
      <c r="C3277" s="192">
        <v>532024</v>
      </c>
      <c r="D3277" s="60" t="s">
        <v>395</v>
      </c>
      <c r="E3277" s="60" t="s">
        <v>378</v>
      </c>
    </row>
    <row r="3278" spans="2:5" x14ac:dyDescent="0.2">
      <c r="B3278" s="60" t="s">
        <v>5171</v>
      </c>
      <c r="C3278" s="192">
        <v>536456</v>
      </c>
      <c r="D3278" s="60" t="s">
        <v>395</v>
      </c>
      <c r="E3278" s="60" t="s">
        <v>593</v>
      </c>
    </row>
    <row r="3279" spans="2:5" x14ac:dyDescent="0.2">
      <c r="B3279" s="60" t="s">
        <v>5172</v>
      </c>
      <c r="C3279" s="192">
        <v>509845</v>
      </c>
      <c r="D3279" s="60" t="s">
        <v>395</v>
      </c>
      <c r="E3279" s="60" t="s">
        <v>481</v>
      </c>
    </row>
    <row r="3280" spans="2:5" x14ac:dyDescent="0.2">
      <c r="B3280" s="60" t="s">
        <v>5173</v>
      </c>
      <c r="C3280" s="192" t="s">
        <v>395</v>
      </c>
      <c r="D3280" s="60" t="s">
        <v>5174</v>
      </c>
      <c r="E3280" s="60" t="s">
        <v>406</v>
      </c>
    </row>
    <row r="3281" spans="2:5" x14ac:dyDescent="0.2">
      <c r="B3281" s="60" t="s">
        <v>5175</v>
      </c>
      <c r="C3281" s="192">
        <v>533284</v>
      </c>
      <c r="D3281" s="60" t="s">
        <v>5176</v>
      </c>
      <c r="E3281" s="60" t="s">
        <v>793</v>
      </c>
    </row>
    <row r="3282" spans="2:5" x14ac:dyDescent="0.2">
      <c r="B3282" s="60" t="s">
        <v>5177</v>
      </c>
      <c r="C3282" s="192">
        <v>530917</v>
      </c>
      <c r="D3282" s="60" t="s">
        <v>395</v>
      </c>
      <c r="E3282" s="60" t="s">
        <v>816</v>
      </c>
    </row>
    <row r="3283" spans="2:5" x14ac:dyDescent="0.2">
      <c r="B3283" s="60" t="s">
        <v>5178</v>
      </c>
      <c r="C3283" s="192">
        <v>517447</v>
      </c>
      <c r="D3283" s="60" t="s">
        <v>5179</v>
      </c>
      <c r="E3283" s="60" t="s">
        <v>488</v>
      </c>
    </row>
    <row r="3284" spans="2:5" x14ac:dyDescent="0.2">
      <c r="B3284" s="60" t="s">
        <v>5180</v>
      </c>
      <c r="C3284" s="192">
        <v>517447</v>
      </c>
      <c r="D3284" s="60" t="s">
        <v>5179</v>
      </c>
      <c r="E3284" s="60" t="s">
        <v>488</v>
      </c>
    </row>
    <row r="3285" spans="2:5" x14ac:dyDescent="0.2">
      <c r="B3285" s="60" t="s">
        <v>5181</v>
      </c>
      <c r="C3285" s="192">
        <v>532735</v>
      </c>
      <c r="D3285" s="60" t="s">
        <v>5182</v>
      </c>
      <c r="E3285" s="60" t="s">
        <v>381</v>
      </c>
    </row>
    <row r="3286" spans="2:5" x14ac:dyDescent="0.2">
      <c r="B3286" s="60" t="s">
        <v>5183</v>
      </c>
      <c r="C3286" s="192">
        <v>512565</v>
      </c>
      <c r="D3286" s="60" t="s">
        <v>395</v>
      </c>
      <c r="E3286" s="60" t="s">
        <v>593</v>
      </c>
    </row>
    <row r="3287" spans="2:5" x14ac:dyDescent="0.2">
      <c r="B3287" s="60" t="s">
        <v>5184</v>
      </c>
      <c r="C3287" s="192">
        <v>538119</v>
      </c>
      <c r="D3287" s="60" t="s">
        <v>395</v>
      </c>
      <c r="E3287" s="60" t="s">
        <v>410</v>
      </c>
    </row>
    <row r="3288" spans="2:5" x14ac:dyDescent="0.2">
      <c r="B3288" s="60" t="s">
        <v>5185</v>
      </c>
      <c r="C3288" s="192">
        <v>524502</v>
      </c>
      <c r="D3288" s="60" t="s">
        <v>395</v>
      </c>
      <c r="E3288" s="60" t="s">
        <v>1561</v>
      </c>
    </row>
    <row r="3289" spans="2:5" x14ac:dyDescent="0.2">
      <c r="B3289" s="60" t="s">
        <v>5186</v>
      </c>
      <c r="C3289" s="192">
        <v>524502</v>
      </c>
      <c r="D3289" s="60" t="s">
        <v>395</v>
      </c>
      <c r="E3289" s="60" t="s">
        <v>1561</v>
      </c>
    </row>
    <row r="3290" spans="2:5" x14ac:dyDescent="0.2">
      <c r="B3290" s="60" t="s">
        <v>5187</v>
      </c>
      <c r="C3290" s="192">
        <v>502271</v>
      </c>
      <c r="D3290" s="60" t="s">
        <v>395</v>
      </c>
      <c r="E3290" s="60" t="s">
        <v>580</v>
      </c>
    </row>
    <row r="3291" spans="2:5" x14ac:dyDescent="0.2">
      <c r="B3291" s="60" t="s">
        <v>5188</v>
      </c>
      <c r="C3291" s="192">
        <v>520073</v>
      </c>
      <c r="D3291" s="60" t="s">
        <v>395</v>
      </c>
      <c r="E3291" s="60" t="s">
        <v>750</v>
      </c>
    </row>
    <row r="3292" spans="2:5" x14ac:dyDescent="0.2">
      <c r="B3292" s="60" t="s">
        <v>5189</v>
      </c>
      <c r="C3292" s="192">
        <v>590070</v>
      </c>
      <c r="D3292" s="60" t="s">
        <v>5190</v>
      </c>
      <c r="E3292" s="60" t="s">
        <v>398</v>
      </c>
    </row>
    <row r="3293" spans="2:5" x14ac:dyDescent="0.2">
      <c r="B3293" s="60" t="s">
        <v>5191</v>
      </c>
      <c r="C3293" s="192">
        <v>590070</v>
      </c>
      <c r="D3293" s="60" t="s">
        <v>5190</v>
      </c>
      <c r="E3293" s="60" t="s">
        <v>398</v>
      </c>
    </row>
    <row r="3294" spans="2:5" x14ac:dyDescent="0.2">
      <c r="B3294" s="60" t="s">
        <v>5192</v>
      </c>
      <c r="C3294" s="192">
        <v>532692</v>
      </c>
      <c r="D3294" s="60" t="s">
        <v>5193</v>
      </c>
      <c r="E3294" s="60" t="s">
        <v>590</v>
      </c>
    </row>
    <row r="3295" spans="2:5" x14ac:dyDescent="0.2">
      <c r="B3295" s="60" t="s">
        <v>5194</v>
      </c>
      <c r="C3295" s="192">
        <v>539673</v>
      </c>
      <c r="D3295" s="60" t="s">
        <v>395</v>
      </c>
      <c r="E3295" s="60" t="s">
        <v>429</v>
      </c>
    </row>
    <row r="3296" spans="2:5" x14ac:dyDescent="0.2">
      <c r="B3296" s="60" t="s">
        <v>5195</v>
      </c>
      <c r="C3296" s="192">
        <v>531273</v>
      </c>
      <c r="D3296" s="60" t="s">
        <v>395</v>
      </c>
      <c r="E3296" s="60" t="s">
        <v>481</v>
      </c>
    </row>
    <row r="3297" spans="2:5" x14ac:dyDescent="0.2">
      <c r="B3297" s="60" t="s">
        <v>5196</v>
      </c>
      <c r="C3297" s="192">
        <v>531273</v>
      </c>
      <c r="D3297" s="60" t="s">
        <v>395</v>
      </c>
      <c r="E3297" s="60" t="s">
        <v>481</v>
      </c>
    </row>
    <row r="3298" spans="2:5" x14ac:dyDescent="0.2">
      <c r="B3298" s="60" t="s">
        <v>5197</v>
      </c>
      <c r="C3298" s="192">
        <v>539814</v>
      </c>
      <c r="D3298" s="60" t="s">
        <v>395</v>
      </c>
      <c r="E3298" s="60" t="s">
        <v>417</v>
      </c>
    </row>
    <row r="3299" spans="2:5" x14ac:dyDescent="0.2">
      <c r="B3299" s="60" t="s">
        <v>5198</v>
      </c>
      <c r="C3299" s="192">
        <v>540125</v>
      </c>
      <c r="D3299" s="60" t="s">
        <v>395</v>
      </c>
      <c r="E3299" s="60" t="s">
        <v>509</v>
      </c>
    </row>
    <row r="3300" spans="2:5" x14ac:dyDescent="0.2">
      <c r="B3300" s="60" t="s">
        <v>5199</v>
      </c>
      <c r="C3300" s="192">
        <v>532497</v>
      </c>
      <c r="D3300" s="60" t="s">
        <v>5200</v>
      </c>
      <c r="E3300" s="60" t="s">
        <v>1026</v>
      </c>
    </row>
    <row r="3301" spans="2:5" x14ac:dyDescent="0.2">
      <c r="B3301" s="60" t="s">
        <v>5201</v>
      </c>
      <c r="C3301" s="192">
        <v>531412</v>
      </c>
      <c r="D3301" s="60" t="s">
        <v>395</v>
      </c>
      <c r="E3301" s="60" t="s">
        <v>577</v>
      </c>
    </row>
    <row r="3302" spans="2:5" x14ac:dyDescent="0.2">
      <c r="B3302" s="60" t="s">
        <v>5202</v>
      </c>
      <c r="C3302" s="192">
        <v>531412</v>
      </c>
      <c r="D3302" s="60" t="s">
        <v>395</v>
      </c>
      <c r="E3302" s="60" t="s">
        <v>577</v>
      </c>
    </row>
    <row r="3303" spans="2:5" x14ac:dyDescent="0.2">
      <c r="B3303" s="60" t="s">
        <v>5203</v>
      </c>
      <c r="C3303" s="192">
        <v>539837</v>
      </c>
      <c r="D3303" s="60" t="s">
        <v>395</v>
      </c>
      <c r="E3303" s="60" t="s">
        <v>580</v>
      </c>
    </row>
    <row r="3304" spans="2:5" x14ac:dyDescent="0.2">
      <c r="B3304" s="60" t="s">
        <v>5204</v>
      </c>
      <c r="C3304" s="192">
        <v>526813</v>
      </c>
      <c r="D3304" s="60" t="s">
        <v>395</v>
      </c>
      <c r="E3304" s="60" t="s">
        <v>2565</v>
      </c>
    </row>
    <row r="3305" spans="2:5" x14ac:dyDescent="0.2">
      <c r="B3305" s="60" t="s">
        <v>5205</v>
      </c>
      <c r="C3305" s="192">
        <v>531552</v>
      </c>
      <c r="D3305" s="60" t="s">
        <v>395</v>
      </c>
      <c r="E3305" s="60" t="s">
        <v>481</v>
      </c>
    </row>
    <row r="3306" spans="2:5" x14ac:dyDescent="0.2">
      <c r="B3306" s="60" t="s">
        <v>5206</v>
      </c>
      <c r="C3306" s="192">
        <v>538921</v>
      </c>
      <c r="D3306" s="60" t="s">
        <v>395</v>
      </c>
      <c r="E3306" s="60" t="s">
        <v>593</v>
      </c>
    </row>
    <row r="3307" spans="2:5" x14ac:dyDescent="0.2">
      <c r="B3307" s="60" t="s">
        <v>5207</v>
      </c>
      <c r="C3307" s="192">
        <v>514316</v>
      </c>
      <c r="D3307" s="60" t="s">
        <v>395</v>
      </c>
      <c r="E3307" s="60" t="s">
        <v>410</v>
      </c>
    </row>
    <row r="3308" spans="2:5" x14ac:dyDescent="0.2">
      <c r="B3308" s="60" t="s">
        <v>5208</v>
      </c>
      <c r="C3308" s="192">
        <v>531887</v>
      </c>
      <c r="D3308" s="60" t="s">
        <v>395</v>
      </c>
      <c r="E3308" s="60" t="s">
        <v>509</v>
      </c>
    </row>
    <row r="3309" spans="2:5" x14ac:dyDescent="0.2">
      <c r="B3309" s="60" t="s">
        <v>5209</v>
      </c>
      <c r="C3309" s="192">
        <v>540270</v>
      </c>
      <c r="D3309" s="60" t="s">
        <v>395</v>
      </c>
      <c r="E3309" s="60" t="s">
        <v>417</v>
      </c>
    </row>
    <row r="3310" spans="2:5" x14ac:dyDescent="0.2">
      <c r="B3310" s="60" t="s">
        <v>5210</v>
      </c>
      <c r="C3310" s="192">
        <v>542649</v>
      </c>
      <c r="D3310" s="60" t="s">
        <v>5211</v>
      </c>
      <c r="E3310" s="60" t="s">
        <v>5212</v>
      </c>
    </row>
    <row r="3311" spans="2:5" x14ac:dyDescent="0.2">
      <c r="B3311" s="60" t="s">
        <v>5213</v>
      </c>
      <c r="C3311" s="192">
        <v>500339</v>
      </c>
      <c r="D3311" s="60" t="s">
        <v>5214</v>
      </c>
      <c r="E3311" s="60" t="s">
        <v>609</v>
      </c>
    </row>
    <row r="3312" spans="2:5" x14ac:dyDescent="0.2">
      <c r="B3312" s="60" t="s">
        <v>5215</v>
      </c>
      <c r="C3312" s="192">
        <v>532441</v>
      </c>
      <c r="D3312" s="60" t="s">
        <v>395</v>
      </c>
      <c r="E3312" s="60" t="s">
        <v>410</v>
      </c>
    </row>
    <row r="3313" spans="2:5" x14ac:dyDescent="0.2">
      <c r="B3313" s="60" t="s">
        <v>5216</v>
      </c>
      <c r="C3313" s="192">
        <v>531694</v>
      </c>
      <c r="D3313" s="60" t="s">
        <v>395</v>
      </c>
      <c r="E3313" s="60" t="s">
        <v>481</v>
      </c>
    </row>
    <row r="3314" spans="2:5" x14ac:dyDescent="0.2">
      <c r="B3314" s="60" t="s">
        <v>5217</v>
      </c>
      <c r="C3314" s="192">
        <v>523523</v>
      </c>
      <c r="D3314" s="60" t="s">
        <v>5218</v>
      </c>
      <c r="E3314" s="60" t="s">
        <v>389</v>
      </c>
    </row>
    <row r="3315" spans="2:5" x14ac:dyDescent="0.2">
      <c r="B3315" s="60" t="s">
        <v>5219</v>
      </c>
      <c r="C3315" s="192">
        <v>530111</v>
      </c>
      <c r="D3315" s="60" t="s">
        <v>395</v>
      </c>
      <c r="E3315" s="60" t="s">
        <v>590</v>
      </c>
    </row>
    <row r="3316" spans="2:5" x14ac:dyDescent="0.2">
      <c r="B3316" s="60" t="s">
        <v>5220</v>
      </c>
      <c r="C3316" s="192">
        <v>530699</v>
      </c>
      <c r="D3316" s="60" t="s">
        <v>5221</v>
      </c>
      <c r="E3316" s="60" t="s">
        <v>410</v>
      </c>
    </row>
    <row r="3317" spans="2:5" x14ac:dyDescent="0.2">
      <c r="B3317" s="60" t="s">
        <v>5222</v>
      </c>
      <c r="C3317" s="192">
        <v>532826</v>
      </c>
      <c r="D3317" s="60" t="s">
        <v>5223</v>
      </c>
      <c r="E3317" s="60" t="s">
        <v>1133</v>
      </c>
    </row>
    <row r="3318" spans="2:5" x14ac:dyDescent="0.2">
      <c r="B3318" s="60" t="s">
        <v>5224</v>
      </c>
      <c r="C3318" s="192">
        <v>503127</v>
      </c>
      <c r="D3318" s="60" t="s">
        <v>395</v>
      </c>
      <c r="E3318" s="60" t="s">
        <v>384</v>
      </c>
    </row>
    <row r="3319" spans="2:5" x14ac:dyDescent="0.2">
      <c r="B3319" s="60" t="s">
        <v>5225</v>
      </c>
      <c r="C3319" s="192">
        <v>532503</v>
      </c>
      <c r="D3319" s="60" t="s">
        <v>395</v>
      </c>
      <c r="E3319" s="60" t="s">
        <v>410</v>
      </c>
    </row>
    <row r="3320" spans="2:5" x14ac:dyDescent="0.2">
      <c r="B3320" s="60" t="s">
        <v>5226</v>
      </c>
      <c r="C3320" s="192">
        <v>538707</v>
      </c>
      <c r="D3320" s="60" t="s">
        <v>395</v>
      </c>
      <c r="E3320" s="60" t="s">
        <v>590</v>
      </c>
    </row>
    <row r="3321" spans="2:5" x14ac:dyDescent="0.2">
      <c r="B3321" s="60" t="s">
        <v>5227</v>
      </c>
      <c r="C3321" s="192">
        <v>526873</v>
      </c>
      <c r="D3321" s="60" t="s">
        <v>395</v>
      </c>
      <c r="E3321" s="60" t="s">
        <v>605</v>
      </c>
    </row>
    <row r="3322" spans="2:5" x14ac:dyDescent="0.2">
      <c r="B3322" s="60" t="s">
        <v>5228</v>
      </c>
      <c r="C3322" s="192">
        <v>530253</v>
      </c>
      <c r="D3322" s="60" t="s">
        <v>395</v>
      </c>
      <c r="E3322" s="60" t="s">
        <v>718</v>
      </c>
    </row>
    <row r="3323" spans="2:5" x14ac:dyDescent="0.2">
      <c r="B3323" s="60" t="s">
        <v>5229</v>
      </c>
      <c r="C3323" s="192">
        <v>507962</v>
      </c>
      <c r="D3323" s="60" t="s">
        <v>395</v>
      </c>
      <c r="E3323" s="60" t="s">
        <v>412</v>
      </c>
    </row>
    <row r="3324" spans="2:5" x14ac:dyDescent="0.2">
      <c r="B3324" s="60" t="s">
        <v>5230</v>
      </c>
      <c r="C3324" s="192">
        <v>526662</v>
      </c>
      <c r="D3324" s="60" t="s">
        <v>5231</v>
      </c>
      <c r="E3324" s="60" t="s">
        <v>793</v>
      </c>
    </row>
    <row r="3325" spans="2:5" x14ac:dyDescent="0.2">
      <c r="B3325" s="60" t="s">
        <v>5232</v>
      </c>
      <c r="C3325" s="192">
        <v>531500</v>
      </c>
      <c r="D3325" s="60" t="s">
        <v>5233</v>
      </c>
      <c r="E3325" s="60" t="s">
        <v>509</v>
      </c>
    </row>
    <row r="3326" spans="2:5" x14ac:dyDescent="0.2">
      <c r="B3326" s="60" t="s">
        <v>5234</v>
      </c>
      <c r="C3326" s="192">
        <v>526823</v>
      </c>
      <c r="D3326" s="60" t="s">
        <v>395</v>
      </c>
      <c r="E3326" s="60" t="s">
        <v>481</v>
      </c>
    </row>
    <row r="3327" spans="2:5" x14ac:dyDescent="0.2">
      <c r="B3327" s="60" t="s">
        <v>5235</v>
      </c>
      <c r="C3327" s="192">
        <v>514028</v>
      </c>
      <c r="D3327" s="60" t="s">
        <v>395</v>
      </c>
      <c r="E3327" s="60" t="s">
        <v>410</v>
      </c>
    </row>
    <row r="3328" spans="2:5" x14ac:dyDescent="0.2">
      <c r="B3328" s="60" t="s">
        <v>5236</v>
      </c>
      <c r="C3328" s="192">
        <v>539495</v>
      </c>
      <c r="D3328" s="60" t="s">
        <v>395</v>
      </c>
      <c r="E3328" s="60" t="s">
        <v>412</v>
      </c>
    </row>
    <row r="3329" spans="2:5" x14ac:dyDescent="0.2">
      <c r="B3329" s="60" t="s">
        <v>5237</v>
      </c>
      <c r="C3329" s="192">
        <v>513369</v>
      </c>
      <c r="D3329" s="60" t="s">
        <v>395</v>
      </c>
      <c r="E3329" s="60" t="s">
        <v>1314</v>
      </c>
    </row>
    <row r="3330" spans="2:5" x14ac:dyDescent="0.2">
      <c r="B3330" s="60" t="s">
        <v>5238</v>
      </c>
      <c r="C3330" s="192" t="s">
        <v>395</v>
      </c>
      <c r="D3330" s="60" t="s">
        <v>5239</v>
      </c>
      <c r="E3330" s="60" t="s">
        <v>406</v>
      </c>
    </row>
    <row r="3331" spans="2:5" x14ac:dyDescent="0.2">
      <c r="B3331" s="60" t="s">
        <v>5240</v>
      </c>
      <c r="C3331" s="192">
        <v>541601</v>
      </c>
      <c r="D3331" s="60" t="s">
        <v>395</v>
      </c>
      <c r="E3331" s="60" t="s">
        <v>433</v>
      </c>
    </row>
    <row r="3332" spans="2:5" x14ac:dyDescent="0.2">
      <c r="B3332" s="60" t="s">
        <v>5241</v>
      </c>
      <c r="C3332" s="192">
        <v>522257</v>
      </c>
      <c r="D3332" s="60" t="s">
        <v>395</v>
      </c>
      <c r="E3332" s="60" t="s">
        <v>403</v>
      </c>
    </row>
    <row r="3333" spans="2:5" x14ac:dyDescent="0.2">
      <c r="B3333" s="60" t="s">
        <v>5242</v>
      </c>
      <c r="C3333" s="192">
        <v>517522</v>
      </c>
      <c r="D3333" s="60" t="s">
        <v>395</v>
      </c>
      <c r="E3333" s="60" t="s">
        <v>750</v>
      </c>
    </row>
    <row r="3334" spans="2:5" x14ac:dyDescent="0.2">
      <c r="B3334" s="60" t="s">
        <v>5243</v>
      </c>
      <c r="C3334" s="192">
        <v>512409</v>
      </c>
      <c r="D3334" s="60" t="s">
        <v>395</v>
      </c>
      <c r="E3334" s="60" t="s">
        <v>412</v>
      </c>
    </row>
    <row r="3335" spans="2:5" x14ac:dyDescent="0.2">
      <c r="B3335" s="60" t="s">
        <v>5244</v>
      </c>
      <c r="C3335" s="192" t="s">
        <v>395</v>
      </c>
      <c r="D3335" s="60" t="s">
        <v>5245</v>
      </c>
      <c r="E3335" s="60" t="s">
        <v>406</v>
      </c>
    </row>
    <row r="3336" spans="2:5" x14ac:dyDescent="0.2">
      <c r="B3336" s="60" t="s">
        <v>5246</v>
      </c>
      <c r="C3336" s="192">
        <v>500354</v>
      </c>
      <c r="D3336" s="60" t="s">
        <v>5247</v>
      </c>
      <c r="E3336" s="60" t="s">
        <v>1093</v>
      </c>
    </row>
    <row r="3337" spans="2:5" x14ac:dyDescent="0.2">
      <c r="B3337" s="60" t="s">
        <v>5248</v>
      </c>
      <c r="C3337" s="192">
        <v>532665</v>
      </c>
      <c r="D3337" s="60" t="s">
        <v>5249</v>
      </c>
      <c r="E3337" s="60" t="s">
        <v>410</v>
      </c>
    </row>
    <row r="3338" spans="2:5" x14ac:dyDescent="0.2">
      <c r="B3338" s="60" t="s">
        <v>5250</v>
      </c>
      <c r="C3338" s="192">
        <v>500355</v>
      </c>
      <c r="D3338" s="60" t="s">
        <v>5251</v>
      </c>
      <c r="E3338" s="60" t="s">
        <v>539</v>
      </c>
    </row>
    <row r="3339" spans="2:5" x14ac:dyDescent="0.2">
      <c r="B3339" s="60" t="s">
        <v>5252</v>
      </c>
      <c r="C3339" s="192">
        <v>500355</v>
      </c>
      <c r="D3339" s="60" t="s">
        <v>5251</v>
      </c>
      <c r="E3339" s="60" t="s">
        <v>539</v>
      </c>
    </row>
    <row r="3340" spans="2:5" x14ac:dyDescent="0.2">
      <c r="B3340" s="60" t="s">
        <v>5253</v>
      </c>
      <c r="C3340" s="192">
        <v>534734</v>
      </c>
      <c r="D3340" s="60" t="s">
        <v>395</v>
      </c>
      <c r="E3340" s="60" t="s">
        <v>555</v>
      </c>
    </row>
    <row r="3341" spans="2:5" x14ac:dyDescent="0.2">
      <c r="B3341" s="60" t="s">
        <v>5254</v>
      </c>
      <c r="C3341" s="192">
        <v>522281</v>
      </c>
      <c r="D3341" s="60" t="s">
        <v>395</v>
      </c>
      <c r="E3341" s="60" t="s">
        <v>693</v>
      </c>
    </row>
    <row r="3342" spans="2:5" x14ac:dyDescent="0.2">
      <c r="B3342" s="60" t="s">
        <v>5255</v>
      </c>
      <c r="C3342" s="192">
        <v>500357</v>
      </c>
      <c r="D3342" s="60" t="s">
        <v>395</v>
      </c>
      <c r="E3342" s="60" t="s">
        <v>389</v>
      </c>
    </row>
    <row r="3343" spans="2:5" x14ac:dyDescent="0.2">
      <c r="B3343" s="60" t="s">
        <v>5256</v>
      </c>
      <c r="C3343" s="192">
        <v>500358</v>
      </c>
      <c r="D3343" s="60" t="s">
        <v>395</v>
      </c>
      <c r="E3343" s="60" t="s">
        <v>412</v>
      </c>
    </row>
    <row r="3344" spans="2:5" x14ac:dyDescent="0.2">
      <c r="B3344" s="60" t="s">
        <v>5257</v>
      </c>
      <c r="C3344" s="192">
        <v>524037</v>
      </c>
      <c r="D3344" s="60" t="s">
        <v>395</v>
      </c>
      <c r="E3344" s="60" t="s">
        <v>903</v>
      </c>
    </row>
    <row r="3345" spans="2:5" x14ac:dyDescent="0.2">
      <c r="B3345" s="60" t="s">
        <v>5258</v>
      </c>
      <c r="C3345" s="192">
        <v>502587</v>
      </c>
      <c r="D3345" s="60" t="s">
        <v>395</v>
      </c>
      <c r="E3345" s="60" t="s">
        <v>389</v>
      </c>
    </row>
    <row r="3346" spans="2:5" x14ac:dyDescent="0.2">
      <c r="B3346" s="60" t="s">
        <v>5259</v>
      </c>
      <c r="C3346" s="192">
        <v>539309</v>
      </c>
      <c r="D3346" s="60" t="s">
        <v>5260</v>
      </c>
      <c r="E3346" s="60" t="s">
        <v>718</v>
      </c>
    </row>
    <row r="3347" spans="2:5" x14ac:dyDescent="0.2">
      <c r="B3347" s="60" t="s">
        <v>5261</v>
      </c>
      <c r="C3347" s="192">
        <v>523289</v>
      </c>
      <c r="D3347" s="60" t="s">
        <v>395</v>
      </c>
      <c r="E3347" s="60" t="s">
        <v>417</v>
      </c>
    </row>
    <row r="3348" spans="2:5" x14ac:dyDescent="0.2">
      <c r="B3348" s="60" t="s">
        <v>5262</v>
      </c>
      <c r="C3348" s="192">
        <v>515127</v>
      </c>
      <c r="D3348" s="60" t="s">
        <v>395</v>
      </c>
      <c r="E3348" s="60" t="s">
        <v>417</v>
      </c>
    </row>
    <row r="3349" spans="2:5" x14ac:dyDescent="0.2">
      <c r="B3349" s="60" t="s">
        <v>5263</v>
      </c>
      <c r="C3349" s="192">
        <v>538540</v>
      </c>
      <c r="D3349" s="60" t="s">
        <v>395</v>
      </c>
      <c r="E3349" s="60" t="s">
        <v>412</v>
      </c>
    </row>
    <row r="3350" spans="2:5" x14ac:dyDescent="0.2">
      <c r="B3350" s="60" t="s">
        <v>5264</v>
      </c>
      <c r="C3350" s="192">
        <v>532369</v>
      </c>
      <c r="D3350" s="60" t="s">
        <v>5265</v>
      </c>
      <c r="E3350" s="60" t="s">
        <v>923</v>
      </c>
    </row>
    <row r="3351" spans="2:5" x14ac:dyDescent="0.2">
      <c r="B3351" s="60" t="s">
        <v>5266</v>
      </c>
      <c r="C3351" s="192">
        <v>532370</v>
      </c>
      <c r="D3351" s="60" t="s">
        <v>5267</v>
      </c>
      <c r="E3351" s="60" t="s">
        <v>381</v>
      </c>
    </row>
    <row r="3352" spans="2:5" x14ac:dyDescent="0.2">
      <c r="B3352" s="60" t="s">
        <v>5268</v>
      </c>
      <c r="C3352" s="192">
        <v>514223</v>
      </c>
      <c r="D3352" s="60" t="s">
        <v>5269</v>
      </c>
      <c r="E3352" s="60" t="s">
        <v>417</v>
      </c>
    </row>
    <row r="3353" spans="2:5" x14ac:dyDescent="0.2">
      <c r="B3353" s="60" t="s">
        <v>5270</v>
      </c>
      <c r="C3353" s="192">
        <v>530951</v>
      </c>
      <c r="D3353" s="60" t="s">
        <v>395</v>
      </c>
      <c r="E3353" s="60" t="s">
        <v>488</v>
      </c>
    </row>
    <row r="3354" spans="2:5" x14ac:dyDescent="0.2">
      <c r="B3354" s="60" t="s">
        <v>5271</v>
      </c>
      <c r="C3354" s="192">
        <v>532527</v>
      </c>
      <c r="D3354" s="60" t="s">
        <v>5272</v>
      </c>
      <c r="E3354" s="60" t="s">
        <v>1314</v>
      </c>
    </row>
    <row r="3355" spans="2:5" x14ac:dyDescent="0.2">
      <c r="B3355" s="60" t="s">
        <v>5273</v>
      </c>
      <c r="C3355" s="192">
        <v>533262</v>
      </c>
      <c r="D3355" s="60" t="s">
        <v>5274</v>
      </c>
      <c r="E3355" s="60" t="s">
        <v>793</v>
      </c>
    </row>
    <row r="3356" spans="2:5" x14ac:dyDescent="0.2">
      <c r="B3356" s="60" t="s">
        <v>5275</v>
      </c>
      <c r="C3356" s="192">
        <v>532690</v>
      </c>
      <c r="D3356" s="60" t="s">
        <v>5276</v>
      </c>
      <c r="E3356" s="60" t="s">
        <v>427</v>
      </c>
    </row>
    <row r="3357" spans="2:5" x14ac:dyDescent="0.2">
      <c r="B3357" s="60" t="s">
        <v>5277</v>
      </c>
      <c r="C3357" s="192">
        <v>530925</v>
      </c>
      <c r="D3357" s="60" t="s">
        <v>395</v>
      </c>
      <c r="E3357" s="60" t="s">
        <v>412</v>
      </c>
    </row>
    <row r="3358" spans="2:5" x14ac:dyDescent="0.2">
      <c r="B3358" s="60" t="s">
        <v>5278</v>
      </c>
      <c r="C3358" s="192">
        <v>507490</v>
      </c>
      <c r="D3358" s="60" t="s">
        <v>5279</v>
      </c>
      <c r="E3358" s="60" t="s">
        <v>1093</v>
      </c>
    </row>
    <row r="3359" spans="2:5" x14ac:dyDescent="0.2">
      <c r="B3359" s="60" t="s">
        <v>5280</v>
      </c>
      <c r="C3359" s="192">
        <v>531228</v>
      </c>
      <c r="D3359" s="60" t="s">
        <v>395</v>
      </c>
      <c r="E3359" s="60" t="s">
        <v>412</v>
      </c>
    </row>
    <row r="3360" spans="2:5" x14ac:dyDescent="0.2">
      <c r="B3360" s="60" t="s">
        <v>5281</v>
      </c>
      <c r="C3360" s="192">
        <v>532987</v>
      </c>
      <c r="D3360" s="60" t="s">
        <v>5282</v>
      </c>
      <c r="E3360" s="60" t="s">
        <v>750</v>
      </c>
    </row>
    <row r="3361" spans="2:5" x14ac:dyDescent="0.2">
      <c r="B3361" s="60" t="s">
        <v>5283</v>
      </c>
      <c r="C3361" s="192">
        <v>532988</v>
      </c>
      <c r="D3361" s="60" t="s">
        <v>5284</v>
      </c>
      <c r="E3361" s="60" t="s">
        <v>750</v>
      </c>
    </row>
    <row r="3362" spans="2:5" x14ac:dyDescent="0.2">
      <c r="B3362" s="60" t="s">
        <v>5285</v>
      </c>
      <c r="C3362" s="192">
        <v>505800</v>
      </c>
      <c r="D3362" s="60" t="s">
        <v>5286</v>
      </c>
      <c r="E3362" s="60" t="s">
        <v>750</v>
      </c>
    </row>
    <row r="3363" spans="2:5" x14ac:dyDescent="0.2">
      <c r="B3363" s="60" t="s">
        <v>5287</v>
      </c>
      <c r="C3363" s="192">
        <v>532661</v>
      </c>
      <c r="D3363" s="60" t="s">
        <v>5288</v>
      </c>
      <c r="E3363" s="60" t="s">
        <v>750</v>
      </c>
    </row>
    <row r="3364" spans="2:5" x14ac:dyDescent="0.2">
      <c r="B3364" s="60" t="s">
        <v>5289</v>
      </c>
      <c r="C3364" s="192">
        <v>541945</v>
      </c>
      <c r="D3364" s="60" t="s">
        <v>395</v>
      </c>
      <c r="E3364" s="60" t="s">
        <v>793</v>
      </c>
    </row>
    <row r="3365" spans="2:5" x14ac:dyDescent="0.2">
      <c r="B3365" s="60" t="s">
        <v>5290</v>
      </c>
      <c r="C3365" s="192">
        <v>531583</v>
      </c>
      <c r="D3365" s="60" t="s">
        <v>395</v>
      </c>
      <c r="E3365" s="60" t="s">
        <v>412</v>
      </c>
    </row>
    <row r="3366" spans="2:5" x14ac:dyDescent="0.2">
      <c r="B3366" s="60" t="s">
        <v>5291</v>
      </c>
      <c r="C3366" s="192">
        <v>500360</v>
      </c>
      <c r="D3366" s="60" t="s">
        <v>395</v>
      </c>
      <c r="E3366" s="60" t="s">
        <v>403</v>
      </c>
    </row>
    <row r="3367" spans="2:5" x14ac:dyDescent="0.2">
      <c r="B3367" s="60" t="s">
        <v>5292</v>
      </c>
      <c r="C3367" s="192">
        <v>501351</v>
      </c>
      <c r="D3367" s="60" t="s">
        <v>395</v>
      </c>
      <c r="E3367" s="60" t="s">
        <v>816</v>
      </c>
    </row>
    <row r="3368" spans="2:5" x14ac:dyDescent="0.2">
      <c r="B3368" s="60" t="s">
        <v>5293</v>
      </c>
      <c r="C3368" s="192">
        <v>507966</v>
      </c>
      <c r="D3368" s="60" t="s">
        <v>395</v>
      </c>
      <c r="E3368" s="60" t="s">
        <v>596</v>
      </c>
    </row>
    <row r="3369" spans="2:5" x14ac:dyDescent="0.2">
      <c r="B3369" s="60" t="s">
        <v>5294</v>
      </c>
      <c r="C3369" s="192">
        <v>522207</v>
      </c>
      <c r="D3369" s="60" t="s">
        <v>395</v>
      </c>
      <c r="E3369" s="60" t="s">
        <v>750</v>
      </c>
    </row>
    <row r="3370" spans="2:5" x14ac:dyDescent="0.2">
      <c r="B3370" s="60" t="s">
        <v>5295</v>
      </c>
      <c r="C3370" s="192">
        <v>522207</v>
      </c>
      <c r="D3370" s="60" t="s">
        <v>395</v>
      </c>
      <c r="E3370" s="60" t="s">
        <v>750</v>
      </c>
    </row>
    <row r="3371" spans="2:5" x14ac:dyDescent="0.2">
      <c r="B3371" s="60" t="s">
        <v>5296</v>
      </c>
      <c r="C3371" s="192">
        <v>524230</v>
      </c>
      <c r="D3371" s="60" t="s">
        <v>5297</v>
      </c>
      <c r="E3371" s="60" t="s">
        <v>903</v>
      </c>
    </row>
    <row r="3372" spans="2:5" x14ac:dyDescent="0.2">
      <c r="B3372" s="60" t="s">
        <v>5298</v>
      </c>
      <c r="C3372" s="192">
        <v>531233</v>
      </c>
      <c r="D3372" s="60" t="s">
        <v>395</v>
      </c>
      <c r="E3372" s="60" t="s">
        <v>580</v>
      </c>
    </row>
    <row r="3373" spans="2:5" x14ac:dyDescent="0.2">
      <c r="B3373" s="60" t="s">
        <v>5299</v>
      </c>
      <c r="C3373" s="192">
        <v>507649</v>
      </c>
      <c r="D3373" s="60" t="s">
        <v>395</v>
      </c>
      <c r="E3373" s="60" t="s">
        <v>644</v>
      </c>
    </row>
    <row r="3374" spans="2:5" x14ac:dyDescent="0.2">
      <c r="B3374" s="60" t="s">
        <v>5300</v>
      </c>
      <c r="C3374" s="192">
        <v>532918</v>
      </c>
      <c r="D3374" s="60" t="s">
        <v>395</v>
      </c>
      <c r="E3374" s="60" t="s">
        <v>718</v>
      </c>
    </row>
    <row r="3375" spans="2:5" x14ac:dyDescent="0.2">
      <c r="B3375" s="60" t="s">
        <v>5301</v>
      </c>
      <c r="C3375" s="192">
        <v>524610</v>
      </c>
      <c r="D3375" s="60" t="s">
        <v>395</v>
      </c>
      <c r="E3375" s="60" t="s">
        <v>555</v>
      </c>
    </row>
    <row r="3376" spans="2:5" x14ac:dyDescent="0.2">
      <c r="B3376" s="60" t="s">
        <v>5302</v>
      </c>
      <c r="C3376" s="192">
        <v>540796</v>
      </c>
      <c r="D3376" s="60" t="s">
        <v>395</v>
      </c>
      <c r="E3376" s="60" t="s">
        <v>481</v>
      </c>
    </row>
    <row r="3377" spans="2:5" x14ac:dyDescent="0.2">
      <c r="B3377" s="60" t="s">
        <v>5303</v>
      </c>
      <c r="C3377" s="192">
        <v>520111</v>
      </c>
      <c r="D3377" s="60" t="s">
        <v>5304</v>
      </c>
      <c r="E3377" s="60" t="s">
        <v>793</v>
      </c>
    </row>
    <row r="3378" spans="2:5" x14ac:dyDescent="0.2">
      <c r="B3378" s="60" t="s">
        <v>5305</v>
      </c>
      <c r="C3378" s="192">
        <v>534597</v>
      </c>
      <c r="D3378" s="60" t="s">
        <v>5306</v>
      </c>
      <c r="E3378" s="60" t="s">
        <v>534</v>
      </c>
    </row>
    <row r="3379" spans="2:5" x14ac:dyDescent="0.2">
      <c r="B3379" s="60" t="s">
        <v>5307</v>
      </c>
      <c r="C3379" s="192">
        <v>533122</v>
      </c>
      <c r="D3379" s="60" t="s">
        <v>5308</v>
      </c>
      <c r="E3379" s="60" t="s">
        <v>534</v>
      </c>
    </row>
    <row r="3380" spans="2:5" x14ac:dyDescent="0.2">
      <c r="B3380" s="60" t="s">
        <v>5309</v>
      </c>
      <c r="C3380" s="192">
        <v>537840</v>
      </c>
      <c r="D3380" s="60" t="s">
        <v>395</v>
      </c>
      <c r="E3380" s="60" t="s">
        <v>793</v>
      </c>
    </row>
    <row r="3381" spans="2:5" x14ac:dyDescent="0.2">
      <c r="B3381" s="60" t="s">
        <v>5310</v>
      </c>
      <c r="C3381" s="192">
        <v>507300</v>
      </c>
      <c r="D3381" s="60" t="s">
        <v>395</v>
      </c>
      <c r="E3381" s="60" t="s">
        <v>1093</v>
      </c>
    </row>
    <row r="3382" spans="2:5" x14ac:dyDescent="0.2">
      <c r="B3382" s="60" t="s">
        <v>5311</v>
      </c>
      <c r="C3382" s="192">
        <v>533294</v>
      </c>
      <c r="D3382" s="60" t="s">
        <v>5312</v>
      </c>
      <c r="E3382" s="60" t="s">
        <v>1026</v>
      </c>
    </row>
    <row r="3383" spans="2:5" x14ac:dyDescent="0.2">
      <c r="B3383" s="60" t="s">
        <v>5313</v>
      </c>
      <c r="C3383" s="192">
        <v>526095</v>
      </c>
      <c r="D3383" s="60" t="s">
        <v>395</v>
      </c>
      <c r="E3383" s="60" t="s">
        <v>923</v>
      </c>
    </row>
    <row r="3384" spans="2:5" x14ac:dyDescent="0.2">
      <c r="B3384" s="60" t="s">
        <v>5314</v>
      </c>
      <c r="C3384" s="192">
        <v>504341</v>
      </c>
      <c r="D3384" s="60" t="s">
        <v>395</v>
      </c>
      <c r="E3384" s="60" t="s">
        <v>378</v>
      </c>
    </row>
    <row r="3385" spans="2:5" x14ac:dyDescent="0.2">
      <c r="B3385" s="60" t="s">
        <v>5315</v>
      </c>
      <c r="C3385" s="192">
        <v>541634</v>
      </c>
      <c r="D3385" s="60" t="s">
        <v>395</v>
      </c>
      <c r="E3385" s="60" t="s">
        <v>923</v>
      </c>
    </row>
    <row r="3386" spans="2:5" x14ac:dyDescent="0.2">
      <c r="B3386" s="60" t="s">
        <v>5316</v>
      </c>
      <c r="C3386" s="192">
        <v>531207</v>
      </c>
      <c r="D3386" s="60" t="s">
        <v>395</v>
      </c>
      <c r="E3386" s="60" t="s">
        <v>433</v>
      </c>
    </row>
    <row r="3387" spans="2:5" x14ac:dyDescent="0.2">
      <c r="B3387" s="60" t="s">
        <v>5317</v>
      </c>
      <c r="C3387" s="192">
        <v>500330</v>
      </c>
      <c r="D3387" s="60" t="s">
        <v>5318</v>
      </c>
      <c r="E3387" s="60" t="s">
        <v>410</v>
      </c>
    </row>
    <row r="3388" spans="2:5" x14ac:dyDescent="0.2">
      <c r="B3388" s="60" t="s">
        <v>5319</v>
      </c>
      <c r="C3388" s="192">
        <v>540065</v>
      </c>
      <c r="D3388" s="60" t="s">
        <v>5320</v>
      </c>
      <c r="E3388" s="60" t="s">
        <v>713</v>
      </c>
    </row>
    <row r="3389" spans="2:5" x14ac:dyDescent="0.2">
      <c r="B3389" s="60" t="s">
        <v>5321</v>
      </c>
      <c r="C3389" s="192">
        <v>531825</v>
      </c>
      <c r="D3389" s="60" t="s">
        <v>395</v>
      </c>
      <c r="E3389" s="60" t="s">
        <v>381</v>
      </c>
    </row>
    <row r="3390" spans="2:5" x14ac:dyDescent="0.2">
      <c r="B3390" s="60" t="s">
        <v>5322</v>
      </c>
      <c r="C3390" s="192">
        <v>537254</v>
      </c>
      <c r="D3390" s="60" t="s">
        <v>395</v>
      </c>
      <c r="E3390" s="60" t="s">
        <v>417</v>
      </c>
    </row>
    <row r="3391" spans="2:5" x14ac:dyDescent="0.2">
      <c r="B3391" s="60" t="s">
        <v>5323</v>
      </c>
      <c r="C3391" s="192">
        <v>534708</v>
      </c>
      <c r="D3391" s="60" t="s">
        <v>395</v>
      </c>
      <c r="E3391" s="60" t="s">
        <v>564</v>
      </c>
    </row>
    <row r="3392" spans="2:5" x14ac:dyDescent="0.2">
      <c r="B3392" s="60" t="s">
        <v>5324</v>
      </c>
      <c r="C3392" s="192">
        <v>533608</v>
      </c>
      <c r="D3392" s="60" t="s">
        <v>395</v>
      </c>
      <c r="E3392" s="60" t="s">
        <v>515</v>
      </c>
    </row>
    <row r="3393" spans="2:5" x14ac:dyDescent="0.2">
      <c r="B3393" s="60" t="s">
        <v>5325</v>
      </c>
      <c r="C3393" s="192">
        <v>533285</v>
      </c>
      <c r="D3393" s="60" t="s">
        <v>395</v>
      </c>
      <c r="E3393" s="60" t="s">
        <v>481</v>
      </c>
    </row>
    <row r="3394" spans="2:5" x14ac:dyDescent="0.2">
      <c r="B3394" s="60" t="s">
        <v>5326</v>
      </c>
      <c r="C3394" s="192">
        <v>539691</v>
      </c>
      <c r="D3394" s="60" t="s">
        <v>395</v>
      </c>
      <c r="E3394" s="60" t="s">
        <v>417</v>
      </c>
    </row>
    <row r="3395" spans="2:5" x14ac:dyDescent="0.2">
      <c r="B3395" s="60" t="s">
        <v>5327</v>
      </c>
      <c r="C3395" s="192">
        <v>530053</v>
      </c>
      <c r="D3395" s="60" t="s">
        <v>395</v>
      </c>
      <c r="E3395" s="60" t="s">
        <v>481</v>
      </c>
    </row>
    <row r="3396" spans="2:5" x14ac:dyDescent="0.2">
      <c r="B3396" s="60" t="s">
        <v>5328</v>
      </c>
      <c r="C3396" s="192">
        <v>513558</v>
      </c>
      <c r="D3396" s="60" t="s">
        <v>395</v>
      </c>
      <c r="E3396" s="60" t="s">
        <v>427</v>
      </c>
    </row>
    <row r="3397" spans="2:5" x14ac:dyDescent="0.2">
      <c r="B3397" s="60" t="s">
        <v>5329</v>
      </c>
      <c r="C3397" s="192">
        <v>538611</v>
      </c>
      <c r="D3397" s="60" t="s">
        <v>395</v>
      </c>
      <c r="E3397" s="60" t="s">
        <v>378</v>
      </c>
    </row>
    <row r="3398" spans="2:5" x14ac:dyDescent="0.2">
      <c r="B3398" s="60" t="s">
        <v>5330</v>
      </c>
      <c r="C3398" s="192">
        <v>532955</v>
      </c>
      <c r="D3398" s="60" t="s">
        <v>5331</v>
      </c>
      <c r="E3398" s="60" t="s">
        <v>412</v>
      </c>
    </row>
    <row r="3399" spans="2:5" x14ac:dyDescent="0.2">
      <c r="B3399" s="60" t="s">
        <v>5332</v>
      </c>
      <c r="C3399" s="192">
        <v>523650</v>
      </c>
      <c r="D3399" s="60" t="s">
        <v>395</v>
      </c>
      <c r="E3399" s="60" t="s">
        <v>403</v>
      </c>
    </row>
    <row r="3400" spans="2:5" x14ac:dyDescent="0.2">
      <c r="B3400" s="60" t="s">
        <v>5333</v>
      </c>
      <c r="C3400" s="192">
        <v>532805</v>
      </c>
      <c r="D3400" s="60" t="s">
        <v>5334</v>
      </c>
      <c r="E3400" s="60" t="s">
        <v>417</v>
      </c>
    </row>
    <row r="3401" spans="2:5" x14ac:dyDescent="0.2">
      <c r="B3401" s="60" t="s">
        <v>5335</v>
      </c>
      <c r="C3401" s="192">
        <v>532805</v>
      </c>
      <c r="D3401" s="60" t="s">
        <v>5334</v>
      </c>
      <c r="E3401" s="60" t="s">
        <v>417</v>
      </c>
    </row>
    <row r="3402" spans="2:5" x14ac:dyDescent="0.2">
      <c r="B3402" s="60" t="s">
        <v>5336</v>
      </c>
      <c r="C3402" s="192">
        <v>532884</v>
      </c>
      <c r="D3402" s="60" t="s">
        <v>5337</v>
      </c>
      <c r="E3402" s="60" t="s">
        <v>1430</v>
      </c>
    </row>
    <row r="3403" spans="2:5" x14ac:dyDescent="0.2">
      <c r="B3403" s="60" t="s">
        <v>5338</v>
      </c>
      <c r="C3403" s="192">
        <v>530815</v>
      </c>
      <c r="D3403" s="60" t="s">
        <v>395</v>
      </c>
      <c r="E3403" s="60" t="s">
        <v>443</v>
      </c>
    </row>
    <row r="3404" spans="2:5" x14ac:dyDescent="0.2">
      <c r="B3404" s="60" t="s">
        <v>5339</v>
      </c>
      <c r="C3404" s="192">
        <v>531033</v>
      </c>
      <c r="D3404" s="60" t="s">
        <v>395</v>
      </c>
      <c r="E3404" s="60" t="s">
        <v>412</v>
      </c>
    </row>
    <row r="3405" spans="2:5" x14ac:dyDescent="0.2">
      <c r="B3405" s="60" t="s">
        <v>5340</v>
      </c>
      <c r="C3405" s="192">
        <v>530807</v>
      </c>
      <c r="D3405" s="60" t="s">
        <v>395</v>
      </c>
      <c r="E3405" s="60" t="s">
        <v>481</v>
      </c>
    </row>
    <row r="3406" spans="2:5" x14ac:dyDescent="0.2">
      <c r="B3406" s="60" t="s">
        <v>5341</v>
      </c>
      <c r="C3406" s="192">
        <v>515018</v>
      </c>
      <c r="D3406" s="60" t="s">
        <v>5342</v>
      </c>
      <c r="E3406" s="60" t="s">
        <v>672</v>
      </c>
    </row>
    <row r="3407" spans="2:5" x14ac:dyDescent="0.2">
      <c r="B3407" s="60" t="s">
        <v>5343</v>
      </c>
      <c r="C3407" s="192">
        <v>540175</v>
      </c>
      <c r="D3407" s="60" t="s">
        <v>395</v>
      </c>
      <c r="E3407" s="60" t="s">
        <v>378</v>
      </c>
    </row>
    <row r="3408" spans="2:5" x14ac:dyDescent="0.2">
      <c r="B3408" s="60" t="s">
        <v>5344</v>
      </c>
      <c r="C3408" s="192">
        <v>511585</v>
      </c>
      <c r="D3408" s="60" t="s">
        <v>395</v>
      </c>
      <c r="E3408" s="60" t="s">
        <v>412</v>
      </c>
    </row>
    <row r="3409" spans="2:5" x14ac:dyDescent="0.2">
      <c r="B3409" s="60" t="s">
        <v>5345</v>
      </c>
      <c r="C3409" s="192">
        <v>512624</v>
      </c>
      <c r="D3409" s="60" t="s">
        <v>395</v>
      </c>
      <c r="E3409" s="60" t="s">
        <v>417</v>
      </c>
    </row>
    <row r="3410" spans="2:5" x14ac:dyDescent="0.2">
      <c r="B3410" s="60" t="s">
        <v>5346</v>
      </c>
      <c r="C3410" s="192">
        <v>505817</v>
      </c>
      <c r="D3410" s="60" t="s">
        <v>395</v>
      </c>
      <c r="E3410" s="60" t="s">
        <v>750</v>
      </c>
    </row>
    <row r="3411" spans="2:5" x14ac:dyDescent="0.2">
      <c r="B3411" s="60" t="s">
        <v>5347</v>
      </c>
      <c r="C3411" s="192">
        <v>505817</v>
      </c>
      <c r="D3411" s="60" t="s">
        <v>395</v>
      </c>
      <c r="E3411" s="60" t="s">
        <v>750</v>
      </c>
    </row>
    <row r="3412" spans="2:5" x14ac:dyDescent="0.2">
      <c r="B3412" s="60" t="s">
        <v>5348</v>
      </c>
      <c r="C3412" s="192">
        <v>526075</v>
      </c>
      <c r="D3412" s="60" t="s">
        <v>395</v>
      </c>
      <c r="E3412" s="60" t="s">
        <v>433</v>
      </c>
    </row>
    <row r="3413" spans="2:5" x14ac:dyDescent="0.2">
      <c r="B3413" s="60" t="s">
        <v>5349</v>
      </c>
      <c r="C3413" s="192">
        <v>530517</v>
      </c>
      <c r="D3413" s="60" t="s">
        <v>5350</v>
      </c>
      <c r="E3413" s="60" t="s">
        <v>821</v>
      </c>
    </row>
    <row r="3414" spans="2:5" x14ac:dyDescent="0.2">
      <c r="B3414" s="60" t="s">
        <v>5351</v>
      </c>
      <c r="C3414" s="192" t="s">
        <v>395</v>
      </c>
      <c r="D3414" s="60" t="s">
        <v>5352</v>
      </c>
      <c r="E3414" s="60" t="s">
        <v>406</v>
      </c>
    </row>
    <row r="3415" spans="2:5" x14ac:dyDescent="0.2">
      <c r="B3415" s="60" t="s">
        <v>5353</v>
      </c>
      <c r="C3415" s="192">
        <v>532124</v>
      </c>
      <c r="D3415" s="60" t="s">
        <v>395</v>
      </c>
      <c r="E3415" s="60" t="s">
        <v>596</v>
      </c>
    </row>
    <row r="3416" spans="2:5" x14ac:dyDescent="0.2">
      <c r="B3416" s="60" t="s">
        <v>5354</v>
      </c>
      <c r="C3416" s="192">
        <v>532124</v>
      </c>
      <c r="D3416" s="60" t="s">
        <v>395</v>
      </c>
      <c r="E3416" s="60" t="s">
        <v>596</v>
      </c>
    </row>
    <row r="3417" spans="2:5" x14ac:dyDescent="0.2">
      <c r="B3417" s="60" t="s">
        <v>5355</v>
      </c>
      <c r="C3417" s="192">
        <v>500111</v>
      </c>
      <c r="D3417" s="60" t="s">
        <v>5356</v>
      </c>
      <c r="E3417" s="60" t="s">
        <v>412</v>
      </c>
    </row>
    <row r="3418" spans="2:5" x14ac:dyDescent="0.2">
      <c r="B3418" s="60" t="s">
        <v>5357</v>
      </c>
      <c r="C3418" s="192">
        <v>503162</v>
      </c>
      <c r="D3418" s="60" t="s">
        <v>395</v>
      </c>
      <c r="E3418" s="60" t="s">
        <v>410</v>
      </c>
    </row>
    <row r="3419" spans="2:5" x14ac:dyDescent="0.2">
      <c r="B3419" s="60" t="s">
        <v>5358</v>
      </c>
      <c r="C3419" s="192">
        <v>532712</v>
      </c>
      <c r="D3419" s="60" t="s">
        <v>5359</v>
      </c>
      <c r="E3419" s="60" t="s">
        <v>1338</v>
      </c>
    </row>
    <row r="3420" spans="2:5" x14ac:dyDescent="0.2">
      <c r="B3420" s="60" t="s">
        <v>5360</v>
      </c>
      <c r="C3420" s="192">
        <v>590106</v>
      </c>
      <c r="D3420" s="60" t="s">
        <v>5361</v>
      </c>
      <c r="E3420" s="60" t="s">
        <v>378</v>
      </c>
    </row>
    <row r="3421" spans="2:5" x14ac:dyDescent="0.2">
      <c r="B3421" s="60" t="s">
        <v>5362</v>
      </c>
      <c r="C3421" s="192">
        <v>590095</v>
      </c>
      <c r="D3421" s="60" t="s">
        <v>5363</v>
      </c>
      <c r="E3421" s="60" t="s">
        <v>378</v>
      </c>
    </row>
    <row r="3422" spans="2:5" x14ac:dyDescent="0.2">
      <c r="B3422" s="60" t="s">
        <v>5364</v>
      </c>
      <c r="C3422" s="192">
        <v>590113</v>
      </c>
      <c r="D3422" s="60" t="s">
        <v>5365</v>
      </c>
      <c r="E3422" s="60" t="s">
        <v>378</v>
      </c>
    </row>
    <row r="3423" spans="2:5" x14ac:dyDescent="0.2">
      <c r="B3423" s="60" t="s">
        <v>5366</v>
      </c>
      <c r="C3423" s="192">
        <v>590104</v>
      </c>
      <c r="D3423" s="60" t="s">
        <v>5367</v>
      </c>
      <c r="E3423" s="60" t="s">
        <v>378</v>
      </c>
    </row>
    <row r="3424" spans="2:5" x14ac:dyDescent="0.2">
      <c r="B3424" s="60" t="s">
        <v>5368</v>
      </c>
      <c r="C3424" s="192">
        <v>590103</v>
      </c>
      <c r="D3424" s="60" t="s">
        <v>5369</v>
      </c>
      <c r="E3424" s="60" t="s">
        <v>378</v>
      </c>
    </row>
    <row r="3425" spans="2:5" x14ac:dyDescent="0.2">
      <c r="B3425" s="60" t="s">
        <v>5370</v>
      </c>
      <c r="C3425" s="192">
        <v>590108</v>
      </c>
      <c r="D3425" s="60" t="s">
        <v>5371</v>
      </c>
      <c r="E3425" s="60" t="s">
        <v>378</v>
      </c>
    </row>
    <row r="3426" spans="2:5" x14ac:dyDescent="0.2">
      <c r="B3426" s="60" t="s">
        <v>5372</v>
      </c>
      <c r="C3426" s="192">
        <v>590109</v>
      </c>
      <c r="D3426" s="60" t="s">
        <v>5373</v>
      </c>
      <c r="E3426" s="60" t="s">
        <v>378</v>
      </c>
    </row>
    <row r="3427" spans="2:5" x14ac:dyDescent="0.2">
      <c r="B3427" s="60" t="s">
        <v>5374</v>
      </c>
      <c r="C3427" s="192">
        <v>540709</v>
      </c>
      <c r="D3427" s="60" t="s">
        <v>5375</v>
      </c>
      <c r="E3427" s="60" t="s">
        <v>453</v>
      </c>
    </row>
    <row r="3428" spans="2:5" x14ac:dyDescent="0.2">
      <c r="B3428" s="60" t="s">
        <v>5376</v>
      </c>
      <c r="C3428" s="192">
        <v>523445</v>
      </c>
      <c r="D3428" s="60" t="s">
        <v>5377</v>
      </c>
      <c r="E3428" s="60" t="s">
        <v>793</v>
      </c>
    </row>
    <row r="3429" spans="2:5" x14ac:dyDescent="0.2">
      <c r="B3429" s="60" t="s">
        <v>5378</v>
      </c>
      <c r="C3429" s="192">
        <v>500325</v>
      </c>
      <c r="D3429" s="60" t="s">
        <v>5379</v>
      </c>
      <c r="E3429" s="60" t="s">
        <v>526</v>
      </c>
    </row>
    <row r="3430" spans="2:5" x14ac:dyDescent="0.2">
      <c r="B3430" s="60" t="s">
        <v>5380</v>
      </c>
      <c r="C3430" s="192">
        <v>500390</v>
      </c>
      <c r="D3430" s="60" t="s">
        <v>5381</v>
      </c>
      <c r="E3430" s="60" t="s">
        <v>534</v>
      </c>
    </row>
    <row r="3431" spans="2:5" x14ac:dyDescent="0.2">
      <c r="B3431" s="60" t="s">
        <v>5382</v>
      </c>
      <c r="C3431" s="192">
        <v>533107</v>
      </c>
      <c r="D3431" s="60" t="s">
        <v>5383</v>
      </c>
      <c r="E3431" s="60" t="s">
        <v>868</v>
      </c>
    </row>
    <row r="3432" spans="2:5" x14ac:dyDescent="0.2">
      <c r="B3432" s="60" t="s">
        <v>5384</v>
      </c>
      <c r="C3432" s="192">
        <v>540767</v>
      </c>
      <c r="D3432" s="60" t="s">
        <v>5385</v>
      </c>
      <c r="E3432" s="60" t="s">
        <v>2800</v>
      </c>
    </row>
    <row r="3433" spans="2:5" x14ac:dyDescent="0.2">
      <c r="B3433" s="60" t="s">
        <v>5386</v>
      </c>
      <c r="C3433" s="192">
        <v>532939</v>
      </c>
      <c r="D3433" s="60" t="s">
        <v>5387</v>
      </c>
      <c r="E3433" s="60" t="s">
        <v>534</v>
      </c>
    </row>
    <row r="3434" spans="2:5" x14ac:dyDescent="0.2">
      <c r="B3434" s="60" t="s">
        <v>5388</v>
      </c>
      <c r="C3434" s="192">
        <v>511712</v>
      </c>
      <c r="D3434" s="60" t="s">
        <v>395</v>
      </c>
      <c r="E3434" s="60" t="s">
        <v>378</v>
      </c>
    </row>
    <row r="3435" spans="2:5" x14ac:dyDescent="0.2">
      <c r="B3435" s="60" t="s">
        <v>5389</v>
      </c>
      <c r="C3435" s="192">
        <v>539760</v>
      </c>
      <c r="D3435" s="60" t="s">
        <v>395</v>
      </c>
      <c r="E3435" s="60" t="s">
        <v>693</v>
      </c>
    </row>
    <row r="3436" spans="2:5" x14ac:dyDescent="0.2">
      <c r="B3436" s="60" t="s">
        <v>5390</v>
      </c>
      <c r="C3436" s="192">
        <v>532915</v>
      </c>
      <c r="D3436" s="60" t="s">
        <v>5391</v>
      </c>
      <c r="E3436" s="60" t="s">
        <v>378</v>
      </c>
    </row>
    <row r="3437" spans="2:5" x14ac:dyDescent="0.2">
      <c r="B3437" s="60" t="s">
        <v>5392</v>
      </c>
      <c r="C3437" s="192">
        <v>540426</v>
      </c>
      <c r="D3437" s="60" t="s">
        <v>395</v>
      </c>
      <c r="E3437" s="60" t="s">
        <v>481</v>
      </c>
    </row>
    <row r="3438" spans="2:5" x14ac:dyDescent="0.2">
      <c r="B3438" s="60" t="s">
        <v>5393</v>
      </c>
      <c r="C3438" s="192">
        <v>513043</v>
      </c>
      <c r="D3438" s="60" t="s">
        <v>395</v>
      </c>
      <c r="E3438" s="60" t="s">
        <v>718</v>
      </c>
    </row>
    <row r="3439" spans="2:5" x14ac:dyDescent="0.2">
      <c r="B3439" s="60" t="s">
        <v>5394</v>
      </c>
      <c r="C3439" s="192">
        <v>512487</v>
      </c>
      <c r="D3439" s="60" t="s">
        <v>395</v>
      </c>
      <c r="E3439" s="60" t="s">
        <v>417</v>
      </c>
    </row>
    <row r="3440" spans="2:5" x14ac:dyDescent="0.2">
      <c r="B3440" s="60" t="s">
        <v>5395</v>
      </c>
      <c r="C3440" s="192">
        <v>505658</v>
      </c>
      <c r="D3440" s="60" t="s">
        <v>395</v>
      </c>
      <c r="E3440" s="60" t="s">
        <v>403</v>
      </c>
    </row>
    <row r="3441" spans="2:5" x14ac:dyDescent="0.2">
      <c r="B3441" s="60" t="s">
        <v>5396</v>
      </c>
      <c r="C3441" s="192">
        <v>504360</v>
      </c>
      <c r="D3441" s="60" t="s">
        <v>395</v>
      </c>
      <c r="E3441" s="60" t="s">
        <v>417</v>
      </c>
    </row>
    <row r="3442" spans="2:5" x14ac:dyDescent="0.2">
      <c r="B3442" s="60" t="s">
        <v>5397</v>
      </c>
      <c r="C3442" s="192">
        <v>511149</v>
      </c>
      <c r="D3442" s="60" t="s">
        <v>395</v>
      </c>
      <c r="E3442" s="60" t="s">
        <v>816</v>
      </c>
    </row>
    <row r="3443" spans="2:5" x14ac:dyDescent="0.2">
      <c r="B3443" s="60" t="s">
        <v>5398</v>
      </c>
      <c r="C3443" s="192">
        <v>530919</v>
      </c>
      <c r="D3443" s="60" t="s">
        <v>5399</v>
      </c>
      <c r="E3443" s="60" t="s">
        <v>3734</v>
      </c>
    </row>
    <row r="3444" spans="2:5" x14ac:dyDescent="0.2">
      <c r="B3444" s="60" t="s">
        <v>5400</v>
      </c>
      <c r="C3444" s="192" t="s">
        <v>395</v>
      </c>
      <c r="D3444" s="60" t="s">
        <v>5401</v>
      </c>
      <c r="E3444" s="60" t="s">
        <v>3734</v>
      </c>
    </row>
    <row r="3445" spans="2:5" x14ac:dyDescent="0.2">
      <c r="B3445" s="60" t="s">
        <v>5402</v>
      </c>
      <c r="C3445" s="192">
        <v>532923</v>
      </c>
      <c r="D3445" s="60" t="s">
        <v>5403</v>
      </c>
      <c r="E3445" s="60" t="s">
        <v>509</v>
      </c>
    </row>
    <row r="3446" spans="2:5" x14ac:dyDescent="0.2">
      <c r="B3446" s="60" t="s">
        <v>5404</v>
      </c>
      <c r="C3446" s="192">
        <v>535322</v>
      </c>
      <c r="D3446" s="60" t="s">
        <v>5405</v>
      </c>
      <c r="E3446" s="60" t="s">
        <v>453</v>
      </c>
    </row>
    <row r="3447" spans="2:5" x14ac:dyDescent="0.2">
      <c r="B3447" s="60" t="s">
        <v>5406</v>
      </c>
      <c r="C3447" s="192">
        <v>532687</v>
      </c>
      <c r="D3447" s="60" t="s">
        <v>5407</v>
      </c>
      <c r="E3447" s="60" t="s">
        <v>2387</v>
      </c>
    </row>
    <row r="3448" spans="2:5" x14ac:dyDescent="0.2">
      <c r="B3448" s="60" t="s">
        <v>5408</v>
      </c>
      <c r="C3448" s="192">
        <v>532687</v>
      </c>
      <c r="D3448" s="60" t="s">
        <v>5407</v>
      </c>
      <c r="E3448" s="60" t="s">
        <v>2387</v>
      </c>
    </row>
    <row r="3449" spans="2:5" x14ac:dyDescent="0.2">
      <c r="B3449" s="60" t="s">
        <v>5409</v>
      </c>
      <c r="C3449" s="192">
        <v>524218</v>
      </c>
      <c r="D3449" s="60" t="s">
        <v>395</v>
      </c>
      <c r="E3449" s="60" t="s">
        <v>433</v>
      </c>
    </row>
    <row r="3450" spans="2:5" x14ac:dyDescent="0.2">
      <c r="B3450" s="60" t="s">
        <v>5410</v>
      </c>
      <c r="C3450" s="192">
        <v>505509</v>
      </c>
      <c r="D3450" s="60" t="s">
        <v>5411</v>
      </c>
      <c r="E3450" s="60" t="s">
        <v>515</v>
      </c>
    </row>
    <row r="3451" spans="2:5" x14ac:dyDescent="0.2">
      <c r="B3451" s="60" t="s">
        <v>5412</v>
      </c>
      <c r="C3451" s="192">
        <v>515085</v>
      </c>
      <c r="D3451" s="60" t="s">
        <v>395</v>
      </c>
      <c r="E3451" s="60" t="s">
        <v>672</v>
      </c>
    </row>
    <row r="3452" spans="2:5" x14ac:dyDescent="0.2">
      <c r="B3452" s="60" t="s">
        <v>5413</v>
      </c>
      <c r="C3452" s="192">
        <v>519191</v>
      </c>
      <c r="D3452" s="60" t="s">
        <v>5414</v>
      </c>
      <c r="E3452" s="60" t="s">
        <v>5415</v>
      </c>
    </row>
    <row r="3453" spans="2:5" x14ac:dyDescent="0.2">
      <c r="B3453" s="60" t="s">
        <v>5416</v>
      </c>
      <c r="C3453" s="192">
        <v>505368</v>
      </c>
      <c r="D3453" s="60" t="s">
        <v>5417</v>
      </c>
      <c r="E3453" s="60" t="s">
        <v>403</v>
      </c>
    </row>
    <row r="3454" spans="2:5" x14ac:dyDescent="0.2">
      <c r="B3454" s="60" t="s">
        <v>5418</v>
      </c>
      <c r="C3454" s="192">
        <v>531888</v>
      </c>
      <c r="D3454" s="60" t="s">
        <v>395</v>
      </c>
      <c r="E3454" s="60" t="s">
        <v>403</v>
      </c>
    </row>
    <row r="3455" spans="2:5" x14ac:dyDescent="0.2">
      <c r="B3455" s="60" t="s">
        <v>5419</v>
      </c>
      <c r="C3455" s="192">
        <v>539669</v>
      </c>
      <c r="D3455" s="60" t="s">
        <v>395</v>
      </c>
      <c r="E3455" s="60" t="s">
        <v>412</v>
      </c>
    </row>
    <row r="3456" spans="2:5" x14ac:dyDescent="0.2">
      <c r="B3456" s="60" t="s">
        <v>5420</v>
      </c>
      <c r="C3456" s="192">
        <v>531952</v>
      </c>
      <c r="D3456" s="60" t="s">
        <v>395</v>
      </c>
      <c r="E3456" s="60" t="s">
        <v>410</v>
      </c>
    </row>
    <row r="3457" spans="2:5" x14ac:dyDescent="0.2">
      <c r="B3457" s="60" t="s">
        <v>5421</v>
      </c>
      <c r="C3457" s="192">
        <v>530271</v>
      </c>
      <c r="D3457" s="60" t="s">
        <v>395</v>
      </c>
      <c r="E3457" s="60" t="s">
        <v>412</v>
      </c>
    </row>
    <row r="3458" spans="2:5" x14ac:dyDescent="0.2">
      <c r="B3458" s="60" t="s">
        <v>5422</v>
      </c>
      <c r="C3458" s="192">
        <v>532766</v>
      </c>
      <c r="D3458" s="60" t="s">
        <v>395</v>
      </c>
      <c r="E3458" s="60" t="s">
        <v>793</v>
      </c>
    </row>
    <row r="3459" spans="2:5" x14ac:dyDescent="0.2">
      <c r="B3459" s="60" t="s">
        <v>5423</v>
      </c>
      <c r="C3459" s="192">
        <v>539435</v>
      </c>
      <c r="D3459" s="60" t="s">
        <v>395</v>
      </c>
      <c r="E3459" s="60" t="s">
        <v>378</v>
      </c>
    </row>
    <row r="3460" spans="2:5" x14ac:dyDescent="0.2">
      <c r="B3460" s="60" t="s">
        <v>5424</v>
      </c>
      <c r="C3460" s="192">
        <v>519230</v>
      </c>
      <c r="D3460" s="60" t="s">
        <v>395</v>
      </c>
      <c r="E3460" s="60" t="s">
        <v>417</v>
      </c>
    </row>
    <row r="3461" spans="2:5" x14ac:dyDescent="0.2">
      <c r="B3461" s="60" t="s">
        <v>5425</v>
      </c>
      <c r="C3461" s="192">
        <v>520008</v>
      </c>
      <c r="D3461" s="60" t="s">
        <v>5426</v>
      </c>
      <c r="E3461" s="60" t="s">
        <v>750</v>
      </c>
    </row>
    <row r="3462" spans="2:5" x14ac:dyDescent="0.2">
      <c r="B3462" s="60" t="s">
        <v>5427</v>
      </c>
      <c r="C3462" s="192">
        <v>540590</v>
      </c>
      <c r="D3462" s="60" t="s">
        <v>395</v>
      </c>
      <c r="E3462" s="60" t="s">
        <v>725</v>
      </c>
    </row>
    <row r="3463" spans="2:5" x14ac:dyDescent="0.2">
      <c r="B3463" s="60" t="s">
        <v>5428</v>
      </c>
      <c r="C3463" s="192">
        <v>524480</v>
      </c>
      <c r="D3463" s="60" t="s">
        <v>395</v>
      </c>
      <c r="E3463" s="60" t="s">
        <v>443</v>
      </c>
    </row>
    <row r="3464" spans="2:5" x14ac:dyDescent="0.2">
      <c r="B3464" s="60" t="s">
        <v>5429</v>
      </c>
      <c r="C3464" s="192">
        <v>540082</v>
      </c>
      <c r="D3464" s="60" t="s">
        <v>395</v>
      </c>
      <c r="E3464" s="60" t="s">
        <v>718</v>
      </c>
    </row>
    <row r="3465" spans="2:5" x14ac:dyDescent="0.2">
      <c r="B3465" s="60" t="s">
        <v>5430</v>
      </c>
      <c r="C3465" s="192">
        <v>504365</v>
      </c>
      <c r="D3465" s="60" t="s">
        <v>395</v>
      </c>
      <c r="E3465" s="60" t="s">
        <v>378</v>
      </c>
    </row>
    <row r="3466" spans="2:5" x14ac:dyDescent="0.2">
      <c r="B3466" s="60" t="s">
        <v>5431</v>
      </c>
      <c r="C3466" s="192">
        <v>541151</v>
      </c>
      <c r="D3466" s="60" t="s">
        <v>395</v>
      </c>
      <c r="E3466" s="60" t="s">
        <v>479</v>
      </c>
    </row>
    <row r="3467" spans="2:5" x14ac:dyDescent="0.2">
      <c r="B3467" s="60" t="s">
        <v>5432</v>
      </c>
      <c r="C3467" s="192">
        <v>541151</v>
      </c>
      <c r="D3467" s="60" t="s">
        <v>395</v>
      </c>
      <c r="E3467" s="60" t="s">
        <v>479</v>
      </c>
    </row>
    <row r="3468" spans="2:5" x14ac:dyDescent="0.2">
      <c r="B3468" s="60" t="s">
        <v>5433</v>
      </c>
      <c r="C3468" s="192">
        <v>507508</v>
      </c>
      <c r="D3468" s="60" t="s">
        <v>395</v>
      </c>
      <c r="E3468" s="60" t="s">
        <v>1093</v>
      </c>
    </row>
    <row r="3469" spans="2:5" x14ac:dyDescent="0.2">
      <c r="B3469" s="60" t="s">
        <v>5434</v>
      </c>
      <c r="C3469" s="192">
        <v>530251</v>
      </c>
      <c r="D3469" s="60" t="s">
        <v>395</v>
      </c>
      <c r="E3469" s="60" t="s">
        <v>417</v>
      </c>
    </row>
    <row r="3470" spans="2:5" x14ac:dyDescent="0.2">
      <c r="B3470" s="60" t="s">
        <v>5435</v>
      </c>
      <c r="C3470" s="192">
        <v>514177</v>
      </c>
      <c r="D3470" s="60" t="s">
        <v>395</v>
      </c>
      <c r="E3470" s="60" t="s">
        <v>410</v>
      </c>
    </row>
    <row r="3471" spans="2:5" x14ac:dyDescent="0.2">
      <c r="B3471" s="60" t="s">
        <v>5436</v>
      </c>
      <c r="C3471" s="192">
        <v>531539</v>
      </c>
      <c r="D3471" s="60" t="s">
        <v>395</v>
      </c>
      <c r="E3471" s="60" t="s">
        <v>427</v>
      </c>
    </row>
    <row r="3472" spans="2:5" x14ac:dyDescent="0.2">
      <c r="B3472" s="60" t="s">
        <v>5437</v>
      </c>
      <c r="C3472" s="192">
        <v>526861</v>
      </c>
      <c r="D3472" s="60" t="s">
        <v>395</v>
      </c>
      <c r="E3472" s="60" t="s">
        <v>403</v>
      </c>
    </row>
    <row r="3473" spans="2:5" x14ac:dyDescent="0.2">
      <c r="B3473" s="60" t="s">
        <v>5438</v>
      </c>
      <c r="C3473" s="192">
        <v>523021</v>
      </c>
      <c r="D3473" s="60" t="s">
        <v>395</v>
      </c>
      <c r="E3473" s="60" t="s">
        <v>590</v>
      </c>
    </row>
    <row r="3474" spans="2:5" x14ac:dyDescent="0.2">
      <c r="B3474" s="60" t="s">
        <v>5439</v>
      </c>
      <c r="C3474" s="192">
        <v>526492</v>
      </c>
      <c r="D3474" s="60" t="s">
        <v>395</v>
      </c>
      <c r="E3474" s="60" t="s">
        <v>1314</v>
      </c>
    </row>
    <row r="3475" spans="2:5" x14ac:dyDescent="0.2">
      <c r="B3475" s="60" t="s">
        <v>5440</v>
      </c>
      <c r="C3475" s="192">
        <v>542383</v>
      </c>
      <c r="D3475" s="60" t="s">
        <v>5441</v>
      </c>
      <c r="E3475" s="60" t="s">
        <v>716</v>
      </c>
    </row>
    <row r="3476" spans="2:5" x14ac:dyDescent="0.2">
      <c r="B3476" s="60" t="s">
        <v>5442</v>
      </c>
      <c r="C3476" s="192">
        <v>541556</v>
      </c>
      <c r="D3476" s="60" t="s">
        <v>5443</v>
      </c>
      <c r="E3476" s="60" t="s">
        <v>793</v>
      </c>
    </row>
    <row r="3477" spans="2:5" x14ac:dyDescent="0.2">
      <c r="B3477" s="60" t="s">
        <v>5444</v>
      </c>
      <c r="C3477" s="192">
        <v>519097</v>
      </c>
      <c r="D3477" s="60" t="s">
        <v>395</v>
      </c>
      <c r="E3477" s="60" t="s">
        <v>443</v>
      </c>
    </row>
    <row r="3478" spans="2:5" x14ac:dyDescent="0.2">
      <c r="B3478" s="60" t="s">
        <v>5445</v>
      </c>
      <c r="C3478" s="192">
        <v>526407</v>
      </c>
      <c r="D3478" s="60" t="s">
        <v>395</v>
      </c>
      <c r="E3478" s="60" t="s">
        <v>509</v>
      </c>
    </row>
    <row r="3479" spans="2:5" x14ac:dyDescent="0.2">
      <c r="B3479" s="60" t="s">
        <v>5446</v>
      </c>
      <c r="C3479" s="192">
        <v>540843</v>
      </c>
      <c r="D3479" s="60" t="s">
        <v>395</v>
      </c>
      <c r="E3479" s="60" t="s">
        <v>3175</v>
      </c>
    </row>
    <row r="3480" spans="2:5" x14ac:dyDescent="0.2">
      <c r="B3480" s="60" t="s">
        <v>5447</v>
      </c>
      <c r="C3480" s="192" t="s">
        <v>395</v>
      </c>
      <c r="D3480" s="60" t="s">
        <v>5448</v>
      </c>
      <c r="E3480" s="60" t="s">
        <v>406</v>
      </c>
    </row>
    <row r="3481" spans="2:5" x14ac:dyDescent="0.2">
      <c r="B3481" s="60" t="s">
        <v>5449</v>
      </c>
      <c r="C3481" s="192">
        <v>512618</v>
      </c>
      <c r="D3481" s="60" t="s">
        <v>395</v>
      </c>
      <c r="E3481" s="60" t="s">
        <v>410</v>
      </c>
    </row>
    <row r="3482" spans="2:5" x14ac:dyDescent="0.2">
      <c r="B3482" s="60" t="s">
        <v>5450</v>
      </c>
      <c r="C3482" s="192">
        <v>540358</v>
      </c>
      <c r="D3482" s="60" t="s">
        <v>395</v>
      </c>
      <c r="E3482" s="60" t="s">
        <v>693</v>
      </c>
    </row>
    <row r="3483" spans="2:5" x14ac:dyDescent="0.2">
      <c r="B3483" s="60" t="s">
        <v>5451</v>
      </c>
      <c r="C3483" s="192">
        <v>500365</v>
      </c>
      <c r="D3483" s="60" t="s">
        <v>395</v>
      </c>
      <c r="E3483" s="60" t="s">
        <v>427</v>
      </c>
    </row>
    <row r="3484" spans="2:5" x14ac:dyDescent="0.2">
      <c r="B3484" s="60" t="s">
        <v>5452</v>
      </c>
      <c r="C3484" s="192">
        <v>531447</v>
      </c>
      <c r="D3484" s="60" t="s">
        <v>395</v>
      </c>
      <c r="E3484" s="60" t="s">
        <v>417</v>
      </c>
    </row>
    <row r="3485" spans="2:5" x14ac:dyDescent="0.2">
      <c r="B3485" s="60" t="s">
        <v>5453</v>
      </c>
      <c r="C3485" s="192">
        <v>531822</v>
      </c>
      <c r="D3485" s="60" t="s">
        <v>395</v>
      </c>
      <c r="E3485" s="60" t="s">
        <v>481</v>
      </c>
    </row>
    <row r="3486" spans="2:5" x14ac:dyDescent="0.2">
      <c r="B3486" s="60" t="s">
        <v>5454</v>
      </c>
      <c r="C3486" s="192">
        <v>532731</v>
      </c>
      <c r="D3486" s="60" t="s">
        <v>5455</v>
      </c>
      <c r="E3486" s="60" t="s">
        <v>427</v>
      </c>
    </row>
    <row r="3487" spans="2:5" x14ac:dyDescent="0.2">
      <c r="B3487" s="60" t="s">
        <v>5456</v>
      </c>
      <c r="C3487" s="192">
        <v>505807</v>
      </c>
      <c r="D3487" s="60" t="s">
        <v>395</v>
      </c>
      <c r="E3487" s="60" t="s">
        <v>1314</v>
      </c>
    </row>
    <row r="3488" spans="2:5" x14ac:dyDescent="0.2">
      <c r="B3488" s="60" t="s">
        <v>5457</v>
      </c>
      <c r="C3488" s="192">
        <v>502448</v>
      </c>
      <c r="D3488" s="60" t="s">
        <v>5458</v>
      </c>
      <c r="E3488" s="60" t="s">
        <v>590</v>
      </c>
    </row>
    <row r="3489" spans="2:5" x14ac:dyDescent="0.2">
      <c r="B3489" s="60" t="s">
        <v>5459</v>
      </c>
      <c r="C3489" s="192">
        <v>500366</v>
      </c>
      <c r="D3489" s="60" t="s">
        <v>5460</v>
      </c>
      <c r="E3489" s="60" t="s">
        <v>401</v>
      </c>
    </row>
    <row r="3490" spans="2:5" x14ac:dyDescent="0.2">
      <c r="B3490" s="60" t="s">
        <v>5461</v>
      </c>
      <c r="C3490" s="192">
        <v>500366</v>
      </c>
      <c r="D3490" s="60" t="s">
        <v>5460</v>
      </c>
      <c r="E3490" s="60" t="s">
        <v>401</v>
      </c>
    </row>
    <row r="3491" spans="2:5" x14ac:dyDescent="0.2">
      <c r="B3491" s="60" t="s">
        <v>5462</v>
      </c>
      <c r="C3491" s="192">
        <v>542145</v>
      </c>
      <c r="D3491" s="60" t="s">
        <v>395</v>
      </c>
      <c r="E3491" s="60" t="s">
        <v>417</v>
      </c>
    </row>
    <row r="3492" spans="2:5" x14ac:dyDescent="0.2">
      <c r="B3492" s="60" t="s">
        <v>5463</v>
      </c>
      <c r="C3492" s="192">
        <v>530991</v>
      </c>
      <c r="D3492" s="60" t="s">
        <v>395</v>
      </c>
      <c r="E3492" s="60" t="s">
        <v>433</v>
      </c>
    </row>
    <row r="3493" spans="2:5" x14ac:dyDescent="0.2">
      <c r="B3493" s="60" t="s">
        <v>5464</v>
      </c>
      <c r="C3493" s="192">
        <v>542599</v>
      </c>
      <c r="D3493" s="60" t="s">
        <v>5465</v>
      </c>
      <c r="E3493" s="60" t="s">
        <v>596</v>
      </c>
    </row>
    <row r="3494" spans="2:5" x14ac:dyDescent="0.2">
      <c r="B3494" s="60" t="s">
        <v>5466</v>
      </c>
      <c r="C3494" s="192">
        <v>531324</v>
      </c>
      <c r="D3494" s="60" t="s">
        <v>395</v>
      </c>
      <c r="E3494" s="60" t="s">
        <v>378</v>
      </c>
    </row>
    <row r="3495" spans="2:5" x14ac:dyDescent="0.2">
      <c r="B3495" s="60" t="s">
        <v>5467</v>
      </c>
      <c r="C3495" s="192">
        <v>533168</v>
      </c>
      <c r="D3495" s="60" t="s">
        <v>5468</v>
      </c>
      <c r="E3495" s="60" t="s">
        <v>802</v>
      </c>
    </row>
    <row r="3496" spans="2:5" x14ac:dyDescent="0.2">
      <c r="B3496" s="60" t="s">
        <v>5469</v>
      </c>
      <c r="C3496" s="192">
        <v>533168</v>
      </c>
      <c r="D3496" s="60" t="s">
        <v>5468</v>
      </c>
      <c r="E3496" s="60" t="s">
        <v>802</v>
      </c>
    </row>
    <row r="3497" spans="2:5" x14ac:dyDescent="0.2">
      <c r="B3497" s="60" t="s">
        <v>5470</v>
      </c>
      <c r="C3497" s="192">
        <v>517500</v>
      </c>
      <c r="D3497" s="60" t="s">
        <v>395</v>
      </c>
      <c r="E3497" s="60" t="s">
        <v>403</v>
      </c>
    </row>
    <row r="3498" spans="2:5" x14ac:dyDescent="0.2">
      <c r="B3498" s="60" t="s">
        <v>5471</v>
      </c>
      <c r="C3498" s="192">
        <v>539922</v>
      </c>
      <c r="D3498" s="60" t="s">
        <v>395</v>
      </c>
      <c r="E3498" s="60" t="s">
        <v>417</v>
      </c>
    </row>
    <row r="3499" spans="2:5" x14ac:dyDescent="0.2">
      <c r="B3499" s="60" t="s">
        <v>5472</v>
      </c>
      <c r="C3499" s="192">
        <v>539922</v>
      </c>
      <c r="D3499" s="60" t="s">
        <v>395</v>
      </c>
      <c r="E3499" s="60" t="s">
        <v>417</v>
      </c>
    </row>
    <row r="3500" spans="2:5" x14ac:dyDescent="0.2">
      <c r="B3500" s="60" t="s">
        <v>5473</v>
      </c>
      <c r="C3500" s="192">
        <v>526193</v>
      </c>
      <c r="D3500" s="60" t="s">
        <v>395</v>
      </c>
      <c r="E3500" s="60" t="s">
        <v>672</v>
      </c>
    </row>
    <row r="3501" spans="2:5" x14ac:dyDescent="0.2">
      <c r="B3501" s="60" t="s">
        <v>5474</v>
      </c>
      <c r="C3501" s="192">
        <v>512047</v>
      </c>
      <c r="D3501" s="60" t="s">
        <v>395</v>
      </c>
      <c r="E3501" s="60" t="s">
        <v>509</v>
      </c>
    </row>
    <row r="3502" spans="2:5" x14ac:dyDescent="0.2">
      <c r="B3502" s="60" t="s">
        <v>5475</v>
      </c>
      <c r="C3502" s="192">
        <v>532699</v>
      </c>
      <c r="D3502" s="60" t="s">
        <v>5476</v>
      </c>
      <c r="E3502" s="60" t="s">
        <v>596</v>
      </c>
    </row>
    <row r="3503" spans="2:5" x14ac:dyDescent="0.2">
      <c r="B3503" s="60" t="s">
        <v>5477</v>
      </c>
      <c r="C3503" s="192">
        <v>526640</v>
      </c>
      <c r="D3503" s="60" t="s">
        <v>395</v>
      </c>
      <c r="E3503" s="60" t="s">
        <v>596</v>
      </c>
    </row>
    <row r="3504" spans="2:5" x14ac:dyDescent="0.2">
      <c r="B3504" s="60" t="s">
        <v>5478</v>
      </c>
      <c r="C3504" s="192">
        <v>532983</v>
      </c>
      <c r="D3504" s="60" t="s">
        <v>5479</v>
      </c>
      <c r="E3504" s="60" t="s">
        <v>433</v>
      </c>
    </row>
    <row r="3505" spans="2:5" x14ac:dyDescent="0.2">
      <c r="B3505" s="60" t="s">
        <v>5480</v>
      </c>
      <c r="C3505" s="192">
        <v>511626</v>
      </c>
      <c r="D3505" s="60" t="s">
        <v>395</v>
      </c>
      <c r="E3505" s="60" t="s">
        <v>412</v>
      </c>
    </row>
    <row r="3506" spans="2:5" x14ac:dyDescent="0.2">
      <c r="B3506" s="60" t="s">
        <v>5481</v>
      </c>
      <c r="C3506" s="192">
        <v>530179</v>
      </c>
      <c r="D3506" s="60" t="s">
        <v>395</v>
      </c>
      <c r="E3506" s="60" t="s">
        <v>410</v>
      </c>
    </row>
    <row r="3507" spans="2:5" x14ac:dyDescent="0.2">
      <c r="B3507" s="60" t="s">
        <v>5482</v>
      </c>
      <c r="C3507" s="192">
        <v>539875</v>
      </c>
      <c r="D3507" s="60" t="s">
        <v>395</v>
      </c>
      <c r="E3507" s="60" t="s">
        <v>415</v>
      </c>
    </row>
    <row r="3508" spans="2:5" x14ac:dyDescent="0.2">
      <c r="B3508" s="60" t="s">
        <v>5483</v>
      </c>
      <c r="C3508" s="192">
        <v>500350</v>
      </c>
      <c r="D3508" s="60" t="s">
        <v>5484</v>
      </c>
      <c r="E3508" s="60" t="s">
        <v>410</v>
      </c>
    </row>
    <row r="3509" spans="2:5" x14ac:dyDescent="0.2">
      <c r="B3509" s="60" t="s">
        <v>5485</v>
      </c>
      <c r="C3509" s="192">
        <v>531215</v>
      </c>
      <c r="D3509" s="60" t="s">
        <v>395</v>
      </c>
      <c r="E3509" s="60" t="s">
        <v>693</v>
      </c>
    </row>
    <row r="3510" spans="2:5" x14ac:dyDescent="0.2">
      <c r="B3510" s="60" t="s">
        <v>5486</v>
      </c>
      <c r="C3510" s="192">
        <v>500367</v>
      </c>
      <c r="D3510" s="60" t="s">
        <v>395</v>
      </c>
      <c r="E3510" s="60" t="s">
        <v>875</v>
      </c>
    </row>
    <row r="3511" spans="2:5" x14ac:dyDescent="0.2">
      <c r="B3511" s="60" t="s">
        <v>5487</v>
      </c>
      <c r="C3511" s="192">
        <v>531099</v>
      </c>
      <c r="D3511" s="60" t="s">
        <v>395</v>
      </c>
      <c r="E3511" s="60" t="s">
        <v>433</v>
      </c>
    </row>
    <row r="3512" spans="2:5" x14ac:dyDescent="0.2">
      <c r="B3512" s="60" t="s">
        <v>5488</v>
      </c>
      <c r="C3512" s="192">
        <v>509020</v>
      </c>
      <c r="D3512" s="60" t="s">
        <v>5489</v>
      </c>
      <c r="E3512" s="60" t="s">
        <v>644</v>
      </c>
    </row>
    <row r="3513" spans="2:5" x14ac:dyDescent="0.2">
      <c r="B3513" s="60" t="s">
        <v>5490</v>
      </c>
      <c r="C3513" s="192">
        <v>500368</v>
      </c>
      <c r="D3513" s="60" t="s">
        <v>5491</v>
      </c>
      <c r="E3513" s="60" t="s">
        <v>644</v>
      </c>
    </row>
    <row r="3514" spans="2:5" x14ac:dyDescent="0.2">
      <c r="B3514" s="60" t="s">
        <v>5492</v>
      </c>
      <c r="C3514" s="192">
        <v>540696</v>
      </c>
      <c r="D3514" s="60" t="s">
        <v>395</v>
      </c>
      <c r="E3514" s="60" t="s">
        <v>417</v>
      </c>
    </row>
    <row r="3515" spans="2:5" x14ac:dyDescent="0.2">
      <c r="B3515" s="60" t="s">
        <v>5493</v>
      </c>
      <c r="C3515" s="192">
        <v>540696</v>
      </c>
      <c r="D3515" s="60" t="s">
        <v>395</v>
      </c>
      <c r="E3515" s="60" t="s">
        <v>417</v>
      </c>
    </row>
    <row r="3516" spans="2:5" x14ac:dyDescent="0.2">
      <c r="B3516" s="60" t="s">
        <v>5494</v>
      </c>
      <c r="C3516" s="192">
        <v>532785</v>
      </c>
      <c r="D3516" s="60" t="s">
        <v>5495</v>
      </c>
      <c r="E3516" s="60" t="s">
        <v>389</v>
      </c>
    </row>
    <row r="3517" spans="2:5" x14ac:dyDescent="0.2">
      <c r="B3517" s="60" t="s">
        <v>5496</v>
      </c>
      <c r="C3517" s="192">
        <v>539226</v>
      </c>
      <c r="D3517" s="60" t="s">
        <v>395</v>
      </c>
      <c r="E3517" s="60" t="s">
        <v>427</v>
      </c>
    </row>
    <row r="3518" spans="2:5" x14ac:dyDescent="0.2">
      <c r="B3518" s="60" t="s">
        <v>5497</v>
      </c>
      <c r="C3518" s="192" t="s">
        <v>395</v>
      </c>
      <c r="D3518" s="60" t="s">
        <v>5498</v>
      </c>
      <c r="E3518" s="60" t="s">
        <v>406</v>
      </c>
    </row>
    <row r="3519" spans="2:5" x14ac:dyDescent="0.2">
      <c r="B3519" s="60" t="s">
        <v>5499</v>
      </c>
      <c r="C3519" s="192">
        <v>519413</v>
      </c>
      <c r="D3519" s="60" t="s">
        <v>395</v>
      </c>
      <c r="E3519" s="60" t="s">
        <v>417</v>
      </c>
    </row>
    <row r="3520" spans="2:5" x14ac:dyDescent="0.2">
      <c r="B3520" s="60" t="s">
        <v>5500</v>
      </c>
      <c r="C3520" s="192">
        <v>530449</v>
      </c>
      <c r="D3520" s="60" t="s">
        <v>395</v>
      </c>
      <c r="E3520" s="60" t="s">
        <v>515</v>
      </c>
    </row>
    <row r="3521" spans="2:5" x14ac:dyDescent="0.2">
      <c r="B3521" s="60" t="s">
        <v>5501</v>
      </c>
      <c r="C3521" s="192">
        <v>533552</v>
      </c>
      <c r="D3521" s="60" t="s">
        <v>5502</v>
      </c>
      <c r="E3521" s="60" t="s">
        <v>509</v>
      </c>
    </row>
    <row r="3522" spans="2:5" x14ac:dyDescent="0.2">
      <c r="B3522" s="60" t="s">
        <v>5503</v>
      </c>
      <c r="C3522" s="192">
        <v>533470</v>
      </c>
      <c r="D3522" s="60" t="s">
        <v>5504</v>
      </c>
      <c r="E3522" s="60" t="s">
        <v>890</v>
      </c>
    </row>
    <row r="3523" spans="2:5" x14ac:dyDescent="0.2">
      <c r="B3523" s="60" t="s">
        <v>5505</v>
      </c>
      <c r="C3523" s="192">
        <v>504335</v>
      </c>
      <c r="D3523" s="60" t="s">
        <v>395</v>
      </c>
      <c r="E3523" s="60" t="s">
        <v>417</v>
      </c>
    </row>
    <row r="3524" spans="2:5" x14ac:dyDescent="0.2">
      <c r="B3524" s="60" t="s">
        <v>5506</v>
      </c>
      <c r="C3524" s="192">
        <v>517035</v>
      </c>
      <c r="D3524" s="60" t="s">
        <v>395</v>
      </c>
      <c r="E3524" s="60" t="s">
        <v>937</v>
      </c>
    </row>
    <row r="3525" spans="2:5" x14ac:dyDescent="0.2">
      <c r="B3525" s="60" t="s">
        <v>5507</v>
      </c>
      <c r="C3525" s="192">
        <v>542034</v>
      </c>
      <c r="D3525" s="60" t="s">
        <v>395</v>
      </c>
      <c r="E3525" s="60" t="s">
        <v>509</v>
      </c>
    </row>
    <row r="3526" spans="2:5" x14ac:dyDescent="0.2">
      <c r="B3526" s="60" t="s">
        <v>5508</v>
      </c>
      <c r="C3526" s="192">
        <v>532604</v>
      </c>
      <c r="D3526" s="60" t="s">
        <v>5509</v>
      </c>
      <c r="E3526" s="60" t="s">
        <v>427</v>
      </c>
    </row>
    <row r="3527" spans="2:5" x14ac:dyDescent="0.2">
      <c r="B3527" s="60" t="s">
        <v>5510</v>
      </c>
      <c r="C3527" s="192">
        <v>540497</v>
      </c>
      <c r="D3527" s="60" t="s">
        <v>5511</v>
      </c>
      <c r="E3527" s="60" t="s">
        <v>919</v>
      </c>
    </row>
    <row r="3528" spans="2:5" x14ac:dyDescent="0.2">
      <c r="B3528" s="60" t="s">
        <v>5512</v>
      </c>
      <c r="C3528" s="192">
        <v>534598</v>
      </c>
      <c r="D3528" s="60" t="s">
        <v>5513</v>
      </c>
      <c r="E3528" s="60" t="s">
        <v>534</v>
      </c>
    </row>
    <row r="3529" spans="2:5" x14ac:dyDescent="0.2">
      <c r="B3529" s="60" t="s">
        <v>5514</v>
      </c>
      <c r="C3529" s="192">
        <v>539450</v>
      </c>
      <c r="D3529" s="60" t="s">
        <v>5515</v>
      </c>
      <c r="E3529" s="60" t="s">
        <v>577</v>
      </c>
    </row>
    <row r="3530" spans="2:5" x14ac:dyDescent="0.2">
      <c r="B3530" s="60" t="s">
        <v>5516</v>
      </c>
      <c r="C3530" s="192">
        <v>532316</v>
      </c>
      <c r="D3530" s="60" t="s">
        <v>5517</v>
      </c>
      <c r="E3530" s="60" t="s">
        <v>5518</v>
      </c>
    </row>
    <row r="3531" spans="2:5" x14ac:dyDescent="0.2">
      <c r="B3531" s="60" t="s">
        <v>5519</v>
      </c>
      <c r="C3531" s="192">
        <v>540048</v>
      </c>
      <c r="D3531" s="60" t="s">
        <v>5520</v>
      </c>
      <c r="E3531" s="60" t="s">
        <v>509</v>
      </c>
    </row>
    <row r="3532" spans="2:5" x14ac:dyDescent="0.2">
      <c r="B3532" s="60" t="s">
        <v>5521</v>
      </c>
      <c r="C3532" s="192">
        <v>536710</v>
      </c>
      <c r="D3532" s="60" t="s">
        <v>395</v>
      </c>
      <c r="E3532" s="60" t="s">
        <v>412</v>
      </c>
    </row>
    <row r="3533" spans="2:5" x14ac:dyDescent="0.2">
      <c r="B3533" s="60" t="s">
        <v>5522</v>
      </c>
      <c r="C3533" s="192">
        <v>513515</v>
      </c>
      <c r="D3533" s="60" t="s">
        <v>395</v>
      </c>
      <c r="E3533" s="60" t="s">
        <v>410</v>
      </c>
    </row>
    <row r="3534" spans="2:5" x14ac:dyDescent="0.2">
      <c r="B3534" s="60" t="s">
        <v>5523</v>
      </c>
      <c r="C3534" s="192">
        <v>531307</v>
      </c>
      <c r="D3534" s="60" t="s">
        <v>395</v>
      </c>
      <c r="E3534" s="60" t="s">
        <v>410</v>
      </c>
    </row>
    <row r="3535" spans="2:5" x14ac:dyDescent="0.2">
      <c r="B3535" s="60" t="s">
        <v>5524</v>
      </c>
      <c r="C3535" s="192" t="s">
        <v>395</v>
      </c>
      <c r="D3535" s="60" t="s">
        <v>5525</v>
      </c>
      <c r="E3535" s="60" t="s">
        <v>406</v>
      </c>
    </row>
    <row r="3536" spans="2:5" x14ac:dyDescent="0.2">
      <c r="B3536" s="60" t="s">
        <v>5526</v>
      </c>
      <c r="C3536" s="192">
        <v>538876</v>
      </c>
      <c r="D3536" s="60" t="s">
        <v>395</v>
      </c>
      <c r="E3536" s="60" t="s">
        <v>412</v>
      </c>
    </row>
    <row r="3537" spans="2:5" x14ac:dyDescent="0.2">
      <c r="B3537" s="60" t="s">
        <v>5527</v>
      </c>
      <c r="C3537" s="192">
        <v>535621</v>
      </c>
      <c r="D3537" s="60" t="s">
        <v>395</v>
      </c>
      <c r="E3537" s="60" t="s">
        <v>481</v>
      </c>
    </row>
    <row r="3538" spans="2:5" x14ac:dyDescent="0.2">
      <c r="B3538" s="60" t="s">
        <v>5528</v>
      </c>
      <c r="C3538" s="192">
        <v>503622</v>
      </c>
      <c r="D3538" s="60" t="s">
        <v>395</v>
      </c>
      <c r="E3538" s="60" t="s">
        <v>378</v>
      </c>
    </row>
    <row r="3539" spans="2:5" x14ac:dyDescent="0.2">
      <c r="B3539" s="60" t="s">
        <v>5529</v>
      </c>
      <c r="C3539" s="192">
        <v>514197</v>
      </c>
      <c r="D3539" s="60" t="s">
        <v>395</v>
      </c>
      <c r="E3539" s="60" t="s">
        <v>410</v>
      </c>
    </row>
    <row r="3540" spans="2:5" x14ac:dyDescent="0.2">
      <c r="B3540" s="60" t="s">
        <v>5530</v>
      </c>
      <c r="C3540" s="192">
        <v>540081</v>
      </c>
      <c r="D3540" s="60" t="s">
        <v>5531</v>
      </c>
      <c r="E3540" s="60" t="s">
        <v>919</v>
      </c>
    </row>
    <row r="3541" spans="2:5" x14ac:dyDescent="0.2">
      <c r="B3541" s="60" t="s">
        <v>5532</v>
      </c>
      <c r="C3541" s="192">
        <v>539112</v>
      </c>
      <c r="D3541" s="60" t="s">
        <v>395</v>
      </c>
      <c r="E3541" s="60" t="s">
        <v>481</v>
      </c>
    </row>
    <row r="3542" spans="2:5" x14ac:dyDescent="0.2">
      <c r="B3542" s="60" t="s">
        <v>5533</v>
      </c>
      <c r="C3542" s="192">
        <v>530267</v>
      </c>
      <c r="D3542" s="60" t="s">
        <v>395</v>
      </c>
      <c r="E3542" s="60" t="s">
        <v>403</v>
      </c>
    </row>
    <row r="3543" spans="2:5" x14ac:dyDescent="0.2">
      <c r="B3543" s="60" t="s">
        <v>5534</v>
      </c>
      <c r="C3543" s="192">
        <v>530461</v>
      </c>
      <c r="D3543" s="60" t="s">
        <v>395</v>
      </c>
      <c r="E3543" s="60" t="s">
        <v>475</v>
      </c>
    </row>
    <row r="3544" spans="2:5" x14ac:dyDescent="0.2">
      <c r="B3544" s="60" t="s">
        <v>5535</v>
      </c>
      <c r="C3544" s="192">
        <v>540132</v>
      </c>
      <c r="D3544" s="60" t="s">
        <v>395</v>
      </c>
      <c r="E3544" s="60" t="s">
        <v>417</v>
      </c>
    </row>
    <row r="3545" spans="2:5" x14ac:dyDescent="0.2">
      <c r="B3545" s="60" t="s">
        <v>5536</v>
      </c>
      <c r="C3545" s="192">
        <v>540132</v>
      </c>
      <c r="D3545" s="60" t="s">
        <v>395</v>
      </c>
      <c r="E3545" s="60" t="s">
        <v>417</v>
      </c>
    </row>
    <row r="3546" spans="2:5" x14ac:dyDescent="0.2">
      <c r="B3546" s="60" t="s">
        <v>5537</v>
      </c>
      <c r="C3546" s="192">
        <v>531869</v>
      </c>
      <c r="D3546" s="60" t="s">
        <v>395</v>
      </c>
      <c r="E3546" s="60" t="s">
        <v>700</v>
      </c>
    </row>
    <row r="3547" spans="2:5" x14ac:dyDescent="0.2">
      <c r="B3547" s="60" t="s">
        <v>5538</v>
      </c>
      <c r="C3547" s="192">
        <v>532710</v>
      </c>
      <c r="D3547" s="60" t="s">
        <v>5539</v>
      </c>
      <c r="E3547" s="60" t="s">
        <v>793</v>
      </c>
    </row>
    <row r="3548" spans="2:5" x14ac:dyDescent="0.2">
      <c r="B3548" s="60" t="s">
        <v>5540</v>
      </c>
      <c r="C3548" s="192">
        <v>539346</v>
      </c>
      <c r="D3548" s="60" t="s">
        <v>5541</v>
      </c>
      <c r="E3548" s="60" t="s">
        <v>989</v>
      </c>
    </row>
    <row r="3549" spans="2:5" x14ac:dyDescent="0.2">
      <c r="B3549" s="60" t="s">
        <v>5542</v>
      </c>
      <c r="C3549" s="192">
        <v>506642</v>
      </c>
      <c r="D3549" s="60" t="s">
        <v>395</v>
      </c>
      <c r="E3549" s="60" t="s">
        <v>443</v>
      </c>
    </row>
    <row r="3550" spans="2:5" x14ac:dyDescent="0.2">
      <c r="B3550" s="60" t="s">
        <v>5543</v>
      </c>
      <c r="C3550" s="192">
        <v>540821</v>
      </c>
      <c r="D3550" s="60" t="s">
        <v>395</v>
      </c>
      <c r="E3550" s="60" t="s">
        <v>1133</v>
      </c>
    </row>
    <row r="3551" spans="2:5" x14ac:dyDescent="0.2">
      <c r="B3551" s="60" t="s">
        <v>5544</v>
      </c>
      <c r="C3551" s="192">
        <v>532034</v>
      </c>
      <c r="D3551" s="60" t="s">
        <v>395</v>
      </c>
      <c r="E3551" s="60" t="s">
        <v>577</v>
      </c>
    </row>
    <row r="3552" spans="2:5" x14ac:dyDescent="0.2">
      <c r="B3552" s="60" t="s">
        <v>5545</v>
      </c>
      <c r="C3552" s="192">
        <v>531448</v>
      </c>
      <c r="D3552" s="60" t="s">
        <v>395</v>
      </c>
      <c r="E3552" s="60" t="s">
        <v>816</v>
      </c>
    </row>
    <row r="3553" spans="2:5" x14ac:dyDescent="0.2">
      <c r="B3553" s="60" t="s">
        <v>5546</v>
      </c>
      <c r="C3553" s="192">
        <v>523025</v>
      </c>
      <c r="D3553" s="60" t="s">
        <v>395</v>
      </c>
      <c r="E3553" s="60" t="s">
        <v>509</v>
      </c>
    </row>
    <row r="3554" spans="2:5" x14ac:dyDescent="0.2">
      <c r="B3554" s="60" t="s">
        <v>5547</v>
      </c>
      <c r="C3554" s="192">
        <v>523025</v>
      </c>
      <c r="D3554" s="60" t="s">
        <v>395</v>
      </c>
      <c r="E3554" s="60" t="s">
        <v>509</v>
      </c>
    </row>
    <row r="3555" spans="2:5" x14ac:dyDescent="0.2">
      <c r="B3555" s="60" t="s">
        <v>5548</v>
      </c>
      <c r="C3555" s="192">
        <v>502090</v>
      </c>
      <c r="D3555" s="60" t="s">
        <v>5549</v>
      </c>
      <c r="E3555" s="60" t="s">
        <v>408</v>
      </c>
    </row>
    <row r="3556" spans="2:5" x14ac:dyDescent="0.2">
      <c r="B3556" s="60" t="s">
        <v>5550</v>
      </c>
      <c r="C3556" s="192">
        <v>540715</v>
      </c>
      <c r="D3556" s="60" t="s">
        <v>395</v>
      </c>
      <c r="E3556" s="60" t="s">
        <v>509</v>
      </c>
    </row>
    <row r="3557" spans="2:5" x14ac:dyDescent="0.2">
      <c r="B3557" s="60" t="s">
        <v>5551</v>
      </c>
      <c r="C3557" s="192">
        <v>532092</v>
      </c>
      <c r="D3557" s="60" t="s">
        <v>395</v>
      </c>
      <c r="E3557" s="60" t="s">
        <v>412</v>
      </c>
    </row>
    <row r="3558" spans="2:5" x14ac:dyDescent="0.2">
      <c r="B3558" s="60" t="s">
        <v>5552</v>
      </c>
      <c r="C3558" s="192">
        <v>507663</v>
      </c>
      <c r="D3558" s="60" t="s">
        <v>395</v>
      </c>
      <c r="E3558" s="60" t="s">
        <v>644</v>
      </c>
    </row>
    <row r="3559" spans="2:5" x14ac:dyDescent="0.2">
      <c r="B3559" s="60" t="s">
        <v>5553</v>
      </c>
      <c r="C3559" s="192">
        <v>511254</v>
      </c>
      <c r="D3559" s="60" t="s">
        <v>395</v>
      </c>
      <c r="E3559" s="60" t="s">
        <v>412</v>
      </c>
    </row>
    <row r="3560" spans="2:5" x14ac:dyDescent="0.2">
      <c r="B3560" s="60" t="s">
        <v>5554</v>
      </c>
      <c r="C3560" s="192">
        <v>526085</v>
      </c>
      <c r="D3560" s="60" t="s">
        <v>395</v>
      </c>
      <c r="E3560" s="60" t="s">
        <v>596</v>
      </c>
    </row>
    <row r="3561" spans="2:5" x14ac:dyDescent="0.2">
      <c r="B3561" s="60" t="s">
        <v>5555</v>
      </c>
      <c r="C3561" s="192" t="s">
        <v>395</v>
      </c>
      <c r="D3561" s="60" t="s">
        <v>5556</v>
      </c>
      <c r="E3561" s="60" t="s">
        <v>406</v>
      </c>
    </row>
    <row r="3562" spans="2:5" x14ac:dyDescent="0.2">
      <c r="B3562" s="60" t="s">
        <v>5557</v>
      </c>
      <c r="C3562" s="192">
        <v>540143</v>
      </c>
      <c r="D3562" s="60" t="s">
        <v>395</v>
      </c>
      <c r="E3562" s="60" t="s">
        <v>381</v>
      </c>
    </row>
    <row r="3563" spans="2:5" x14ac:dyDescent="0.2">
      <c r="B3563" s="60" t="s">
        <v>5558</v>
      </c>
      <c r="C3563" s="192">
        <v>540143</v>
      </c>
      <c r="D3563" s="60" t="s">
        <v>395</v>
      </c>
      <c r="E3563" s="60" t="s">
        <v>381</v>
      </c>
    </row>
    <row r="3564" spans="2:5" x14ac:dyDescent="0.2">
      <c r="B3564" s="60" t="s">
        <v>5559</v>
      </c>
      <c r="C3564" s="192">
        <v>511533</v>
      </c>
      <c r="D3564" s="60" t="s">
        <v>395</v>
      </c>
      <c r="E3564" s="60" t="s">
        <v>453</v>
      </c>
    </row>
    <row r="3565" spans="2:5" x14ac:dyDescent="0.2">
      <c r="B3565" s="60" t="s">
        <v>5560</v>
      </c>
      <c r="C3565" s="192">
        <v>503691</v>
      </c>
      <c r="D3565" s="60" t="s">
        <v>395</v>
      </c>
      <c r="E3565" s="60" t="s">
        <v>1133</v>
      </c>
    </row>
    <row r="3566" spans="2:5" x14ac:dyDescent="0.2">
      <c r="B3566" s="60" t="s">
        <v>5561</v>
      </c>
      <c r="C3566" s="192">
        <v>532841</v>
      </c>
      <c r="D3566" s="60" t="s">
        <v>395</v>
      </c>
      <c r="E3566" s="60" t="s">
        <v>408</v>
      </c>
    </row>
    <row r="3567" spans="2:5" x14ac:dyDescent="0.2">
      <c r="B3567" s="60" t="s">
        <v>5562</v>
      </c>
      <c r="C3567" s="192">
        <v>539660</v>
      </c>
      <c r="D3567" s="60" t="s">
        <v>395</v>
      </c>
      <c r="E3567" s="60" t="s">
        <v>378</v>
      </c>
    </row>
    <row r="3568" spans="2:5" x14ac:dyDescent="0.2">
      <c r="B3568" s="60" t="s">
        <v>5563</v>
      </c>
      <c r="C3568" s="192">
        <v>538557</v>
      </c>
      <c r="D3568" s="60" t="s">
        <v>395</v>
      </c>
      <c r="E3568" s="60" t="s">
        <v>417</v>
      </c>
    </row>
    <row r="3569" spans="2:5" x14ac:dyDescent="0.2">
      <c r="B3569" s="60" t="s">
        <v>5564</v>
      </c>
      <c r="C3569" s="192">
        <v>531931</v>
      </c>
      <c r="D3569" s="60" t="s">
        <v>395</v>
      </c>
      <c r="E3569" s="60" t="s">
        <v>816</v>
      </c>
    </row>
    <row r="3570" spans="2:5" x14ac:dyDescent="0.2">
      <c r="B3570" s="60" t="s">
        <v>5565</v>
      </c>
      <c r="C3570" s="192">
        <v>530905</v>
      </c>
      <c r="D3570" s="60" t="s">
        <v>395</v>
      </c>
      <c r="E3570" s="60" t="s">
        <v>412</v>
      </c>
    </row>
    <row r="3571" spans="2:5" x14ac:dyDescent="0.2">
      <c r="B3571" s="60" t="s">
        <v>5566</v>
      </c>
      <c r="C3571" s="192">
        <v>540066</v>
      </c>
      <c r="D3571" s="60" t="s">
        <v>395</v>
      </c>
      <c r="E3571" s="60" t="s">
        <v>750</v>
      </c>
    </row>
    <row r="3572" spans="2:5" x14ac:dyDescent="0.2">
      <c r="B3572" s="60" t="s">
        <v>5567</v>
      </c>
      <c r="C3572" s="192">
        <v>530265</v>
      </c>
      <c r="D3572" s="60" t="s">
        <v>395</v>
      </c>
      <c r="E3572" s="60" t="s">
        <v>408</v>
      </c>
    </row>
    <row r="3573" spans="2:5" x14ac:dyDescent="0.2">
      <c r="B3573" s="60" t="s">
        <v>5568</v>
      </c>
      <c r="C3573" s="192">
        <v>515043</v>
      </c>
      <c r="D3573" s="60" t="s">
        <v>395</v>
      </c>
      <c r="E3573" s="60" t="s">
        <v>672</v>
      </c>
    </row>
    <row r="3574" spans="2:5" x14ac:dyDescent="0.2">
      <c r="B3574" s="60" t="s">
        <v>5569</v>
      </c>
      <c r="C3574" s="192">
        <v>515043</v>
      </c>
      <c r="D3574" s="60" t="s">
        <v>395</v>
      </c>
      <c r="E3574" s="60" t="s">
        <v>672</v>
      </c>
    </row>
    <row r="3575" spans="2:5" x14ac:dyDescent="0.2">
      <c r="B3575" s="60" t="s">
        <v>5570</v>
      </c>
      <c r="C3575" s="192" t="s">
        <v>395</v>
      </c>
      <c r="D3575" s="60" t="s">
        <v>5571</v>
      </c>
      <c r="E3575" s="60" t="s">
        <v>406</v>
      </c>
    </row>
    <row r="3576" spans="2:5" x14ac:dyDescent="0.2">
      <c r="B3576" s="60" t="s">
        <v>5572</v>
      </c>
      <c r="C3576" s="192" t="s">
        <v>395</v>
      </c>
      <c r="D3576" s="60" t="s">
        <v>5573</v>
      </c>
      <c r="E3576" s="60" t="s">
        <v>406</v>
      </c>
    </row>
    <row r="3577" spans="2:5" x14ac:dyDescent="0.2">
      <c r="B3577" s="60" t="s">
        <v>5574</v>
      </c>
      <c r="C3577" s="192">
        <v>590051</v>
      </c>
      <c r="D3577" s="60" t="s">
        <v>5575</v>
      </c>
      <c r="E3577" s="60" t="s">
        <v>488</v>
      </c>
    </row>
    <row r="3578" spans="2:5" x14ac:dyDescent="0.2">
      <c r="B3578" s="60" t="s">
        <v>5576</v>
      </c>
      <c r="C3578" s="192">
        <v>511066</v>
      </c>
      <c r="D3578" s="60" t="s">
        <v>395</v>
      </c>
      <c r="E3578" s="60" t="s">
        <v>412</v>
      </c>
    </row>
    <row r="3579" spans="2:5" x14ac:dyDescent="0.2">
      <c r="B3579" s="60" t="s">
        <v>5577</v>
      </c>
      <c r="C3579" s="192">
        <v>507315</v>
      </c>
      <c r="D3579" s="60" t="s">
        <v>5578</v>
      </c>
      <c r="E3579" s="60" t="s">
        <v>1093</v>
      </c>
    </row>
    <row r="3580" spans="2:5" x14ac:dyDescent="0.2">
      <c r="B3580" s="60" t="s">
        <v>5579</v>
      </c>
      <c r="C3580" s="192">
        <v>532713</v>
      </c>
      <c r="D3580" s="60" t="s">
        <v>5580</v>
      </c>
      <c r="E3580" s="60" t="s">
        <v>417</v>
      </c>
    </row>
    <row r="3581" spans="2:5" x14ac:dyDescent="0.2">
      <c r="B3581" s="60" t="s">
        <v>5581</v>
      </c>
      <c r="C3581" s="192">
        <v>540642</v>
      </c>
      <c r="D3581" s="60" t="s">
        <v>5582</v>
      </c>
      <c r="E3581" s="60" t="s">
        <v>793</v>
      </c>
    </row>
    <row r="3582" spans="2:5" x14ac:dyDescent="0.2">
      <c r="B3582" s="60" t="s">
        <v>5583</v>
      </c>
      <c r="C3582" s="192">
        <v>540181</v>
      </c>
      <c r="D3582" s="60" t="s">
        <v>395</v>
      </c>
      <c r="E3582" s="60" t="s">
        <v>412</v>
      </c>
    </row>
    <row r="3583" spans="2:5" x14ac:dyDescent="0.2">
      <c r="B3583" s="60" t="s">
        <v>5584</v>
      </c>
      <c r="C3583" s="192">
        <v>526554</v>
      </c>
      <c r="D3583" s="60" t="s">
        <v>395</v>
      </c>
      <c r="E3583" s="60" t="s">
        <v>590</v>
      </c>
    </row>
    <row r="3584" spans="2:5" x14ac:dyDescent="0.2">
      <c r="B3584" s="60" t="s">
        <v>5585</v>
      </c>
      <c r="C3584" s="192">
        <v>590056</v>
      </c>
      <c r="D3584" s="60" t="s">
        <v>5586</v>
      </c>
      <c r="E3584" s="60" t="s">
        <v>410</v>
      </c>
    </row>
    <row r="3585" spans="2:5" x14ac:dyDescent="0.2">
      <c r="B3585" s="60" t="s">
        <v>5587</v>
      </c>
      <c r="C3585" s="192">
        <v>500370</v>
      </c>
      <c r="D3585" s="60" t="s">
        <v>5588</v>
      </c>
      <c r="E3585" s="60" t="s">
        <v>417</v>
      </c>
    </row>
    <row r="3586" spans="2:5" x14ac:dyDescent="0.2">
      <c r="B3586" s="60" t="s">
        <v>5589</v>
      </c>
      <c r="C3586" s="192">
        <v>517059</v>
      </c>
      <c r="D3586" s="60" t="s">
        <v>5590</v>
      </c>
      <c r="E3586" s="60" t="s">
        <v>693</v>
      </c>
    </row>
    <row r="3587" spans="2:5" x14ac:dyDescent="0.2">
      <c r="B3587" s="60" t="s">
        <v>5591</v>
      </c>
      <c r="C3587" s="192">
        <v>532005</v>
      </c>
      <c r="D3587" s="60" t="s">
        <v>395</v>
      </c>
      <c r="E3587" s="60" t="s">
        <v>580</v>
      </c>
    </row>
    <row r="3588" spans="2:5" x14ac:dyDescent="0.2">
      <c r="B3588" s="60" t="s">
        <v>5592</v>
      </c>
      <c r="C3588" s="192">
        <v>521240</v>
      </c>
      <c r="D3588" s="60" t="s">
        <v>395</v>
      </c>
      <c r="E3588" s="60" t="s">
        <v>410</v>
      </c>
    </row>
    <row r="3589" spans="2:5" x14ac:dyDescent="0.2">
      <c r="B3589" s="60" t="s">
        <v>5593</v>
      </c>
      <c r="C3589" s="192">
        <v>511630</v>
      </c>
      <c r="D3589" s="60" t="s">
        <v>5594</v>
      </c>
      <c r="E3589" s="60" t="s">
        <v>919</v>
      </c>
    </row>
    <row r="3590" spans="2:5" x14ac:dyDescent="0.2">
      <c r="B3590" s="60" t="s">
        <v>5595</v>
      </c>
      <c r="C3590" s="192">
        <v>520075</v>
      </c>
      <c r="D3590" s="60" t="s">
        <v>395</v>
      </c>
      <c r="E3590" s="60" t="s">
        <v>750</v>
      </c>
    </row>
    <row r="3591" spans="2:5" x14ac:dyDescent="0.2">
      <c r="B3591" s="60" t="s">
        <v>5596</v>
      </c>
      <c r="C3591" s="192">
        <v>530617</v>
      </c>
      <c r="D3591" s="60" t="s">
        <v>395</v>
      </c>
      <c r="E3591" s="60" t="s">
        <v>455</v>
      </c>
    </row>
    <row r="3592" spans="2:5" x14ac:dyDescent="0.2">
      <c r="B3592" s="60" t="s">
        <v>5597</v>
      </c>
      <c r="C3592" s="192">
        <v>530125</v>
      </c>
      <c r="D3592" s="60" t="s">
        <v>395</v>
      </c>
      <c r="E3592" s="60" t="s">
        <v>433</v>
      </c>
    </row>
    <row r="3593" spans="2:5" x14ac:dyDescent="0.2">
      <c r="B3593" s="60" t="s">
        <v>5598</v>
      </c>
      <c r="C3593" s="192">
        <v>500371</v>
      </c>
      <c r="D3593" s="60" t="s">
        <v>395</v>
      </c>
      <c r="E3593" s="60" t="s">
        <v>764</v>
      </c>
    </row>
    <row r="3594" spans="2:5" x14ac:dyDescent="0.2">
      <c r="B3594" s="60" t="s">
        <v>5599</v>
      </c>
      <c r="C3594" s="192">
        <v>500371</v>
      </c>
      <c r="D3594" s="60" t="s">
        <v>395</v>
      </c>
      <c r="E3594" s="60" t="s">
        <v>764</v>
      </c>
    </row>
    <row r="3595" spans="2:5" x14ac:dyDescent="0.2">
      <c r="B3595" s="60" t="s">
        <v>5600</v>
      </c>
      <c r="C3595" s="192">
        <v>521206</v>
      </c>
      <c r="D3595" s="60" t="s">
        <v>395</v>
      </c>
      <c r="E3595" s="60" t="s">
        <v>509</v>
      </c>
    </row>
    <row r="3596" spans="2:5" x14ac:dyDescent="0.2">
      <c r="B3596" s="60" t="s">
        <v>5601</v>
      </c>
      <c r="C3596" s="192">
        <v>530025</v>
      </c>
      <c r="D3596" s="60" t="s">
        <v>395</v>
      </c>
      <c r="E3596" s="60" t="s">
        <v>816</v>
      </c>
    </row>
    <row r="3597" spans="2:5" x14ac:dyDescent="0.2">
      <c r="B3597" s="60" t="s">
        <v>5602</v>
      </c>
      <c r="C3597" s="192">
        <v>780015</v>
      </c>
      <c r="D3597" s="60" t="s">
        <v>395</v>
      </c>
      <c r="E3597" s="60" t="s">
        <v>486</v>
      </c>
    </row>
    <row r="3598" spans="2:5" x14ac:dyDescent="0.2">
      <c r="B3598" s="60" t="s">
        <v>5603</v>
      </c>
      <c r="C3598" s="192">
        <v>509423</v>
      </c>
      <c r="D3598" s="60" t="s">
        <v>395</v>
      </c>
      <c r="E3598" s="60" t="s">
        <v>443</v>
      </c>
    </row>
    <row r="3599" spans="2:5" x14ac:dyDescent="0.2">
      <c r="B3599" s="60" t="s">
        <v>5604</v>
      </c>
      <c r="C3599" s="192">
        <v>521222</v>
      </c>
      <c r="D3599" s="60" t="s">
        <v>395</v>
      </c>
      <c r="E3599" s="60" t="s">
        <v>509</v>
      </c>
    </row>
    <row r="3600" spans="2:5" x14ac:dyDescent="0.2">
      <c r="B3600" s="60" t="s">
        <v>5605</v>
      </c>
      <c r="C3600" s="192" t="s">
        <v>395</v>
      </c>
      <c r="D3600" s="60" t="s">
        <v>5606</v>
      </c>
      <c r="E3600" s="60" t="s">
        <v>486</v>
      </c>
    </row>
    <row r="3601" spans="2:5" x14ac:dyDescent="0.2">
      <c r="B3601" s="60" t="s">
        <v>5607</v>
      </c>
      <c r="C3601" s="192">
        <v>523116</v>
      </c>
      <c r="D3601" s="60" t="s">
        <v>395</v>
      </c>
      <c r="E3601" s="60" t="s">
        <v>518</v>
      </c>
    </row>
    <row r="3602" spans="2:5" x14ac:dyDescent="0.2">
      <c r="B3602" s="60" t="s">
        <v>5608</v>
      </c>
      <c r="C3602" s="192">
        <v>541163</v>
      </c>
      <c r="D3602" s="60" t="s">
        <v>5609</v>
      </c>
      <c r="E3602" s="60" t="s">
        <v>750</v>
      </c>
    </row>
    <row r="3603" spans="2:5" x14ac:dyDescent="0.2">
      <c r="B3603" s="60" t="s">
        <v>5610</v>
      </c>
      <c r="C3603" s="192">
        <v>524703</v>
      </c>
      <c r="D3603" s="60" t="s">
        <v>395</v>
      </c>
      <c r="E3603" s="60" t="s">
        <v>433</v>
      </c>
    </row>
    <row r="3604" spans="2:5" x14ac:dyDescent="0.2">
      <c r="B3604" s="60" t="s">
        <v>5611</v>
      </c>
      <c r="C3604" s="192">
        <v>504918</v>
      </c>
      <c r="D3604" s="60" t="s">
        <v>395</v>
      </c>
      <c r="E3604" s="60" t="s">
        <v>375</v>
      </c>
    </row>
    <row r="3605" spans="2:5" x14ac:dyDescent="0.2">
      <c r="B3605" s="60" t="s">
        <v>5612</v>
      </c>
      <c r="C3605" s="192">
        <v>539392</v>
      </c>
      <c r="D3605" s="60" t="s">
        <v>395</v>
      </c>
      <c r="E3605" s="60" t="s">
        <v>417</v>
      </c>
    </row>
    <row r="3606" spans="2:5" x14ac:dyDescent="0.2">
      <c r="B3606" s="60" t="s">
        <v>5613</v>
      </c>
      <c r="C3606" s="192">
        <v>539392</v>
      </c>
      <c r="D3606" s="60" t="s">
        <v>395</v>
      </c>
      <c r="E3606" s="60" t="s">
        <v>417</v>
      </c>
    </row>
    <row r="3607" spans="2:5" x14ac:dyDescent="0.2">
      <c r="B3607" s="60" t="s">
        <v>5614</v>
      </c>
      <c r="C3607" s="192">
        <v>516096</v>
      </c>
      <c r="D3607" s="60" t="s">
        <v>395</v>
      </c>
      <c r="E3607" s="60" t="s">
        <v>389</v>
      </c>
    </row>
    <row r="3608" spans="2:5" x14ac:dyDescent="0.2">
      <c r="B3608" s="60" t="s">
        <v>5615</v>
      </c>
      <c r="C3608" s="192">
        <v>514234</v>
      </c>
      <c r="D3608" s="60" t="s">
        <v>5616</v>
      </c>
      <c r="E3608" s="60" t="s">
        <v>410</v>
      </c>
    </row>
    <row r="3609" spans="2:5" x14ac:dyDescent="0.2">
      <c r="B3609" s="60" t="s">
        <v>5617</v>
      </c>
      <c r="C3609" s="192">
        <v>514234</v>
      </c>
      <c r="D3609" s="60" t="s">
        <v>5616</v>
      </c>
      <c r="E3609" s="60" t="s">
        <v>410</v>
      </c>
    </row>
    <row r="3610" spans="2:5" x14ac:dyDescent="0.2">
      <c r="B3610" s="60" t="s">
        <v>5618</v>
      </c>
      <c r="C3610" s="192">
        <v>534618</v>
      </c>
      <c r="D3610" s="60" t="s">
        <v>395</v>
      </c>
      <c r="E3610" s="60" t="s">
        <v>534</v>
      </c>
    </row>
    <row r="3611" spans="2:5" x14ac:dyDescent="0.2">
      <c r="B3611" s="60" t="s">
        <v>5619</v>
      </c>
      <c r="C3611" s="192">
        <v>511640</v>
      </c>
      <c r="D3611" s="60" t="s">
        <v>395</v>
      </c>
      <c r="E3611" s="60" t="s">
        <v>412</v>
      </c>
    </row>
    <row r="3612" spans="2:5" x14ac:dyDescent="0.2">
      <c r="B3612" s="60" t="s">
        <v>5620</v>
      </c>
      <c r="C3612" s="192">
        <v>526521</v>
      </c>
      <c r="D3612" s="60" t="s">
        <v>5621</v>
      </c>
      <c r="E3612" s="60" t="s">
        <v>408</v>
      </c>
    </row>
    <row r="3613" spans="2:5" x14ac:dyDescent="0.2">
      <c r="B3613" s="60" t="s">
        <v>5622</v>
      </c>
      <c r="C3613" s="192">
        <v>540782</v>
      </c>
      <c r="D3613" s="60" t="s">
        <v>395</v>
      </c>
      <c r="E3613" s="60" t="s">
        <v>596</v>
      </c>
    </row>
    <row r="3614" spans="2:5" x14ac:dyDescent="0.2">
      <c r="B3614" s="60" t="s">
        <v>5623</v>
      </c>
      <c r="C3614" s="192">
        <v>533411</v>
      </c>
      <c r="D3614" s="60" t="s">
        <v>5624</v>
      </c>
      <c r="E3614" s="60" t="s">
        <v>1314</v>
      </c>
    </row>
    <row r="3615" spans="2:5" x14ac:dyDescent="0.2">
      <c r="B3615" s="60" t="s">
        <v>5625</v>
      </c>
      <c r="C3615" s="192">
        <v>530073</v>
      </c>
      <c r="D3615" s="60" t="s">
        <v>5626</v>
      </c>
      <c r="E3615" s="60" t="s">
        <v>518</v>
      </c>
    </row>
    <row r="3616" spans="2:5" x14ac:dyDescent="0.2">
      <c r="B3616" s="60" t="s">
        <v>5627</v>
      </c>
      <c r="C3616" s="192" t="s">
        <v>395</v>
      </c>
      <c r="D3616" s="60" t="s">
        <v>5628</v>
      </c>
      <c r="E3616" s="60" t="s">
        <v>406</v>
      </c>
    </row>
    <row r="3617" spans="2:5" x14ac:dyDescent="0.2">
      <c r="B3617" s="60" t="s">
        <v>5629</v>
      </c>
      <c r="C3617" s="192">
        <v>531898</v>
      </c>
      <c r="D3617" s="60" t="s">
        <v>395</v>
      </c>
      <c r="E3617" s="60" t="s">
        <v>398</v>
      </c>
    </row>
    <row r="3618" spans="2:5" x14ac:dyDescent="0.2">
      <c r="B3618" s="60" t="s">
        <v>5630</v>
      </c>
      <c r="C3618" s="192">
        <v>531569</v>
      </c>
      <c r="D3618" s="60" t="s">
        <v>395</v>
      </c>
      <c r="E3618" s="60" t="s">
        <v>433</v>
      </c>
    </row>
    <row r="3619" spans="2:5" x14ac:dyDescent="0.2">
      <c r="B3619" s="60" t="s">
        <v>5631</v>
      </c>
      <c r="C3619" s="192">
        <v>532972</v>
      </c>
      <c r="D3619" s="60" t="s">
        <v>395</v>
      </c>
      <c r="E3619" s="60" t="s">
        <v>488</v>
      </c>
    </row>
    <row r="3620" spans="2:5" x14ac:dyDescent="0.2">
      <c r="B3620" s="60" t="s">
        <v>5632</v>
      </c>
      <c r="C3620" s="192">
        <v>532435</v>
      </c>
      <c r="D3620" s="60" t="s">
        <v>395</v>
      </c>
      <c r="E3620" s="60" t="s">
        <v>481</v>
      </c>
    </row>
    <row r="3621" spans="2:5" x14ac:dyDescent="0.2">
      <c r="B3621" s="60" t="s">
        <v>5633</v>
      </c>
      <c r="C3621" s="192">
        <v>512062</v>
      </c>
      <c r="D3621" s="60" t="s">
        <v>395</v>
      </c>
      <c r="E3621" s="60" t="s">
        <v>816</v>
      </c>
    </row>
    <row r="3622" spans="2:5" x14ac:dyDescent="0.2">
      <c r="B3622" s="60" t="s">
        <v>5634</v>
      </c>
      <c r="C3622" s="192">
        <v>500674</v>
      </c>
      <c r="D3622" s="60" t="s">
        <v>5635</v>
      </c>
      <c r="E3622" s="60" t="s">
        <v>433</v>
      </c>
    </row>
    <row r="3623" spans="2:5" x14ac:dyDescent="0.2">
      <c r="B3623" s="60" t="s">
        <v>5636</v>
      </c>
      <c r="C3623" s="192">
        <v>500674</v>
      </c>
      <c r="D3623" s="60" t="s">
        <v>5635</v>
      </c>
      <c r="E3623" s="60" t="s">
        <v>433</v>
      </c>
    </row>
    <row r="3624" spans="2:5" x14ac:dyDescent="0.2">
      <c r="B3624" s="60" t="s">
        <v>5637</v>
      </c>
      <c r="C3624" s="192">
        <v>514280</v>
      </c>
      <c r="D3624" s="60" t="s">
        <v>395</v>
      </c>
      <c r="E3624" s="60" t="s">
        <v>410</v>
      </c>
    </row>
    <row r="3625" spans="2:5" x14ac:dyDescent="0.2">
      <c r="B3625" s="60" t="s">
        <v>5638</v>
      </c>
      <c r="C3625" s="192">
        <v>530035</v>
      </c>
      <c r="D3625" s="60" t="s">
        <v>395</v>
      </c>
      <c r="E3625" s="60" t="s">
        <v>410</v>
      </c>
    </row>
    <row r="3626" spans="2:5" x14ac:dyDescent="0.2">
      <c r="B3626" s="60" t="s">
        <v>5639</v>
      </c>
      <c r="C3626" s="192">
        <v>540822</v>
      </c>
      <c r="D3626" s="60" t="s">
        <v>395</v>
      </c>
      <c r="E3626" s="60" t="s">
        <v>412</v>
      </c>
    </row>
    <row r="3627" spans="2:5" x14ac:dyDescent="0.2">
      <c r="B3627" s="60" t="s">
        <v>5640</v>
      </c>
      <c r="C3627" s="192">
        <v>519260</v>
      </c>
      <c r="D3627" s="60" t="s">
        <v>5641</v>
      </c>
      <c r="E3627" s="60" t="s">
        <v>644</v>
      </c>
    </row>
    <row r="3628" spans="2:5" x14ac:dyDescent="0.2">
      <c r="B3628" s="60" t="s">
        <v>5642</v>
      </c>
      <c r="C3628" s="192">
        <v>506906</v>
      </c>
      <c r="D3628" s="60" t="s">
        <v>395</v>
      </c>
      <c r="E3628" s="60" t="s">
        <v>417</v>
      </c>
    </row>
    <row r="3629" spans="2:5" x14ac:dyDescent="0.2">
      <c r="B3629" s="60" t="s">
        <v>5643</v>
      </c>
      <c r="C3629" s="192">
        <v>519238</v>
      </c>
      <c r="D3629" s="60" t="s">
        <v>395</v>
      </c>
      <c r="E3629" s="60" t="s">
        <v>593</v>
      </c>
    </row>
    <row r="3630" spans="2:5" x14ac:dyDescent="0.2">
      <c r="B3630" s="60" t="s">
        <v>5644</v>
      </c>
      <c r="C3630" s="192">
        <v>538992</v>
      </c>
      <c r="D3630" s="60" t="s">
        <v>395</v>
      </c>
      <c r="E3630" s="60" t="s">
        <v>750</v>
      </c>
    </row>
    <row r="3631" spans="2:5" x14ac:dyDescent="0.2">
      <c r="B3631" s="60" t="s">
        <v>5645</v>
      </c>
      <c r="C3631" s="192">
        <v>512020</v>
      </c>
      <c r="D3631" s="60" t="s">
        <v>395</v>
      </c>
      <c r="E3631" s="60" t="s">
        <v>412</v>
      </c>
    </row>
    <row r="3632" spans="2:5" x14ac:dyDescent="0.2">
      <c r="B3632" s="60" t="s">
        <v>5646</v>
      </c>
      <c r="C3632" s="192">
        <v>512020</v>
      </c>
      <c r="D3632" s="60" t="s">
        <v>395</v>
      </c>
      <c r="E3632" s="60" t="s">
        <v>412</v>
      </c>
    </row>
    <row r="3633" spans="2:5" x14ac:dyDescent="0.2">
      <c r="B3633" s="60" t="s">
        <v>5647</v>
      </c>
      <c r="C3633" s="192">
        <v>504614</v>
      </c>
      <c r="D3633" s="60" t="s">
        <v>5648</v>
      </c>
      <c r="E3633" s="60" t="s">
        <v>427</v>
      </c>
    </row>
    <row r="3634" spans="2:5" x14ac:dyDescent="0.2">
      <c r="B3634" s="60" t="s">
        <v>5649</v>
      </c>
      <c r="C3634" s="192">
        <v>516032</v>
      </c>
      <c r="D3634" s="60" t="s">
        <v>395</v>
      </c>
      <c r="E3634" s="60" t="s">
        <v>389</v>
      </c>
    </row>
    <row r="3635" spans="2:5" x14ac:dyDescent="0.2">
      <c r="B3635" s="60" t="s">
        <v>5650</v>
      </c>
      <c r="C3635" s="192">
        <v>516003</v>
      </c>
      <c r="D3635" s="60" t="s">
        <v>395</v>
      </c>
      <c r="E3635" s="60" t="s">
        <v>890</v>
      </c>
    </row>
    <row r="3636" spans="2:5" x14ac:dyDescent="0.2">
      <c r="B3636" s="60" t="s">
        <v>5651</v>
      </c>
      <c r="C3636" s="192">
        <v>519242</v>
      </c>
      <c r="D3636" s="60" t="s">
        <v>395</v>
      </c>
      <c r="E3636" s="60" t="s">
        <v>644</v>
      </c>
    </row>
    <row r="3637" spans="2:5" x14ac:dyDescent="0.2">
      <c r="B3637" s="60" t="s">
        <v>5652</v>
      </c>
      <c r="C3637" s="192">
        <v>532163</v>
      </c>
      <c r="D3637" s="60" t="s">
        <v>5653</v>
      </c>
      <c r="E3637" s="60" t="s">
        <v>398</v>
      </c>
    </row>
    <row r="3638" spans="2:5" x14ac:dyDescent="0.2">
      <c r="B3638" s="60" t="s">
        <v>5654</v>
      </c>
      <c r="C3638" s="192">
        <v>532163</v>
      </c>
      <c r="D3638" s="60" t="s">
        <v>5653</v>
      </c>
      <c r="E3638" s="60" t="s">
        <v>398</v>
      </c>
    </row>
    <row r="3639" spans="2:5" x14ac:dyDescent="0.2">
      <c r="B3639" s="60" t="s">
        <v>5655</v>
      </c>
      <c r="C3639" s="192">
        <v>526885</v>
      </c>
      <c r="D3639" s="60" t="s">
        <v>5656</v>
      </c>
      <c r="E3639" s="60" t="s">
        <v>410</v>
      </c>
    </row>
    <row r="3640" spans="2:5" x14ac:dyDescent="0.2">
      <c r="B3640" s="60" t="s">
        <v>5657</v>
      </c>
      <c r="C3640" s="192">
        <v>530993</v>
      </c>
      <c r="D3640" s="60" t="s">
        <v>395</v>
      </c>
      <c r="E3640" s="60" t="s">
        <v>417</v>
      </c>
    </row>
    <row r="3641" spans="2:5" x14ac:dyDescent="0.2">
      <c r="B3641" s="60" t="s">
        <v>5658</v>
      </c>
      <c r="C3641" s="192">
        <v>531930</v>
      </c>
      <c r="D3641" s="60" t="s">
        <v>395</v>
      </c>
      <c r="E3641" s="60" t="s">
        <v>1314</v>
      </c>
    </row>
    <row r="3642" spans="2:5" x14ac:dyDescent="0.2">
      <c r="B3642" s="60" t="s">
        <v>5659</v>
      </c>
      <c r="C3642" s="192">
        <v>540393</v>
      </c>
      <c r="D3642" s="60" t="s">
        <v>395</v>
      </c>
      <c r="E3642" s="60" t="s">
        <v>718</v>
      </c>
    </row>
    <row r="3643" spans="2:5" x14ac:dyDescent="0.2">
      <c r="B3643" s="60" t="s">
        <v>5660</v>
      </c>
      <c r="C3643" s="192">
        <v>514412</v>
      </c>
      <c r="D3643" s="60" t="s">
        <v>395</v>
      </c>
      <c r="E3643" s="60" t="s">
        <v>509</v>
      </c>
    </row>
    <row r="3644" spans="2:5" x14ac:dyDescent="0.2">
      <c r="B3644" s="60" t="s">
        <v>5661</v>
      </c>
      <c r="C3644" s="192">
        <v>506190</v>
      </c>
      <c r="D3644" s="60" t="s">
        <v>395</v>
      </c>
      <c r="E3644" s="60" t="s">
        <v>816</v>
      </c>
    </row>
    <row r="3645" spans="2:5" x14ac:dyDescent="0.2">
      <c r="B3645" s="60" t="s">
        <v>5662</v>
      </c>
      <c r="C3645" s="192" t="s">
        <v>395</v>
      </c>
      <c r="D3645" s="60" t="s">
        <v>5663</v>
      </c>
      <c r="E3645" s="60" t="s">
        <v>406</v>
      </c>
    </row>
    <row r="3646" spans="2:5" x14ac:dyDescent="0.2">
      <c r="B3646" s="60" t="s">
        <v>5664</v>
      </c>
      <c r="C3646" s="192">
        <v>539124</v>
      </c>
      <c r="D3646" s="60" t="s">
        <v>395</v>
      </c>
      <c r="E3646" s="60" t="s">
        <v>412</v>
      </c>
    </row>
    <row r="3647" spans="2:5" x14ac:dyDescent="0.2">
      <c r="B3647" s="60" t="s">
        <v>5665</v>
      </c>
      <c r="C3647" s="192">
        <v>506313</v>
      </c>
      <c r="D3647" s="60" t="s">
        <v>395</v>
      </c>
      <c r="E3647" s="60" t="s">
        <v>923</v>
      </c>
    </row>
    <row r="3648" spans="2:5" x14ac:dyDescent="0.2">
      <c r="B3648" s="60" t="s">
        <v>5666</v>
      </c>
      <c r="C3648" s="192">
        <v>532663</v>
      </c>
      <c r="D3648" s="60" t="s">
        <v>5667</v>
      </c>
      <c r="E3648" s="60" t="s">
        <v>381</v>
      </c>
    </row>
    <row r="3649" spans="2:5" x14ac:dyDescent="0.2">
      <c r="B3649" s="60" t="s">
        <v>5668</v>
      </c>
      <c r="C3649" s="192">
        <v>533259</v>
      </c>
      <c r="D3649" s="60" t="s">
        <v>5669</v>
      </c>
      <c r="E3649" s="60" t="s">
        <v>584</v>
      </c>
    </row>
    <row r="3650" spans="2:5" x14ac:dyDescent="0.2">
      <c r="B3650" s="60" t="s">
        <v>5670</v>
      </c>
      <c r="C3650" s="192">
        <v>511076</v>
      </c>
      <c r="D3650" s="60" t="s">
        <v>395</v>
      </c>
      <c r="E3650" s="60" t="s">
        <v>417</v>
      </c>
    </row>
    <row r="3651" spans="2:5" x14ac:dyDescent="0.2">
      <c r="B3651" s="60" t="s">
        <v>5671</v>
      </c>
      <c r="C3651" s="192">
        <v>526093</v>
      </c>
      <c r="D3651" s="60" t="s">
        <v>5672</v>
      </c>
      <c r="E3651" s="60" t="s">
        <v>427</v>
      </c>
    </row>
    <row r="3652" spans="2:5" x14ac:dyDescent="0.2">
      <c r="B3652" s="60" t="s">
        <v>5673</v>
      </c>
      <c r="C3652" s="192">
        <v>539201</v>
      </c>
      <c r="D3652" s="60" t="s">
        <v>395</v>
      </c>
      <c r="E3652" s="60" t="s">
        <v>389</v>
      </c>
    </row>
    <row r="3653" spans="2:5" x14ac:dyDescent="0.2">
      <c r="B3653" s="60" t="s">
        <v>5674</v>
      </c>
      <c r="C3653" s="192">
        <v>539404</v>
      </c>
      <c r="D3653" s="60" t="s">
        <v>5675</v>
      </c>
      <c r="E3653" s="60" t="s">
        <v>412</v>
      </c>
    </row>
    <row r="3654" spans="2:5" x14ac:dyDescent="0.2">
      <c r="B3654" s="60" t="s">
        <v>5676</v>
      </c>
      <c r="C3654" s="192">
        <v>536592</v>
      </c>
      <c r="D3654" s="60" t="s">
        <v>395</v>
      </c>
      <c r="E3654" s="60" t="s">
        <v>412</v>
      </c>
    </row>
    <row r="3655" spans="2:5" x14ac:dyDescent="0.2">
      <c r="B3655" s="60" t="s">
        <v>5677</v>
      </c>
      <c r="C3655" s="192">
        <v>508996</v>
      </c>
      <c r="D3655" s="60" t="s">
        <v>5678</v>
      </c>
      <c r="E3655" s="60" t="s">
        <v>481</v>
      </c>
    </row>
    <row r="3656" spans="2:5" x14ac:dyDescent="0.2">
      <c r="B3656" s="60" t="s">
        <v>5679</v>
      </c>
      <c r="C3656" s="192">
        <v>503893</v>
      </c>
      <c r="D3656" s="60" t="s">
        <v>395</v>
      </c>
      <c r="E3656" s="60" t="s">
        <v>378</v>
      </c>
    </row>
    <row r="3657" spans="2:5" x14ac:dyDescent="0.2">
      <c r="B3657" s="60" t="s">
        <v>5680</v>
      </c>
      <c r="C3657" s="192">
        <v>539218</v>
      </c>
      <c r="D3657" s="60" t="s">
        <v>395</v>
      </c>
      <c r="E3657" s="60" t="s">
        <v>412</v>
      </c>
    </row>
    <row r="3658" spans="2:5" x14ac:dyDescent="0.2">
      <c r="B3658" s="60" t="s">
        <v>5681</v>
      </c>
      <c r="C3658" s="192">
        <v>502175</v>
      </c>
      <c r="D3658" s="60" t="s">
        <v>395</v>
      </c>
      <c r="E3658" s="60" t="s">
        <v>408</v>
      </c>
    </row>
    <row r="3659" spans="2:5" x14ac:dyDescent="0.2">
      <c r="B3659" s="60" t="s">
        <v>5682</v>
      </c>
      <c r="C3659" s="192">
        <v>511577</v>
      </c>
      <c r="D3659" s="60" t="s">
        <v>395</v>
      </c>
      <c r="E3659" s="60" t="s">
        <v>412</v>
      </c>
    </row>
    <row r="3660" spans="2:5" x14ac:dyDescent="0.2">
      <c r="B3660" s="60" t="s">
        <v>5683</v>
      </c>
      <c r="C3660" s="192">
        <v>517320</v>
      </c>
      <c r="D3660" s="60" t="s">
        <v>395</v>
      </c>
      <c r="E3660" s="60" t="s">
        <v>693</v>
      </c>
    </row>
    <row r="3661" spans="2:5" x14ac:dyDescent="0.2">
      <c r="B3661" s="60" t="s">
        <v>5684</v>
      </c>
      <c r="C3661" s="192">
        <v>532404</v>
      </c>
      <c r="D3661" s="60" t="s">
        <v>395</v>
      </c>
      <c r="E3661" s="60" t="s">
        <v>488</v>
      </c>
    </row>
    <row r="3662" spans="2:5" x14ac:dyDescent="0.2">
      <c r="B3662" s="60" t="s">
        <v>5685</v>
      </c>
      <c r="C3662" s="192">
        <v>512634</v>
      </c>
      <c r="D3662" s="60" t="s">
        <v>395</v>
      </c>
      <c r="E3662" s="60" t="s">
        <v>596</v>
      </c>
    </row>
    <row r="3663" spans="2:5" x14ac:dyDescent="0.2">
      <c r="B3663" s="60" t="s">
        <v>5686</v>
      </c>
      <c r="C3663" s="192">
        <v>524667</v>
      </c>
      <c r="D3663" s="60" t="s">
        <v>5687</v>
      </c>
      <c r="E3663" s="60" t="s">
        <v>1323</v>
      </c>
    </row>
    <row r="3664" spans="2:5" x14ac:dyDescent="0.2">
      <c r="B3664" s="60" t="s">
        <v>5688</v>
      </c>
      <c r="C3664" s="192">
        <v>531893</v>
      </c>
      <c r="D3664" s="60" t="s">
        <v>395</v>
      </c>
      <c r="E3664" s="60" t="s">
        <v>816</v>
      </c>
    </row>
    <row r="3665" spans="2:5" x14ac:dyDescent="0.2">
      <c r="B3665" s="60" t="s">
        <v>5689</v>
      </c>
      <c r="C3665" s="192">
        <v>523710</v>
      </c>
      <c r="D3665" s="60" t="s">
        <v>395</v>
      </c>
      <c r="E3665" s="60" t="s">
        <v>596</v>
      </c>
    </row>
    <row r="3666" spans="2:5" x14ac:dyDescent="0.2">
      <c r="B3666" s="60" t="s">
        <v>5690</v>
      </c>
      <c r="C3666" s="192">
        <v>540728</v>
      </c>
      <c r="D3666" s="60" t="s">
        <v>395</v>
      </c>
      <c r="E3666" s="60" t="s">
        <v>384</v>
      </c>
    </row>
    <row r="3667" spans="2:5" x14ac:dyDescent="0.2">
      <c r="B3667" s="60" t="s">
        <v>5691</v>
      </c>
      <c r="C3667" s="192">
        <v>532102</v>
      </c>
      <c r="D3667" s="60" t="s">
        <v>395</v>
      </c>
      <c r="E3667" s="60" t="s">
        <v>1093</v>
      </c>
    </row>
    <row r="3668" spans="2:5" x14ac:dyDescent="0.2">
      <c r="B3668" s="60" t="s">
        <v>5692</v>
      </c>
      <c r="C3668" s="192">
        <v>540719</v>
      </c>
      <c r="D3668" s="60" t="s">
        <v>5693</v>
      </c>
      <c r="E3668" s="60" t="s">
        <v>2807</v>
      </c>
    </row>
    <row r="3669" spans="2:5" x14ac:dyDescent="0.2">
      <c r="B3669" s="60" t="s">
        <v>5694</v>
      </c>
      <c r="C3669" s="192">
        <v>590098</v>
      </c>
      <c r="D3669" s="60" t="s">
        <v>5695</v>
      </c>
      <c r="E3669" s="60" t="s">
        <v>378</v>
      </c>
    </row>
    <row r="3670" spans="2:5" x14ac:dyDescent="0.2">
      <c r="B3670" s="60" t="s">
        <v>5696</v>
      </c>
      <c r="C3670" s="192">
        <v>526081</v>
      </c>
      <c r="D3670" s="60" t="s">
        <v>5697</v>
      </c>
      <c r="E3670" s="60" t="s">
        <v>455</v>
      </c>
    </row>
    <row r="3671" spans="2:5" x14ac:dyDescent="0.2">
      <c r="B3671" s="60" t="s">
        <v>5698</v>
      </c>
      <c r="C3671" s="192">
        <v>531797</v>
      </c>
      <c r="D3671" s="60" t="s">
        <v>395</v>
      </c>
      <c r="E3671" s="60" t="s">
        <v>408</v>
      </c>
    </row>
    <row r="3672" spans="2:5" x14ac:dyDescent="0.2">
      <c r="B3672" s="60" t="s">
        <v>5699</v>
      </c>
      <c r="C3672" s="192">
        <v>511672</v>
      </c>
      <c r="D3672" s="60" t="s">
        <v>395</v>
      </c>
      <c r="E3672" s="60" t="s">
        <v>427</v>
      </c>
    </row>
    <row r="3673" spans="2:5" x14ac:dyDescent="0.2">
      <c r="B3673" s="60" t="s">
        <v>5700</v>
      </c>
      <c r="C3673" s="192">
        <v>516110</v>
      </c>
      <c r="D3673" s="60" t="s">
        <v>5701</v>
      </c>
      <c r="E3673" s="60" t="s">
        <v>584</v>
      </c>
    </row>
    <row r="3674" spans="2:5" x14ac:dyDescent="0.2">
      <c r="B3674" s="60" t="s">
        <v>5702</v>
      </c>
      <c r="C3674" s="192">
        <v>526544</v>
      </c>
      <c r="D3674" s="60" t="s">
        <v>395</v>
      </c>
      <c r="E3674" s="60" t="s">
        <v>401</v>
      </c>
    </row>
    <row r="3675" spans="2:5" x14ac:dyDescent="0.2">
      <c r="B3675" s="60" t="s">
        <v>5703</v>
      </c>
      <c r="C3675" s="192">
        <v>507894</v>
      </c>
      <c r="D3675" s="60" t="s">
        <v>395</v>
      </c>
      <c r="E3675" s="60" t="s">
        <v>672</v>
      </c>
    </row>
    <row r="3676" spans="2:5" x14ac:dyDescent="0.2">
      <c r="B3676" s="60" t="s">
        <v>5704</v>
      </c>
      <c r="C3676" s="192">
        <v>507894</v>
      </c>
      <c r="D3676" s="60" t="s">
        <v>395</v>
      </c>
      <c r="E3676" s="60" t="s">
        <v>672</v>
      </c>
    </row>
    <row r="3677" spans="2:5" x14ac:dyDescent="0.2">
      <c r="B3677" s="60" t="s">
        <v>5705</v>
      </c>
      <c r="C3677" s="192">
        <v>505790</v>
      </c>
      <c r="D3677" s="60" t="s">
        <v>5706</v>
      </c>
      <c r="E3677" s="60" t="s">
        <v>403</v>
      </c>
    </row>
    <row r="3678" spans="2:5" x14ac:dyDescent="0.2">
      <c r="B3678" s="60" t="s">
        <v>5707</v>
      </c>
      <c r="C3678" s="192">
        <v>505790</v>
      </c>
      <c r="D3678" s="60" t="s">
        <v>5706</v>
      </c>
      <c r="E3678" s="60" t="s">
        <v>403</v>
      </c>
    </row>
    <row r="3679" spans="2:5" x14ac:dyDescent="0.2">
      <c r="B3679" s="60" t="s">
        <v>5708</v>
      </c>
      <c r="C3679" s="192">
        <v>534139</v>
      </c>
      <c r="D3679" s="60" t="s">
        <v>5709</v>
      </c>
      <c r="E3679" s="60" t="s">
        <v>438</v>
      </c>
    </row>
    <row r="3680" spans="2:5" x14ac:dyDescent="0.2">
      <c r="B3680" s="60" t="s">
        <v>5710</v>
      </c>
      <c r="C3680" s="192">
        <v>538857</v>
      </c>
      <c r="D3680" s="60" t="s">
        <v>395</v>
      </c>
      <c r="E3680" s="60" t="s">
        <v>412</v>
      </c>
    </row>
    <row r="3681" spans="2:5" x14ac:dyDescent="0.2">
      <c r="B3681" s="60" t="s">
        <v>5711</v>
      </c>
      <c r="C3681" s="192">
        <v>505141</v>
      </c>
      <c r="D3681" s="60" t="s">
        <v>395</v>
      </c>
      <c r="E3681" s="60" t="s">
        <v>1052</v>
      </c>
    </row>
    <row r="3682" spans="2:5" x14ac:dyDescent="0.2">
      <c r="B3682" s="60" t="s">
        <v>5712</v>
      </c>
      <c r="C3682" s="192">
        <v>505141</v>
      </c>
      <c r="D3682" s="60" t="s">
        <v>395</v>
      </c>
      <c r="E3682" s="60" t="s">
        <v>1052</v>
      </c>
    </row>
    <row r="3683" spans="2:5" x14ac:dyDescent="0.2">
      <c r="B3683" s="60" t="s">
        <v>5713</v>
      </c>
      <c r="C3683" s="192">
        <v>530361</v>
      </c>
      <c r="D3683" s="60" t="s">
        <v>395</v>
      </c>
      <c r="E3683" s="60" t="s">
        <v>455</v>
      </c>
    </row>
    <row r="3684" spans="2:5" x14ac:dyDescent="0.2">
      <c r="B3684" s="60" t="s">
        <v>5714</v>
      </c>
      <c r="C3684" s="192">
        <v>533268</v>
      </c>
      <c r="D3684" s="60" t="s">
        <v>395</v>
      </c>
      <c r="E3684" s="60" t="s">
        <v>1133</v>
      </c>
    </row>
    <row r="3685" spans="2:5" x14ac:dyDescent="0.2">
      <c r="B3685" s="60" t="s">
        <v>5715</v>
      </c>
      <c r="C3685" s="192">
        <v>526807</v>
      </c>
      <c r="D3685" s="60" t="s">
        <v>5716</v>
      </c>
      <c r="E3685" s="60" t="s">
        <v>1642</v>
      </c>
    </row>
    <row r="3686" spans="2:5" x14ac:dyDescent="0.2">
      <c r="B3686" s="60" t="s">
        <v>5717</v>
      </c>
      <c r="C3686" s="192">
        <v>521182</v>
      </c>
      <c r="D3686" s="60" t="s">
        <v>395</v>
      </c>
      <c r="E3686" s="60" t="s">
        <v>417</v>
      </c>
    </row>
    <row r="3687" spans="2:5" x14ac:dyDescent="0.2">
      <c r="B3687" s="60" t="s">
        <v>5718</v>
      </c>
      <c r="C3687" s="192">
        <v>514264</v>
      </c>
      <c r="D3687" s="60" t="s">
        <v>395</v>
      </c>
      <c r="E3687" s="60" t="s">
        <v>410</v>
      </c>
    </row>
    <row r="3688" spans="2:5" x14ac:dyDescent="0.2">
      <c r="B3688" s="60" t="s">
        <v>5719</v>
      </c>
      <c r="C3688" s="192" t="s">
        <v>395</v>
      </c>
      <c r="D3688" s="60" t="s">
        <v>5720</v>
      </c>
      <c r="E3688" s="60" t="s">
        <v>406</v>
      </c>
    </row>
    <row r="3689" spans="2:5" x14ac:dyDescent="0.2">
      <c r="B3689" s="60" t="s">
        <v>5721</v>
      </c>
      <c r="C3689" s="192">
        <v>540673</v>
      </c>
      <c r="D3689" s="60" t="s">
        <v>5722</v>
      </c>
      <c r="E3689" s="60" t="s">
        <v>3175</v>
      </c>
    </row>
    <row r="3690" spans="2:5" x14ac:dyDescent="0.2">
      <c r="B3690" s="60" t="s">
        <v>5723</v>
      </c>
      <c r="C3690" s="192">
        <v>540673</v>
      </c>
      <c r="D3690" s="60" t="s">
        <v>5722</v>
      </c>
      <c r="E3690" s="60" t="s">
        <v>3175</v>
      </c>
    </row>
    <row r="3691" spans="2:5" x14ac:dyDescent="0.2">
      <c r="B3691" s="60" t="s">
        <v>5724</v>
      </c>
      <c r="C3691" s="192">
        <v>532886</v>
      </c>
      <c r="D3691" s="60" t="s">
        <v>5725</v>
      </c>
      <c r="E3691" s="60" t="s">
        <v>410</v>
      </c>
    </row>
    <row r="3692" spans="2:5" x14ac:dyDescent="0.2">
      <c r="B3692" s="60" t="s">
        <v>5726</v>
      </c>
      <c r="C3692" s="192">
        <v>530075</v>
      </c>
      <c r="D3692" s="60" t="s">
        <v>5727</v>
      </c>
      <c r="E3692" s="60" t="s">
        <v>458</v>
      </c>
    </row>
    <row r="3693" spans="2:5" x14ac:dyDescent="0.2">
      <c r="B3693" s="60" t="s">
        <v>5728</v>
      </c>
      <c r="C3693" s="192">
        <v>538875</v>
      </c>
      <c r="D3693" s="60" t="s">
        <v>395</v>
      </c>
      <c r="E3693" s="60" t="s">
        <v>816</v>
      </c>
    </row>
    <row r="3694" spans="2:5" x14ac:dyDescent="0.2">
      <c r="B3694" s="60" t="s">
        <v>5729</v>
      </c>
      <c r="C3694" s="192">
        <v>532021</v>
      </c>
      <c r="D3694" s="60" t="s">
        <v>395</v>
      </c>
      <c r="E3694" s="60" t="s">
        <v>433</v>
      </c>
    </row>
    <row r="3695" spans="2:5" x14ac:dyDescent="0.2">
      <c r="B3695" s="60" t="s">
        <v>5730</v>
      </c>
      <c r="C3695" s="192">
        <v>531980</v>
      </c>
      <c r="D3695" s="60" t="s">
        <v>395</v>
      </c>
      <c r="E3695" s="60" t="s">
        <v>381</v>
      </c>
    </row>
    <row r="3696" spans="2:5" x14ac:dyDescent="0.2">
      <c r="B3696" s="60" t="s">
        <v>5731</v>
      </c>
      <c r="C3696" s="192">
        <v>512529</v>
      </c>
      <c r="D3696" s="60" t="s">
        <v>5732</v>
      </c>
      <c r="E3696" s="60" t="s">
        <v>433</v>
      </c>
    </row>
    <row r="3697" spans="2:5" x14ac:dyDescent="0.2">
      <c r="B3697" s="60" t="s">
        <v>5733</v>
      </c>
      <c r="C3697" s="192" t="s">
        <v>395</v>
      </c>
      <c r="D3697" s="60" t="s">
        <v>5734</v>
      </c>
      <c r="E3697" s="60" t="s">
        <v>406</v>
      </c>
    </row>
    <row r="3698" spans="2:5" x14ac:dyDescent="0.2">
      <c r="B3698" s="60" t="s">
        <v>5735</v>
      </c>
      <c r="C3698" s="192">
        <v>502450</v>
      </c>
      <c r="D3698" s="60" t="s">
        <v>5736</v>
      </c>
      <c r="E3698" s="60" t="s">
        <v>389</v>
      </c>
    </row>
    <row r="3699" spans="2:5" x14ac:dyDescent="0.2">
      <c r="B3699" s="60" t="s">
        <v>5737</v>
      </c>
      <c r="C3699" s="192">
        <v>505075</v>
      </c>
      <c r="D3699" s="60" t="s">
        <v>5738</v>
      </c>
      <c r="E3699" s="60" t="s">
        <v>750</v>
      </c>
    </row>
    <row r="3700" spans="2:5" x14ac:dyDescent="0.2">
      <c r="B3700" s="60" t="s">
        <v>5739</v>
      </c>
      <c r="C3700" s="192">
        <v>511760</v>
      </c>
      <c r="D3700" s="60" t="s">
        <v>395</v>
      </c>
      <c r="E3700" s="60" t="s">
        <v>412</v>
      </c>
    </row>
    <row r="3701" spans="2:5" x14ac:dyDescent="0.2">
      <c r="B3701" s="60" t="s">
        <v>5740</v>
      </c>
      <c r="C3701" s="192">
        <v>524324</v>
      </c>
      <c r="D3701" s="60" t="s">
        <v>395</v>
      </c>
      <c r="E3701" s="60" t="s">
        <v>555</v>
      </c>
    </row>
    <row r="3702" spans="2:5" x14ac:dyDescent="0.2">
      <c r="B3702" s="60" t="s">
        <v>5741</v>
      </c>
      <c r="C3702" s="192">
        <v>532993</v>
      </c>
      <c r="D3702" s="60" t="s">
        <v>5742</v>
      </c>
      <c r="E3702" s="60" t="s">
        <v>923</v>
      </c>
    </row>
    <row r="3703" spans="2:5" x14ac:dyDescent="0.2">
      <c r="B3703" s="60" t="s">
        <v>5743</v>
      </c>
      <c r="C3703" s="192">
        <v>530867</v>
      </c>
      <c r="D3703" s="60" t="s">
        <v>395</v>
      </c>
      <c r="E3703" s="60" t="s">
        <v>378</v>
      </c>
    </row>
    <row r="3704" spans="2:5" x14ac:dyDescent="0.2">
      <c r="B3704" s="60" t="s">
        <v>5744</v>
      </c>
      <c r="C3704" s="192">
        <v>524546</v>
      </c>
      <c r="D3704" s="60" t="s">
        <v>395</v>
      </c>
      <c r="E3704" s="60" t="s">
        <v>433</v>
      </c>
    </row>
    <row r="3705" spans="2:5" x14ac:dyDescent="0.2">
      <c r="B3705" s="60" t="s">
        <v>5745</v>
      </c>
      <c r="C3705" s="192">
        <v>513436</v>
      </c>
      <c r="D3705" s="60" t="s">
        <v>5746</v>
      </c>
      <c r="E3705" s="60" t="s">
        <v>427</v>
      </c>
    </row>
    <row r="3706" spans="2:5" x14ac:dyDescent="0.2">
      <c r="B3706" s="60" t="s">
        <v>5747</v>
      </c>
      <c r="C3706" s="192">
        <v>509870</v>
      </c>
      <c r="D3706" s="60" t="s">
        <v>395</v>
      </c>
      <c r="E3706" s="60" t="s">
        <v>481</v>
      </c>
    </row>
    <row r="3707" spans="2:5" x14ac:dyDescent="0.2">
      <c r="B3707" s="60" t="s">
        <v>5748</v>
      </c>
      <c r="C3707" s="192">
        <v>519031</v>
      </c>
      <c r="D3707" s="60" t="s">
        <v>395</v>
      </c>
      <c r="E3707" s="60" t="s">
        <v>455</v>
      </c>
    </row>
    <row r="3708" spans="2:5" x14ac:dyDescent="0.2">
      <c r="B3708" s="60" t="s">
        <v>5749</v>
      </c>
      <c r="C3708" s="192">
        <v>526508</v>
      </c>
      <c r="D3708" s="60" t="s">
        <v>395</v>
      </c>
      <c r="E3708" s="60" t="s">
        <v>1642</v>
      </c>
    </row>
    <row r="3709" spans="2:5" x14ac:dyDescent="0.2">
      <c r="B3709" s="60" t="s">
        <v>5750</v>
      </c>
      <c r="C3709" s="192">
        <v>539520</v>
      </c>
      <c r="D3709" s="60" t="s">
        <v>395</v>
      </c>
      <c r="E3709" s="60" t="s">
        <v>417</v>
      </c>
    </row>
    <row r="3710" spans="2:5" x14ac:dyDescent="0.2">
      <c r="B3710" s="60" t="s">
        <v>5751</v>
      </c>
      <c r="C3710" s="192">
        <v>501423</v>
      </c>
      <c r="D3710" s="60" t="s">
        <v>395</v>
      </c>
      <c r="E3710" s="60" t="s">
        <v>515</v>
      </c>
    </row>
    <row r="3711" spans="2:5" x14ac:dyDescent="0.2">
      <c r="B3711" s="60" t="s">
        <v>5752</v>
      </c>
      <c r="C3711" s="192" t="s">
        <v>395</v>
      </c>
      <c r="D3711" s="60" t="s">
        <v>5753</v>
      </c>
      <c r="E3711" s="60" t="s">
        <v>406</v>
      </c>
    </row>
    <row r="3712" spans="2:5" x14ac:dyDescent="0.2">
      <c r="B3712" s="60" t="s">
        <v>5754</v>
      </c>
      <c r="C3712" s="192">
        <v>531431</v>
      </c>
      <c r="D3712" s="60" t="s">
        <v>5755</v>
      </c>
      <c r="E3712" s="60" t="s">
        <v>403</v>
      </c>
    </row>
    <row r="3713" spans="2:5" x14ac:dyDescent="0.2">
      <c r="B3713" s="60" t="s">
        <v>5756</v>
      </c>
      <c r="C3713" s="192">
        <v>531431</v>
      </c>
      <c r="D3713" s="60" t="s">
        <v>5755</v>
      </c>
      <c r="E3713" s="60" t="s">
        <v>403</v>
      </c>
    </row>
    <row r="3714" spans="2:5" x14ac:dyDescent="0.2">
      <c r="B3714" s="60" t="s">
        <v>5757</v>
      </c>
      <c r="C3714" s="192">
        <v>540797</v>
      </c>
      <c r="D3714" s="60" t="s">
        <v>5758</v>
      </c>
      <c r="E3714" s="60" t="s">
        <v>865</v>
      </c>
    </row>
    <row r="3715" spans="2:5" x14ac:dyDescent="0.2">
      <c r="B3715" s="60" t="s">
        <v>5759</v>
      </c>
      <c r="C3715" s="192">
        <v>511754</v>
      </c>
      <c r="D3715" s="60" t="s">
        <v>395</v>
      </c>
      <c r="E3715" s="60" t="s">
        <v>412</v>
      </c>
    </row>
    <row r="3716" spans="2:5" x14ac:dyDescent="0.2">
      <c r="B3716" s="60" t="s">
        <v>5760</v>
      </c>
      <c r="C3716" s="192">
        <v>539895</v>
      </c>
      <c r="D3716" s="60" t="s">
        <v>395</v>
      </c>
      <c r="E3716" s="60" t="s">
        <v>378</v>
      </c>
    </row>
    <row r="3717" spans="2:5" x14ac:dyDescent="0.2">
      <c r="B3717" s="60" t="s">
        <v>5761</v>
      </c>
      <c r="C3717" s="192">
        <v>509874</v>
      </c>
      <c r="D3717" s="60" t="s">
        <v>5762</v>
      </c>
      <c r="E3717" s="60" t="s">
        <v>672</v>
      </c>
    </row>
    <row r="3718" spans="2:5" x14ac:dyDescent="0.2">
      <c r="B3718" s="60" t="s">
        <v>5763</v>
      </c>
      <c r="C3718" s="192">
        <v>512499</v>
      </c>
      <c r="D3718" s="60" t="s">
        <v>395</v>
      </c>
      <c r="E3718" s="60" t="s">
        <v>378</v>
      </c>
    </row>
    <row r="3719" spans="2:5" x14ac:dyDescent="0.2">
      <c r="B3719" s="60" t="s">
        <v>5764</v>
      </c>
      <c r="C3719" s="192">
        <v>532455</v>
      </c>
      <c r="D3719" s="60" t="s">
        <v>395</v>
      </c>
      <c r="E3719" s="60" t="s">
        <v>469</v>
      </c>
    </row>
    <row r="3720" spans="2:5" x14ac:dyDescent="0.2">
      <c r="B3720" s="60" t="s">
        <v>5765</v>
      </c>
      <c r="C3720" s="192">
        <v>540259</v>
      </c>
      <c r="D3720" s="60" t="s">
        <v>395</v>
      </c>
      <c r="E3720" s="60" t="s">
        <v>3175</v>
      </c>
    </row>
    <row r="3721" spans="2:5" x14ac:dyDescent="0.2">
      <c r="B3721" s="60" t="s">
        <v>5766</v>
      </c>
      <c r="C3721" s="192">
        <v>542232</v>
      </c>
      <c r="D3721" s="60" t="s">
        <v>5767</v>
      </c>
      <c r="E3721" s="60" t="s">
        <v>761</v>
      </c>
    </row>
    <row r="3722" spans="2:5" x14ac:dyDescent="0.2">
      <c r="B3722" s="60" t="s">
        <v>5768</v>
      </c>
      <c r="C3722" s="192">
        <v>540425</v>
      </c>
      <c r="D3722" s="60" t="s">
        <v>5769</v>
      </c>
      <c r="E3722" s="60" t="s">
        <v>718</v>
      </c>
    </row>
    <row r="3723" spans="2:5" x14ac:dyDescent="0.2">
      <c r="B3723" s="60" t="s">
        <v>5770</v>
      </c>
      <c r="C3723" s="192">
        <v>512297</v>
      </c>
      <c r="D3723" s="60" t="s">
        <v>395</v>
      </c>
      <c r="E3723" s="60" t="s">
        <v>403</v>
      </c>
    </row>
    <row r="3724" spans="2:5" x14ac:dyDescent="0.2">
      <c r="B3724" s="60" t="s">
        <v>5771</v>
      </c>
      <c r="C3724" s="192">
        <v>531925</v>
      </c>
      <c r="D3724" s="60" t="s">
        <v>395</v>
      </c>
      <c r="E3724" s="60" t="s">
        <v>455</v>
      </c>
    </row>
    <row r="3725" spans="2:5" x14ac:dyDescent="0.2">
      <c r="B3725" s="60" t="s">
        <v>5772</v>
      </c>
      <c r="C3725" s="192">
        <v>522034</v>
      </c>
      <c r="D3725" s="60" t="s">
        <v>5773</v>
      </c>
      <c r="E3725" s="60" t="s">
        <v>750</v>
      </c>
    </row>
    <row r="3726" spans="2:5" x14ac:dyDescent="0.2">
      <c r="B3726" s="60" t="s">
        <v>5774</v>
      </c>
      <c r="C3726" s="192">
        <v>539921</v>
      </c>
      <c r="D3726" s="60" t="s">
        <v>395</v>
      </c>
      <c r="E3726" s="60" t="s">
        <v>500</v>
      </c>
    </row>
    <row r="3727" spans="2:5" x14ac:dyDescent="0.2">
      <c r="B3727" s="60" t="s">
        <v>5775</v>
      </c>
      <c r="C3727" s="192" t="s">
        <v>395</v>
      </c>
      <c r="D3727" s="60" t="s">
        <v>5776</v>
      </c>
      <c r="E3727" s="60" t="s">
        <v>406</v>
      </c>
    </row>
    <row r="3728" spans="2:5" x14ac:dyDescent="0.2">
      <c r="B3728" s="60" t="s">
        <v>5777</v>
      </c>
      <c r="C3728" s="192" t="s">
        <v>395</v>
      </c>
      <c r="D3728" s="60" t="s">
        <v>5776</v>
      </c>
      <c r="E3728" s="60" t="s">
        <v>406</v>
      </c>
    </row>
    <row r="3729" spans="2:5" x14ac:dyDescent="0.2">
      <c r="B3729" s="60" t="s">
        <v>5778</v>
      </c>
      <c r="C3729" s="192">
        <v>514402</v>
      </c>
      <c r="D3729" s="60" t="s">
        <v>395</v>
      </c>
      <c r="E3729" s="60" t="s">
        <v>410</v>
      </c>
    </row>
    <row r="3730" spans="2:5" x14ac:dyDescent="0.2">
      <c r="B3730" s="60" t="s">
        <v>5779</v>
      </c>
      <c r="C3730" s="192">
        <v>539584</v>
      </c>
      <c r="D3730" s="60" t="s">
        <v>395</v>
      </c>
      <c r="E3730" s="60" t="s">
        <v>417</v>
      </c>
    </row>
    <row r="3731" spans="2:5" x14ac:dyDescent="0.2">
      <c r="B3731" s="60" t="s">
        <v>5780</v>
      </c>
      <c r="C3731" s="192">
        <v>538666</v>
      </c>
      <c r="D3731" s="60" t="s">
        <v>5781</v>
      </c>
      <c r="E3731" s="60" t="s">
        <v>539</v>
      </c>
    </row>
    <row r="3732" spans="2:5" x14ac:dyDescent="0.2">
      <c r="B3732" s="60" t="s">
        <v>5782</v>
      </c>
      <c r="C3732" s="192">
        <v>513548</v>
      </c>
      <c r="D3732" s="60" t="s">
        <v>395</v>
      </c>
      <c r="E3732" s="60" t="s">
        <v>427</v>
      </c>
    </row>
    <row r="3733" spans="2:5" x14ac:dyDescent="0.2">
      <c r="B3733" s="60" t="s">
        <v>5783</v>
      </c>
      <c r="C3733" s="192">
        <v>535602</v>
      </c>
      <c r="D3733" s="60" t="s">
        <v>5784</v>
      </c>
      <c r="E3733" s="60" t="s">
        <v>750</v>
      </c>
    </row>
    <row r="3734" spans="2:5" x14ac:dyDescent="0.2">
      <c r="B3734" s="60" t="s">
        <v>5785</v>
      </c>
      <c r="C3734" s="192">
        <v>512393</v>
      </c>
      <c r="D3734" s="60" t="s">
        <v>395</v>
      </c>
      <c r="E3734" s="60" t="s">
        <v>378</v>
      </c>
    </row>
    <row r="3735" spans="2:5" x14ac:dyDescent="0.2">
      <c r="B3735" s="60" t="s">
        <v>5786</v>
      </c>
      <c r="C3735" s="192">
        <v>540725</v>
      </c>
      <c r="D3735" s="60" t="s">
        <v>395</v>
      </c>
      <c r="E3735" s="60" t="s">
        <v>378</v>
      </c>
    </row>
    <row r="3736" spans="2:5" x14ac:dyDescent="0.2">
      <c r="B3736" s="60" t="s">
        <v>5787</v>
      </c>
      <c r="C3736" s="192">
        <v>540786</v>
      </c>
      <c r="D3736" s="60" t="s">
        <v>395</v>
      </c>
      <c r="E3736" s="60" t="s">
        <v>693</v>
      </c>
    </row>
    <row r="3737" spans="2:5" x14ac:dyDescent="0.2">
      <c r="B3737" s="60" t="s">
        <v>5788</v>
      </c>
      <c r="C3737" s="192">
        <v>532908</v>
      </c>
      <c r="D3737" s="60" t="s">
        <v>5789</v>
      </c>
      <c r="E3737" s="60" t="s">
        <v>433</v>
      </c>
    </row>
    <row r="3738" spans="2:5" x14ac:dyDescent="0.2">
      <c r="B3738" s="60" t="s">
        <v>5790</v>
      </c>
      <c r="C3738" s="192">
        <v>523449</v>
      </c>
      <c r="D3738" s="60" t="s">
        <v>395</v>
      </c>
      <c r="E3738" s="60" t="s">
        <v>764</v>
      </c>
    </row>
    <row r="3739" spans="2:5" x14ac:dyDescent="0.2">
      <c r="B3739" s="60" t="s">
        <v>5791</v>
      </c>
      <c r="C3739" s="192">
        <v>523449</v>
      </c>
      <c r="D3739" s="60" t="s">
        <v>395</v>
      </c>
      <c r="E3739" s="60" t="s">
        <v>764</v>
      </c>
    </row>
    <row r="3740" spans="2:5" x14ac:dyDescent="0.2">
      <c r="B3740" s="60" t="s">
        <v>5792</v>
      </c>
      <c r="C3740" s="192">
        <v>538212</v>
      </c>
      <c r="D3740" s="60" t="s">
        <v>395</v>
      </c>
      <c r="E3740" s="60" t="s">
        <v>412</v>
      </c>
    </row>
    <row r="3741" spans="2:5" x14ac:dyDescent="0.2">
      <c r="B3741" s="60" t="s">
        <v>5793</v>
      </c>
      <c r="C3741" s="192">
        <v>540221</v>
      </c>
      <c r="D3741" s="60" t="s">
        <v>395</v>
      </c>
      <c r="E3741" s="60" t="s">
        <v>417</v>
      </c>
    </row>
    <row r="3742" spans="2:5" x14ac:dyDescent="0.2">
      <c r="B3742" s="60" t="s">
        <v>5794</v>
      </c>
      <c r="C3742" s="192">
        <v>540147</v>
      </c>
      <c r="D3742" s="60" t="s">
        <v>395</v>
      </c>
      <c r="E3742" s="60" t="s">
        <v>793</v>
      </c>
    </row>
    <row r="3743" spans="2:5" x14ac:dyDescent="0.2">
      <c r="B3743" s="60" t="s">
        <v>5795</v>
      </c>
      <c r="C3743" s="192">
        <v>540203</v>
      </c>
      <c r="D3743" s="60" t="s">
        <v>5796</v>
      </c>
      <c r="E3743" s="60" t="s">
        <v>672</v>
      </c>
    </row>
    <row r="3744" spans="2:5" x14ac:dyDescent="0.2">
      <c r="B3744" s="60" t="s">
        <v>5797</v>
      </c>
      <c r="C3744" s="192">
        <v>540757</v>
      </c>
      <c r="D3744" s="60" t="s">
        <v>395</v>
      </c>
      <c r="E3744" s="60" t="s">
        <v>455</v>
      </c>
    </row>
    <row r="3745" spans="2:5" x14ac:dyDescent="0.2">
      <c r="B3745" s="60" t="s">
        <v>5798</v>
      </c>
      <c r="C3745" s="192">
        <v>530525</v>
      </c>
      <c r="D3745" s="60" t="s">
        <v>395</v>
      </c>
      <c r="E3745" s="60" t="s">
        <v>509</v>
      </c>
    </row>
    <row r="3746" spans="2:5" x14ac:dyDescent="0.2">
      <c r="B3746" s="60" t="s">
        <v>5799</v>
      </c>
      <c r="C3746" s="192">
        <v>533301</v>
      </c>
      <c r="D3746" s="60" t="s">
        <v>5800</v>
      </c>
      <c r="E3746" s="60" t="s">
        <v>410</v>
      </c>
    </row>
    <row r="3747" spans="2:5" x14ac:dyDescent="0.2">
      <c r="B3747" s="60" t="s">
        <v>5801</v>
      </c>
      <c r="C3747" s="192">
        <v>526839</v>
      </c>
      <c r="D3747" s="60" t="s">
        <v>395</v>
      </c>
      <c r="E3747" s="60" t="s">
        <v>793</v>
      </c>
    </row>
    <row r="3748" spans="2:5" x14ac:dyDescent="0.2">
      <c r="B3748" s="60" t="s">
        <v>5802</v>
      </c>
      <c r="C3748" s="192">
        <v>538685</v>
      </c>
      <c r="D3748" s="60" t="s">
        <v>5803</v>
      </c>
      <c r="E3748" s="60" t="s">
        <v>398</v>
      </c>
    </row>
    <row r="3749" spans="2:5" x14ac:dyDescent="0.2">
      <c r="B3749" s="60" t="s">
        <v>5804</v>
      </c>
      <c r="C3749" s="192">
        <v>512367</v>
      </c>
      <c r="D3749" s="60" t="s">
        <v>395</v>
      </c>
      <c r="E3749" s="60" t="s">
        <v>378</v>
      </c>
    </row>
    <row r="3750" spans="2:5" x14ac:dyDescent="0.2">
      <c r="B3750" s="60" t="s">
        <v>5805</v>
      </c>
      <c r="C3750" s="192">
        <v>526117</v>
      </c>
      <c r="D3750" s="60" t="s">
        <v>395</v>
      </c>
      <c r="E3750" s="60" t="s">
        <v>941</v>
      </c>
    </row>
    <row r="3751" spans="2:5" x14ac:dyDescent="0.2">
      <c r="B3751" s="60" t="s">
        <v>5806</v>
      </c>
      <c r="C3751" s="192">
        <v>539111</v>
      </c>
      <c r="D3751" s="60" t="s">
        <v>395</v>
      </c>
      <c r="E3751" s="60" t="s">
        <v>410</v>
      </c>
    </row>
    <row r="3752" spans="2:5" x14ac:dyDescent="0.2">
      <c r="B3752" s="60" t="s">
        <v>5807</v>
      </c>
      <c r="C3752" s="192">
        <v>526137</v>
      </c>
      <c r="D3752" s="60" t="s">
        <v>395</v>
      </c>
      <c r="E3752" s="60" t="s">
        <v>590</v>
      </c>
    </row>
    <row r="3753" spans="2:5" x14ac:dyDescent="0.2">
      <c r="B3753" s="60" t="s">
        <v>5808</v>
      </c>
      <c r="C3753" s="192">
        <v>507952</v>
      </c>
      <c r="D3753" s="60" t="s">
        <v>395</v>
      </c>
      <c r="E3753" s="60" t="s">
        <v>412</v>
      </c>
    </row>
    <row r="3754" spans="2:5" x14ac:dyDescent="0.2">
      <c r="B3754" s="60" t="s">
        <v>5809</v>
      </c>
      <c r="C3754" s="192">
        <v>531201</v>
      </c>
      <c r="D3754" s="60" t="s">
        <v>395</v>
      </c>
      <c r="E3754" s="60" t="s">
        <v>693</v>
      </c>
    </row>
    <row r="3755" spans="2:5" x14ac:dyDescent="0.2">
      <c r="B3755" s="60" t="s">
        <v>5810</v>
      </c>
      <c r="C3755" s="192">
        <v>513709</v>
      </c>
      <c r="D3755" s="60" t="s">
        <v>395</v>
      </c>
      <c r="E3755" s="60" t="s">
        <v>403</v>
      </c>
    </row>
    <row r="3756" spans="2:5" x14ac:dyDescent="0.2">
      <c r="B3756" s="60" t="s">
        <v>5811</v>
      </c>
      <c r="C3756" s="192">
        <v>530549</v>
      </c>
      <c r="D3756" s="60" t="s">
        <v>5812</v>
      </c>
      <c r="E3756" s="60" t="s">
        <v>433</v>
      </c>
    </row>
    <row r="3757" spans="2:5" x14ac:dyDescent="0.2">
      <c r="B3757" s="60" t="s">
        <v>5813</v>
      </c>
      <c r="C3757" s="192">
        <v>533389</v>
      </c>
      <c r="D3757" s="60" t="s">
        <v>5814</v>
      </c>
      <c r="E3757" s="60" t="s">
        <v>693</v>
      </c>
    </row>
    <row r="3758" spans="2:5" x14ac:dyDescent="0.2">
      <c r="B3758" s="60" t="s">
        <v>5815</v>
      </c>
      <c r="C3758" s="192">
        <v>523598</v>
      </c>
      <c r="D3758" s="60" t="s">
        <v>5816</v>
      </c>
      <c r="E3758" s="60" t="s">
        <v>1642</v>
      </c>
    </row>
    <row r="3759" spans="2:5" x14ac:dyDescent="0.2">
      <c r="B3759" s="60" t="s">
        <v>5817</v>
      </c>
      <c r="C3759" s="192">
        <v>523598</v>
      </c>
      <c r="D3759" s="60" t="s">
        <v>5816</v>
      </c>
      <c r="E3759" s="60" t="s">
        <v>1642</v>
      </c>
    </row>
    <row r="3760" spans="2:5" x14ac:dyDescent="0.2">
      <c r="B3760" s="60" t="s">
        <v>5818</v>
      </c>
      <c r="C3760" s="192">
        <v>512289</v>
      </c>
      <c r="D3760" s="60" t="s">
        <v>5819</v>
      </c>
      <c r="E3760" s="60" t="s">
        <v>2642</v>
      </c>
    </row>
    <row r="3761" spans="2:5" x14ac:dyDescent="0.2">
      <c r="B3761" s="60" t="s">
        <v>5820</v>
      </c>
      <c r="C3761" s="192">
        <v>540693</v>
      </c>
      <c r="D3761" s="60" t="s">
        <v>395</v>
      </c>
      <c r="E3761" s="60" t="s">
        <v>515</v>
      </c>
    </row>
    <row r="3762" spans="2:5" x14ac:dyDescent="0.2">
      <c r="B3762" s="60" t="s">
        <v>5821</v>
      </c>
      <c r="C3762" s="192">
        <v>532323</v>
      </c>
      <c r="D3762" s="60" t="s">
        <v>395</v>
      </c>
      <c r="E3762" s="60" t="s">
        <v>408</v>
      </c>
    </row>
    <row r="3763" spans="2:5" x14ac:dyDescent="0.2">
      <c r="B3763" s="60" t="s">
        <v>5822</v>
      </c>
      <c r="C3763" s="192">
        <v>530433</v>
      </c>
      <c r="D3763" s="60" t="s">
        <v>395</v>
      </c>
      <c r="E3763" s="60" t="s">
        <v>903</v>
      </c>
    </row>
    <row r="3764" spans="2:5" x14ac:dyDescent="0.2">
      <c r="B3764" s="60" t="s">
        <v>5823</v>
      </c>
      <c r="C3764" s="192">
        <v>540072</v>
      </c>
      <c r="D3764" s="60" t="s">
        <v>395</v>
      </c>
      <c r="E3764" s="60" t="s">
        <v>923</v>
      </c>
    </row>
    <row r="3765" spans="2:5" x14ac:dyDescent="0.2">
      <c r="B3765" s="60" t="s">
        <v>5824</v>
      </c>
      <c r="C3765" s="192">
        <v>524602</v>
      </c>
      <c r="D3765" s="60" t="s">
        <v>5825</v>
      </c>
      <c r="E3765" s="60" t="s">
        <v>584</v>
      </c>
    </row>
    <row r="3766" spans="2:5" x14ac:dyDescent="0.2">
      <c r="B3766" s="60" t="s">
        <v>5826</v>
      </c>
      <c r="C3766" s="192">
        <v>540961</v>
      </c>
      <c r="D3766" s="60" t="s">
        <v>5827</v>
      </c>
      <c r="E3766" s="60" t="s">
        <v>410</v>
      </c>
    </row>
    <row r="3767" spans="2:5" x14ac:dyDescent="0.2">
      <c r="B3767" s="60" t="s">
        <v>5828</v>
      </c>
      <c r="C3767" s="192">
        <v>521003</v>
      </c>
      <c r="D3767" s="60" t="s">
        <v>395</v>
      </c>
      <c r="E3767" s="60" t="s">
        <v>417</v>
      </c>
    </row>
    <row r="3768" spans="2:5" x14ac:dyDescent="0.2">
      <c r="B3768" s="60" t="s">
        <v>5829</v>
      </c>
      <c r="C3768" s="192">
        <v>511108</v>
      </c>
      <c r="D3768" s="60" t="s">
        <v>5830</v>
      </c>
      <c r="E3768" s="60" t="s">
        <v>410</v>
      </c>
    </row>
    <row r="3769" spans="2:5" x14ac:dyDescent="0.2">
      <c r="B3769" s="60" t="s">
        <v>5831</v>
      </c>
      <c r="C3769" s="192">
        <v>522237</v>
      </c>
      <c r="D3769" s="60" t="s">
        <v>395</v>
      </c>
      <c r="E3769" s="60" t="s">
        <v>403</v>
      </c>
    </row>
    <row r="3770" spans="2:5" x14ac:dyDescent="0.2">
      <c r="B3770" s="60" t="s">
        <v>5832</v>
      </c>
      <c r="C3770" s="192">
        <v>513097</v>
      </c>
      <c r="D3770" s="60" t="s">
        <v>395</v>
      </c>
      <c r="E3770" s="60" t="s">
        <v>937</v>
      </c>
    </row>
    <row r="3771" spans="2:5" x14ac:dyDescent="0.2">
      <c r="B3771" s="60" t="s">
        <v>5833</v>
      </c>
      <c r="C3771" s="192">
        <v>539148</v>
      </c>
      <c r="D3771" s="60" t="s">
        <v>395</v>
      </c>
      <c r="E3771" s="60" t="s">
        <v>539</v>
      </c>
    </row>
    <row r="3772" spans="2:5" x14ac:dyDescent="0.2">
      <c r="B3772" s="60" t="s">
        <v>5834</v>
      </c>
      <c r="C3772" s="192">
        <v>532776</v>
      </c>
      <c r="D3772" s="60" t="s">
        <v>5835</v>
      </c>
      <c r="E3772" s="60" t="s">
        <v>750</v>
      </c>
    </row>
    <row r="3773" spans="2:5" x14ac:dyDescent="0.2">
      <c r="B3773" s="60" t="s">
        <v>5836</v>
      </c>
      <c r="C3773" s="192">
        <v>539593</v>
      </c>
      <c r="D3773" s="60" t="s">
        <v>395</v>
      </c>
      <c r="E3773" s="60" t="s">
        <v>378</v>
      </c>
    </row>
    <row r="3774" spans="2:5" x14ac:dyDescent="0.2">
      <c r="B3774" s="60" t="s">
        <v>5837</v>
      </c>
      <c r="C3774" s="192">
        <v>539683</v>
      </c>
      <c r="D3774" s="60" t="s">
        <v>395</v>
      </c>
      <c r="E3774" s="60" t="s">
        <v>412</v>
      </c>
    </row>
    <row r="3775" spans="2:5" x14ac:dyDescent="0.2">
      <c r="B3775" s="60" t="s">
        <v>5838</v>
      </c>
      <c r="C3775" s="192">
        <v>539833</v>
      </c>
      <c r="D3775" s="60" t="s">
        <v>395</v>
      </c>
      <c r="E3775" s="60" t="s">
        <v>412</v>
      </c>
    </row>
    <row r="3776" spans="2:5" x14ac:dyDescent="0.2">
      <c r="B3776" s="60" t="s">
        <v>5839</v>
      </c>
      <c r="C3776" s="192">
        <v>532638</v>
      </c>
      <c r="D3776" s="60" t="s">
        <v>5840</v>
      </c>
      <c r="E3776" s="60" t="s">
        <v>564</v>
      </c>
    </row>
    <row r="3777" spans="2:5" x14ac:dyDescent="0.2">
      <c r="B3777" s="60" t="s">
        <v>5841</v>
      </c>
      <c r="C3777" s="192" t="s">
        <v>395</v>
      </c>
      <c r="D3777" s="60" t="s">
        <v>5842</v>
      </c>
      <c r="E3777" s="60" t="s">
        <v>406</v>
      </c>
    </row>
    <row r="3778" spans="2:5" x14ac:dyDescent="0.2">
      <c r="B3778" s="60" t="s">
        <v>5843</v>
      </c>
      <c r="C3778" s="192">
        <v>538795</v>
      </c>
      <c r="D3778" s="60" t="s">
        <v>395</v>
      </c>
      <c r="E3778" s="60" t="s">
        <v>389</v>
      </c>
    </row>
    <row r="3779" spans="2:5" x14ac:dyDescent="0.2">
      <c r="B3779" s="60" t="s">
        <v>5844</v>
      </c>
      <c r="C3779" s="192">
        <v>521131</v>
      </c>
      <c r="D3779" s="60" t="s">
        <v>395</v>
      </c>
      <c r="E3779" s="60" t="s">
        <v>410</v>
      </c>
    </row>
    <row r="3780" spans="2:5" x14ac:dyDescent="0.2">
      <c r="B3780" s="60" t="s">
        <v>5845</v>
      </c>
      <c r="C3780" s="192">
        <v>502563</v>
      </c>
      <c r="D3780" s="60" t="s">
        <v>395</v>
      </c>
      <c r="E3780" s="60" t="s">
        <v>389</v>
      </c>
    </row>
    <row r="3781" spans="2:5" x14ac:dyDescent="0.2">
      <c r="B3781" s="60" t="s">
        <v>5846</v>
      </c>
      <c r="C3781" s="192">
        <v>500387</v>
      </c>
      <c r="D3781" s="60" t="s">
        <v>5847</v>
      </c>
      <c r="E3781" s="60" t="s">
        <v>408</v>
      </c>
    </row>
    <row r="3782" spans="2:5" x14ac:dyDescent="0.2">
      <c r="B3782" s="60" t="s">
        <v>5848</v>
      </c>
      <c r="C3782" s="192">
        <v>502180</v>
      </c>
      <c r="D3782" s="60" t="s">
        <v>395</v>
      </c>
      <c r="E3782" s="60" t="s">
        <v>408</v>
      </c>
    </row>
    <row r="3783" spans="2:5" x14ac:dyDescent="0.2">
      <c r="B3783" s="60" t="s">
        <v>5849</v>
      </c>
      <c r="C3783" s="192">
        <v>539470</v>
      </c>
      <c r="D3783" s="60" t="s">
        <v>395</v>
      </c>
      <c r="E3783" s="60" t="s">
        <v>733</v>
      </c>
    </row>
    <row r="3784" spans="2:5" x14ac:dyDescent="0.2">
      <c r="B3784" s="60" t="s">
        <v>5850</v>
      </c>
      <c r="C3784" s="192">
        <v>539470</v>
      </c>
      <c r="D3784" s="60" t="s">
        <v>395</v>
      </c>
      <c r="E3784" s="60" t="s">
        <v>733</v>
      </c>
    </row>
    <row r="3785" spans="2:5" x14ac:dyDescent="0.2">
      <c r="B3785" s="60" t="s">
        <v>5851</v>
      </c>
      <c r="C3785" s="192">
        <v>530797</v>
      </c>
      <c r="D3785" s="60" t="s">
        <v>395</v>
      </c>
      <c r="E3785" s="60" t="s">
        <v>417</v>
      </c>
    </row>
    <row r="3786" spans="2:5" x14ac:dyDescent="0.2">
      <c r="B3786" s="60" t="s">
        <v>5852</v>
      </c>
      <c r="C3786" s="192">
        <v>532643</v>
      </c>
      <c r="D3786" s="60" t="s">
        <v>5853</v>
      </c>
      <c r="E3786" s="60" t="s">
        <v>1314</v>
      </c>
    </row>
    <row r="3787" spans="2:5" x14ac:dyDescent="0.2">
      <c r="B3787" s="60" t="s">
        <v>5854</v>
      </c>
      <c r="C3787" s="192">
        <v>540737</v>
      </c>
      <c r="D3787" s="60" t="s">
        <v>395</v>
      </c>
      <c r="E3787" s="60" t="s">
        <v>433</v>
      </c>
    </row>
    <row r="3788" spans="2:5" x14ac:dyDescent="0.2">
      <c r="B3788" s="60" t="s">
        <v>5855</v>
      </c>
      <c r="C3788" s="192">
        <v>512463</v>
      </c>
      <c r="D3788" s="60" t="s">
        <v>395</v>
      </c>
      <c r="E3788" s="60" t="s">
        <v>412</v>
      </c>
    </row>
    <row r="3789" spans="2:5" x14ac:dyDescent="0.2">
      <c r="B3789" s="60" t="s">
        <v>5856</v>
      </c>
      <c r="C3789" s="192">
        <v>524336</v>
      </c>
      <c r="D3789" s="60" t="s">
        <v>395</v>
      </c>
      <c r="E3789" s="60" t="s">
        <v>443</v>
      </c>
    </row>
    <row r="3790" spans="2:5" x14ac:dyDescent="0.2">
      <c r="B3790" s="60" t="s">
        <v>5857</v>
      </c>
      <c r="C3790" s="192">
        <v>516106</v>
      </c>
      <c r="D3790" s="60" t="s">
        <v>395</v>
      </c>
      <c r="E3790" s="60" t="s">
        <v>389</v>
      </c>
    </row>
    <row r="3791" spans="2:5" x14ac:dyDescent="0.2">
      <c r="B3791" s="60" t="s">
        <v>5858</v>
      </c>
      <c r="C3791" s="192">
        <v>542146</v>
      </c>
      <c r="D3791" s="60" t="s">
        <v>395</v>
      </c>
      <c r="E3791" s="60" t="s">
        <v>481</v>
      </c>
    </row>
    <row r="3792" spans="2:5" x14ac:dyDescent="0.2">
      <c r="B3792" s="60" t="s">
        <v>5859</v>
      </c>
      <c r="C3792" s="192">
        <v>500388</v>
      </c>
      <c r="D3792" s="60" t="s">
        <v>395</v>
      </c>
      <c r="E3792" s="60" t="s">
        <v>389</v>
      </c>
    </row>
    <row r="3793" spans="2:5" x14ac:dyDescent="0.2">
      <c r="B3793" s="60" t="s">
        <v>5860</v>
      </c>
      <c r="C3793" s="192">
        <v>503863</v>
      </c>
      <c r="D3793" s="60" t="s">
        <v>395</v>
      </c>
      <c r="E3793" s="60" t="s">
        <v>410</v>
      </c>
    </row>
    <row r="3794" spans="2:5" x14ac:dyDescent="0.2">
      <c r="B3794" s="60" t="s">
        <v>5861</v>
      </c>
      <c r="C3794" s="192">
        <v>531962</v>
      </c>
      <c r="D3794" s="60" t="s">
        <v>395</v>
      </c>
      <c r="E3794" s="60" t="s">
        <v>412</v>
      </c>
    </row>
    <row r="3795" spans="2:5" x14ac:dyDescent="0.2">
      <c r="B3795" s="60" t="s">
        <v>5862</v>
      </c>
      <c r="C3795" s="192">
        <v>540253</v>
      </c>
      <c r="D3795" s="60" t="s">
        <v>395</v>
      </c>
      <c r="E3795" s="60" t="s">
        <v>378</v>
      </c>
    </row>
    <row r="3796" spans="2:5" x14ac:dyDescent="0.2">
      <c r="B3796" s="60" t="s">
        <v>5863</v>
      </c>
      <c r="C3796" s="192">
        <v>506180</v>
      </c>
      <c r="D3796" s="60" t="s">
        <v>395</v>
      </c>
      <c r="E3796" s="60" t="s">
        <v>417</v>
      </c>
    </row>
    <row r="3797" spans="2:5" x14ac:dyDescent="0.2">
      <c r="B3797" s="60" t="s">
        <v>5864</v>
      </c>
      <c r="C3797" s="192">
        <v>527005</v>
      </c>
      <c r="D3797" s="60" t="s">
        <v>395</v>
      </c>
      <c r="E3797" s="60" t="s">
        <v>1359</v>
      </c>
    </row>
    <row r="3798" spans="2:5" x14ac:dyDescent="0.2">
      <c r="B3798" s="60" t="s">
        <v>5865</v>
      </c>
      <c r="C3798" s="192">
        <v>533110</v>
      </c>
      <c r="D3798" s="60" t="s">
        <v>395</v>
      </c>
      <c r="E3798" s="60" t="s">
        <v>718</v>
      </c>
    </row>
    <row r="3799" spans="2:5" x14ac:dyDescent="0.2">
      <c r="B3799" s="60" t="s">
        <v>5866</v>
      </c>
      <c r="C3799" s="192">
        <v>539334</v>
      </c>
      <c r="D3799" s="60" t="s">
        <v>5867</v>
      </c>
      <c r="E3799" s="60" t="s">
        <v>555</v>
      </c>
    </row>
    <row r="3800" spans="2:5" x14ac:dyDescent="0.2">
      <c r="B3800" s="60" t="s">
        <v>5868</v>
      </c>
      <c r="C3800" s="192">
        <v>503837</v>
      </c>
      <c r="D3800" s="60" t="s">
        <v>395</v>
      </c>
      <c r="E3800" s="60" t="s">
        <v>410</v>
      </c>
    </row>
    <row r="3801" spans="2:5" x14ac:dyDescent="0.2">
      <c r="B3801" s="60" t="s">
        <v>5869</v>
      </c>
      <c r="C3801" s="192">
        <v>516086</v>
      </c>
      <c r="D3801" s="60" t="s">
        <v>395</v>
      </c>
      <c r="E3801" s="60" t="s">
        <v>389</v>
      </c>
    </row>
    <row r="3802" spans="2:5" x14ac:dyDescent="0.2">
      <c r="B3802" s="60" t="s">
        <v>5870</v>
      </c>
      <c r="C3802" s="192" t="s">
        <v>395</v>
      </c>
      <c r="D3802" s="60" t="s">
        <v>5871</v>
      </c>
      <c r="E3802" s="60" t="s">
        <v>406</v>
      </c>
    </row>
    <row r="3803" spans="2:5" x14ac:dyDescent="0.2">
      <c r="B3803" s="60" t="s">
        <v>5872</v>
      </c>
      <c r="C3803" s="192">
        <v>532310</v>
      </c>
      <c r="D3803" s="60" t="s">
        <v>5873</v>
      </c>
      <c r="E3803" s="60" t="s">
        <v>590</v>
      </c>
    </row>
    <row r="3804" spans="2:5" x14ac:dyDescent="0.2">
      <c r="B3804" s="60" t="s">
        <v>5874</v>
      </c>
      <c r="C3804" s="192">
        <v>500356</v>
      </c>
      <c r="D3804" s="60" t="s">
        <v>5875</v>
      </c>
      <c r="E3804" s="60" t="s">
        <v>389</v>
      </c>
    </row>
    <row r="3805" spans="2:5" x14ac:dyDescent="0.2">
      <c r="B3805" s="60" t="s">
        <v>5876</v>
      </c>
      <c r="C3805" s="192">
        <v>532670</v>
      </c>
      <c r="D3805" s="60" t="s">
        <v>5877</v>
      </c>
      <c r="E3805" s="60" t="s">
        <v>1093</v>
      </c>
    </row>
    <row r="3806" spans="2:5" x14ac:dyDescent="0.2">
      <c r="B3806" s="60" t="s">
        <v>5878</v>
      </c>
      <c r="C3806" s="192">
        <v>503635</v>
      </c>
      <c r="D3806" s="60" t="s">
        <v>395</v>
      </c>
      <c r="E3806" s="60" t="s">
        <v>378</v>
      </c>
    </row>
    <row r="3807" spans="2:5" x14ac:dyDescent="0.2">
      <c r="B3807" s="60" t="s">
        <v>5879</v>
      </c>
      <c r="C3807" s="192">
        <v>538975</v>
      </c>
      <c r="D3807" s="60" t="s">
        <v>395</v>
      </c>
      <c r="E3807" s="60" t="s">
        <v>412</v>
      </c>
    </row>
    <row r="3808" spans="2:5" x14ac:dyDescent="0.2">
      <c r="B3808" s="60" t="s">
        <v>5880</v>
      </c>
      <c r="C3808" s="192">
        <v>513488</v>
      </c>
      <c r="D3808" s="60" t="s">
        <v>395</v>
      </c>
      <c r="E3808" s="60" t="s">
        <v>718</v>
      </c>
    </row>
    <row r="3809" spans="2:5" x14ac:dyDescent="0.2">
      <c r="B3809" s="60" t="s">
        <v>5881</v>
      </c>
      <c r="C3809" s="192">
        <v>531667</v>
      </c>
      <c r="D3809" s="60" t="s">
        <v>395</v>
      </c>
      <c r="E3809" s="60" t="s">
        <v>417</v>
      </c>
    </row>
    <row r="3810" spans="2:5" x14ac:dyDescent="0.2">
      <c r="B3810" s="60" t="s">
        <v>5882</v>
      </c>
      <c r="C3810" s="192" t="s">
        <v>395</v>
      </c>
      <c r="D3810" s="60" t="s">
        <v>5883</v>
      </c>
      <c r="E3810" s="60" t="s">
        <v>406</v>
      </c>
    </row>
    <row r="3811" spans="2:5" x14ac:dyDescent="0.2">
      <c r="B3811" s="60" t="s">
        <v>5884</v>
      </c>
      <c r="C3811" s="192">
        <v>590128</v>
      </c>
      <c r="D3811" s="60" t="s">
        <v>395</v>
      </c>
      <c r="E3811" s="60" t="s">
        <v>381</v>
      </c>
    </row>
    <row r="3812" spans="2:5" x14ac:dyDescent="0.2">
      <c r="B3812" s="60" t="s">
        <v>5885</v>
      </c>
      <c r="C3812" s="192" t="s">
        <v>395</v>
      </c>
      <c r="D3812" s="60" t="s">
        <v>5886</v>
      </c>
      <c r="E3812" s="60" t="s">
        <v>406</v>
      </c>
    </row>
    <row r="3813" spans="2:5" x14ac:dyDescent="0.2">
      <c r="B3813" s="60" t="s">
        <v>5887</v>
      </c>
      <c r="C3813" s="192">
        <v>541358</v>
      </c>
      <c r="D3813" s="60" t="s">
        <v>395</v>
      </c>
      <c r="E3813" s="60" t="s">
        <v>412</v>
      </c>
    </row>
    <row r="3814" spans="2:5" x14ac:dyDescent="0.2">
      <c r="B3814" s="60" t="s">
        <v>5888</v>
      </c>
      <c r="C3814" s="192">
        <v>540738</v>
      </c>
      <c r="D3814" s="60" t="s">
        <v>395</v>
      </c>
      <c r="E3814" s="60" t="s">
        <v>716</v>
      </c>
    </row>
    <row r="3815" spans="2:5" x14ac:dyDescent="0.2">
      <c r="B3815" s="60" t="s">
        <v>5889</v>
      </c>
      <c r="C3815" s="192">
        <v>503696</v>
      </c>
      <c r="D3815" s="60" t="s">
        <v>395</v>
      </c>
      <c r="E3815" s="60" t="s">
        <v>816</v>
      </c>
    </row>
    <row r="3816" spans="2:5" x14ac:dyDescent="0.2">
      <c r="B3816" s="60" t="s">
        <v>5890</v>
      </c>
      <c r="C3816" s="192" t="s">
        <v>395</v>
      </c>
      <c r="D3816" s="60" t="s">
        <v>5891</v>
      </c>
      <c r="E3816" s="60" t="s">
        <v>406</v>
      </c>
    </row>
    <row r="3817" spans="2:5" x14ac:dyDescent="0.2">
      <c r="B3817" s="60" t="s">
        <v>5892</v>
      </c>
      <c r="C3817" s="192">
        <v>541112</v>
      </c>
      <c r="D3817" s="60" t="s">
        <v>395</v>
      </c>
      <c r="E3817" s="60" t="s">
        <v>793</v>
      </c>
    </row>
    <row r="3818" spans="2:5" x14ac:dyDescent="0.2">
      <c r="B3818" s="60" t="s">
        <v>5893</v>
      </c>
      <c r="C3818" s="192">
        <v>532007</v>
      </c>
      <c r="D3818" s="60" t="s">
        <v>395</v>
      </c>
      <c r="E3818" s="60" t="s">
        <v>816</v>
      </c>
    </row>
    <row r="3819" spans="2:5" x14ac:dyDescent="0.2">
      <c r="B3819" s="60" t="s">
        <v>5894</v>
      </c>
      <c r="C3819" s="192" t="s">
        <v>395</v>
      </c>
      <c r="D3819" s="60" t="s">
        <v>5895</v>
      </c>
      <c r="E3819" s="60" t="s">
        <v>406</v>
      </c>
    </row>
    <row r="3820" spans="2:5" x14ac:dyDescent="0.2">
      <c r="B3820" s="60" t="s">
        <v>5896</v>
      </c>
      <c r="C3820" s="192">
        <v>516016</v>
      </c>
      <c r="D3820" s="60" t="s">
        <v>5897</v>
      </c>
      <c r="E3820" s="60" t="s">
        <v>389</v>
      </c>
    </row>
    <row r="3821" spans="2:5" x14ac:dyDescent="0.2">
      <c r="B3821" s="60" t="s">
        <v>5898</v>
      </c>
      <c r="C3821" s="192">
        <v>526335</v>
      </c>
      <c r="D3821" s="60" t="s">
        <v>395</v>
      </c>
      <c r="E3821" s="60" t="s">
        <v>443</v>
      </c>
    </row>
    <row r="3822" spans="2:5" x14ac:dyDescent="0.2">
      <c r="B3822" s="60" t="s">
        <v>5899</v>
      </c>
      <c r="C3822" s="192">
        <v>520151</v>
      </c>
      <c r="D3822" s="60" t="s">
        <v>5900</v>
      </c>
      <c r="E3822" s="60" t="s">
        <v>1642</v>
      </c>
    </row>
    <row r="3823" spans="2:5" x14ac:dyDescent="0.2">
      <c r="B3823" s="60" t="s">
        <v>5901</v>
      </c>
      <c r="C3823" s="192">
        <v>526981</v>
      </c>
      <c r="D3823" s="60" t="s">
        <v>395</v>
      </c>
      <c r="E3823" s="60" t="s">
        <v>718</v>
      </c>
    </row>
    <row r="3824" spans="2:5" x14ac:dyDescent="0.2">
      <c r="B3824" s="60" t="s">
        <v>5902</v>
      </c>
      <c r="C3824" s="192">
        <v>530841</v>
      </c>
      <c r="D3824" s="60" t="s">
        <v>395</v>
      </c>
      <c r="E3824" s="60" t="s">
        <v>672</v>
      </c>
    </row>
    <row r="3825" spans="2:5" x14ac:dyDescent="0.2">
      <c r="B3825" s="60" t="s">
        <v>5903</v>
      </c>
      <c r="C3825" s="192">
        <v>503804</v>
      </c>
      <c r="D3825" s="60" t="s">
        <v>395</v>
      </c>
      <c r="E3825" s="60" t="s">
        <v>410</v>
      </c>
    </row>
    <row r="3826" spans="2:5" x14ac:dyDescent="0.2">
      <c r="B3826" s="60" t="s">
        <v>5904</v>
      </c>
      <c r="C3826" s="192">
        <v>512453</v>
      </c>
      <c r="D3826" s="60" t="s">
        <v>395</v>
      </c>
      <c r="E3826" s="60" t="s">
        <v>590</v>
      </c>
    </row>
    <row r="3827" spans="2:5" x14ac:dyDescent="0.2">
      <c r="B3827" s="60" t="s">
        <v>5905</v>
      </c>
      <c r="C3827" s="192">
        <v>532083</v>
      </c>
      <c r="D3827" s="60" t="s">
        <v>395</v>
      </c>
      <c r="E3827" s="60" t="s">
        <v>816</v>
      </c>
    </row>
    <row r="3828" spans="2:5" x14ac:dyDescent="0.2">
      <c r="B3828" s="60" t="s">
        <v>5906</v>
      </c>
      <c r="C3828" s="192">
        <v>530977</v>
      </c>
      <c r="D3828" s="60" t="s">
        <v>395</v>
      </c>
      <c r="E3828" s="60" t="s">
        <v>408</v>
      </c>
    </row>
    <row r="3829" spans="2:5" x14ac:dyDescent="0.2">
      <c r="B3829" s="60" t="s">
        <v>5907</v>
      </c>
      <c r="C3829" s="192">
        <v>531080</v>
      </c>
      <c r="D3829" s="60" t="s">
        <v>395</v>
      </c>
      <c r="E3829" s="60" t="s">
        <v>481</v>
      </c>
    </row>
    <row r="3830" spans="2:5" x14ac:dyDescent="0.2">
      <c r="B3830" s="60" t="s">
        <v>5908</v>
      </c>
      <c r="C3830" s="192">
        <v>538897</v>
      </c>
      <c r="D3830" s="60" t="s">
        <v>395</v>
      </c>
      <c r="E3830" s="60" t="s">
        <v>412</v>
      </c>
    </row>
    <row r="3831" spans="2:5" x14ac:dyDescent="0.2">
      <c r="B3831" s="60" t="s">
        <v>5909</v>
      </c>
      <c r="C3831" s="192" t="s">
        <v>395</v>
      </c>
      <c r="D3831" s="60" t="s">
        <v>5910</v>
      </c>
      <c r="E3831" s="60" t="s">
        <v>406</v>
      </c>
    </row>
    <row r="3832" spans="2:5" x14ac:dyDescent="0.2">
      <c r="B3832" s="60" t="s">
        <v>5911</v>
      </c>
      <c r="C3832" s="192">
        <v>508961</v>
      </c>
      <c r="D3832" s="60" t="s">
        <v>395</v>
      </c>
      <c r="E3832" s="60" t="s">
        <v>412</v>
      </c>
    </row>
    <row r="3833" spans="2:5" x14ac:dyDescent="0.2">
      <c r="B3833" s="60" t="s">
        <v>5912</v>
      </c>
      <c r="C3833" s="192">
        <v>531359</v>
      </c>
      <c r="D3833" s="60" t="s">
        <v>395</v>
      </c>
      <c r="E3833" s="60" t="s">
        <v>2800</v>
      </c>
    </row>
    <row r="3834" spans="2:5" x14ac:dyDescent="0.2">
      <c r="B3834" s="60" t="s">
        <v>5913</v>
      </c>
      <c r="C3834" s="192">
        <v>532498</v>
      </c>
      <c r="D3834" s="60" t="s">
        <v>5914</v>
      </c>
      <c r="E3834" s="60" t="s">
        <v>412</v>
      </c>
    </row>
    <row r="3835" spans="2:5" x14ac:dyDescent="0.2">
      <c r="B3835" s="60" t="s">
        <v>5915</v>
      </c>
      <c r="C3835" s="192">
        <v>532945</v>
      </c>
      <c r="D3835" s="60" t="s">
        <v>5916</v>
      </c>
      <c r="E3835" s="60" t="s">
        <v>793</v>
      </c>
    </row>
    <row r="3836" spans="2:5" x14ac:dyDescent="0.2">
      <c r="B3836" s="60" t="s">
        <v>5917</v>
      </c>
      <c r="C3836" s="192" t="s">
        <v>395</v>
      </c>
      <c r="D3836" s="60" t="s">
        <v>5918</v>
      </c>
      <c r="E3836" s="60" t="s">
        <v>486</v>
      </c>
    </row>
    <row r="3837" spans="2:5" x14ac:dyDescent="0.2">
      <c r="B3837" s="60" t="s">
        <v>5919</v>
      </c>
      <c r="C3837" s="192">
        <v>511218</v>
      </c>
      <c r="D3837" s="60" t="s">
        <v>5920</v>
      </c>
      <c r="E3837" s="60" t="s">
        <v>412</v>
      </c>
    </row>
    <row r="3838" spans="2:5" x14ac:dyDescent="0.2">
      <c r="B3838" s="60" t="s">
        <v>5921</v>
      </c>
      <c r="C3838" s="192">
        <v>511411</v>
      </c>
      <c r="D3838" s="60" t="s">
        <v>395</v>
      </c>
      <c r="E3838" s="60" t="s">
        <v>793</v>
      </c>
    </row>
    <row r="3839" spans="2:5" x14ac:dyDescent="0.2">
      <c r="B3839" s="60" t="s">
        <v>5922</v>
      </c>
      <c r="C3839" s="192">
        <v>542019</v>
      </c>
      <c r="D3839" s="60" t="s">
        <v>395</v>
      </c>
      <c r="E3839" s="60" t="s">
        <v>410</v>
      </c>
    </row>
    <row r="3840" spans="2:5" x14ac:dyDescent="0.2">
      <c r="B3840" s="60" t="s">
        <v>5923</v>
      </c>
      <c r="C3840" s="192" t="s">
        <v>395</v>
      </c>
      <c r="D3840" s="60" t="s">
        <v>5924</v>
      </c>
      <c r="E3840" s="60" t="s">
        <v>406</v>
      </c>
    </row>
    <row r="3841" spans="2:5" x14ac:dyDescent="0.2">
      <c r="B3841" s="60" t="s">
        <v>5925</v>
      </c>
      <c r="C3841" s="192">
        <v>531506</v>
      </c>
      <c r="D3841" s="60" t="s">
        <v>5926</v>
      </c>
      <c r="E3841" s="60" t="s">
        <v>816</v>
      </c>
    </row>
    <row r="3842" spans="2:5" x14ac:dyDescent="0.2">
      <c r="B3842" s="60" t="s">
        <v>5927</v>
      </c>
      <c r="C3842" s="192">
        <v>523790</v>
      </c>
      <c r="D3842" s="60" t="s">
        <v>395</v>
      </c>
      <c r="E3842" s="60" t="s">
        <v>509</v>
      </c>
    </row>
    <row r="3843" spans="2:5" x14ac:dyDescent="0.2">
      <c r="B3843" s="60" t="s">
        <v>5928</v>
      </c>
      <c r="C3843" s="192">
        <v>524632</v>
      </c>
      <c r="D3843" s="60" t="s">
        <v>395</v>
      </c>
      <c r="E3843" s="60" t="s">
        <v>433</v>
      </c>
    </row>
    <row r="3844" spans="2:5" x14ac:dyDescent="0.2">
      <c r="B3844" s="60" t="s">
        <v>5929</v>
      </c>
      <c r="C3844" s="192">
        <v>539252</v>
      </c>
      <c r="D3844" s="60" t="s">
        <v>5930</v>
      </c>
      <c r="E3844" s="60" t="s">
        <v>427</v>
      </c>
    </row>
    <row r="3845" spans="2:5" x14ac:dyDescent="0.2">
      <c r="B3845" s="60" t="s">
        <v>5931</v>
      </c>
      <c r="C3845" s="192">
        <v>517411</v>
      </c>
      <c r="D3845" s="60" t="s">
        <v>5932</v>
      </c>
      <c r="E3845" s="60" t="s">
        <v>541</v>
      </c>
    </row>
    <row r="3846" spans="2:5" x14ac:dyDescent="0.2">
      <c r="B3846" s="60" t="s">
        <v>5933</v>
      </c>
      <c r="C3846" s="192">
        <v>531219</v>
      </c>
      <c r="D3846" s="60" t="s">
        <v>395</v>
      </c>
      <c r="E3846" s="60" t="s">
        <v>433</v>
      </c>
    </row>
    <row r="3847" spans="2:5" x14ac:dyDescent="0.2">
      <c r="B3847" s="60" t="s">
        <v>5934</v>
      </c>
      <c r="C3847" s="192">
        <v>505515</v>
      </c>
      <c r="D3847" s="60" t="s">
        <v>395</v>
      </c>
      <c r="E3847" s="60" t="s">
        <v>378</v>
      </c>
    </row>
    <row r="3848" spans="2:5" x14ac:dyDescent="0.2">
      <c r="B3848" s="60" t="s">
        <v>5935</v>
      </c>
      <c r="C3848" s="192">
        <v>530907</v>
      </c>
      <c r="D3848" s="60" t="s">
        <v>395</v>
      </c>
      <c r="E3848" s="60" t="s">
        <v>816</v>
      </c>
    </row>
    <row r="3849" spans="2:5" x14ac:dyDescent="0.2">
      <c r="B3849" s="60" t="s">
        <v>5936</v>
      </c>
      <c r="C3849" s="192">
        <v>520141</v>
      </c>
      <c r="D3849" s="60" t="s">
        <v>395</v>
      </c>
      <c r="E3849" s="60" t="s">
        <v>750</v>
      </c>
    </row>
    <row r="3850" spans="2:5" x14ac:dyDescent="0.2">
      <c r="B3850" s="60" t="s">
        <v>5937</v>
      </c>
      <c r="C3850" s="192">
        <v>533014</v>
      </c>
      <c r="D3850" s="60" t="s">
        <v>5938</v>
      </c>
      <c r="E3850" s="60" t="s">
        <v>417</v>
      </c>
    </row>
    <row r="3851" spans="2:5" x14ac:dyDescent="0.2">
      <c r="B3851" s="60" t="s">
        <v>5939</v>
      </c>
      <c r="C3851" s="192">
        <v>533014</v>
      </c>
      <c r="D3851" s="60" t="s">
        <v>5938</v>
      </c>
      <c r="E3851" s="60" t="s">
        <v>417</v>
      </c>
    </row>
    <row r="3852" spans="2:5" x14ac:dyDescent="0.2">
      <c r="B3852" s="60" t="s">
        <v>5940</v>
      </c>
      <c r="C3852" s="192">
        <v>520086</v>
      </c>
      <c r="D3852" s="60" t="s">
        <v>5941</v>
      </c>
      <c r="E3852" s="60" t="s">
        <v>716</v>
      </c>
    </row>
    <row r="3853" spans="2:5" x14ac:dyDescent="0.2">
      <c r="B3853" s="60" t="s">
        <v>5942</v>
      </c>
      <c r="C3853" s="192">
        <v>540736</v>
      </c>
      <c r="D3853" s="60" t="s">
        <v>395</v>
      </c>
      <c r="E3853" s="60" t="s">
        <v>500</v>
      </c>
    </row>
    <row r="3854" spans="2:5" x14ac:dyDescent="0.2">
      <c r="B3854" s="60" t="s">
        <v>5943</v>
      </c>
      <c r="C3854" s="192">
        <v>539983</v>
      </c>
      <c r="D3854" s="60" t="s">
        <v>395</v>
      </c>
      <c r="E3854" s="60" t="s">
        <v>378</v>
      </c>
    </row>
    <row r="3855" spans="2:5" x14ac:dyDescent="0.2">
      <c r="B3855" s="60" t="s">
        <v>5944</v>
      </c>
      <c r="C3855" s="192">
        <v>532217</v>
      </c>
      <c r="D3855" s="60" t="s">
        <v>395</v>
      </c>
      <c r="E3855" s="60" t="s">
        <v>378</v>
      </c>
    </row>
    <row r="3856" spans="2:5" x14ac:dyDescent="0.2">
      <c r="B3856" s="60" t="s">
        <v>5945</v>
      </c>
      <c r="C3856" s="192">
        <v>500550</v>
      </c>
      <c r="D3856" s="60" t="s">
        <v>5946</v>
      </c>
      <c r="E3856" s="60" t="s">
        <v>438</v>
      </c>
    </row>
    <row r="3857" spans="2:5" x14ac:dyDescent="0.2">
      <c r="B3857" s="60" t="s">
        <v>5947</v>
      </c>
      <c r="C3857" s="192">
        <v>512131</v>
      </c>
      <c r="D3857" s="60" t="s">
        <v>5948</v>
      </c>
      <c r="E3857" s="60" t="s">
        <v>515</v>
      </c>
    </row>
    <row r="3858" spans="2:5" x14ac:dyDescent="0.2">
      <c r="B3858" s="60" t="s">
        <v>5949</v>
      </c>
      <c r="C3858" s="192">
        <v>523606</v>
      </c>
      <c r="D3858" s="60" t="s">
        <v>395</v>
      </c>
      <c r="E3858" s="60" t="s">
        <v>868</v>
      </c>
    </row>
    <row r="3859" spans="2:5" x14ac:dyDescent="0.2">
      <c r="B3859" s="60" t="s">
        <v>5950</v>
      </c>
      <c r="C3859" s="192" t="s">
        <v>395</v>
      </c>
      <c r="D3859" s="60" t="s">
        <v>5951</v>
      </c>
      <c r="E3859" s="60" t="s">
        <v>406</v>
      </c>
    </row>
    <row r="3860" spans="2:5" x14ac:dyDescent="0.2">
      <c r="B3860" s="60" t="s">
        <v>5952</v>
      </c>
      <c r="C3860" s="192">
        <v>524642</v>
      </c>
      <c r="D3860" s="60" t="s">
        <v>395</v>
      </c>
      <c r="E3860" s="60" t="s">
        <v>481</v>
      </c>
    </row>
    <row r="3861" spans="2:5" x14ac:dyDescent="0.2">
      <c r="B3861" s="60" t="s">
        <v>5953</v>
      </c>
      <c r="C3861" s="192">
        <v>521194</v>
      </c>
      <c r="D3861" s="60" t="s">
        <v>5954</v>
      </c>
      <c r="E3861" s="60" t="s">
        <v>378</v>
      </c>
    </row>
    <row r="3862" spans="2:5" x14ac:dyDescent="0.2">
      <c r="B3862" s="60" t="s">
        <v>5955</v>
      </c>
      <c r="C3862" s="192" t="s">
        <v>395</v>
      </c>
      <c r="D3862" s="60" t="s">
        <v>5956</v>
      </c>
      <c r="E3862" s="60" t="s">
        <v>406</v>
      </c>
    </row>
    <row r="3863" spans="2:5" x14ac:dyDescent="0.2">
      <c r="B3863" s="60" t="s">
        <v>5957</v>
      </c>
      <c r="C3863" s="192" t="s">
        <v>395</v>
      </c>
      <c r="D3863" s="60" t="s">
        <v>5958</v>
      </c>
      <c r="E3863" s="60" t="s">
        <v>406</v>
      </c>
    </row>
    <row r="3864" spans="2:5" x14ac:dyDescent="0.2">
      <c r="B3864" s="60" t="s">
        <v>5959</v>
      </c>
      <c r="C3864" s="192">
        <v>531635</v>
      </c>
      <c r="D3864" s="60" t="s">
        <v>395</v>
      </c>
      <c r="E3864" s="60" t="s">
        <v>1026</v>
      </c>
    </row>
    <row r="3865" spans="2:5" x14ac:dyDescent="0.2">
      <c r="B3865" s="60" t="s">
        <v>5960</v>
      </c>
      <c r="C3865" s="192">
        <v>512197</v>
      </c>
      <c r="D3865" s="60" t="s">
        <v>395</v>
      </c>
      <c r="E3865" s="60" t="s">
        <v>412</v>
      </c>
    </row>
    <row r="3866" spans="2:5" x14ac:dyDescent="0.2">
      <c r="B3866" s="60" t="s">
        <v>5961</v>
      </c>
      <c r="C3866" s="192">
        <v>531635</v>
      </c>
      <c r="D3866" s="60" t="s">
        <v>395</v>
      </c>
      <c r="E3866" s="60" t="s">
        <v>1026</v>
      </c>
    </row>
    <row r="3867" spans="2:5" x14ac:dyDescent="0.2">
      <c r="B3867" s="60" t="s">
        <v>5962</v>
      </c>
      <c r="C3867" s="192" t="s">
        <v>395</v>
      </c>
      <c r="D3867" s="60" t="s">
        <v>5963</v>
      </c>
      <c r="E3867" s="60" t="s">
        <v>406</v>
      </c>
    </row>
    <row r="3868" spans="2:5" x14ac:dyDescent="0.2">
      <c r="B3868" s="60" t="s">
        <v>5964</v>
      </c>
      <c r="C3868" s="192">
        <v>536073</v>
      </c>
      <c r="D3868" s="60" t="s">
        <v>395</v>
      </c>
      <c r="E3868" s="60" t="s">
        <v>793</v>
      </c>
    </row>
    <row r="3869" spans="2:5" x14ac:dyDescent="0.2">
      <c r="B3869" s="60" t="s">
        <v>5965</v>
      </c>
      <c r="C3869" s="192">
        <v>539742</v>
      </c>
      <c r="D3869" s="60" t="s">
        <v>5966</v>
      </c>
      <c r="E3869" s="60" t="s">
        <v>1093</v>
      </c>
    </row>
    <row r="3870" spans="2:5" x14ac:dyDescent="0.2">
      <c r="B3870" s="60" t="s">
        <v>5967</v>
      </c>
      <c r="C3870" s="192">
        <v>507998</v>
      </c>
      <c r="D3870" s="60" t="s">
        <v>395</v>
      </c>
      <c r="E3870" s="60" t="s">
        <v>750</v>
      </c>
    </row>
    <row r="3871" spans="2:5" x14ac:dyDescent="0.2">
      <c r="B3871" s="60" t="s">
        <v>5968</v>
      </c>
      <c r="C3871" s="192">
        <v>513472</v>
      </c>
      <c r="D3871" s="60" t="s">
        <v>395</v>
      </c>
      <c r="E3871" s="60" t="s">
        <v>1314</v>
      </c>
    </row>
    <row r="3872" spans="2:5" x14ac:dyDescent="0.2">
      <c r="B3872" s="60" t="s">
        <v>5969</v>
      </c>
      <c r="C3872" s="192">
        <v>523838</v>
      </c>
      <c r="D3872" s="60" t="s">
        <v>5970</v>
      </c>
      <c r="E3872" s="60" t="s">
        <v>793</v>
      </c>
    </row>
    <row r="3873" spans="2:5" x14ac:dyDescent="0.2">
      <c r="B3873" s="60" t="s">
        <v>5971</v>
      </c>
      <c r="C3873" s="192">
        <v>533018</v>
      </c>
      <c r="D3873" s="60" t="s">
        <v>395</v>
      </c>
      <c r="E3873" s="60" t="s">
        <v>410</v>
      </c>
    </row>
    <row r="3874" spans="2:5" x14ac:dyDescent="0.2">
      <c r="B3874" s="60" t="s">
        <v>5972</v>
      </c>
      <c r="C3874" s="192">
        <v>533019</v>
      </c>
      <c r="D3874" s="60" t="s">
        <v>395</v>
      </c>
      <c r="E3874" s="60" t="s">
        <v>389</v>
      </c>
    </row>
    <row r="3875" spans="2:5" x14ac:dyDescent="0.2">
      <c r="B3875" s="60" t="s">
        <v>5973</v>
      </c>
      <c r="C3875" s="192">
        <v>503229</v>
      </c>
      <c r="D3875" s="60" t="s">
        <v>395</v>
      </c>
      <c r="E3875" s="60" t="s">
        <v>481</v>
      </c>
    </row>
    <row r="3876" spans="2:5" x14ac:dyDescent="0.2">
      <c r="B3876" s="60" t="s">
        <v>5974</v>
      </c>
      <c r="C3876" s="192">
        <v>519566</v>
      </c>
      <c r="D3876" s="60" t="s">
        <v>395</v>
      </c>
      <c r="E3876" s="60" t="s">
        <v>455</v>
      </c>
    </row>
    <row r="3877" spans="2:5" x14ac:dyDescent="0.2">
      <c r="B3877" s="60" t="s">
        <v>5975</v>
      </c>
      <c r="C3877" s="192">
        <v>523023</v>
      </c>
      <c r="D3877" s="60" t="s">
        <v>395</v>
      </c>
      <c r="E3877" s="60" t="s">
        <v>596</v>
      </c>
    </row>
    <row r="3878" spans="2:5" x14ac:dyDescent="0.2">
      <c r="B3878" s="60" t="s">
        <v>5976</v>
      </c>
      <c r="C3878" s="192">
        <v>532029</v>
      </c>
      <c r="D3878" s="60" t="s">
        <v>395</v>
      </c>
      <c r="E3878" s="60" t="s">
        <v>816</v>
      </c>
    </row>
    <row r="3879" spans="2:5" x14ac:dyDescent="0.2">
      <c r="B3879" s="60" t="s">
        <v>5977</v>
      </c>
      <c r="C3879" s="192">
        <v>505504</v>
      </c>
      <c r="D3879" s="60" t="s">
        <v>395</v>
      </c>
      <c r="E3879" s="60" t="s">
        <v>381</v>
      </c>
    </row>
    <row r="3880" spans="2:5" x14ac:dyDescent="0.2">
      <c r="B3880" s="60" t="s">
        <v>5978</v>
      </c>
      <c r="C3880" s="192">
        <v>505729</v>
      </c>
      <c r="D3880" s="60" t="s">
        <v>395</v>
      </c>
      <c r="E3880" s="60" t="s">
        <v>403</v>
      </c>
    </row>
    <row r="3881" spans="2:5" x14ac:dyDescent="0.2">
      <c r="B3881" s="60" t="s">
        <v>5979</v>
      </c>
      <c r="C3881" s="192">
        <v>505729</v>
      </c>
      <c r="D3881" s="60" t="s">
        <v>395</v>
      </c>
      <c r="E3881" s="60" t="s">
        <v>403</v>
      </c>
    </row>
    <row r="3882" spans="2:5" x14ac:dyDescent="0.2">
      <c r="B3882" s="60" t="s">
        <v>5980</v>
      </c>
      <c r="C3882" s="192">
        <v>509887</v>
      </c>
      <c r="D3882" s="60" t="s">
        <v>395</v>
      </c>
      <c r="E3882" s="60" t="s">
        <v>2565</v>
      </c>
    </row>
    <row r="3883" spans="2:5" x14ac:dyDescent="0.2">
      <c r="B3883" s="60" t="s">
        <v>5981</v>
      </c>
      <c r="C3883" s="192">
        <v>539410</v>
      </c>
      <c r="D3883" s="60" t="s">
        <v>395</v>
      </c>
      <c r="E3883" s="60" t="s">
        <v>417</v>
      </c>
    </row>
    <row r="3884" spans="2:5" x14ac:dyDescent="0.2">
      <c r="B3884" s="60" t="s">
        <v>5982</v>
      </c>
      <c r="C3884" s="192">
        <v>539410</v>
      </c>
      <c r="D3884" s="60" t="s">
        <v>395</v>
      </c>
      <c r="E3884" s="60" t="s">
        <v>417</v>
      </c>
    </row>
    <row r="3885" spans="2:5" x14ac:dyDescent="0.2">
      <c r="B3885" s="60" t="s">
        <v>5983</v>
      </c>
      <c r="C3885" s="192" t="s">
        <v>395</v>
      </c>
      <c r="D3885" s="60" t="s">
        <v>5984</v>
      </c>
      <c r="E3885" s="60" t="s">
        <v>406</v>
      </c>
    </row>
    <row r="3886" spans="2:5" x14ac:dyDescent="0.2">
      <c r="B3886" s="60" t="s">
        <v>5985</v>
      </c>
      <c r="C3886" s="192" t="s">
        <v>395</v>
      </c>
      <c r="D3886" s="60" t="s">
        <v>5984</v>
      </c>
      <c r="E3886" s="60" t="s">
        <v>406</v>
      </c>
    </row>
    <row r="3887" spans="2:5" x14ac:dyDescent="0.2">
      <c r="B3887" s="60" t="s">
        <v>5986</v>
      </c>
      <c r="C3887" s="192">
        <v>502742</v>
      </c>
      <c r="D3887" s="60" t="s">
        <v>5987</v>
      </c>
      <c r="E3887" s="60" t="s">
        <v>410</v>
      </c>
    </row>
    <row r="3888" spans="2:5" x14ac:dyDescent="0.2">
      <c r="B3888" s="60" t="s">
        <v>5988</v>
      </c>
      <c r="C3888" s="192">
        <v>540653</v>
      </c>
      <c r="D3888" s="60" t="s">
        <v>5989</v>
      </c>
      <c r="E3888" s="60" t="s">
        <v>515</v>
      </c>
    </row>
    <row r="3889" spans="2:5" x14ac:dyDescent="0.2">
      <c r="B3889" s="60" t="s">
        <v>5990</v>
      </c>
      <c r="C3889" s="192">
        <v>523164</v>
      </c>
      <c r="D3889" s="60" t="s">
        <v>395</v>
      </c>
      <c r="E3889" s="60" t="s">
        <v>593</v>
      </c>
    </row>
    <row r="3890" spans="2:5" x14ac:dyDescent="0.2">
      <c r="B3890" s="60" t="s">
        <v>5991</v>
      </c>
      <c r="C3890" s="192">
        <v>532879</v>
      </c>
      <c r="D3890" s="60" t="s">
        <v>395</v>
      </c>
      <c r="E3890" s="60" t="s">
        <v>1093</v>
      </c>
    </row>
    <row r="3891" spans="2:5" x14ac:dyDescent="0.2">
      <c r="B3891" s="60" t="s">
        <v>5992</v>
      </c>
      <c r="C3891" s="192" t="s">
        <v>395</v>
      </c>
      <c r="D3891" s="60" t="s">
        <v>5993</v>
      </c>
      <c r="E3891" s="60" t="s">
        <v>406</v>
      </c>
    </row>
    <row r="3892" spans="2:5" x14ac:dyDescent="0.2">
      <c r="B3892" s="60" t="s">
        <v>5994</v>
      </c>
      <c r="C3892" s="192" t="s">
        <v>395</v>
      </c>
      <c r="D3892" s="60" t="s">
        <v>5993</v>
      </c>
      <c r="E3892" s="60" t="s">
        <v>406</v>
      </c>
    </row>
    <row r="3893" spans="2:5" x14ac:dyDescent="0.2">
      <c r="B3893" s="60" t="s">
        <v>5995</v>
      </c>
      <c r="C3893" s="192">
        <v>538667</v>
      </c>
      <c r="D3893" s="60" t="s">
        <v>395</v>
      </c>
      <c r="E3893" s="60" t="s">
        <v>417</v>
      </c>
    </row>
    <row r="3894" spans="2:5" x14ac:dyDescent="0.2">
      <c r="B3894" s="60" t="s">
        <v>5996</v>
      </c>
      <c r="C3894" s="192">
        <v>512589</v>
      </c>
      <c r="D3894" s="60" t="s">
        <v>395</v>
      </c>
      <c r="E3894" s="60" t="s">
        <v>417</v>
      </c>
    </row>
    <row r="3895" spans="2:5" x14ac:dyDescent="0.2">
      <c r="B3895" s="60" t="s">
        <v>5997</v>
      </c>
      <c r="C3895" s="192">
        <v>532961</v>
      </c>
      <c r="D3895" s="60" t="s">
        <v>5998</v>
      </c>
      <c r="E3895" s="60" t="s">
        <v>475</v>
      </c>
    </row>
    <row r="3896" spans="2:5" x14ac:dyDescent="0.2">
      <c r="B3896" s="60" t="s">
        <v>5999</v>
      </c>
      <c r="C3896" s="192">
        <v>532795</v>
      </c>
      <c r="D3896" s="60" t="s">
        <v>6000</v>
      </c>
      <c r="E3896" s="60" t="s">
        <v>1133</v>
      </c>
    </row>
    <row r="3897" spans="2:5" x14ac:dyDescent="0.2">
      <c r="B3897" s="60" t="s">
        <v>6001</v>
      </c>
      <c r="C3897" s="192">
        <v>503811</v>
      </c>
      <c r="D3897" s="60" t="s">
        <v>6002</v>
      </c>
      <c r="E3897" s="60" t="s">
        <v>410</v>
      </c>
    </row>
    <row r="3898" spans="2:5" x14ac:dyDescent="0.2">
      <c r="B3898" s="60" t="s">
        <v>6003</v>
      </c>
      <c r="C3898" s="192">
        <v>504398</v>
      </c>
      <c r="D3898" s="60" t="s">
        <v>395</v>
      </c>
      <c r="E3898" s="60" t="s">
        <v>509</v>
      </c>
    </row>
    <row r="3899" spans="2:5" x14ac:dyDescent="0.2">
      <c r="B3899" s="60" t="s">
        <v>6004</v>
      </c>
      <c r="C3899" s="192">
        <v>533206</v>
      </c>
      <c r="D3899" s="60" t="s">
        <v>6005</v>
      </c>
      <c r="E3899" s="60" t="s">
        <v>534</v>
      </c>
    </row>
    <row r="3900" spans="2:5" x14ac:dyDescent="0.2">
      <c r="B3900" s="60" t="s">
        <v>6006</v>
      </c>
      <c r="C3900" s="192">
        <v>500472</v>
      </c>
      <c r="D3900" s="60" t="s">
        <v>6007</v>
      </c>
      <c r="E3900" s="60" t="s">
        <v>580</v>
      </c>
    </row>
    <row r="3901" spans="2:5" x14ac:dyDescent="0.2">
      <c r="B3901" s="60" t="s">
        <v>6008</v>
      </c>
      <c r="C3901" s="192">
        <v>500472</v>
      </c>
      <c r="D3901" s="60" t="s">
        <v>6009</v>
      </c>
      <c r="E3901" s="60" t="s">
        <v>580</v>
      </c>
    </row>
    <row r="3902" spans="2:5" x14ac:dyDescent="0.2">
      <c r="B3902" s="60" t="s">
        <v>6010</v>
      </c>
      <c r="C3902" s="192">
        <v>539861</v>
      </c>
      <c r="D3902" s="60" t="s">
        <v>6011</v>
      </c>
      <c r="E3902" s="60" t="s">
        <v>793</v>
      </c>
    </row>
    <row r="3903" spans="2:5" x14ac:dyDescent="0.2">
      <c r="B3903" s="60" t="s">
        <v>6012</v>
      </c>
      <c r="C3903" s="192">
        <v>538562</v>
      </c>
      <c r="D3903" s="60" t="s">
        <v>6013</v>
      </c>
      <c r="E3903" s="60" t="s">
        <v>793</v>
      </c>
    </row>
    <row r="3904" spans="2:5" x14ac:dyDescent="0.2">
      <c r="B3904" s="60" t="s">
        <v>6014</v>
      </c>
      <c r="C3904" s="192">
        <v>532143</v>
      </c>
      <c r="D3904" s="60" t="s">
        <v>6015</v>
      </c>
      <c r="E3904" s="60" t="s">
        <v>475</v>
      </c>
    </row>
    <row r="3905" spans="2:5" x14ac:dyDescent="0.2">
      <c r="B3905" s="60" t="s">
        <v>6016</v>
      </c>
      <c r="C3905" s="192">
        <v>532143</v>
      </c>
      <c r="D3905" s="60" t="s">
        <v>6015</v>
      </c>
      <c r="E3905" s="60" t="s">
        <v>475</v>
      </c>
    </row>
    <row r="3906" spans="2:5" x14ac:dyDescent="0.2">
      <c r="B3906" s="60" t="s">
        <v>6017</v>
      </c>
      <c r="C3906" s="192">
        <v>531169</v>
      </c>
      <c r="D3906" s="60" t="s">
        <v>395</v>
      </c>
      <c r="E3906" s="60" t="s">
        <v>412</v>
      </c>
    </row>
    <row r="3907" spans="2:5" x14ac:dyDescent="0.2">
      <c r="B3907" s="60" t="s">
        <v>6018</v>
      </c>
      <c r="C3907" s="192" t="s">
        <v>395</v>
      </c>
      <c r="D3907" s="60" t="s">
        <v>6019</v>
      </c>
      <c r="E3907" s="60" t="s">
        <v>406</v>
      </c>
    </row>
    <row r="3908" spans="2:5" x14ac:dyDescent="0.2">
      <c r="B3908" s="60" t="s">
        <v>6020</v>
      </c>
      <c r="C3908" s="192">
        <v>541967</v>
      </c>
      <c r="D3908" s="60" t="s">
        <v>395</v>
      </c>
      <c r="E3908" s="60" t="s">
        <v>509</v>
      </c>
    </row>
    <row r="3909" spans="2:5" x14ac:dyDescent="0.2">
      <c r="B3909" s="60" t="s">
        <v>6021</v>
      </c>
      <c r="C3909" s="192">
        <v>526479</v>
      </c>
      <c r="D3909" s="60" t="s">
        <v>395</v>
      </c>
      <c r="E3909" s="60" t="s">
        <v>410</v>
      </c>
    </row>
    <row r="3910" spans="2:5" x14ac:dyDescent="0.2">
      <c r="B3910" s="60" t="s">
        <v>6022</v>
      </c>
      <c r="C3910" s="192">
        <v>505650</v>
      </c>
      <c r="D3910" s="60" t="s">
        <v>395</v>
      </c>
      <c r="E3910" s="60" t="s">
        <v>473</v>
      </c>
    </row>
    <row r="3911" spans="2:5" x14ac:dyDescent="0.2">
      <c r="B3911" s="60" t="s">
        <v>6023</v>
      </c>
      <c r="C3911" s="192">
        <v>538919</v>
      </c>
      <c r="D3911" s="60" t="s">
        <v>395</v>
      </c>
      <c r="E3911" s="60" t="s">
        <v>481</v>
      </c>
    </row>
    <row r="3912" spans="2:5" x14ac:dyDescent="0.2">
      <c r="B3912" s="60" t="s">
        <v>6024</v>
      </c>
      <c r="C3912" s="192">
        <v>538919</v>
      </c>
      <c r="D3912" s="60" t="s">
        <v>395</v>
      </c>
      <c r="E3912" s="60" t="s">
        <v>481</v>
      </c>
    </row>
    <row r="3913" spans="2:5" x14ac:dyDescent="0.2">
      <c r="B3913" s="60" t="s">
        <v>6025</v>
      </c>
      <c r="C3913" s="192">
        <v>539494</v>
      </c>
      <c r="D3913" s="60" t="s">
        <v>395</v>
      </c>
      <c r="E3913" s="60" t="s">
        <v>412</v>
      </c>
    </row>
    <row r="3914" spans="2:5" x14ac:dyDescent="0.2">
      <c r="B3914" s="60" t="s">
        <v>6026</v>
      </c>
      <c r="C3914" s="192">
        <v>532419</v>
      </c>
      <c r="D3914" s="60" t="s">
        <v>6027</v>
      </c>
      <c r="E3914" s="60" t="s">
        <v>2021</v>
      </c>
    </row>
    <row r="3915" spans="2:5" x14ac:dyDescent="0.2">
      <c r="B3915" s="60" t="s">
        <v>6028</v>
      </c>
      <c r="C3915" s="192">
        <v>508905</v>
      </c>
      <c r="D3915" s="60" t="s">
        <v>395</v>
      </c>
      <c r="E3915" s="60" t="s">
        <v>378</v>
      </c>
    </row>
    <row r="3916" spans="2:5" x14ac:dyDescent="0.2">
      <c r="B3916" s="60" t="s">
        <v>6029</v>
      </c>
      <c r="C3916" s="192">
        <v>505192</v>
      </c>
      <c r="D3916" s="60" t="s">
        <v>349</v>
      </c>
      <c r="E3916" s="60" t="s">
        <v>473</v>
      </c>
    </row>
    <row r="3917" spans="2:5" x14ac:dyDescent="0.2">
      <c r="B3917" s="60" t="s">
        <v>6030</v>
      </c>
      <c r="C3917" s="192">
        <v>540686</v>
      </c>
      <c r="D3917" s="60" t="s">
        <v>395</v>
      </c>
      <c r="E3917" s="60" t="s">
        <v>433</v>
      </c>
    </row>
    <row r="3918" spans="2:5" x14ac:dyDescent="0.2">
      <c r="B3918" s="60" t="s">
        <v>6031</v>
      </c>
      <c r="C3918" s="192">
        <v>540679</v>
      </c>
      <c r="D3918" s="60" t="s">
        <v>6032</v>
      </c>
      <c r="E3918" s="60" t="s">
        <v>433</v>
      </c>
    </row>
    <row r="3919" spans="2:5" x14ac:dyDescent="0.2">
      <c r="B3919" s="60" t="s">
        <v>6033</v>
      </c>
      <c r="C3919" s="192">
        <v>540679</v>
      </c>
      <c r="D3919" s="60" t="s">
        <v>6032</v>
      </c>
      <c r="E3919" s="60" t="s">
        <v>433</v>
      </c>
    </row>
    <row r="3920" spans="2:5" x14ac:dyDescent="0.2">
      <c r="B3920" s="60" t="s">
        <v>6034</v>
      </c>
      <c r="C3920" s="192">
        <v>532815</v>
      </c>
      <c r="D3920" s="60" t="s">
        <v>6035</v>
      </c>
      <c r="E3920" s="60" t="s">
        <v>433</v>
      </c>
    </row>
    <row r="3921" spans="2:5" x14ac:dyDescent="0.2">
      <c r="B3921" s="60" t="s">
        <v>6036</v>
      </c>
      <c r="C3921" s="192" t="s">
        <v>395</v>
      </c>
      <c r="D3921" s="60" t="s">
        <v>6037</v>
      </c>
      <c r="E3921" s="60" t="s">
        <v>406</v>
      </c>
    </row>
    <row r="3922" spans="2:5" x14ac:dyDescent="0.2">
      <c r="B3922" s="60" t="s">
        <v>6038</v>
      </c>
      <c r="C3922" s="192">
        <v>505827</v>
      </c>
      <c r="D3922" s="60" t="s">
        <v>395</v>
      </c>
      <c r="E3922" s="60" t="s">
        <v>580</v>
      </c>
    </row>
    <row r="3923" spans="2:5" x14ac:dyDescent="0.2">
      <c r="B3923" s="60" t="s">
        <v>6039</v>
      </c>
      <c r="C3923" s="192">
        <v>538635</v>
      </c>
      <c r="D3923" s="60" t="s">
        <v>6040</v>
      </c>
      <c r="E3923" s="60" t="s">
        <v>716</v>
      </c>
    </row>
    <row r="3924" spans="2:5" x14ac:dyDescent="0.2">
      <c r="B3924" s="60" t="s">
        <v>6041</v>
      </c>
      <c r="C3924" s="192">
        <v>532784</v>
      </c>
      <c r="D3924" s="60" t="s">
        <v>6042</v>
      </c>
      <c r="E3924" s="60" t="s">
        <v>481</v>
      </c>
    </row>
    <row r="3925" spans="2:5" x14ac:dyDescent="0.2">
      <c r="B3925" s="60" t="s">
        <v>6043</v>
      </c>
      <c r="C3925" s="192">
        <v>512014</v>
      </c>
      <c r="D3925" s="60" t="s">
        <v>395</v>
      </c>
      <c r="E3925" s="60" t="s">
        <v>816</v>
      </c>
    </row>
    <row r="3926" spans="2:5" x14ac:dyDescent="0.2">
      <c r="B3926" s="60" t="s">
        <v>6044</v>
      </c>
      <c r="C3926" s="192">
        <v>538923</v>
      </c>
      <c r="D3926" s="60" t="s">
        <v>395</v>
      </c>
      <c r="E3926" s="60" t="s">
        <v>381</v>
      </c>
    </row>
    <row r="3927" spans="2:5" x14ac:dyDescent="0.2">
      <c r="B3927" s="60" t="s">
        <v>6045</v>
      </c>
      <c r="C3927" s="192">
        <v>504375</v>
      </c>
      <c r="D3927" s="60" t="s">
        <v>395</v>
      </c>
      <c r="E3927" s="60" t="s">
        <v>381</v>
      </c>
    </row>
    <row r="3928" spans="2:5" x14ac:dyDescent="0.2">
      <c r="B3928" s="60" t="s">
        <v>6046</v>
      </c>
      <c r="C3928" s="192">
        <v>532344</v>
      </c>
      <c r="D3928" s="60" t="s">
        <v>395</v>
      </c>
      <c r="E3928" s="60" t="s">
        <v>488</v>
      </c>
    </row>
    <row r="3929" spans="2:5" x14ac:dyDescent="0.2">
      <c r="B3929" s="60" t="s">
        <v>6047</v>
      </c>
      <c r="C3929" s="192">
        <v>532344</v>
      </c>
      <c r="D3929" s="60" t="s">
        <v>395</v>
      </c>
      <c r="E3929" s="60" t="s">
        <v>488</v>
      </c>
    </row>
    <row r="3930" spans="2:5" x14ac:dyDescent="0.2">
      <c r="B3930" s="60" t="s">
        <v>6048</v>
      </c>
      <c r="C3930" s="192" t="s">
        <v>395</v>
      </c>
      <c r="D3930" s="60" t="s">
        <v>6049</v>
      </c>
      <c r="E3930" s="60" t="s">
        <v>406</v>
      </c>
    </row>
    <row r="3931" spans="2:5" x14ac:dyDescent="0.2">
      <c r="B3931" s="60" t="s">
        <v>6050</v>
      </c>
      <c r="C3931" s="192">
        <v>532725</v>
      </c>
      <c r="D3931" s="60" t="s">
        <v>6051</v>
      </c>
      <c r="E3931" s="60" t="s">
        <v>555</v>
      </c>
    </row>
    <row r="3932" spans="2:5" x14ac:dyDescent="0.2">
      <c r="B3932" s="60" t="s">
        <v>6052</v>
      </c>
      <c r="C3932" s="192">
        <v>532725</v>
      </c>
      <c r="D3932" s="60" t="s">
        <v>6051</v>
      </c>
      <c r="E3932" s="60" t="s">
        <v>555</v>
      </c>
    </row>
    <row r="3933" spans="2:5" x14ac:dyDescent="0.2">
      <c r="B3933" s="60" t="s">
        <v>6053</v>
      </c>
      <c r="C3933" s="192">
        <v>541540</v>
      </c>
      <c r="D3933" s="60" t="s">
        <v>6054</v>
      </c>
      <c r="E3933" s="60" t="s">
        <v>433</v>
      </c>
    </row>
    <row r="3934" spans="2:5" x14ac:dyDescent="0.2">
      <c r="B3934" s="60" t="s">
        <v>6055</v>
      </c>
      <c r="C3934" s="192" t="s">
        <v>395</v>
      </c>
      <c r="D3934" s="60" t="s">
        <v>6056</v>
      </c>
      <c r="E3934" s="60" t="s">
        <v>406</v>
      </c>
    </row>
    <row r="3935" spans="2:5" x14ac:dyDescent="0.2">
      <c r="B3935" s="60" t="s">
        <v>6057</v>
      </c>
      <c r="C3935" s="192">
        <v>500394</v>
      </c>
      <c r="D3935" s="60" t="s">
        <v>395</v>
      </c>
      <c r="E3935" s="60" t="s">
        <v>580</v>
      </c>
    </row>
    <row r="3936" spans="2:5" x14ac:dyDescent="0.2">
      <c r="B3936" s="60" t="s">
        <v>6058</v>
      </c>
      <c r="C3936" s="192">
        <v>502460</v>
      </c>
      <c r="D3936" s="60" t="s">
        <v>395</v>
      </c>
      <c r="E3936" s="60" t="s">
        <v>389</v>
      </c>
    </row>
    <row r="3937" spans="2:5" x14ac:dyDescent="0.2">
      <c r="B3937" s="60" t="s">
        <v>6059</v>
      </c>
      <c r="C3937" s="192">
        <v>513699</v>
      </c>
      <c r="D3937" s="60" t="s">
        <v>395</v>
      </c>
      <c r="E3937" s="60" t="s">
        <v>923</v>
      </c>
    </row>
    <row r="3938" spans="2:5" x14ac:dyDescent="0.2">
      <c r="B3938" s="60" t="s">
        <v>6060</v>
      </c>
      <c r="C3938" s="192">
        <v>538575</v>
      </c>
      <c r="D3938" s="60" t="s">
        <v>395</v>
      </c>
      <c r="E3938" s="60" t="s">
        <v>417</v>
      </c>
    </row>
    <row r="3939" spans="2:5" x14ac:dyDescent="0.2">
      <c r="B3939" s="60" t="s">
        <v>6061</v>
      </c>
      <c r="C3939" s="192">
        <v>522152</v>
      </c>
      <c r="D3939" s="60" t="s">
        <v>395</v>
      </c>
      <c r="E3939" s="60" t="s">
        <v>403</v>
      </c>
    </row>
    <row r="3940" spans="2:5" x14ac:dyDescent="0.2">
      <c r="B3940" s="60" t="s">
        <v>6062</v>
      </c>
      <c r="C3940" s="192">
        <v>511571</v>
      </c>
      <c r="D3940" s="60" t="s">
        <v>395</v>
      </c>
      <c r="E3940" s="60" t="s">
        <v>412</v>
      </c>
    </row>
    <row r="3941" spans="2:5" x14ac:dyDescent="0.2">
      <c r="B3941" s="60" t="s">
        <v>6063</v>
      </c>
      <c r="C3941" s="192">
        <v>507514</v>
      </c>
      <c r="D3941" s="60" t="s">
        <v>6064</v>
      </c>
      <c r="E3941" s="60" t="s">
        <v>1026</v>
      </c>
    </row>
    <row r="3942" spans="2:5" x14ac:dyDescent="0.2">
      <c r="B3942" s="60" t="s">
        <v>6065</v>
      </c>
      <c r="C3942" s="192">
        <v>521034</v>
      </c>
      <c r="D3942" s="60" t="s">
        <v>6066</v>
      </c>
      <c r="E3942" s="60" t="s">
        <v>410</v>
      </c>
    </row>
    <row r="3943" spans="2:5" x14ac:dyDescent="0.2">
      <c r="B3943" s="60" t="s">
        <v>6067</v>
      </c>
      <c r="C3943" s="192">
        <v>531548</v>
      </c>
      <c r="D3943" s="60" t="s">
        <v>6068</v>
      </c>
      <c r="E3943" s="60" t="s">
        <v>672</v>
      </c>
    </row>
    <row r="3944" spans="2:5" x14ac:dyDescent="0.2">
      <c r="B3944" s="60" t="s">
        <v>6069</v>
      </c>
      <c r="C3944" s="192">
        <v>533001</v>
      </c>
      <c r="D3944" s="60" t="s">
        <v>6070</v>
      </c>
      <c r="E3944" s="60" t="s">
        <v>403</v>
      </c>
    </row>
    <row r="3945" spans="2:5" x14ac:dyDescent="0.2">
      <c r="B3945" s="60" t="s">
        <v>6071</v>
      </c>
      <c r="C3945" s="192">
        <v>526901</v>
      </c>
      <c r="D3945" s="60" t="s">
        <v>395</v>
      </c>
      <c r="E3945" s="60" t="s">
        <v>443</v>
      </c>
    </row>
    <row r="3946" spans="2:5" x14ac:dyDescent="0.2">
      <c r="B3946" s="60" t="s">
        <v>6072</v>
      </c>
      <c r="C3946" s="192">
        <v>538943</v>
      </c>
      <c r="D3946" s="60" t="s">
        <v>395</v>
      </c>
      <c r="E3946" s="60" t="s">
        <v>412</v>
      </c>
    </row>
    <row r="3947" spans="2:5" x14ac:dyDescent="0.2">
      <c r="B3947" s="60" t="s">
        <v>6073</v>
      </c>
      <c r="C3947" s="192" t="s">
        <v>395</v>
      </c>
      <c r="D3947" s="60" t="s">
        <v>6074</v>
      </c>
      <c r="E3947" s="60" t="s">
        <v>406</v>
      </c>
    </row>
    <row r="3948" spans="2:5" x14ac:dyDescent="0.2">
      <c r="B3948" s="60" t="s">
        <v>6075</v>
      </c>
      <c r="C3948" s="192">
        <v>532221</v>
      </c>
      <c r="D3948" s="60" t="s">
        <v>6076</v>
      </c>
      <c r="E3948" s="60" t="s">
        <v>381</v>
      </c>
    </row>
    <row r="3949" spans="2:5" x14ac:dyDescent="0.2">
      <c r="B3949" s="60" t="s">
        <v>6077</v>
      </c>
      <c r="C3949" s="192">
        <v>539378</v>
      </c>
      <c r="D3949" s="60" t="s">
        <v>395</v>
      </c>
      <c r="E3949" s="60" t="s">
        <v>865</v>
      </c>
    </row>
    <row r="3950" spans="2:5" x14ac:dyDescent="0.2">
      <c r="B3950" s="60" t="s">
        <v>6078</v>
      </c>
      <c r="C3950" s="192" t="s">
        <v>395</v>
      </c>
      <c r="D3950" s="60" t="s">
        <v>6079</v>
      </c>
      <c r="E3950" s="60" t="s">
        <v>406</v>
      </c>
    </row>
    <row r="3951" spans="2:5" x14ac:dyDescent="0.2">
      <c r="B3951" s="60" t="s">
        <v>6080</v>
      </c>
      <c r="C3951" s="192">
        <v>541633</v>
      </c>
      <c r="D3951" s="60" t="s">
        <v>395</v>
      </c>
      <c r="E3951" s="60" t="s">
        <v>389</v>
      </c>
    </row>
    <row r="3952" spans="2:5" x14ac:dyDescent="0.2">
      <c r="B3952" s="60" t="s">
        <v>6081</v>
      </c>
      <c r="C3952" s="192">
        <v>532679</v>
      </c>
      <c r="D3952" s="60" t="s">
        <v>6082</v>
      </c>
      <c r="E3952" s="60" t="s">
        <v>384</v>
      </c>
    </row>
    <row r="3953" spans="2:5" x14ac:dyDescent="0.2">
      <c r="B3953" s="60" t="s">
        <v>6083</v>
      </c>
      <c r="C3953" s="192">
        <v>521036</v>
      </c>
      <c r="D3953" s="60" t="s">
        <v>395</v>
      </c>
      <c r="E3953" s="60" t="s">
        <v>410</v>
      </c>
    </row>
    <row r="3954" spans="2:5" x14ac:dyDescent="0.2">
      <c r="B3954" s="60" t="s">
        <v>6084</v>
      </c>
      <c r="C3954" s="192">
        <v>521036</v>
      </c>
      <c r="D3954" s="60" t="s">
        <v>395</v>
      </c>
      <c r="E3954" s="60" t="s">
        <v>410</v>
      </c>
    </row>
    <row r="3955" spans="2:5" x14ac:dyDescent="0.2">
      <c r="B3955" s="60" t="s">
        <v>6085</v>
      </c>
      <c r="C3955" s="192">
        <v>531398</v>
      </c>
      <c r="D3955" s="60" t="s">
        <v>395</v>
      </c>
      <c r="E3955" s="60" t="s">
        <v>433</v>
      </c>
    </row>
    <row r="3956" spans="2:5" x14ac:dyDescent="0.2">
      <c r="B3956" s="60" t="s">
        <v>6086</v>
      </c>
      <c r="C3956" s="192">
        <v>526477</v>
      </c>
      <c r="D3956" s="60" t="s">
        <v>395</v>
      </c>
      <c r="E3956" s="60" t="s">
        <v>573</v>
      </c>
    </row>
    <row r="3957" spans="2:5" x14ac:dyDescent="0.2">
      <c r="B3957" s="60" t="s">
        <v>6087</v>
      </c>
      <c r="C3957" s="192">
        <v>516108</v>
      </c>
      <c r="D3957" s="60" t="s">
        <v>395</v>
      </c>
      <c r="E3957" s="60" t="s">
        <v>389</v>
      </c>
    </row>
    <row r="3958" spans="2:5" x14ac:dyDescent="0.2">
      <c r="B3958" s="60" t="s">
        <v>6088</v>
      </c>
      <c r="C3958" s="192">
        <v>538891</v>
      </c>
      <c r="D3958" s="60" t="s">
        <v>395</v>
      </c>
      <c r="E3958" s="60" t="s">
        <v>412</v>
      </c>
    </row>
    <row r="3959" spans="2:5" x14ac:dyDescent="0.2">
      <c r="B3959" s="60" t="s">
        <v>6089</v>
      </c>
      <c r="C3959" s="192" t="s">
        <v>395</v>
      </c>
      <c r="D3959" s="60" t="s">
        <v>6090</v>
      </c>
      <c r="E3959" s="60" t="s">
        <v>406</v>
      </c>
    </row>
    <row r="3960" spans="2:5" x14ac:dyDescent="0.2">
      <c r="B3960" s="60" t="s">
        <v>6091</v>
      </c>
      <c r="C3960" s="192">
        <v>509910</v>
      </c>
      <c r="D3960" s="60" t="s">
        <v>395</v>
      </c>
      <c r="E3960" s="60" t="s">
        <v>443</v>
      </c>
    </row>
    <row r="3961" spans="2:5" x14ac:dyDescent="0.2">
      <c r="B3961" s="60" t="s">
        <v>6092</v>
      </c>
      <c r="C3961" s="192">
        <v>540174</v>
      </c>
      <c r="D3961" s="60" t="s">
        <v>395</v>
      </c>
      <c r="E3961" s="60" t="s">
        <v>381</v>
      </c>
    </row>
    <row r="3962" spans="2:5" x14ac:dyDescent="0.2">
      <c r="B3962" s="60" t="s">
        <v>6093</v>
      </c>
      <c r="C3962" s="192">
        <v>514454</v>
      </c>
      <c r="D3962" s="60" t="s">
        <v>395</v>
      </c>
      <c r="E3962" s="60" t="s">
        <v>410</v>
      </c>
    </row>
    <row r="3963" spans="2:5" x14ac:dyDescent="0.2">
      <c r="B3963" s="60" t="s">
        <v>6094</v>
      </c>
      <c r="C3963" s="192">
        <v>513498</v>
      </c>
      <c r="D3963" s="60" t="s">
        <v>395</v>
      </c>
      <c r="E3963" s="60" t="s">
        <v>375</v>
      </c>
    </row>
    <row r="3964" spans="2:5" x14ac:dyDescent="0.2">
      <c r="B3964" s="60" t="s">
        <v>6095</v>
      </c>
      <c r="C3964" s="192">
        <v>532669</v>
      </c>
      <c r="D3964" s="60" t="s">
        <v>395</v>
      </c>
      <c r="E3964" s="60" t="s">
        <v>443</v>
      </c>
    </row>
    <row r="3965" spans="2:5" x14ac:dyDescent="0.2">
      <c r="B3965" s="60" t="s">
        <v>6096</v>
      </c>
      <c r="C3965" s="192">
        <v>590030</v>
      </c>
      <c r="D3965" s="60" t="s">
        <v>6097</v>
      </c>
      <c r="E3965" s="60" t="s">
        <v>903</v>
      </c>
    </row>
    <row r="3966" spans="2:5" x14ac:dyDescent="0.2">
      <c r="B3966" s="60" t="s">
        <v>6098</v>
      </c>
      <c r="C3966" s="192">
        <v>523826</v>
      </c>
      <c r="D3966" s="60" t="s">
        <v>395</v>
      </c>
      <c r="E3966" s="60" t="s">
        <v>509</v>
      </c>
    </row>
    <row r="3967" spans="2:5" x14ac:dyDescent="0.2">
      <c r="B3967" s="60" t="s">
        <v>6099</v>
      </c>
      <c r="C3967" s="192">
        <v>532025</v>
      </c>
      <c r="D3967" s="60" t="s">
        <v>395</v>
      </c>
      <c r="E3967" s="60" t="s">
        <v>398</v>
      </c>
    </row>
    <row r="3968" spans="2:5" x14ac:dyDescent="0.2">
      <c r="B3968" s="60" t="s">
        <v>6100</v>
      </c>
      <c r="C3968" s="192">
        <v>530289</v>
      </c>
      <c r="D3968" s="60" t="s">
        <v>395</v>
      </c>
      <c r="E3968" s="60" t="s">
        <v>816</v>
      </c>
    </row>
    <row r="3969" spans="2:5" x14ac:dyDescent="0.2">
      <c r="B3969" s="60" t="s">
        <v>6101</v>
      </c>
      <c r="C3969" s="192">
        <v>542376</v>
      </c>
      <c r="D3969" s="60" t="s">
        <v>6102</v>
      </c>
      <c r="E3969" s="60" t="s">
        <v>378</v>
      </c>
    </row>
    <row r="3970" spans="2:5" x14ac:dyDescent="0.2">
      <c r="B3970" s="60" t="s">
        <v>6103</v>
      </c>
      <c r="C3970" s="192">
        <v>541890</v>
      </c>
      <c r="D3970" s="60" t="s">
        <v>395</v>
      </c>
      <c r="E3970" s="60" t="s">
        <v>381</v>
      </c>
    </row>
    <row r="3971" spans="2:5" x14ac:dyDescent="0.2">
      <c r="B3971" s="60" t="s">
        <v>6104</v>
      </c>
      <c r="C3971" s="192">
        <v>538920</v>
      </c>
      <c r="D3971" s="60" t="s">
        <v>395</v>
      </c>
      <c r="E3971" s="60" t="s">
        <v>417</v>
      </c>
    </row>
    <row r="3972" spans="2:5" x14ac:dyDescent="0.2">
      <c r="B3972" s="60" t="s">
        <v>6105</v>
      </c>
      <c r="C3972" s="192" t="s">
        <v>395</v>
      </c>
      <c r="D3972" s="60" t="s">
        <v>6106</v>
      </c>
      <c r="E3972" s="60" t="s">
        <v>486</v>
      </c>
    </row>
    <row r="3973" spans="2:5" x14ac:dyDescent="0.2">
      <c r="B3973" s="60" t="s">
        <v>6107</v>
      </c>
      <c r="C3973" s="192" t="s">
        <v>395</v>
      </c>
      <c r="D3973" s="60" t="s">
        <v>6106</v>
      </c>
      <c r="E3973" s="60" t="s">
        <v>486</v>
      </c>
    </row>
    <row r="3974" spans="2:5" x14ac:dyDescent="0.2">
      <c r="B3974" s="60" t="s">
        <v>6108</v>
      </c>
      <c r="C3974" s="192">
        <v>524727</v>
      </c>
      <c r="D3974" s="60" t="s">
        <v>395</v>
      </c>
      <c r="E3974" s="60" t="s">
        <v>433</v>
      </c>
    </row>
    <row r="3975" spans="2:5" x14ac:dyDescent="0.2">
      <c r="B3975" s="60" t="s">
        <v>6109</v>
      </c>
      <c r="C3975" s="192">
        <v>531370</v>
      </c>
      <c r="D3975" s="60" t="s">
        <v>395</v>
      </c>
      <c r="E3975" s="60" t="s">
        <v>381</v>
      </c>
    </row>
    <row r="3976" spans="2:5" x14ac:dyDescent="0.2">
      <c r="B3976" s="60" t="s">
        <v>6110</v>
      </c>
      <c r="C3976" s="192">
        <v>540211</v>
      </c>
      <c r="D3976" s="60" t="s">
        <v>395</v>
      </c>
      <c r="E3976" s="60" t="s">
        <v>412</v>
      </c>
    </row>
    <row r="3977" spans="2:5" x14ac:dyDescent="0.2">
      <c r="B3977" s="60" t="s">
        <v>6111</v>
      </c>
      <c r="C3977" s="192">
        <v>534425</v>
      </c>
      <c r="D3977" s="60" t="s">
        <v>6112</v>
      </c>
      <c r="E3977" s="60" t="s">
        <v>884</v>
      </c>
    </row>
    <row r="3978" spans="2:5" x14ac:dyDescent="0.2">
      <c r="B3978" s="60" t="s">
        <v>6113</v>
      </c>
      <c r="C3978" s="192">
        <v>513687</v>
      </c>
      <c r="D3978" s="60" t="s">
        <v>395</v>
      </c>
      <c r="E3978" s="60" t="s">
        <v>750</v>
      </c>
    </row>
    <row r="3979" spans="2:5" x14ac:dyDescent="0.2">
      <c r="B3979" s="60" t="s">
        <v>6114</v>
      </c>
      <c r="C3979" s="192" t="s">
        <v>395</v>
      </c>
      <c r="D3979" s="60" t="s">
        <v>6115</v>
      </c>
      <c r="E3979" s="60" t="s">
        <v>406</v>
      </c>
    </row>
    <row r="3980" spans="2:5" x14ac:dyDescent="0.2">
      <c r="B3980" s="60" t="s">
        <v>6116</v>
      </c>
      <c r="C3980" s="192">
        <v>531982</v>
      </c>
      <c r="D3980" s="60" t="s">
        <v>395</v>
      </c>
      <c r="E3980" s="60" t="s">
        <v>475</v>
      </c>
    </row>
    <row r="3981" spans="2:5" x14ac:dyDescent="0.2">
      <c r="B3981" s="60" t="s">
        <v>6117</v>
      </c>
      <c r="C3981" s="192">
        <v>512153</v>
      </c>
      <c r="D3981" s="60" t="s">
        <v>395</v>
      </c>
      <c r="E3981" s="60" t="s">
        <v>816</v>
      </c>
    </row>
    <row r="3982" spans="2:5" x14ac:dyDescent="0.2">
      <c r="B3982" s="60" t="s">
        <v>6118</v>
      </c>
      <c r="C3982" s="192">
        <v>512291</v>
      </c>
      <c r="D3982" s="60" t="s">
        <v>395</v>
      </c>
      <c r="E3982" s="60" t="s">
        <v>378</v>
      </c>
    </row>
    <row r="3983" spans="2:5" x14ac:dyDescent="0.2">
      <c r="B3983" s="60" t="s">
        <v>6119</v>
      </c>
      <c r="C3983" s="192">
        <v>517166</v>
      </c>
      <c r="D3983" s="60" t="s">
        <v>395</v>
      </c>
      <c r="E3983" s="60" t="s">
        <v>937</v>
      </c>
    </row>
    <row r="3984" spans="2:5" x14ac:dyDescent="0.2">
      <c r="B3984" s="60" t="s">
        <v>6120</v>
      </c>
      <c r="C3984" s="192">
        <v>542337</v>
      </c>
      <c r="D3984" s="60" t="s">
        <v>6121</v>
      </c>
      <c r="E3984" s="60" t="s">
        <v>564</v>
      </c>
    </row>
    <row r="3985" spans="2:5" x14ac:dyDescent="0.2">
      <c r="B3985" s="60" t="s">
        <v>6122</v>
      </c>
      <c r="C3985" s="192" t="s">
        <v>395</v>
      </c>
      <c r="D3985" s="60" t="s">
        <v>6123</v>
      </c>
      <c r="E3985" s="60" t="s">
        <v>564</v>
      </c>
    </row>
    <row r="3986" spans="2:5" x14ac:dyDescent="0.2">
      <c r="B3986" s="60" t="s">
        <v>6124</v>
      </c>
      <c r="C3986" s="192">
        <v>526161</v>
      </c>
      <c r="D3986" s="60" t="s">
        <v>395</v>
      </c>
      <c r="E3986" s="60" t="s">
        <v>509</v>
      </c>
    </row>
    <row r="3987" spans="2:5" x14ac:dyDescent="0.2">
      <c r="B3987" s="60" t="s">
        <v>6125</v>
      </c>
      <c r="C3987" s="192">
        <v>521082</v>
      </c>
      <c r="D3987" s="60" t="s">
        <v>6126</v>
      </c>
      <c r="E3987" s="60" t="s">
        <v>410</v>
      </c>
    </row>
    <row r="3988" spans="2:5" x14ac:dyDescent="0.2">
      <c r="B3988" s="60" t="s">
        <v>6127</v>
      </c>
      <c r="C3988" s="192">
        <v>526827</v>
      </c>
      <c r="D3988" s="60" t="s">
        <v>395</v>
      </c>
      <c r="E3988" s="60" t="s">
        <v>509</v>
      </c>
    </row>
    <row r="3989" spans="2:5" x14ac:dyDescent="0.2">
      <c r="B3989" s="60" t="s">
        <v>6128</v>
      </c>
      <c r="C3989" s="192">
        <v>517214</v>
      </c>
      <c r="D3989" s="60" t="s">
        <v>6129</v>
      </c>
      <c r="E3989" s="60" t="s">
        <v>541</v>
      </c>
    </row>
    <row r="3990" spans="2:5" x14ac:dyDescent="0.2">
      <c r="B3990" s="60" t="s">
        <v>6130</v>
      </c>
      <c r="C3990" s="192">
        <v>500285</v>
      </c>
      <c r="D3990" s="60" t="s">
        <v>395</v>
      </c>
      <c r="E3990" s="60" t="s">
        <v>2532</v>
      </c>
    </row>
    <row r="3991" spans="2:5" x14ac:dyDescent="0.2">
      <c r="B3991" s="60" t="s">
        <v>6131</v>
      </c>
      <c r="C3991" s="192">
        <v>540084</v>
      </c>
      <c r="D3991" s="60" t="s">
        <v>395</v>
      </c>
      <c r="E3991" s="60" t="s">
        <v>398</v>
      </c>
    </row>
    <row r="3992" spans="2:5" x14ac:dyDescent="0.2">
      <c r="B3992" s="60" t="s">
        <v>6132</v>
      </c>
      <c r="C3992" s="192">
        <v>532651</v>
      </c>
      <c r="D3992" s="60" t="s">
        <v>6133</v>
      </c>
      <c r="E3992" s="60" t="s">
        <v>509</v>
      </c>
    </row>
    <row r="3993" spans="2:5" x14ac:dyDescent="0.2">
      <c r="B3993" s="60" t="s">
        <v>6134</v>
      </c>
      <c r="C3993" s="192">
        <v>513414</v>
      </c>
      <c r="D3993" s="60" t="s">
        <v>6135</v>
      </c>
      <c r="E3993" s="60" t="s">
        <v>427</v>
      </c>
    </row>
    <row r="3994" spans="2:5" x14ac:dyDescent="0.2">
      <c r="B3994" s="60" t="s">
        <v>6136</v>
      </c>
      <c r="C3994" s="192">
        <v>500402</v>
      </c>
      <c r="D3994" s="60" t="s">
        <v>6137</v>
      </c>
      <c r="E3994" s="60" t="s">
        <v>793</v>
      </c>
    </row>
    <row r="3995" spans="2:5" x14ac:dyDescent="0.2">
      <c r="B3995" s="60" t="s">
        <v>6138</v>
      </c>
      <c r="C3995" s="192">
        <v>539221</v>
      </c>
      <c r="D3995" s="60" t="s">
        <v>395</v>
      </c>
      <c r="E3995" s="60" t="s">
        <v>410</v>
      </c>
    </row>
    <row r="3996" spans="2:5" x14ac:dyDescent="0.2">
      <c r="B3996" s="60" t="s">
        <v>6139</v>
      </c>
      <c r="C3996" s="192">
        <v>539221</v>
      </c>
      <c r="D3996" s="60" t="s">
        <v>395</v>
      </c>
      <c r="E3996" s="60" t="s">
        <v>410</v>
      </c>
    </row>
    <row r="3997" spans="2:5" x14ac:dyDescent="0.2">
      <c r="B3997" s="60" t="s">
        <v>6140</v>
      </c>
      <c r="C3997" s="192">
        <v>540079</v>
      </c>
      <c r="D3997" s="60" t="s">
        <v>395</v>
      </c>
      <c r="E3997" s="60" t="s">
        <v>1314</v>
      </c>
    </row>
    <row r="3998" spans="2:5" x14ac:dyDescent="0.2">
      <c r="B3998" s="60" t="s">
        <v>6141</v>
      </c>
      <c r="C3998" s="192">
        <v>540570</v>
      </c>
      <c r="D3998" s="60" t="s">
        <v>6142</v>
      </c>
      <c r="E3998" s="60" t="s">
        <v>5212</v>
      </c>
    </row>
    <row r="3999" spans="2:5" x14ac:dyDescent="0.2">
      <c r="B3999" s="60" t="s">
        <v>6143</v>
      </c>
      <c r="C3999" s="192">
        <v>538402</v>
      </c>
      <c r="D3999" s="60" t="s">
        <v>395</v>
      </c>
      <c r="E3999" s="60" t="s">
        <v>412</v>
      </c>
    </row>
    <row r="4000" spans="2:5" x14ac:dyDescent="0.2">
      <c r="B4000" s="60" t="s">
        <v>6144</v>
      </c>
      <c r="C4000" s="192">
        <v>530177</v>
      </c>
      <c r="D4000" s="60" t="s">
        <v>395</v>
      </c>
      <c r="E4000" s="60" t="s">
        <v>417</v>
      </c>
    </row>
    <row r="4001" spans="2:5" x14ac:dyDescent="0.2">
      <c r="B4001" s="60" t="s">
        <v>6145</v>
      </c>
      <c r="C4001" s="192">
        <v>533121</v>
      </c>
      <c r="D4001" s="60" t="s">
        <v>6146</v>
      </c>
      <c r="E4001" s="60" t="s">
        <v>381</v>
      </c>
    </row>
    <row r="4002" spans="2:5" x14ac:dyDescent="0.2">
      <c r="B4002" s="60" t="s">
        <v>6147</v>
      </c>
      <c r="C4002" s="192">
        <v>526532</v>
      </c>
      <c r="D4002" s="60" t="s">
        <v>395</v>
      </c>
      <c r="E4002" s="60" t="s">
        <v>443</v>
      </c>
    </row>
    <row r="4003" spans="2:5" x14ac:dyDescent="0.2">
      <c r="B4003" s="60" t="s">
        <v>6148</v>
      </c>
      <c r="C4003" s="192">
        <v>526532</v>
      </c>
      <c r="D4003" s="60" t="s">
        <v>395</v>
      </c>
      <c r="E4003" s="60" t="s">
        <v>443</v>
      </c>
    </row>
    <row r="4004" spans="2:5" x14ac:dyDescent="0.2">
      <c r="B4004" s="60" t="s">
        <v>6149</v>
      </c>
      <c r="C4004" s="192">
        <v>530037</v>
      </c>
      <c r="D4004" s="60" t="s">
        <v>395</v>
      </c>
      <c r="E4004" s="60" t="s">
        <v>410</v>
      </c>
    </row>
    <row r="4005" spans="2:5" x14ac:dyDescent="0.2">
      <c r="B4005" s="60" t="s">
        <v>6150</v>
      </c>
      <c r="C4005" s="192">
        <v>532842</v>
      </c>
      <c r="D4005" s="60" t="s">
        <v>6151</v>
      </c>
      <c r="E4005" s="60" t="s">
        <v>443</v>
      </c>
    </row>
    <row r="4006" spans="2:5" x14ac:dyDescent="0.2">
      <c r="B4006" s="60" t="s">
        <v>6152</v>
      </c>
      <c r="C4006" s="192">
        <v>514248</v>
      </c>
      <c r="D4006" s="60" t="s">
        <v>395</v>
      </c>
      <c r="E4006" s="60" t="s">
        <v>443</v>
      </c>
    </row>
    <row r="4007" spans="2:5" x14ac:dyDescent="0.2">
      <c r="B4007" s="60" t="s">
        <v>6153</v>
      </c>
      <c r="C4007" s="192">
        <v>535601</v>
      </c>
      <c r="D4007" s="60" t="s">
        <v>6154</v>
      </c>
      <c r="E4007" s="60" t="s">
        <v>821</v>
      </c>
    </row>
    <row r="4008" spans="2:5" x14ac:dyDescent="0.2">
      <c r="B4008" s="60" t="s">
        <v>6155</v>
      </c>
      <c r="C4008" s="192">
        <v>523756</v>
      </c>
      <c r="D4008" s="60" t="s">
        <v>6156</v>
      </c>
      <c r="E4008" s="60" t="s">
        <v>412</v>
      </c>
    </row>
    <row r="4009" spans="2:5" x14ac:dyDescent="0.2">
      <c r="B4009" s="60" t="s">
        <v>6157</v>
      </c>
      <c r="C4009" s="192">
        <v>539217</v>
      </c>
      <c r="D4009" s="60" t="s">
        <v>395</v>
      </c>
      <c r="E4009" s="60" t="s">
        <v>415</v>
      </c>
    </row>
    <row r="4010" spans="2:5" x14ac:dyDescent="0.2">
      <c r="B4010" s="60" t="s">
        <v>6158</v>
      </c>
      <c r="C4010" s="192">
        <v>503806</v>
      </c>
      <c r="D4010" s="60" t="s">
        <v>6159</v>
      </c>
      <c r="E4010" s="60" t="s">
        <v>410</v>
      </c>
    </row>
    <row r="4011" spans="2:5" x14ac:dyDescent="0.2">
      <c r="B4011" s="60" t="s">
        <v>6160</v>
      </c>
      <c r="C4011" s="192">
        <v>534680</v>
      </c>
      <c r="D4011" s="60" t="s">
        <v>395</v>
      </c>
      <c r="E4011" s="60" t="s">
        <v>453</v>
      </c>
    </row>
    <row r="4012" spans="2:5" x14ac:dyDescent="0.2">
      <c r="B4012" s="60" t="s">
        <v>6161</v>
      </c>
      <c r="C4012" s="192">
        <v>530943</v>
      </c>
      <c r="D4012" s="60" t="s">
        <v>6162</v>
      </c>
      <c r="E4012" s="60" t="s">
        <v>398</v>
      </c>
    </row>
    <row r="4013" spans="2:5" x14ac:dyDescent="0.2">
      <c r="B4013" s="60" t="s">
        <v>6163</v>
      </c>
      <c r="C4013" s="192">
        <v>538863</v>
      </c>
      <c r="D4013" s="60" t="s">
        <v>395</v>
      </c>
      <c r="E4013" s="60" t="s">
        <v>412</v>
      </c>
    </row>
    <row r="4014" spans="2:5" x14ac:dyDescent="0.2">
      <c r="B4014" s="60" t="s">
        <v>6164</v>
      </c>
      <c r="C4014" s="192">
        <v>531322</v>
      </c>
      <c r="D4014" s="60" t="s">
        <v>6165</v>
      </c>
      <c r="E4014" s="60" t="s">
        <v>605</v>
      </c>
    </row>
    <row r="4015" spans="2:5" x14ac:dyDescent="0.2">
      <c r="B4015" s="60" t="s">
        <v>6166</v>
      </c>
      <c r="C4015" s="192">
        <v>514442</v>
      </c>
      <c r="D4015" s="60" t="s">
        <v>395</v>
      </c>
      <c r="E4015" s="60" t="s">
        <v>515</v>
      </c>
    </row>
    <row r="4016" spans="2:5" x14ac:dyDescent="0.2">
      <c r="B4016" s="60" t="s">
        <v>6167</v>
      </c>
      <c r="C4016" s="192">
        <v>539363</v>
      </c>
      <c r="D4016" s="60" t="s">
        <v>395</v>
      </c>
      <c r="E4016" s="60" t="s">
        <v>481</v>
      </c>
    </row>
    <row r="4017" spans="2:5" x14ac:dyDescent="0.2">
      <c r="B4017" s="60" t="s">
        <v>6168</v>
      </c>
      <c r="C4017" s="192">
        <v>539363</v>
      </c>
      <c r="D4017" s="60" t="s">
        <v>395</v>
      </c>
      <c r="E4017" s="60" t="s">
        <v>481</v>
      </c>
    </row>
    <row r="4018" spans="2:5" x14ac:dyDescent="0.2">
      <c r="B4018" s="60" t="s">
        <v>6169</v>
      </c>
      <c r="C4018" s="192" t="s">
        <v>395</v>
      </c>
      <c r="D4018" s="60" t="s">
        <v>6170</v>
      </c>
      <c r="E4018" s="60" t="s">
        <v>406</v>
      </c>
    </row>
    <row r="4019" spans="2:5" x14ac:dyDescent="0.2">
      <c r="B4019" s="60" t="s">
        <v>6171</v>
      </c>
      <c r="C4019" s="192">
        <v>521161</v>
      </c>
      <c r="D4019" s="60" t="s">
        <v>395</v>
      </c>
      <c r="E4019" s="60" t="s">
        <v>410</v>
      </c>
    </row>
    <row r="4020" spans="2:5" x14ac:dyDescent="0.2">
      <c r="B4020" s="60" t="s">
        <v>6172</v>
      </c>
      <c r="C4020" s="192">
        <v>521234</v>
      </c>
      <c r="D4020" s="60" t="s">
        <v>395</v>
      </c>
      <c r="E4020" s="60" t="s">
        <v>410</v>
      </c>
    </row>
    <row r="4021" spans="2:5" x14ac:dyDescent="0.2">
      <c r="B4021" s="60" t="s">
        <v>6173</v>
      </c>
      <c r="C4021" s="192">
        <v>521178</v>
      </c>
      <c r="D4021" s="60" t="s">
        <v>395</v>
      </c>
      <c r="E4021" s="60" t="s">
        <v>410</v>
      </c>
    </row>
    <row r="4022" spans="2:5" x14ac:dyDescent="0.2">
      <c r="B4022" s="60" t="s">
        <v>6174</v>
      </c>
      <c r="C4022" s="192">
        <v>515081</v>
      </c>
      <c r="D4022" s="60" t="s">
        <v>395</v>
      </c>
      <c r="E4022" s="60" t="s">
        <v>923</v>
      </c>
    </row>
    <row r="4023" spans="2:5" x14ac:dyDescent="0.2">
      <c r="B4023" s="60" t="s">
        <v>6175</v>
      </c>
      <c r="C4023" s="192">
        <v>513605</v>
      </c>
      <c r="D4023" s="60" t="s">
        <v>6176</v>
      </c>
      <c r="E4023" s="60" t="s">
        <v>718</v>
      </c>
    </row>
    <row r="4024" spans="2:5" x14ac:dyDescent="0.2">
      <c r="B4024" s="60" t="s">
        <v>6177</v>
      </c>
      <c r="C4024" s="192">
        <v>523222</v>
      </c>
      <c r="D4024" s="60" t="s">
        <v>395</v>
      </c>
      <c r="E4024" s="60" t="s">
        <v>534</v>
      </c>
    </row>
    <row r="4025" spans="2:5" x14ac:dyDescent="0.2">
      <c r="B4025" s="60" t="s">
        <v>6178</v>
      </c>
      <c r="C4025" s="192">
        <v>536799</v>
      </c>
      <c r="D4025" s="60" t="s">
        <v>395</v>
      </c>
      <c r="E4025" s="60" t="s">
        <v>412</v>
      </c>
    </row>
    <row r="4026" spans="2:5" x14ac:dyDescent="0.2">
      <c r="B4026" s="60" t="s">
        <v>6179</v>
      </c>
      <c r="C4026" s="192">
        <v>533569</v>
      </c>
      <c r="D4026" s="60" t="s">
        <v>6180</v>
      </c>
      <c r="E4026" s="60" t="s">
        <v>509</v>
      </c>
    </row>
    <row r="4027" spans="2:5" x14ac:dyDescent="0.2">
      <c r="B4027" s="60" t="s">
        <v>6181</v>
      </c>
      <c r="C4027" s="192">
        <v>540914</v>
      </c>
      <c r="D4027" s="60" t="s">
        <v>395</v>
      </c>
      <c r="E4027" s="60" t="s">
        <v>417</v>
      </c>
    </row>
    <row r="4028" spans="2:5" x14ac:dyDescent="0.2">
      <c r="B4028" s="60" t="s">
        <v>6182</v>
      </c>
      <c r="C4028" s="192">
        <v>524636</v>
      </c>
      <c r="D4028" s="60" t="s">
        <v>395</v>
      </c>
      <c r="E4028" s="60" t="s">
        <v>433</v>
      </c>
    </row>
    <row r="4029" spans="2:5" x14ac:dyDescent="0.2">
      <c r="B4029" s="60" t="s">
        <v>6183</v>
      </c>
      <c r="C4029" s="192">
        <v>530821</v>
      </c>
      <c r="D4029" s="60" t="s">
        <v>395</v>
      </c>
      <c r="E4029" s="60" t="s">
        <v>481</v>
      </c>
    </row>
    <row r="4030" spans="2:5" x14ac:dyDescent="0.2">
      <c r="B4030" s="60" t="s">
        <v>6184</v>
      </c>
      <c r="C4030" s="192">
        <v>539026</v>
      </c>
      <c r="D4030" s="60" t="s">
        <v>395</v>
      </c>
      <c r="E4030" s="60" t="s">
        <v>378</v>
      </c>
    </row>
    <row r="4031" spans="2:5" x14ac:dyDescent="0.2">
      <c r="B4031" s="60" t="s">
        <v>6185</v>
      </c>
      <c r="C4031" s="192">
        <v>531723</v>
      </c>
      <c r="D4031" s="60" t="s">
        <v>6186</v>
      </c>
      <c r="E4031" s="60" t="s">
        <v>378</v>
      </c>
    </row>
    <row r="4032" spans="2:5" x14ac:dyDescent="0.2">
      <c r="B4032" s="60" t="s">
        <v>6185</v>
      </c>
      <c r="C4032" s="192">
        <v>570005</v>
      </c>
      <c r="D4032" s="60" t="s">
        <v>6187</v>
      </c>
      <c r="E4032" s="60" t="s">
        <v>378</v>
      </c>
    </row>
    <row r="4033" spans="2:5" x14ac:dyDescent="0.2">
      <c r="B4033" s="60" t="s">
        <v>6188</v>
      </c>
      <c r="C4033" s="192">
        <v>504180</v>
      </c>
      <c r="D4033" s="60" t="s">
        <v>395</v>
      </c>
      <c r="E4033" s="60" t="s">
        <v>412</v>
      </c>
    </row>
    <row r="4034" spans="2:5" x14ac:dyDescent="0.2">
      <c r="B4034" s="60" t="s">
        <v>6189</v>
      </c>
      <c r="C4034" s="192">
        <v>511700</v>
      </c>
      <c r="D4034" s="60" t="s">
        <v>395</v>
      </c>
      <c r="E4034" s="60" t="s">
        <v>412</v>
      </c>
    </row>
    <row r="4035" spans="2:5" x14ac:dyDescent="0.2">
      <c r="B4035" s="60" t="s">
        <v>6190</v>
      </c>
      <c r="C4035" s="192">
        <v>580001</v>
      </c>
      <c r="D4035" s="60" t="s">
        <v>395</v>
      </c>
      <c r="E4035" s="60" t="s">
        <v>713</v>
      </c>
    </row>
    <row r="4036" spans="2:5" x14ac:dyDescent="0.2">
      <c r="B4036" s="60" t="s">
        <v>6191</v>
      </c>
      <c r="C4036" s="192">
        <v>530017</v>
      </c>
      <c r="D4036" s="60" t="s">
        <v>6192</v>
      </c>
      <c r="E4036" s="60" t="s">
        <v>443</v>
      </c>
    </row>
    <row r="4037" spans="2:5" x14ac:dyDescent="0.2">
      <c r="B4037" s="60" t="s">
        <v>6193</v>
      </c>
      <c r="C4037" s="192">
        <v>523351</v>
      </c>
      <c r="D4037" s="60" t="s">
        <v>395</v>
      </c>
      <c r="E4037" s="60" t="s">
        <v>555</v>
      </c>
    </row>
    <row r="4038" spans="2:5" x14ac:dyDescent="0.2">
      <c r="B4038" s="60" t="s">
        <v>6194</v>
      </c>
      <c r="C4038" s="192">
        <v>523351</v>
      </c>
      <c r="D4038" s="60" t="s">
        <v>395</v>
      </c>
      <c r="E4038" s="60" t="s">
        <v>555</v>
      </c>
    </row>
    <row r="4039" spans="2:5" x14ac:dyDescent="0.2">
      <c r="B4039" s="60" t="s">
        <v>6195</v>
      </c>
      <c r="C4039" s="192">
        <v>526231</v>
      </c>
      <c r="D4039" s="60" t="s">
        <v>395</v>
      </c>
      <c r="E4039" s="60" t="s">
        <v>443</v>
      </c>
    </row>
    <row r="4040" spans="2:5" x14ac:dyDescent="0.2">
      <c r="B4040" s="60" t="s">
        <v>6196</v>
      </c>
      <c r="C4040" s="192">
        <v>530931</v>
      </c>
      <c r="D4040" s="60" t="s">
        <v>395</v>
      </c>
      <c r="E4040" s="60" t="s">
        <v>590</v>
      </c>
    </row>
    <row r="4041" spans="2:5" x14ac:dyDescent="0.2">
      <c r="B4041" s="60" t="s">
        <v>6197</v>
      </c>
      <c r="C4041" s="192">
        <v>530931</v>
      </c>
      <c r="D4041" s="60" t="s">
        <v>395</v>
      </c>
      <c r="E4041" s="60" t="s">
        <v>590</v>
      </c>
    </row>
    <row r="4042" spans="2:5" x14ac:dyDescent="0.2">
      <c r="B4042" s="60" t="s">
        <v>6198</v>
      </c>
      <c r="C4042" s="192">
        <v>506105</v>
      </c>
      <c r="D4042" s="60" t="s">
        <v>395</v>
      </c>
      <c r="E4042" s="60" t="s">
        <v>415</v>
      </c>
    </row>
    <row r="4043" spans="2:5" x14ac:dyDescent="0.2">
      <c r="B4043" s="60" t="s">
        <v>6199</v>
      </c>
      <c r="C4043" s="192">
        <v>540575</v>
      </c>
      <c r="D4043" s="60" t="s">
        <v>6200</v>
      </c>
      <c r="E4043" s="60" t="s">
        <v>408</v>
      </c>
    </row>
    <row r="4044" spans="2:5" x14ac:dyDescent="0.2">
      <c r="B4044" s="60" t="s">
        <v>6201</v>
      </c>
      <c r="C4044" s="192">
        <v>539255</v>
      </c>
      <c r="D4044" s="60" t="s">
        <v>395</v>
      </c>
      <c r="E4044" s="60" t="s">
        <v>438</v>
      </c>
    </row>
    <row r="4045" spans="2:5" x14ac:dyDescent="0.2">
      <c r="B4045" s="60" t="s">
        <v>6202</v>
      </c>
      <c r="C4045" s="192">
        <v>516022</v>
      </c>
      <c r="D4045" s="60" t="s">
        <v>6203</v>
      </c>
      <c r="E4045" s="60" t="s">
        <v>389</v>
      </c>
    </row>
    <row r="4046" spans="2:5" x14ac:dyDescent="0.2">
      <c r="B4046" s="60" t="s">
        <v>6204</v>
      </c>
      <c r="C4046" s="192">
        <v>531616</v>
      </c>
      <c r="D4046" s="60" t="s">
        <v>395</v>
      </c>
      <c r="E4046" s="60" t="s">
        <v>381</v>
      </c>
    </row>
    <row r="4047" spans="2:5" x14ac:dyDescent="0.2">
      <c r="B4047" s="60" t="s">
        <v>6205</v>
      </c>
      <c r="C4047" s="192">
        <v>538733</v>
      </c>
      <c r="D4047" s="60" t="s">
        <v>395</v>
      </c>
      <c r="E4047" s="60" t="s">
        <v>2642</v>
      </c>
    </row>
    <row r="4048" spans="2:5" x14ac:dyDescent="0.2">
      <c r="B4048" s="60" t="s">
        <v>6206</v>
      </c>
      <c r="C4048" s="192">
        <v>517548</v>
      </c>
      <c r="D4048" s="60" t="s">
        <v>395</v>
      </c>
      <c r="E4048" s="60" t="s">
        <v>417</v>
      </c>
    </row>
    <row r="4049" spans="2:5" x14ac:dyDescent="0.2">
      <c r="B4049" s="60" t="s">
        <v>6207</v>
      </c>
      <c r="C4049" s="192">
        <v>520155</v>
      </c>
      <c r="D4049" s="60" t="s">
        <v>395</v>
      </c>
      <c r="E4049" s="60" t="s">
        <v>531</v>
      </c>
    </row>
    <row r="4050" spans="2:5" x14ac:dyDescent="0.2">
      <c r="B4050" s="60" t="s">
        <v>6208</v>
      </c>
      <c r="C4050" s="192">
        <v>500112</v>
      </c>
      <c r="D4050" s="60" t="s">
        <v>6209</v>
      </c>
      <c r="E4050" s="60" t="s">
        <v>713</v>
      </c>
    </row>
    <row r="4051" spans="2:5" x14ac:dyDescent="0.2">
      <c r="B4051" s="60" t="s">
        <v>6210</v>
      </c>
      <c r="C4051" s="192">
        <v>500113</v>
      </c>
      <c r="D4051" s="60" t="s">
        <v>6211</v>
      </c>
      <c r="E4051" s="60" t="s">
        <v>427</v>
      </c>
    </row>
    <row r="4052" spans="2:5" x14ac:dyDescent="0.2">
      <c r="B4052" s="60" t="s">
        <v>6212</v>
      </c>
      <c r="C4052" s="192">
        <v>500113</v>
      </c>
      <c r="D4052" s="60" t="s">
        <v>6211</v>
      </c>
      <c r="E4052" s="60" t="s">
        <v>427</v>
      </c>
    </row>
    <row r="4053" spans="2:5" x14ac:dyDescent="0.2">
      <c r="B4053" s="60" t="s">
        <v>6213</v>
      </c>
      <c r="C4053" s="192" t="s">
        <v>395</v>
      </c>
      <c r="D4053" s="60" t="s">
        <v>6214</v>
      </c>
      <c r="E4053" s="60" t="s">
        <v>406</v>
      </c>
    </row>
    <row r="4054" spans="2:5" x14ac:dyDescent="0.2">
      <c r="B4054" s="60" t="s">
        <v>6215</v>
      </c>
      <c r="C4054" s="192">
        <v>534748</v>
      </c>
      <c r="D4054" s="60" t="s">
        <v>6216</v>
      </c>
      <c r="E4054" s="60" t="s">
        <v>427</v>
      </c>
    </row>
    <row r="4055" spans="2:5" x14ac:dyDescent="0.2">
      <c r="B4055" s="60" t="s">
        <v>6217</v>
      </c>
      <c r="C4055" s="192">
        <v>534748</v>
      </c>
      <c r="D4055" s="60" t="s">
        <v>6216</v>
      </c>
      <c r="E4055" s="60" t="s">
        <v>427</v>
      </c>
    </row>
    <row r="4056" spans="2:5" x14ac:dyDescent="0.2">
      <c r="B4056" s="60" t="s">
        <v>6218</v>
      </c>
      <c r="C4056" s="192">
        <v>513173</v>
      </c>
      <c r="D4056" s="60" t="s">
        <v>395</v>
      </c>
      <c r="E4056" s="60" t="s">
        <v>481</v>
      </c>
    </row>
    <row r="4057" spans="2:5" x14ac:dyDescent="0.2">
      <c r="B4057" s="60" t="s">
        <v>6219</v>
      </c>
      <c r="C4057" s="192">
        <v>504717</v>
      </c>
      <c r="D4057" s="60" t="s">
        <v>6220</v>
      </c>
      <c r="E4057" s="60" t="s">
        <v>4269</v>
      </c>
    </row>
    <row r="4058" spans="2:5" x14ac:dyDescent="0.2">
      <c r="B4058" s="60" t="s">
        <v>6221</v>
      </c>
      <c r="C4058" s="192">
        <v>513262</v>
      </c>
      <c r="D4058" s="60" t="s">
        <v>6222</v>
      </c>
      <c r="E4058" s="60" t="s">
        <v>750</v>
      </c>
    </row>
    <row r="4059" spans="2:5" x14ac:dyDescent="0.2">
      <c r="B4059" s="60" t="s">
        <v>6223</v>
      </c>
      <c r="C4059" s="192">
        <v>513517</v>
      </c>
      <c r="D4059" s="60" t="s">
        <v>395</v>
      </c>
      <c r="E4059" s="60" t="s">
        <v>1314</v>
      </c>
    </row>
    <row r="4060" spans="2:5" x14ac:dyDescent="0.2">
      <c r="B4060" s="60" t="s">
        <v>6224</v>
      </c>
      <c r="C4060" s="192">
        <v>500399</v>
      </c>
      <c r="D4060" s="60" t="s">
        <v>395</v>
      </c>
      <c r="E4060" s="60" t="s">
        <v>427</v>
      </c>
    </row>
    <row r="4061" spans="2:5" x14ac:dyDescent="0.2">
      <c r="B4061" s="60" t="s">
        <v>6225</v>
      </c>
      <c r="C4061" s="192">
        <v>533316</v>
      </c>
      <c r="D4061" s="60" t="s">
        <v>6226</v>
      </c>
      <c r="E4061" s="60" t="s">
        <v>561</v>
      </c>
    </row>
    <row r="4062" spans="2:5" x14ac:dyDescent="0.2">
      <c r="B4062" s="60" t="s">
        <v>6227</v>
      </c>
      <c r="C4062" s="192">
        <v>526071</v>
      </c>
      <c r="D4062" s="60" t="s">
        <v>395</v>
      </c>
      <c r="E4062" s="60" t="s">
        <v>378</v>
      </c>
    </row>
    <row r="4063" spans="2:5" x14ac:dyDescent="0.2">
      <c r="B4063" s="60" t="s">
        <v>6228</v>
      </c>
      <c r="C4063" s="192">
        <v>526071</v>
      </c>
      <c r="D4063" s="60" t="s">
        <v>395</v>
      </c>
      <c r="E4063" s="60" t="s">
        <v>378</v>
      </c>
    </row>
    <row r="4064" spans="2:5" x14ac:dyDescent="0.2">
      <c r="B4064" s="60" t="s">
        <v>6229</v>
      </c>
      <c r="C4064" s="192">
        <v>536738</v>
      </c>
      <c r="D4064" s="60" t="s">
        <v>395</v>
      </c>
      <c r="E4064" s="60" t="s">
        <v>378</v>
      </c>
    </row>
    <row r="4065" spans="2:5" x14ac:dyDescent="0.2">
      <c r="B4065" s="60" t="s">
        <v>6230</v>
      </c>
      <c r="C4065" s="192">
        <v>531509</v>
      </c>
      <c r="D4065" s="60" t="s">
        <v>395</v>
      </c>
      <c r="E4065" s="60" t="s">
        <v>378</v>
      </c>
    </row>
    <row r="4066" spans="2:5" x14ac:dyDescent="0.2">
      <c r="B4066" s="60" t="s">
        <v>6231</v>
      </c>
      <c r="C4066" s="192">
        <v>526500</v>
      </c>
      <c r="D4066" s="60" t="s">
        <v>395</v>
      </c>
      <c r="E4066" s="60" t="s">
        <v>596</v>
      </c>
    </row>
    <row r="4067" spans="2:5" x14ac:dyDescent="0.2">
      <c r="B4067" s="60" t="s">
        <v>6232</v>
      </c>
      <c r="C4067" s="192">
        <v>508963</v>
      </c>
      <c r="D4067" s="60" t="s">
        <v>6233</v>
      </c>
      <c r="E4067" s="60" t="s">
        <v>412</v>
      </c>
    </row>
    <row r="4068" spans="2:5" x14ac:dyDescent="0.2">
      <c r="B4068" s="60" t="s">
        <v>6234</v>
      </c>
      <c r="C4068" s="192">
        <v>531628</v>
      </c>
      <c r="D4068" s="60" t="s">
        <v>395</v>
      </c>
      <c r="E4068" s="60" t="s">
        <v>410</v>
      </c>
    </row>
    <row r="4069" spans="2:5" x14ac:dyDescent="0.2">
      <c r="B4069" s="60" t="s">
        <v>6235</v>
      </c>
      <c r="C4069" s="192">
        <v>530759</v>
      </c>
      <c r="D4069" s="60" t="s">
        <v>6236</v>
      </c>
      <c r="E4069" s="60" t="s">
        <v>750</v>
      </c>
    </row>
    <row r="4070" spans="2:5" x14ac:dyDescent="0.2">
      <c r="B4070" s="60" t="s">
        <v>6237</v>
      </c>
      <c r="C4070" s="192">
        <v>532374</v>
      </c>
      <c r="D4070" s="60" t="s">
        <v>6238</v>
      </c>
      <c r="E4070" s="60" t="s">
        <v>1341</v>
      </c>
    </row>
    <row r="4071" spans="2:5" x14ac:dyDescent="0.2">
      <c r="B4071" s="60" t="s">
        <v>6239</v>
      </c>
      <c r="C4071" s="192">
        <v>513151</v>
      </c>
      <c r="D4071" s="60" t="s">
        <v>6240</v>
      </c>
      <c r="E4071" s="60" t="s">
        <v>410</v>
      </c>
    </row>
    <row r="4072" spans="2:5" x14ac:dyDescent="0.2">
      <c r="B4072" s="60" t="s">
        <v>6241</v>
      </c>
      <c r="C4072" s="192">
        <v>513151</v>
      </c>
      <c r="D4072" s="60" t="s">
        <v>6242</v>
      </c>
      <c r="E4072" s="60" t="s">
        <v>410</v>
      </c>
    </row>
    <row r="4073" spans="2:5" x14ac:dyDescent="0.2">
      <c r="B4073" s="60" t="s">
        <v>6243</v>
      </c>
      <c r="C4073" s="192">
        <v>532730</v>
      </c>
      <c r="D4073" s="60" t="s">
        <v>6244</v>
      </c>
      <c r="E4073" s="60" t="s">
        <v>410</v>
      </c>
    </row>
    <row r="4074" spans="2:5" x14ac:dyDescent="0.2">
      <c r="B4074" s="60" t="s">
        <v>6245</v>
      </c>
      <c r="C4074" s="192">
        <v>504959</v>
      </c>
      <c r="D4074" s="60" t="s">
        <v>395</v>
      </c>
      <c r="E4074" s="60" t="s">
        <v>403</v>
      </c>
    </row>
    <row r="4075" spans="2:5" x14ac:dyDescent="0.2">
      <c r="B4075" s="60" t="s">
        <v>6246</v>
      </c>
      <c r="C4075" s="192">
        <v>530495</v>
      </c>
      <c r="D4075" s="60" t="s">
        <v>395</v>
      </c>
      <c r="E4075" s="60" t="s">
        <v>417</v>
      </c>
    </row>
    <row r="4076" spans="2:5" x14ac:dyDescent="0.2">
      <c r="B4076" s="60" t="s">
        <v>6247</v>
      </c>
      <c r="C4076" s="192">
        <v>532531</v>
      </c>
      <c r="D4076" s="60" t="s">
        <v>6248</v>
      </c>
      <c r="E4076" s="60" t="s">
        <v>433</v>
      </c>
    </row>
    <row r="4077" spans="2:5" x14ac:dyDescent="0.2">
      <c r="B4077" s="60" t="s">
        <v>6249</v>
      </c>
      <c r="C4077" s="192">
        <v>530611</v>
      </c>
      <c r="D4077" s="60" t="s">
        <v>395</v>
      </c>
      <c r="E4077" s="60" t="s">
        <v>515</v>
      </c>
    </row>
    <row r="4078" spans="2:5" x14ac:dyDescent="0.2">
      <c r="B4078" s="60" t="s">
        <v>6250</v>
      </c>
      <c r="C4078" s="192">
        <v>526951</v>
      </c>
      <c r="D4078" s="60" t="s">
        <v>395</v>
      </c>
      <c r="E4078" s="60" t="s">
        <v>890</v>
      </c>
    </row>
    <row r="4079" spans="2:5" x14ac:dyDescent="0.2">
      <c r="B4079" s="60" t="s">
        <v>6251</v>
      </c>
      <c r="C4079" s="192" t="s">
        <v>395</v>
      </c>
      <c r="D4079" s="60" t="s">
        <v>6252</v>
      </c>
      <c r="E4079" s="60" t="s">
        <v>890</v>
      </c>
    </row>
    <row r="4080" spans="2:5" x14ac:dyDescent="0.2">
      <c r="B4080" s="60" t="s">
        <v>6253</v>
      </c>
      <c r="C4080" s="192">
        <v>532348</v>
      </c>
      <c r="D4080" s="60" t="s">
        <v>395</v>
      </c>
      <c r="E4080" s="60" t="s">
        <v>488</v>
      </c>
    </row>
    <row r="4081" spans="2:5" x14ac:dyDescent="0.2">
      <c r="B4081" s="60" t="s">
        <v>6254</v>
      </c>
      <c r="C4081" s="192">
        <v>530231</v>
      </c>
      <c r="D4081" s="60" t="s">
        <v>395</v>
      </c>
      <c r="E4081" s="60" t="s">
        <v>410</v>
      </c>
    </row>
    <row r="4082" spans="2:5" x14ac:dyDescent="0.2">
      <c r="B4082" s="60" t="s">
        <v>6255</v>
      </c>
      <c r="C4082" s="192">
        <v>517168</v>
      </c>
      <c r="D4082" s="60" t="s">
        <v>6256</v>
      </c>
      <c r="E4082" s="60" t="s">
        <v>750</v>
      </c>
    </row>
    <row r="4083" spans="2:5" x14ac:dyDescent="0.2">
      <c r="B4083" s="60" t="s">
        <v>6257</v>
      </c>
      <c r="C4083" s="192">
        <v>511024</v>
      </c>
      <c r="D4083" s="60" t="s">
        <v>395</v>
      </c>
      <c r="E4083" s="60" t="s">
        <v>816</v>
      </c>
    </row>
    <row r="4084" spans="2:5" x14ac:dyDescent="0.2">
      <c r="B4084" s="60" t="s">
        <v>6258</v>
      </c>
      <c r="C4084" s="192">
        <v>538714</v>
      </c>
      <c r="D4084" s="60" t="s">
        <v>395</v>
      </c>
      <c r="E4084" s="60" t="s">
        <v>412</v>
      </c>
    </row>
    <row r="4085" spans="2:5" x14ac:dyDescent="0.2">
      <c r="B4085" s="60" t="s">
        <v>6259</v>
      </c>
      <c r="C4085" s="192">
        <v>506003</v>
      </c>
      <c r="D4085" s="60" t="s">
        <v>395</v>
      </c>
      <c r="E4085" s="60" t="s">
        <v>700</v>
      </c>
    </row>
    <row r="4086" spans="2:5" x14ac:dyDescent="0.2">
      <c r="B4086" s="60" t="s">
        <v>6260</v>
      </c>
      <c r="C4086" s="192">
        <v>506655</v>
      </c>
      <c r="D4086" s="60" t="s">
        <v>6261</v>
      </c>
      <c r="E4086" s="60" t="s">
        <v>555</v>
      </c>
    </row>
    <row r="4087" spans="2:5" x14ac:dyDescent="0.2">
      <c r="B4087" s="60" t="s">
        <v>6262</v>
      </c>
      <c r="C4087" s="192">
        <v>521113</v>
      </c>
      <c r="D4087" s="60" t="s">
        <v>395</v>
      </c>
      <c r="E4087" s="60" t="s">
        <v>410</v>
      </c>
    </row>
    <row r="4088" spans="2:5" x14ac:dyDescent="0.2">
      <c r="B4088" s="60" t="s">
        <v>6263</v>
      </c>
      <c r="C4088" s="192">
        <v>540318</v>
      </c>
      <c r="D4088" s="60" t="s">
        <v>395</v>
      </c>
      <c r="E4088" s="60" t="s">
        <v>410</v>
      </c>
    </row>
    <row r="4089" spans="2:5" x14ac:dyDescent="0.2">
      <c r="B4089" s="60" t="s">
        <v>6264</v>
      </c>
      <c r="C4089" s="192">
        <v>511654</v>
      </c>
      <c r="D4089" s="60" t="s">
        <v>395</v>
      </c>
      <c r="E4089" s="60" t="s">
        <v>412</v>
      </c>
    </row>
    <row r="4090" spans="2:5" x14ac:dyDescent="0.2">
      <c r="B4090" s="60" t="s">
        <v>6265</v>
      </c>
      <c r="C4090" s="192">
        <v>542683</v>
      </c>
      <c r="D4090" s="60" t="s">
        <v>6266</v>
      </c>
      <c r="E4090" s="60" t="s">
        <v>541</v>
      </c>
    </row>
    <row r="4091" spans="2:5" x14ac:dyDescent="0.2">
      <c r="B4091" s="60" t="s">
        <v>6267</v>
      </c>
      <c r="C4091" s="192">
        <v>539117</v>
      </c>
      <c r="D4091" s="60" t="s">
        <v>395</v>
      </c>
      <c r="E4091" s="60" t="s">
        <v>412</v>
      </c>
    </row>
    <row r="4092" spans="2:5" x14ac:dyDescent="0.2">
      <c r="B4092" s="60" t="s">
        <v>6268</v>
      </c>
      <c r="C4092" s="192">
        <v>517224</v>
      </c>
      <c r="D4092" s="60" t="s">
        <v>6269</v>
      </c>
      <c r="E4092" s="60" t="s">
        <v>1314</v>
      </c>
    </row>
    <row r="4093" spans="2:5" x14ac:dyDescent="0.2">
      <c r="B4093" s="60" t="s">
        <v>6270</v>
      </c>
      <c r="C4093" s="192">
        <v>524542</v>
      </c>
      <c r="D4093" s="60" t="s">
        <v>395</v>
      </c>
      <c r="E4093" s="60" t="s">
        <v>593</v>
      </c>
    </row>
    <row r="4094" spans="2:5" x14ac:dyDescent="0.2">
      <c r="B4094" s="60" t="s">
        <v>6271</v>
      </c>
      <c r="C4094" s="192">
        <v>508969</v>
      </c>
      <c r="D4094" s="60" t="s">
        <v>395</v>
      </c>
      <c r="E4094" s="60" t="s">
        <v>412</v>
      </c>
    </row>
    <row r="4095" spans="2:5" x14ac:dyDescent="0.2">
      <c r="B4095" s="60" t="s">
        <v>6272</v>
      </c>
      <c r="C4095" s="192">
        <v>530419</v>
      </c>
      <c r="D4095" s="60" t="s">
        <v>395</v>
      </c>
      <c r="E4095" s="60" t="s">
        <v>378</v>
      </c>
    </row>
    <row r="4096" spans="2:5" x14ac:dyDescent="0.2">
      <c r="B4096" s="60" t="s">
        <v>6273</v>
      </c>
      <c r="C4096" s="192">
        <v>514211</v>
      </c>
      <c r="D4096" s="60" t="s">
        <v>6274</v>
      </c>
      <c r="E4096" s="60" t="s">
        <v>410</v>
      </c>
    </row>
    <row r="4097" spans="2:5" x14ac:dyDescent="0.2">
      <c r="B4097" s="60" t="s">
        <v>6275</v>
      </c>
      <c r="C4097" s="192">
        <v>530445</v>
      </c>
      <c r="D4097" s="60" t="s">
        <v>395</v>
      </c>
      <c r="E4097" s="60" t="s">
        <v>417</v>
      </c>
    </row>
    <row r="4098" spans="2:5" x14ac:dyDescent="0.2">
      <c r="B4098" s="60" t="s">
        <v>6276</v>
      </c>
      <c r="C4098" s="192" t="s">
        <v>395</v>
      </c>
      <c r="D4098" s="60" t="s">
        <v>6277</v>
      </c>
      <c r="E4098" s="60" t="s">
        <v>406</v>
      </c>
    </row>
    <row r="4099" spans="2:5" x14ac:dyDescent="0.2">
      <c r="B4099" s="60" t="s">
        <v>6278</v>
      </c>
      <c r="C4099" s="192">
        <v>533306</v>
      </c>
      <c r="D4099" s="60" t="s">
        <v>6279</v>
      </c>
      <c r="E4099" s="60" t="s">
        <v>415</v>
      </c>
    </row>
    <row r="4100" spans="2:5" x14ac:dyDescent="0.2">
      <c r="B4100" s="60" t="s">
        <v>6280</v>
      </c>
      <c r="C4100" s="192">
        <v>532154</v>
      </c>
      <c r="D4100" s="60" t="s">
        <v>395</v>
      </c>
      <c r="E4100" s="60" t="s">
        <v>816</v>
      </c>
    </row>
    <row r="4101" spans="2:5" x14ac:dyDescent="0.2">
      <c r="B4101" s="60" t="s">
        <v>6281</v>
      </c>
      <c r="C4101" s="192">
        <v>532872</v>
      </c>
      <c r="D4101" s="60" t="s">
        <v>6282</v>
      </c>
      <c r="E4101" s="60" t="s">
        <v>433</v>
      </c>
    </row>
    <row r="4102" spans="2:5" x14ac:dyDescent="0.2">
      <c r="B4102" s="60" t="s">
        <v>6283</v>
      </c>
      <c r="C4102" s="192">
        <v>524715</v>
      </c>
      <c r="D4102" s="60" t="s">
        <v>6284</v>
      </c>
      <c r="E4102" s="60" t="s">
        <v>433</v>
      </c>
    </row>
    <row r="4103" spans="2:5" x14ac:dyDescent="0.2">
      <c r="B4103" s="60" t="s">
        <v>6285</v>
      </c>
      <c r="C4103" s="192">
        <v>542025</v>
      </c>
      <c r="D4103" s="60" t="s">
        <v>395</v>
      </c>
      <c r="E4103" s="60" t="s">
        <v>417</v>
      </c>
    </row>
    <row r="4104" spans="2:5" x14ac:dyDescent="0.2">
      <c r="B4104" s="60" t="s">
        <v>6286</v>
      </c>
      <c r="C4104" s="192">
        <v>517403</v>
      </c>
      <c r="D4104" s="60" t="s">
        <v>395</v>
      </c>
      <c r="E4104" s="60" t="s">
        <v>534</v>
      </c>
    </row>
    <row r="4105" spans="2:5" x14ac:dyDescent="0.2">
      <c r="B4105" s="60" t="s">
        <v>6287</v>
      </c>
      <c r="C4105" s="192">
        <v>517403</v>
      </c>
      <c r="D4105" s="60" t="s">
        <v>395</v>
      </c>
      <c r="E4105" s="60" t="s">
        <v>534</v>
      </c>
    </row>
    <row r="4106" spans="2:5" x14ac:dyDescent="0.2">
      <c r="B4106" s="60" t="s">
        <v>6288</v>
      </c>
      <c r="C4106" s="192">
        <v>531752</v>
      </c>
      <c r="D4106" s="60" t="s">
        <v>395</v>
      </c>
      <c r="E4106" s="60" t="s">
        <v>417</v>
      </c>
    </row>
    <row r="4107" spans="2:5" x14ac:dyDescent="0.2">
      <c r="B4107" s="60" t="s">
        <v>6289</v>
      </c>
      <c r="C4107" s="192">
        <v>532733</v>
      </c>
      <c r="D4107" s="60" t="s">
        <v>6290</v>
      </c>
      <c r="E4107" s="60" t="s">
        <v>1133</v>
      </c>
    </row>
    <row r="4108" spans="2:5" x14ac:dyDescent="0.2">
      <c r="B4108" s="60" t="s">
        <v>6291</v>
      </c>
      <c r="C4108" s="192">
        <v>539526</v>
      </c>
      <c r="D4108" s="60" t="s">
        <v>395</v>
      </c>
      <c r="E4108" s="60" t="s">
        <v>429</v>
      </c>
    </row>
    <row r="4109" spans="2:5" x14ac:dyDescent="0.2">
      <c r="B4109" s="60" t="s">
        <v>6292</v>
      </c>
      <c r="C4109" s="192">
        <v>530795</v>
      </c>
      <c r="D4109" s="60" t="s">
        <v>395</v>
      </c>
      <c r="E4109" s="60" t="s">
        <v>410</v>
      </c>
    </row>
    <row r="4110" spans="2:5" x14ac:dyDescent="0.2">
      <c r="B4110" s="60" t="s">
        <v>6293</v>
      </c>
      <c r="C4110" s="192">
        <v>590072</v>
      </c>
      <c r="D4110" s="60" t="s">
        <v>6294</v>
      </c>
      <c r="E4110" s="60" t="s">
        <v>750</v>
      </c>
    </row>
    <row r="4111" spans="2:5" x14ac:dyDescent="0.2">
      <c r="B4111" s="60" t="s">
        <v>6295</v>
      </c>
      <c r="C4111" s="192">
        <v>520056</v>
      </c>
      <c r="D4111" s="60" t="s">
        <v>6296</v>
      </c>
      <c r="E4111" s="60" t="s">
        <v>750</v>
      </c>
    </row>
    <row r="4112" spans="2:5" x14ac:dyDescent="0.2">
      <c r="B4112" s="60" t="s">
        <v>6297</v>
      </c>
      <c r="C4112" s="192" t="s">
        <v>395</v>
      </c>
      <c r="D4112" s="60" t="s">
        <v>6298</v>
      </c>
      <c r="E4112" s="60" t="s">
        <v>486</v>
      </c>
    </row>
    <row r="4113" spans="2:5" x14ac:dyDescent="0.2">
      <c r="B4113" s="60" t="s">
        <v>6299</v>
      </c>
      <c r="C4113" s="192">
        <v>590071</v>
      </c>
      <c r="D4113" s="60" t="s">
        <v>6300</v>
      </c>
      <c r="E4113" s="60" t="s">
        <v>412</v>
      </c>
    </row>
    <row r="4114" spans="2:5" x14ac:dyDescent="0.2">
      <c r="B4114" s="60" t="s">
        <v>6301</v>
      </c>
      <c r="C4114" s="192">
        <v>533166</v>
      </c>
      <c r="D4114" s="60" t="s">
        <v>6302</v>
      </c>
      <c r="E4114" s="60" t="s">
        <v>2387</v>
      </c>
    </row>
    <row r="4115" spans="2:5" x14ac:dyDescent="0.2">
      <c r="B4115" s="60" t="s">
        <v>6303</v>
      </c>
      <c r="C4115" s="192">
        <v>500403</v>
      </c>
      <c r="D4115" s="60" t="s">
        <v>6304</v>
      </c>
      <c r="E4115" s="60" t="s">
        <v>750</v>
      </c>
    </row>
    <row r="4116" spans="2:5" x14ac:dyDescent="0.2">
      <c r="B4116" s="60" t="s">
        <v>6305</v>
      </c>
      <c r="C4116" s="192">
        <v>500404</v>
      </c>
      <c r="D4116" s="60" t="s">
        <v>6306</v>
      </c>
      <c r="E4116" s="60" t="s">
        <v>427</v>
      </c>
    </row>
    <row r="4117" spans="2:5" x14ac:dyDescent="0.2">
      <c r="B4117" s="60" t="s">
        <v>6307</v>
      </c>
      <c r="C4117" s="192">
        <v>531433</v>
      </c>
      <c r="D4117" s="60" t="s">
        <v>395</v>
      </c>
      <c r="E4117" s="60" t="s">
        <v>412</v>
      </c>
    </row>
    <row r="4118" spans="2:5" x14ac:dyDescent="0.2">
      <c r="B4118" s="60" t="s">
        <v>6308</v>
      </c>
      <c r="C4118" s="192">
        <v>541799</v>
      </c>
      <c r="D4118" s="60" t="s">
        <v>395</v>
      </c>
      <c r="E4118" s="60" t="s">
        <v>1997</v>
      </c>
    </row>
    <row r="4119" spans="2:5" x14ac:dyDescent="0.2">
      <c r="B4119" s="60" t="s">
        <v>6309</v>
      </c>
      <c r="C4119" s="192">
        <v>530953</v>
      </c>
      <c r="D4119" s="60" t="s">
        <v>395</v>
      </c>
      <c r="E4119" s="60" t="s">
        <v>455</v>
      </c>
    </row>
    <row r="4120" spans="2:5" x14ac:dyDescent="0.2">
      <c r="B4120" s="60" t="s">
        <v>6310</v>
      </c>
      <c r="C4120" s="192">
        <v>537253</v>
      </c>
      <c r="D4120" s="60" t="s">
        <v>395</v>
      </c>
      <c r="E4120" s="60" t="s">
        <v>433</v>
      </c>
    </row>
    <row r="4121" spans="2:5" x14ac:dyDescent="0.2">
      <c r="B4121" s="60" t="s">
        <v>6311</v>
      </c>
      <c r="C4121" s="192">
        <v>532711</v>
      </c>
      <c r="D4121" s="60" t="s">
        <v>6312</v>
      </c>
      <c r="E4121" s="60" t="s">
        <v>793</v>
      </c>
    </row>
    <row r="4122" spans="2:5" x14ac:dyDescent="0.2">
      <c r="B4122" s="60" t="s">
        <v>6313</v>
      </c>
      <c r="C4122" s="192">
        <v>521232</v>
      </c>
      <c r="D4122" s="60" t="s">
        <v>395</v>
      </c>
      <c r="E4122" s="60" t="s">
        <v>417</v>
      </c>
    </row>
    <row r="4123" spans="2:5" x14ac:dyDescent="0.2">
      <c r="B4123" s="60" t="s">
        <v>6314</v>
      </c>
      <c r="C4123" s="192">
        <v>523425</v>
      </c>
      <c r="D4123" s="60" t="s">
        <v>6315</v>
      </c>
      <c r="E4123" s="60" t="s">
        <v>951</v>
      </c>
    </row>
    <row r="4124" spans="2:5" x14ac:dyDescent="0.2">
      <c r="B4124" s="60" t="s">
        <v>6316</v>
      </c>
      <c r="C4124" s="192">
        <v>501110</v>
      </c>
      <c r="D4124" s="60" t="s">
        <v>395</v>
      </c>
      <c r="E4124" s="60" t="s">
        <v>378</v>
      </c>
    </row>
    <row r="4125" spans="2:5" x14ac:dyDescent="0.2">
      <c r="B4125" s="60" t="s">
        <v>6317</v>
      </c>
      <c r="C4125" s="192">
        <v>530845</v>
      </c>
      <c r="D4125" s="60" t="s">
        <v>395</v>
      </c>
      <c r="E4125" s="60" t="s">
        <v>443</v>
      </c>
    </row>
    <row r="4126" spans="2:5" x14ac:dyDescent="0.2">
      <c r="B4126" s="60" t="s">
        <v>6318</v>
      </c>
      <c r="C4126" s="192">
        <v>539574</v>
      </c>
      <c r="D4126" s="60" t="s">
        <v>395</v>
      </c>
      <c r="E4126" s="60" t="s">
        <v>412</v>
      </c>
    </row>
    <row r="4127" spans="2:5" x14ac:dyDescent="0.2">
      <c r="B4127" s="60" t="s">
        <v>6319</v>
      </c>
      <c r="C4127" s="192">
        <v>535141</v>
      </c>
      <c r="D4127" s="60" t="s">
        <v>395</v>
      </c>
      <c r="E4127" s="60" t="s">
        <v>481</v>
      </c>
    </row>
    <row r="4128" spans="2:5" x14ac:dyDescent="0.2">
      <c r="B4128" s="60" t="s">
        <v>6320</v>
      </c>
      <c r="C4128" s="192">
        <v>512179</v>
      </c>
      <c r="D4128" s="60" t="s">
        <v>6321</v>
      </c>
      <c r="E4128" s="60" t="s">
        <v>481</v>
      </c>
    </row>
    <row r="4129" spans="2:5" x14ac:dyDescent="0.2">
      <c r="B4129" s="60" t="s">
        <v>6322</v>
      </c>
      <c r="C4129" s="192">
        <v>530735</v>
      </c>
      <c r="D4129" s="60" t="s">
        <v>395</v>
      </c>
      <c r="E4129" s="60" t="s">
        <v>455</v>
      </c>
    </row>
    <row r="4130" spans="2:5" x14ac:dyDescent="0.2">
      <c r="B4130" s="60" t="s">
        <v>6323</v>
      </c>
      <c r="C4130" s="192">
        <v>530735</v>
      </c>
      <c r="D4130" s="60" t="s">
        <v>395</v>
      </c>
      <c r="E4130" s="60" t="s">
        <v>455</v>
      </c>
    </row>
    <row r="4131" spans="2:5" x14ac:dyDescent="0.2">
      <c r="B4131" s="60" t="s">
        <v>6324</v>
      </c>
      <c r="C4131" s="192">
        <v>530883</v>
      </c>
      <c r="D4131" s="60" t="s">
        <v>395</v>
      </c>
      <c r="E4131" s="60" t="s">
        <v>539</v>
      </c>
    </row>
    <row r="4132" spans="2:5" x14ac:dyDescent="0.2">
      <c r="B4132" s="60" t="s">
        <v>6325</v>
      </c>
      <c r="C4132" s="192">
        <v>531699</v>
      </c>
      <c r="D4132" s="60" t="s">
        <v>395</v>
      </c>
      <c r="E4132" s="60" t="s">
        <v>1159</v>
      </c>
    </row>
    <row r="4133" spans="2:5" x14ac:dyDescent="0.2">
      <c r="B4133" s="60" t="s">
        <v>6326</v>
      </c>
      <c r="C4133" s="192">
        <v>540269</v>
      </c>
      <c r="D4133" s="60" t="s">
        <v>395</v>
      </c>
      <c r="E4133" s="60" t="s">
        <v>509</v>
      </c>
    </row>
    <row r="4134" spans="2:5" x14ac:dyDescent="0.2">
      <c r="B4134" s="60" t="s">
        <v>6327</v>
      </c>
      <c r="C4134" s="192">
        <v>512527</v>
      </c>
      <c r="D4134" s="60" t="s">
        <v>395</v>
      </c>
      <c r="E4134" s="60" t="s">
        <v>410</v>
      </c>
    </row>
    <row r="4135" spans="2:5" x14ac:dyDescent="0.2">
      <c r="B4135" s="60" t="s">
        <v>6328</v>
      </c>
      <c r="C4135" s="192">
        <v>512527</v>
      </c>
      <c r="D4135" s="60" t="s">
        <v>395</v>
      </c>
      <c r="E4135" s="60" t="s">
        <v>410</v>
      </c>
    </row>
    <row r="4136" spans="2:5" x14ac:dyDescent="0.2">
      <c r="B4136" s="60" t="s">
        <v>6329</v>
      </c>
      <c r="C4136" s="192">
        <v>521180</v>
      </c>
      <c r="D4136" s="60" t="s">
        <v>6330</v>
      </c>
      <c r="E4136" s="60" t="s">
        <v>410</v>
      </c>
    </row>
    <row r="4137" spans="2:5" x14ac:dyDescent="0.2">
      <c r="B4137" s="60" t="s">
        <v>6331</v>
      </c>
      <c r="C4137" s="192">
        <v>523842</v>
      </c>
      <c r="D4137" s="60" t="s">
        <v>395</v>
      </c>
      <c r="E4137" s="60" t="s">
        <v>509</v>
      </c>
    </row>
    <row r="4138" spans="2:5" x14ac:dyDescent="0.2">
      <c r="B4138" s="60" t="s">
        <v>6332</v>
      </c>
      <c r="C4138" s="192">
        <v>532070</v>
      </c>
      <c r="D4138" s="60" t="s">
        <v>395</v>
      </c>
      <c r="E4138" s="60" t="s">
        <v>389</v>
      </c>
    </row>
    <row r="4139" spans="2:5" x14ac:dyDescent="0.2">
      <c r="B4139" s="60" t="s">
        <v>6333</v>
      </c>
      <c r="C4139" s="192">
        <v>523283</v>
      </c>
      <c r="D4139" s="60" t="s">
        <v>6334</v>
      </c>
      <c r="E4139" s="60" t="s">
        <v>821</v>
      </c>
    </row>
    <row r="4140" spans="2:5" x14ac:dyDescent="0.2">
      <c r="B4140" s="60" t="s">
        <v>6335</v>
      </c>
      <c r="C4140" s="192">
        <v>539835</v>
      </c>
      <c r="D4140" s="60" t="s">
        <v>395</v>
      </c>
      <c r="E4140" s="60" t="s">
        <v>412</v>
      </c>
    </row>
    <row r="4141" spans="2:5" x14ac:dyDescent="0.2">
      <c r="B4141" s="60" t="s">
        <v>6336</v>
      </c>
      <c r="C4141" s="192">
        <v>519234</v>
      </c>
      <c r="D4141" s="60" t="s">
        <v>6337</v>
      </c>
      <c r="E4141" s="60" t="s">
        <v>644</v>
      </c>
    </row>
    <row r="4142" spans="2:5" x14ac:dyDescent="0.2">
      <c r="B4142" s="60" t="s">
        <v>6338</v>
      </c>
      <c r="C4142" s="192">
        <v>780008</v>
      </c>
      <c r="D4142" s="60" t="s">
        <v>395</v>
      </c>
      <c r="E4142" s="60" t="s">
        <v>486</v>
      </c>
    </row>
    <row r="4143" spans="2:5" x14ac:dyDescent="0.2">
      <c r="B4143" s="60" t="s">
        <v>6339</v>
      </c>
      <c r="C4143" s="192">
        <v>541701</v>
      </c>
      <c r="D4143" s="60" t="s">
        <v>395</v>
      </c>
      <c r="E4143" s="60" t="s">
        <v>718</v>
      </c>
    </row>
    <row r="4144" spans="2:5" x14ac:dyDescent="0.2">
      <c r="B4144" s="60" t="s">
        <v>6340</v>
      </c>
      <c r="C4144" s="192">
        <v>526133</v>
      </c>
      <c r="D4144" s="60" t="s">
        <v>395</v>
      </c>
      <c r="E4144" s="60" t="s">
        <v>410</v>
      </c>
    </row>
    <row r="4145" spans="2:5" x14ac:dyDescent="0.2">
      <c r="B4145" s="60" t="s">
        <v>6341</v>
      </c>
      <c r="C4145" s="192">
        <v>540168</v>
      </c>
      <c r="D4145" s="60" t="s">
        <v>395</v>
      </c>
      <c r="E4145" s="60" t="s">
        <v>412</v>
      </c>
    </row>
    <row r="4146" spans="2:5" x14ac:dyDescent="0.2">
      <c r="B4146" s="60" t="s">
        <v>6342</v>
      </c>
      <c r="C4146" s="192">
        <v>511539</v>
      </c>
      <c r="D4146" s="60" t="s">
        <v>395</v>
      </c>
      <c r="E4146" s="60" t="s">
        <v>378</v>
      </c>
    </row>
    <row r="4147" spans="2:5" x14ac:dyDescent="0.2">
      <c r="B4147" s="60" t="s">
        <v>6343</v>
      </c>
      <c r="C4147" s="192">
        <v>532509</v>
      </c>
      <c r="D4147" s="60" t="s">
        <v>6344</v>
      </c>
      <c r="E4147" s="60" t="s">
        <v>750</v>
      </c>
    </row>
    <row r="4148" spans="2:5" x14ac:dyDescent="0.2">
      <c r="B4148" s="60" t="s">
        <v>6345</v>
      </c>
      <c r="C4148" s="192" t="s">
        <v>395</v>
      </c>
      <c r="D4148" s="60" t="s">
        <v>6346</v>
      </c>
      <c r="E4148" s="60" t="s">
        <v>406</v>
      </c>
    </row>
    <row r="4149" spans="2:5" x14ac:dyDescent="0.2">
      <c r="B4149" s="60" t="s">
        <v>6347</v>
      </c>
      <c r="C4149" s="192">
        <v>530677</v>
      </c>
      <c r="D4149" s="60" t="s">
        <v>395</v>
      </c>
      <c r="E4149" s="60" t="s">
        <v>481</v>
      </c>
    </row>
    <row r="4150" spans="2:5" x14ac:dyDescent="0.2">
      <c r="B4150" s="60" t="s">
        <v>6348</v>
      </c>
      <c r="C4150" s="192">
        <v>530677</v>
      </c>
      <c r="D4150" s="60" t="s">
        <v>395</v>
      </c>
      <c r="E4150" s="60" t="s">
        <v>481</v>
      </c>
    </row>
    <row r="4151" spans="2:5" x14ac:dyDescent="0.2">
      <c r="B4151" s="60" t="s">
        <v>6349</v>
      </c>
      <c r="C4151" s="192" t="s">
        <v>395</v>
      </c>
      <c r="D4151" s="60" t="s">
        <v>6350</v>
      </c>
      <c r="E4151" s="60" t="s">
        <v>406</v>
      </c>
    </row>
    <row r="4152" spans="2:5" x14ac:dyDescent="0.2">
      <c r="B4152" s="60" t="s">
        <v>6351</v>
      </c>
      <c r="C4152" s="192">
        <v>509930</v>
      </c>
      <c r="D4152" s="60" t="s">
        <v>6352</v>
      </c>
      <c r="E4152" s="60" t="s">
        <v>515</v>
      </c>
    </row>
    <row r="4153" spans="2:5" x14ac:dyDescent="0.2">
      <c r="B4153" s="60" t="s">
        <v>6353</v>
      </c>
      <c r="C4153" s="192">
        <v>532904</v>
      </c>
      <c r="D4153" s="60" t="s">
        <v>6354</v>
      </c>
      <c r="E4153" s="60" t="s">
        <v>793</v>
      </c>
    </row>
    <row r="4154" spans="2:5" x14ac:dyDescent="0.2">
      <c r="B4154" s="60" t="s">
        <v>6355</v>
      </c>
      <c r="C4154" s="192">
        <v>532904</v>
      </c>
      <c r="D4154" s="60" t="s">
        <v>6354</v>
      </c>
      <c r="E4154" s="60" t="s">
        <v>793</v>
      </c>
    </row>
    <row r="4155" spans="2:5" x14ac:dyDescent="0.2">
      <c r="B4155" s="60" t="s">
        <v>6356</v>
      </c>
      <c r="C4155" s="192">
        <v>500405</v>
      </c>
      <c r="D4155" s="60" t="s">
        <v>6357</v>
      </c>
      <c r="E4155" s="60" t="s">
        <v>609</v>
      </c>
    </row>
    <row r="4156" spans="2:5" x14ac:dyDescent="0.2">
      <c r="B4156" s="60" t="s">
        <v>6358</v>
      </c>
      <c r="C4156" s="192">
        <v>534733</v>
      </c>
      <c r="D4156" s="60" t="s">
        <v>395</v>
      </c>
      <c r="E4156" s="60" t="s">
        <v>427</v>
      </c>
    </row>
    <row r="4157" spans="2:5" x14ac:dyDescent="0.2">
      <c r="B4157" s="60" t="s">
        <v>6359</v>
      </c>
      <c r="C4157" s="192">
        <v>531638</v>
      </c>
      <c r="D4157" s="60" t="s">
        <v>395</v>
      </c>
      <c r="E4157" s="60" t="s">
        <v>718</v>
      </c>
    </row>
    <row r="4158" spans="2:5" x14ac:dyDescent="0.2">
      <c r="B4158" s="60" t="s">
        <v>6360</v>
      </c>
      <c r="C4158" s="192">
        <v>518075</v>
      </c>
      <c r="D4158" s="60" t="s">
        <v>395</v>
      </c>
      <c r="E4158" s="60" t="s">
        <v>427</v>
      </c>
    </row>
    <row r="4159" spans="2:5" x14ac:dyDescent="0.2">
      <c r="B4159" s="60" t="s">
        <v>6361</v>
      </c>
      <c r="C4159" s="192">
        <v>533298</v>
      </c>
      <c r="D4159" s="60" t="s">
        <v>6362</v>
      </c>
      <c r="E4159" s="60" t="s">
        <v>937</v>
      </c>
    </row>
    <row r="4160" spans="2:5" x14ac:dyDescent="0.2">
      <c r="B4160" s="60" t="s">
        <v>6363</v>
      </c>
      <c r="C4160" s="192">
        <v>517530</v>
      </c>
      <c r="D4160" s="60" t="s">
        <v>6364</v>
      </c>
      <c r="E4160" s="60" t="s">
        <v>665</v>
      </c>
    </row>
    <row r="4161" spans="2:5" x14ac:dyDescent="0.2">
      <c r="B4161" s="60" t="s">
        <v>6365</v>
      </c>
      <c r="C4161" s="192">
        <v>530185</v>
      </c>
      <c r="D4161" s="60" t="s">
        <v>395</v>
      </c>
      <c r="E4161" s="60" t="s">
        <v>410</v>
      </c>
    </row>
    <row r="4162" spans="2:5" x14ac:dyDescent="0.2">
      <c r="B4162" s="60" t="s">
        <v>6366</v>
      </c>
      <c r="C4162" s="192" t="s">
        <v>395</v>
      </c>
      <c r="D4162" s="60" t="s">
        <v>6367</v>
      </c>
      <c r="E4162" s="60" t="s">
        <v>406</v>
      </c>
    </row>
    <row r="4163" spans="2:5" x14ac:dyDescent="0.2">
      <c r="B4163" s="60" t="s">
        <v>6368</v>
      </c>
      <c r="C4163" s="192">
        <v>539253</v>
      </c>
      <c r="D4163" s="60" t="s">
        <v>395</v>
      </c>
      <c r="E4163" s="60" t="s">
        <v>412</v>
      </c>
    </row>
    <row r="4164" spans="2:5" x14ac:dyDescent="0.2">
      <c r="B4164" s="60" t="s">
        <v>6369</v>
      </c>
      <c r="C4164" s="192">
        <v>539253</v>
      </c>
      <c r="D4164" s="60" t="s">
        <v>395</v>
      </c>
      <c r="E4164" s="60" t="s">
        <v>412</v>
      </c>
    </row>
    <row r="4165" spans="2:5" x14ac:dyDescent="0.2">
      <c r="B4165" s="60" t="s">
        <v>6370</v>
      </c>
      <c r="C4165" s="192">
        <v>500336</v>
      </c>
      <c r="D4165" s="60" t="s">
        <v>6371</v>
      </c>
      <c r="E4165" s="60" t="s">
        <v>384</v>
      </c>
    </row>
    <row r="4166" spans="2:5" x14ac:dyDescent="0.2">
      <c r="B4166" s="60" t="s">
        <v>6372</v>
      </c>
      <c r="C4166" s="192">
        <v>533101</v>
      </c>
      <c r="D4166" s="60" t="s">
        <v>395</v>
      </c>
      <c r="E4166" s="60" t="s">
        <v>410</v>
      </c>
    </row>
    <row r="4167" spans="2:5" x14ac:dyDescent="0.2">
      <c r="B4167" s="60" t="s">
        <v>6373</v>
      </c>
      <c r="C4167" s="192">
        <v>532874</v>
      </c>
      <c r="D4167" s="60" t="s">
        <v>395</v>
      </c>
      <c r="E4167" s="60" t="s">
        <v>534</v>
      </c>
    </row>
    <row r="4168" spans="2:5" x14ac:dyDescent="0.2">
      <c r="B4168" s="60" t="s">
        <v>6374</v>
      </c>
      <c r="C4168" s="192">
        <v>511185</v>
      </c>
      <c r="D4168" s="60" t="s">
        <v>395</v>
      </c>
      <c r="E4168" s="60" t="s">
        <v>716</v>
      </c>
    </row>
    <row r="4169" spans="2:5" x14ac:dyDescent="0.2">
      <c r="B4169" s="60" t="s">
        <v>6375</v>
      </c>
      <c r="C4169" s="192">
        <v>521200</v>
      </c>
      <c r="D4169" s="60" t="s">
        <v>6376</v>
      </c>
      <c r="E4169" s="60" t="s">
        <v>410</v>
      </c>
    </row>
    <row r="4170" spans="2:5" x14ac:dyDescent="0.2">
      <c r="B4170" s="60" t="s">
        <v>6377</v>
      </c>
      <c r="C4170" s="192">
        <v>514138</v>
      </c>
      <c r="D4170" s="60" t="s">
        <v>395</v>
      </c>
      <c r="E4170" s="60" t="s">
        <v>410</v>
      </c>
    </row>
    <row r="4171" spans="2:5" x14ac:dyDescent="0.2">
      <c r="B4171" s="60" t="s">
        <v>6378</v>
      </c>
      <c r="C4171" s="192">
        <v>514140</v>
      </c>
      <c r="D4171" s="60" t="s">
        <v>395</v>
      </c>
      <c r="E4171" s="60" t="s">
        <v>410</v>
      </c>
    </row>
    <row r="4172" spans="2:5" x14ac:dyDescent="0.2">
      <c r="B4172" s="60" t="s">
        <v>6379</v>
      </c>
      <c r="C4172" s="192">
        <v>519604</v>
      </c>
      <c r="D4172" s="60" t="s">
        <v>6380</v>
      </c>
      <c r="E4172" s="60" t="s">
        <v>455</v>
      </c>
    </row>
    <row r="4173" spans="2:5" x14ac:dyDescent="0.2">
      <c r="B4173" s="60" t="s">
        <v>6381</v>
      </c>
      <c r="C4173" s="192">
        <v>532782</v>
      </c>
      <c r="D4173" s="60" t="s">
        <v>6382</v>
      </c>
      <c r="E4173" s="60" t="s">
        <v>410</v>
      </c>
    </row>
    <row r="4174" spans="2:5" x14ac:dyDescent="0.2">
      <c r="B4174" s="60" t="s">
        <v>6383</v>
      </c>
      <c r="C4174" s="192" t="s">
        <v>395</v>
      </c>
      <c r="D4174" s="60" t="s">
        <v>6384</v>
      </c>
      <c r="E4174" s="60" t="s">
        <v>406</v>
      </c>
    </row>
    <row r="4175" spans="2:5" x14ac:dyDescent="0.2">
      <c r="B4175" s="60" t="s">
        <v>6385</v>
      </c>
      <c r="C4175" s="192">
        <v>530239</v>
      </c>
      <c r="D4175" s="60" t="s">
        <v>6386</v>
      </c>
      <c r="E4175" s="60" t="s">
        <v>433</v>
      </c>
    </row>
    <row r="4176" spans="2:5" x14ac:dyDescent="0.2">
      <c r="B4176" s="60" t="s">
        <v>6387</v>
      </c>
      <c r="C4176" s="192">
        <v>531640</v>
      </c>
      <c r="D4176" s="60" t="s">
        <v>395</v>
      </c>
      <c r="E4176" s="60" t="s">
        <v>481</v>
      </c>
    </row>
    <row r="4177" spans="2:5" x14ac:dyDescent="0.2">
      <c r="B4177" s="60" t="s">
        <v>6388</v>
      </c>
      <c r="C4177" s="192">
        <v>537259</v>
      </c>
      <c r="D4177" s="60" t="s">
        <v>395</v>
      </c>
      <c r="E4177" s="60" t="s">
        <v>1341</v>
      </c>
    </row>
    <row r="4178" spans="2:5" x14ac:dyDescent="0.2">
      <c r="B4178" s="60" t="s">
        <v>6389</v>
      </c>
      <c r="C4178" s="192">
        <v>532667</v>
      </c>
      <c r="D4178" s="60" t="s">
        <v>6390</v>
      </c>
      <c r="E4178" s="60" t="s">
        <v>438</v>
      </c>
    </row>
    <row r="4179" spans="2:5" x14ac:dyDescent="0.2">
      <c r="B4179" s="60" t="s">
        <v>6391</v>
      </c>
      <c r="C4179" s="192">
        <v>531885</v>
      </c>
      <c r="D4179" s="60" t="s">
        <v>395</v>
      </c>
      <c r="E4179" s="60" t="s">
        <v>417</v>
      </c>
    </row>
    <row r="4180" spans="2:5" x14ac:dyDescent="0.2">
      <c r="B4180" s="60" t="s">
        <v>6392</v>
      </c>
      <c r="C4180" s="192">
        <v>531885</v>
      </c>
      <c r="D4180" s="60" t="s">
        <v>395</v>
      </c>
      <c r="E4180" s="60" t="s">
        <v>417</v>
      </c>
    </row>
    <row r="4181" spans="2:5" x14ac:dyDescent="0.2">
      <c r="B4181" s="60" t="s">
        <v>6393</v>
      </c>
      <c r="C4181" s="192">
        <v>523722</v>
      </c>
      <c r="D4181" s="60" t="s">
        <v>395</v>
      </c>
      <c r="E4181" s="60" t="s">
        <v>488</v>
      </c>
    </row>
    <row r="4182" spans="2:5" x14ac:dyDescent="0.2">
      <c r="B4182" s="60" t="s">
        <v>6394</v>
      </c>
      <c r="C4182" s="192">
        <v>503624</v>
      </c>
      <c r="D4182" s="60" t="s">
        <v>395</v>
      </c>
      <c r="E4182" s="60" t="s">
        <v>378</v>
      </c>
    </row>
    <row r="4183" spans="2:5" x14ac:dyDescent="0.2">
      <c r="B4183" s="60" t="s">
        <v>6395</v>
      </c>
      <c r="C4183" s="192">
        <v>539911</v>
      </c>
      <c r="D4183" s="60" t="s">
        <v>395</v>
      </c>
      <c r="E4183" s="60" t="s">
        <v>417</v>
      </c>
    </row>
    <row r="4184" spans="2:5" x14ac:dyDescent="0.2">
      <c r="B4184" s="60" t="s">
        <v>6396</v>
      </c>
      <c r="C4184" s="192">
        <v>524488</v>
      </c>
      <c r="D4184" s="60" t="s">
        <v>6397</v>
      </c>
      <c r="E4184" s="60" t="s">
        <v>443</v>
      </c>
    </row>
    <row r="4185" spans="2:5" x14ac:dyDescent="0.2">
      <c r="B4185" s="60" t="s">
        <v>6398</v>
      </c>
      <c r="C4185" s="192">
        <v>512449</v>
      </c>
      <c r="D4185" s="60" t="s">
        <v>395</v>
      </c>
      <c r="E4185" s="60" t="s">
        <v>375</v>
      </c>
    </row>
    <row r="4186" spans="2:5" x14ac:dyDescent="0.2">
      <c r="B4186" s="60" t="s">
        <v>6399</v>
      </c>
      <c r="C4186" s="192">
        <v>505590</v>
      </c>
      <c r="D4186" s="60" t="s">
        <v>395</v>
      </c>
      <c r="E4186" s="60" t="s">
        <v>410</v>
      </c>
    </row>
    <row r="4187" spans="2:5" x14ac:dyDescent="0.2">
      <c r="B4187" s="60" t="s">
        <v>6400</v>
      </c>
      <c r="C4187" s="192">
        <v>539041</v>
      </c>
      <c r="D4187" s="60" t="s">
        <v>395</v>
      </c>
      <c r="E4187" s="60" t="s">
        <v>417</v>
      </c>
    </row>
    <row r="4188" spans="2:5" x14ac:dyDescent="0.2">
      <c r="B4188" s="60" t="s">
        <v>6401</v>
      </c>
      <c r="C4188" s="192">
        <v>503659</v>
      </c>
      <c r="D4188" s="60" t="s">
        <v>395</v>
      </c>
      <c r="E4188" s="60" t="s">
        <v>816</v>
      </c>
    </row>
    <row r="4189" spans="2:5" x14ac:dyDescent="0.2">
      <c r="B4189" s="60" t="s">
        <v>6402</v>
      </c>
      <c r="C4189" s="192">
        <v>506863</v>
      </c>
      <c r="D4189" s="60" t="s">
        <v>395</v>
      </c>
      <c r="E4189" s="60" t="s">
        <v>590</v>
      </c>
    </row>
    <row r="4190" spans="2:5" x14ac:dyDescent="0.2">
      <c r="B4190" s="60" t="s">
        <v>6403</v>
      </c>
      <c r="C4190" s="192">
        <v>503816</v>
      </c>
      <c r="D4190" s="60" t="s">
        <v>395</v>
      </c>
      <c r="E4190" s="60" t="s">
        <v>410</v>
      </c>
    </row>
    <row r="4191" spans="2:5" x14ac:dyDescent="0.2">
      <c r="B4191" s="60" t="s">
        <v>6404</v>
      </c>
      <c r="C4191" s="192">
        <v>531909</v>
      </c>
      <c r="D4191" s="60" t="s">
        <v>395</v>
      </c>
      <c r="E4191" s="60" t="s">
        <v>481</v>
      </c>
    </row>
    <row r="4192" spans="2:5" x14ac:dyDescent="0.2">
      <c r="B4192" s="60" t="s">
        <v>6405</v>
      </c>
      <c r="C4192" s="192">
        <v>539406</v>
      </c>
      <c r="D4192" s="60" t="s">
        <v>395</v>
      </c>
      <c r="E4192" s="60" t="s">
        <v>417</v>
      </c>
    </row>
    <row r="4193" spans="2:5" x14ac:dyDescent="0.2">
      <c r="B4193" s="60" t="s">
        <v>6406</v>
      </c>
      <c r="C4193" s="192">
        <v>503310</v>
      </c>
      <c r="D4193" s="60" t="s">
        <v>6407</v>
      </c>
      <c r="E4193" s="60" t="s">
        <v>410</v>
      </c>
    </row>
    <row r="4194" spans="2:5" x14ac:dyDescent="0.2">
      <c r="B4194" s="60" t="s">
        <v>6408</v>
      </c>
      <c r="C4194" s="192">
        <v>539353</v>
      </c>
      <c r="D4194" s="60" t="s">
        <v>395</v>
      </c>
      <c r="E4194" s="60" t="s">
        <v>750</v>
      </c>
    </row>
    <row r="4195" spans="2:5" x14ac:dyDescent="0.2">
      <c r="B4195" s="60" t="s">
        <v>6409</v>
      </c>
      <c r="C4195" s="192">
        <v>500407</v>
      </c>
      <c r="D4195" s="60" t="s">
        <v>6410</v>
      </c>
      <c r="E4195" s="60" t="s">
        <v>750</v>
      </c>
    </row>
    <row r="4196" spans="2:5" x14ac:dyDescent="0.2">
      <c r="B4196" s="60" t="s">
        <v>6411</v>
      </c>
      <c r="C4196" s="192">
        <v>531003</v>
      </c>
      <c r="D4196" s="60" t="s">
        <v>395</v>
      </c>
      <c r="E4196" s="60" t="s">
        <v>412</v>
      </c>
    </row>
    <row r="4197" spans="2:5" x14ac:dyDescent="0.2">
      <c r="B4197" s="60" t="s">
        <v>6412</v>
      </c>
      <c r="C4197" s="192">
        <v>526365</v>
      </c>
      <c r="D4197" s="60" t="s">
        <v>395</v>
      </c>
      <c r="E4197" s="60" t="s">
        <v>509</v>
      </c>
    </row>
    <row r="4198" spans="2:5" x14ac:dyDescent="0.2">
      <c r="B4198" s="60" t="s">
        <v>6413</v>
      </c>
      <c r="C4198" s="192">
        <v>512257</v>
      </c>
      <c r="D4198" s="60" t="s">
        <v>395</v>
      </c>
      <c r="E4198" s="60" t="s">
        <v>384</v>
      </c>
    </row>
    <row r="4199" spans="2:5" x14ac:dyDescent="0.2">
      <c r="B4199" s="60" t="s">
        <v>6414</v>
      </c>
      <c r="C4199" s="192">
        <v>510245</v>
      </c>
      <c r="D4199" s="60" t="s">
        <v>395</v>
      </c>
      <c r="E4199" s="60" t="s">
        <v>417</v>
      </c>
    </row>
    <row r="4200" spans="2:5" x14ac:dyDescent="0.2">
      <c r="B4200" s="60" t="s">
        <v>6415</v>
      </c>
      <c r="C4200" s="192">
        <v>501386</v>
      </c>
      <c r="D4200" s="60" t="s">
        <v>395</v>
      </c>
      <c r="E4200" s="60" t="s">
        <v>378</v>
      </c>
    </row>
    <row r="4201" spans="2:5" x14ac:dyDescent="0.2">
      <c r="B4201" s="60" t="s">
        <v>6416</v>
      </c>
      <c r="C4201" s="192">
        <v>530585</v>
      </c>
      <c r="D4201" s="60" t="s">
        <v>395</v>
      </c>
      <c r="E4201" s="60" t="s">
        <v>378</v>
      </c>
    </row>
    <row r="4202" spans="2:5" x14ac:dyDescent="0.2">
      <c r="B4202" s="60" t="s">
        <v>6417</v>
      </c>
      <c r="C4202" s="192">
        <v>532051</v>
      </c>
      <c r="D4202" s="60" t="s">
        <v>6418</v>
      </c>
      <c r="E4202" s="60" t="s">
        <v>438</v>
      </c>
    </row>
    <row r="4203" spans="2:5" x14ac:dyDescent="0.2">
      <c r="B4203" s="60" t="s">
        <v>6419</v>
      </c>
      <c r="C4203" s="192">
        <v>522215</v>
      </c>
      <c r="D4203" s="60" t="s">
        <v>395</v>
      </c>
      <c r="E4203" s="60" t="s">
        <v>403</v>
      </c>
    </row>
    <row r="4204" spans="2:5" x14ac:dyDescent="0.2">
      <c r="B4204" s="60" t="s">
        <v>6420</v>
      </c>
      <c r="C4204" s="192">
        <v>517201</v>
      </c>
      <c r="D4204" s="60" t="s">
        <v>395</v>
      </c>
      <c r="E4204" s="60" t="s">
        <v>937</v>
      </c>
    </row>
    <row r="4205" spans="2:5" x14ac:dyDescent="0.2">
      <c r="B4205" s="60" t="s">
        <v>6421</v>
      </c>
      <c r="C4205" s="192">
        <v>531637</v>
      </c>
      <c r="D4205" s="60" t="s">
        <v>395</v>
      </c>
      <c r="E4205" s="60" t="s">
        <v>433</v>
      </c>
    </row>
    <row r="4206" spans="2:5" x14ac:dyDescent="0.2">
      <c r="B4206" s="60" t="s">
        <v>6422</v>
      </c>
      <c r="C4206" s="192">
        <v>512359</v>
      </c>
      <c r="D4206" s="60" t="s">
        <v>395</v>
      </c>
      <c r="E4206" s="60" t="s">
        <v>417</v>
      </c>
    </row>
    <row r="4207" spans="2:5" x14ac:dyDescent="0.2">
      <c r="B4207" s="60" t="s">
        <v>6423</v>
      </c>
      <c r="C4207" s="192">
        <v>531499</v>
      </c>
      <c r="D4207" s="60" t="s">
        <v>395</v>
      </c>
      <c r="E4207" s="60" t="s">
        <v>410</v>
      </c>
    </row>
    <row r="4208" spans="2:5" x14ac:dyDescent="0.2">
      <c r="B4208" s="60" t="s">
        <v>6424</v>
      </c>
      <c r="C4208" s="192">
        <v>539682</v>
      </c>
      <c r="D4208" s="60" t="s">
        <v>395</v>
      </c>
      <c r="E4208" s="60" t="s">
        <v>500</v>
      </c>
    </row>
    <row r="4209" spans="2:5" x14ac:dyDescent="0.2">
      <c r="B4209" s="60" t="s">
        <v>6425</v>
      </c>
      <c r="C4209" s="192">
        <v>511447</v>
      </c>
      <c r="D4209" s="60" t="s">
        <v>395</v>
      </c>
      <c r="E4209" s="60" t="s">
        <v>401</v>
      </c>
    </row>
    <row r="4210" spans="2:5" x14ac:dyDescent="0.2">
      <c r="B4210" s="60" t="s">
        <v>6426</v>
      </c>
      <c r="C4210" s="192">
        <v>539278</v>
      </c>
      <c r="D4210" s="60" t="s">
        <v>395</v>
      </c>
      <c r="E4210" s="60" t="s">
        <v>378</v>
      </c>
    </row>
    <row r="4211" spans="2:5" x14ac:dyDescent="0.2">
      <c r="B4211" s="60" t="s">
        <v>6427</v>
      </c>
      <c r="C4211" s="192">
        <v>517385</v>
      </c>
      <c r="D4211" s="60" t="s">
        <v>6428</v>
      </c>
      <c r="E4211" s="60" t="s">
        <v>764</v>
      </c>
    </row>
    <row r="4212" spans="2:5" x14ac:dyDescent="0.2">
      <c r="B4212" s="60" t="s">
        <v>6429</v>
      </c>
      <c r="C4212" s="192">
        <v>524470</v>
      </c>
      <c r="D4212" s="60" t="s">
        <v>395</v>
      </c>
      <c r="E4212" s="60" t="s">
        <v>433</v>
      </c>
    </row>
    <row r="4213" spans="2:5" x14ac:dyDescent="0.2">
      <c r="B4213" s="60" t="s">
        <v>6430</v>
      </c>
      <c r="C4213" s="192">
        <v>524470</v>
      </c>
      <c r="D4213" s="60" t="s">
        <v>395</v>
      </c>
      <c r="E4213" s="60" t="s">
        <v>433</v>
      </c>
    </row>
    <row r="4214" spans="2:5" x14ac:dyDescent="0.2">
      <c r="B4214" s="60" t="s">
        <v>6431</v>
      </c>
      <c r="C4214" s="192">
        <v>533157</v>
      </c>
      <c r="D4214" s="60" t="s">
        <v>6432</v>
      </c>
      <c r="E4214" s="60" t="s">
        <v>433</v>
      </c>
    </row>
    <row r="4215" spans="2:5" x14ac:dyDescent="0.2">
      <c r="B4215" s="60" t="s">
        <v>6433</v>
      </c>
      <c r="C4215" s="192">
        <v>532276</v>
      </c>
      <c r="D4215" s="60" t="s">
        <v>6434</v>
      </c>
      <c r="E4215" s="60" t="s">
        <v>713</v>
      </c>
    </row>
    <row r="4216" spans="2:5" x14ac:dyDescent="0.2">
      <c r="B4216" s="60" t="s">
        <v>6435</v>
      </c>
      <c r="C4216" s="192">
        <v>541929</v>
      </c>
      <c r="D4216" s="60" t="s">
        <v>395</v>
      </c>
      <c r="E4216" s="60" t="s">
        <v>1314</v>
      </c>
    </row>
    <row r="4217" spans="2:5" x14ac:dyDescent="0.2">
      <c r="B4217" s="60" t="s">
        <v>6436</v>
      </c>
      <c r="C4217" s="192">
        <v>539268</v>
      </c>
      <c r="D4217" s="60" t="s">
        <v>6437</v>
      </c>
      <c r="E4217" s="60" t="s">
        <v>433</v>
      </c>
    </row>
    <row r="4218" spans="2:5" x14ac:dyDescent="0.2">
      <c r="B4218" s="60" t="s">
        <v>6438</v>
      </c>
      <c r="C4218" s="192">
        <v>513307</v>
      </c>
      <c r="D4218" s="60" t="s">
        <v>395</v>
      </c>
      <c r="E4218" s="60" t="s">
        <v>700</v>
      </c>
    </row>
    <row r="4219" spans="2:5" x14ac:dyDescent="0.2">
      <c r="B4219" s="60" t="s">
        <v>6439</v>
      </c>
      <c r="C4219" s="192">
        <v>531173</v>
      </c>
      <c r="D4219" s="60" t="s">
        <v>395</v>
      </c>
      <c r="E4219" s="60" t="s">
        <v>433</v>
      </c>
    </row>
    <row r="4220" spans="2:5" x14ac:dyDescent="0.2">
      <c r="B4220" s="60" t="s">
        <v>6440</v>
      </c>
      <c r="C4220" s="192">
        <v>531173</v>
      </c>
      <c r="D4220" s="60" t="s">
        <v>395</v>
      </c>
      <c r="E4220" s="60" t="s">
        <v>433</v>
      </c>
    </row>
    <row r="4221" spans="2:5" x14ac:dyDescent="0.2">
      <c r="B4221" s="60" t="s">
        <v>6441</v>
      </c>
      <c r="C4221" s="192">
        <v>539842</v>
      </c>
      <c r="D4221" s="60" t="s">
        <v>395</v>
      </c>
      <c r="E4221" s="60" t="s">
        <v>590</v>
      </c>
    </row>
    <row r="4222" spans="2:5" x14ac:dyDescent="0.2">
      <c r="B4222" s="60" t="s">
        <v>6442</v>
      </c>
      <c r="C4222" s="192">
        <v>526506</v>
      </c>
      <c r="D4222" s="60" t="s">
        <v>395</v>
      </c>
      <c r="E4222" s="60" t="s">
        <v>378</v>
      </c>
    </row>
    <row r="4223" spans="2:5" x14ac:dyDescent="0.2">
      <c r="B4223" s="60" t="s">
        <v>6443</v>
      </c>
      <c r="C4223" s="192">
        <v>531432</v>
      </c>
      <c r="D4223" s="60" t="s">
        <v>395</v>
      </c>
      <c r="E4223" s="60" t="s">
        <v>412</v>
      </c>
    </row>
    <row r="4224" spans="2:5" x14ac:dyDescent="0.2">
      <c r="B4224" s="60" t="s">
        <v>6444</v>
      </c>
      <c r="C4224" s="192">
        <v>522294</v>
      </c>
      <c r="D4224" s="60" t="s">
        <v>395</v>
      </c>
      <c r="E4224" s="60" t="s">
        <v>403</v>
      </c>
    </row>
    <row r="4225" spans="2:5" x14ac:dyDescent="0.2">
      <c r="B4225" s="60" t="s">
        <v>6445</v>
      </c>
      <c r="C4225" s="192">
        <v>533553</v>
      </c>
      <c r="D4225" s="60" t="s">
        <v>395</v>
      </c>
      <c r="E4225" s="60" t="s">
        <v>438</v>
      </c>
    </row>
    <row r="4226" spans="2:5" x14ac:dyDescent="0.2">
      <c r="B4226" s="60" t="s">
        <v>6446</v>
      </c>
      <c r="C4226" s="192">
        <v>532444</v>
      </c>
      <c r="D4226" s="60" t="s">
        <v>395</v>
      </c>
      <c r="E4226" s="60" t="s">
        <v>488</v>
      </c>
    </row>
    <row r="4227" spans="2:5" x14ac:dyDescent="0.2">
      <c r="B4227" s="60" t="s">
        <v>6447</v>
      </c>
      <c r="C4227" s="192">
        <v>514142</v>
      </c>
      <c r="D4227" s="60" t="s">
        <v>6448</v>
      </c>
      <c r="E4227" s="60" t="s">
        <v>410</v>
      </c>
    </row>
    <row r="4228" spans="2:5" x14ac:dyDescent="0.2">
      <c r="B4228" s="60" t="s">
        <v>6449</v>
      </c>
      <c r="C4228" s="192">
        <v>539956</v>
      </c>
      <c r="D4228" s="60" t="s">
        <v>395</v>
      </c>
      <c r="E4228" s="60" t="s">
        <v>2532</v>
      </c>
    </row>
    <row r="4229" spans="2:5" x14ac:dyDescent="0.2">
      <c r="B4229" s="60" t="s">
        <v>6450</v>
      </c>
      <c r="C4229" s="192">
        <v>537392</v>
      </c>
      <c r="D4229" s="60" t="s">
        <v>395</v>
      </c>
      <c r="E4229" s="60" t="s">
        <v>564</v>
      </c>
    </row>
    <row r="4230" spans="2:5" x14ac:dyDescent="0.2">
      <c r="B4230" s="60" t="s">
        <v>6451</v>
      </c>
      <c r="C4230" s="192">
        <v>519483</v>
      </c>
      <c r="D4230" s="60" t="s">
        <v>395</v>
      </c>
      <c r="E4230" s="60" t="s">
        <v>417</v>
      </c>
    </row>
    <row r="4231" spans="2:5" x14ac:dyDescent="0.2">
      <c r="B4231" s="60" t="s">
        <v>6452</v>
      </c>
      <c r="C4231" s="192">
        <v>507785</v>
      </c>
      <c r="D4231" s="60" t="s">
        <v>6453</v>
      </c>
      <c r="E4231" s="60" t="s">
        <v>515</v>
      </c>
    </row>
    <row r="4232" spans="2:5" x14ac:dyDescent="0.2">
      <c r="B4232" s="60" t="s">
        <v>6454</v>
      </c>
      <c r="C4232" s="192">
        <v>532390</v>
      </c>
      <c r="D4232" s="60" t="s">
        <v>6455</v>
      </c>
      <c r="E4232" s="60" t="s">
        <v>596</v>
      </c>
    </row>
    <row r="4233" spans="2:5" x14ac:dyDescent="0.2">
      <c r="B4233" s="60" t="s">
        <v>6456</v>
      </c>
      <c r="C4233" s="192">
        <v>532890</v>
      </c>
      <c r="D4233" s="60" t="s">
        <v>6457</v>
      </c>
      <c r="E4233" s="60" t="s">
        <v>381</v>
      </c>
    </row>
    <row r="4234" spans="2:5" x14ac:dyDescent="0.2">
      <c r="B4234" s="60" t="s">
        <v>6458</v>
      </c>
      <c r="C4234" s="192">
        <v>505160</v>
      </c>
      <c r="D4234" s="60" t="s">
        <v>6459</v>
      </c>
      <c r="E4234" s="60" t="s">
        <v>750</v>
      </c>
    </row>
    <row r="4235" spans="2:5" x14ac:dyDescent="0.2">
      <c r="B4235" s="60" t="s">
        <v>6460</v>
      </c>
      <c r="C4235" s="192">
        <v>538987</v>
      </c>
      <c r="D4235" s="60" t="s">
        <v>395</v>
      </c>
      <c r="E4235" s="60" t="s">
        <v>750</v>
      </c>
    </row>
    <row r="4236" spans="2:5" x14ac:dyDescent="0.2">
      <c r="B4236" s="60" t="s">
        <v>6461</v>
      </c>
      <c r="C4236" s="192">
        <v>533200</v>
      </c>
      <c r="D4236" s="60" t="s">
        <v>6462</v>
      </c>
      <c r="E4236" s="60" t="s">
        <v>573</v>
      </c>
    </row>
    <row r="4237" spans="2:5" x14ac:dyDescent="0.2">
      <c r="B4237" s="60" t="s">
        <v>6463</v>
      </c>
      <c r="C4237" s="192">
        <v>541545</v>
      </c>
      <c r="D4237" s="60" t="s">
        <v>6464</v>
      </c>
      <c r="E4237" s="60" t="s">
        <v>573</v>
      </c>
    </row>
    <row r="4238" spans="2:5" x14ac:dyDescent="0.2">
      <c r="B4238" s="60" t="s">
        <v>6465</v>
      </c>
      <c r="C4238" s="192">
        <v>533170</v>
      </c>
      <c r="D4238" s="60" t="s">
        <v>395</v>
      </c>
      <c r="E4238" s="60" t="s">
        <v>415</v>
      </c>
    </row>
    <row r="4239" spans="2:5" x14ac:dyDescent="0.2">
      <c r="B4239" s="60" t="s">
        <v>6466</v>
      </c>
      <c r="C4239" s="192">
        <v>531426</v>
      </c>
      <c r="D4239" s="60" t="s">
        <v>6467</v>
      </c>
      <c r="E4239" s="60" t="s">
        <v>389</v>
      </c>
    </row>
    <row r="4240" spans="2:5" x14ac:dyDescent="0.2">
      <c r="B4240" s="60" t="s">
        <v>6468</v>
      </c>
      <c r="C4240" s="192">
        <v>521038</v>
      </c>
      <c r="D4240" s="60" t="s">
        <v>395</v>
      </c>
      <c r="E4240" s="60" t="s">
        <v>410</v>
      </c>
    </row>
    <row r="4241" spans="2:5" x14ac:dyDescent="0.2">
      <c r="B4241" s="60" t="s">
        <v>6469</v>
      </c>
      <c r="C4241" s="192">
        <v>500777</v>
      </c>
      <c r="D4241" s="60" t="s">
        <v>6470</v>
      </c>
      <c r="E4241" s="60" t="s">
        <v>443</v>
      </c>
    </row>
    <row r="4242" spans="2:5" x14ac:dyDescent="0.2">
      <c r="B4242" s="60" t="s">
        <v>6471</v>
      </c>
      <c r="C4242" s="192">
        <v>513540</v>
      </c>
      <c r="D4242" s="60" t="s">
        <v>395</v>
      </c>
      <c r="E4242" s="60" t="s">
        <v>718</v>
      </c>
    </row>
    <row r="4243" spans="2:5" x14ac:dyDescent="0.2">
      <c r="B4243" s="60" t="s">
        <v>6472</v>
      </c>
      <c r="C4243" s="192">
        <v>523419</v>
      </c>
      <c r="D4243" s="60" t="s">
        <v>6473</v>
      </c>
      <c r="E4243" s="60" t="s">
        <v>665</v>
      </c>
    </row>
    <row r="4244" spans="2:5" x14ac:dyDescent="0.2">
      <c r="B4244" s="60" t="s">
        <v>6474</v>
      </c>
      <c r="C4244" s="192">
        <v>522229</v>
      </c>
      <c r="D4244" s="60" t="s">
        <v>395</v>
      </c>
      <c r="E4244" s="60" t="s">
        <v>2879</v>
      </c>
    </row>
    <row r="4245" spans="2:5" x14ac:dyDescent="0.2">
      <c r="B4245" s="60" t="s">
        <v>6475</v>
      </c>
      <c r="C4245" s="192">
        <v>506854</v>
      </c>
      <c r="D4245" s="60" t="s">
        <v>395</v>
      </c>
      <c r="E4245" s="60" t="s">
        <v>443</v>
      </c>
    </row>
    <row r="4246" spans="2:5" x14ac:dyDescent="0.2">
      <c r="B4246" s="60" t="s">
        <v>6476</v>
      </c>
      <c r="C4246" s="192">
        <v>532790</v>
      </c>
      <c r="D4246" s="60" t="s">
        <v>6477</v>
      </c>
      <c r="E4246" s="60" t="s">
        <v>488</v>
      </c>
    </row>
    <row r="4247" spans="2:5" x14ac:dyDescent="0.2">
      <c r="B4247" s="60" t="s">
        <v>6478</v>
      </c>
      <c r="C4247" s="192">
        <v>532738</v>
      </c>
      <c r="D4247" s="60" t="s">
        <v>6479</v>
      </c>
      <c r="E4247" s="60" t="s">
        <v>793</v>
      </c>
    </row>
    <row r="4248" spans="2:5" x14ac:dyDescent="0.2">
      <c r="B4248" s="60" t="s">
        <v>6480</v>
      </c>
      <c r="C4248" s="192">
        <v>540332</v>
      </c>
      <c r="D4248" s="60" t="s">
        <v>395</v>
      </c>
      <c r="E4248" s="60" t="s">
        <v>417</v>
      </c>
    </row>
    <row r="4249" spans="2:5" x14ac:dyDescent="0.2">
      <c r="B4249" s="60" t="s">
        <v>6481</v>
      </c>
      <c r="C4249" s="192">
        <v>540332</v>
      </c>
      <c r="D4249" s="60" t="s">
        <v>395</v>
      </c>
      <c r="E4249" s="60" t="s">
        <v>417</v>
      </c>
    </row>
    <row r="4250" spans="2:5" x14ac:dyDescent="0.2">
      <c r="B4250" s="60" t="s">
        <v>6482</v>
      </c>
      <c r="C4250" s="192">
        <v>505685</v>
      </c>
      <c r="D4250" s="60" t="s">
        <v>395</v>
      </c>
      <c r="E4250" s="60" t="s">
        <v>718</v>
      </c>
    </row>
    <row r="4251" spans="2:5" x14ac:dyDescent="0.2">
      <c r="B4251" s="60" t="s">
        <v>6483</v>
      </c>
      <c r="C4251" s="192" t="s">
        <v>395</v>
      </c>
      <c r="D4251" s="60" t="s">
        <v>6484</v>
      </c>
      <c r="E4251" s="60" t="s">
        <v>406</v>
      </c>
    </row>
    <row r="4252" spans="2:5" x14ac:dyDescent="0.2">
      <c r="B4252" s="60" t="s">
        <v>6485</v>
      </c>
      <c r="C4252" s="192">
        <v>534756</v>
      </c>
      <c r="D4252" s="60" t="s">
        <v>6486</v>
      </c>
      <c r="E4252" s="60" t="s">
        <v>509</v>
      </c>
    </row>
    <row r="4253" spans="2:5" x14ac:dyDescent="0.2">
      <c r="B4253" s="60" t="s">
        <v>6487</v>
      </c>
      <c r="C4253" s="192">
        <v>519285</v>
      </c>
      <c r="D4253" s="60" t="s">
        <v>395</v>
      </c>
      <c r="E4253" s="60" t="s">
        <v>593</v>
      </c>
    </row>
    <row r="4254" spans="2:5" x14ac:dyDescent="0.2">
      <c r="B4254" s="60" t="s">
        <v>6488</v>
      </c>
      <c r="C4254" s="192">
        <v>533203</v>
      </c>
      <c r="D4254" s="60" t="s">
        <v>6489</v>
      </c>
      <c r="E4254" s="60" t="s">
        <v>438</v>
      </c>
    </row>
    <row r="4255" spans="2:5" x14ac:dyDescent="0.2">
      <c r="B4255" s="60" t="s">
        <v>6490</v>
      </c>
      <c r="C4255" s="192">
        <v>538496</v>
      </c>
      <c r="D4255" s="60" t="s">
        <v>395</v>
      </c>
      <c r="E4255" s="60" t="s">
        <v>479</v>
      </c>
    </row>
    <row r="4256" spans="2:5" x14ac:dyDescent="0.2">
      <c r="B4256" s="60" t="s">
        <v>6491</v>
      </c>
      <c r="C4256" s="192">
        <v>532869</v>
      </c>
      <c r="D4256" s="60" t="s">
        <v>6492</v>
      </c>
      <c r="E4256" s="60" t="s">
        <v>793</v>
      </c>
    </row>
    <row r="4257" spans="2:5" x14ac:dyDescent="0.2">
      <c r="B4257" s="60" t="s">
        <v>6493</v>
      </c>
      <c r="C4257" s="192">
        <v>512271</v>
      </c>
      <c r="D4257" s="60" t="s">
        <v>395</v>
      </c>
      <c r="E4257" s="60" t="s">
        <v>816</v>
      </c>
    </row>
    <row r="4258" spans="2:5" x14ac:dyDescent="0.2">
      <c r="B4258" s="60" t="s">
        <v>6494</v>
      </c>
      <c r="C4258" s="192">
        <v>512271</v>
      </c>
      <c r="D4258" s="60" t="s">
        <v>395</v>
      </c>
      <c r="E4258" s="60" t="s">
        <v>816</v>
      </c>
    </row>
    <row r="4259" spans="2:5" x14ac:dyDescent="0.2">
      <c r="B4259" s="60" t="s">
        <v>6495</v>
      </c>
      <c r="C4259" s="192">
        <v>519091</v>
      </c>
      <c r="D4259" s="60" t="s">
        <v>6496</v>
      </c>
      <c r="E4259" s="60" t="s">
        <v>455</v>
      </c>
    </row>
    <row r="4260" spans="2:5" x14ac:dyDescent="0.2">
      <c r="B4260" s="60" t="s">
        <v>6497</v>
      </c>
      <c r="C4260" s="192">
        <v>540955</v>
      </c>
      <c r="D4260" s="60" t="s">
        <v>395</v>
      </c>
      <c r="E4260" s="60" t="s">
        <v>455</v>
      </c>
    </row>
    <row r="4261" spans="2:5" x14ac:dyDescent="0.2">
      <c r="B4261" s="60" t="s">
        <v>6498</v>
      </c>
      <c r="C4261" s="192">
        <v>500770</v>
      </c>
      <c r="D4261" s="60" t="s">
        <v>6499</v>
      </c>
      <c r="E4261" s="60" t="s">
        <v>443</v>
      </c>
    </row>
    <row r="4262" spans="2:5" x14ac:dyDescent="0.2">
      <c r="B4262" s="60" t="s">
        <v>6500</v>
      </c>
      <c r="C4262" s="192">
        <v>532301</v>
      </c>
      <c r="D4262" s="60" t="s">
        <v>6501</v>
      </c>
      <c r="E4262" s="60" t="s">
        <v>802</v>
      </c>
    </row>
    <row r="4263" spans="2:5" x14ac:dyDescent="0.2">
      <c r="B4263" s="60" t="s">
        <v>6502</v>
      </c>
      <c r="C4263" s="192">
        <v>500483</v>
      </c>
      <c r="D4263" s="60" t="s">
        <v>6503</v>
      </c>
      <c r="E4263" s="60" t="s">
        <v>6504</v>
      </c>
    </row>
    <row r="4264" spans="2:5" x14ac:dyDescent="0.2">
      <c r="B4264" s="60" t="s">
        <v>6505</v>
      </c>
      <c r="C4264" s="192">
        <v>532540</v>
      </c>
      <c r="D4264" s="60" t="s">
        <v>6506</v>
      </c>
      <c r="E4264" s="60" t="s">
        <v>381</v>
      </c>
    </row>
    <row r="4265" spans="2:5" x14ac:dyDescent="0.2">
      <c r="B4265" s="60" t="s">
        <v>6507</v>
      </c>
      <c r="C4265" s="192">
        <v>500408</v>
      </c>
      <c r="D4265" s="60" t="s">
        <v>6508</v>
      </c>
      <c r="E4265" s="60" t="s">
        <v>488</v>
      </c>
    </row>
    <row r="4266" spans="2:5" x14ac:dyDescent="0.2">
      <c r="B4266" s="60" t="s">
        <v>6509</v>
      </c>
      <c r="C4266" s="192">
        <v>500800</v>
      </c>
      <c r="D4266" s="60" t="s">
        <v>6510</v>
      </c>
      <c r="E4266" s="60" t="s">
        <v>802</v>
      </c>
    </row>
    <row r="4267" spans="2:5" x14ac:dyDescent="0.2">
      <c r="B4267" s="60" t="s">
        <v>6511</v>
      </c>
      <c r="C4267" s="192">
        <v>501301</v>
      </c>
      <c r="D4267" s="60" t="s">
        <v>6512</v>
      </c>
      <c r="E4267" s="60" t="s">
        <v>561</v>
      </c>
    </row>
    <row r="4268" spans="2:5" x14ac:dyDescent="0.2">
      <c r="B4268" s="60" t="s">
        <v>6513</v>
      </c>
      <c r="C4268" s="192">
        <v>513434</v>
      </c>
      <c r="D4268" s="60" t="s">
        <v>6514</v>
      </c>
      <c r="E4268" s="60" t="s">
        <v>427</v>
      </c>
    </row>
    <row r="4269" spans="2:5" x14ac:dyDescent="0.2">
      <c r="B4269" s="60" t="s">
        <v>1</v>
      </c>
      <c r="C4269" s="192">
        <v>500570</v>
      </c>
      <c r="D4269" s="60" t="s">
        <v>346</v>
      </c>
      <c r="E4269" s="60" t="s">
        <v>473</v>
      </c>
    </row>
    <row r="4270" spans="2:5" x14ac:dyDescent="0.2">
      <c r="B4270" s="60" t="s">
        <v>1</v>
      </c>
      <c r="C4270" s="192">
        <v>570001</v>
      </c>
      <c r="D4270" s="60" t="s">
        <v>347</v>
      </c>
      <c r="E4270" s="60" t="s">
        <v>473</v>
      </c>
    </row>
    <row r="4271" spans="2:5" x14ac:dyDescent="0.2">
      <c r="B4271" s="60" t="s">
        <v>6515</v>
      </c>
      <c r="C4271" s="192">
        <v>500400</v>
      </c>
      <c r="D4271" s="60" t="s">
        <v>6516</v>
      </c>
      <c r="E4271" s="60" t="s">
        <v>534</v>
      </c>
    </row>
    <row r="4272" spans="2:5" x14ac:dyDescent="0.2">
      <c r="B4272" s="60" t="s">
        <v>6517</v>
      </c>
      <c r="C4272" s="192">
        <v>513010</v>
      </c>
      <c r="D4272" s="60" t="s">
        <v>6518</v>
      </c>
      <c r="E4272" s="60" t="s">
        <v>427</v>
      </c>
    </row>
    <row r="4273" spans="2:5" x14ac:dyDescent="0.2">
      <c r="B4273" s="60" t="s">
        <v>6519</v>
      </c>
      <c r="C4273" s="192" t="s">
        <v>395</v>
      </c>
      <c r="D4273" s="60" t="s">
        <v>6520</v>
      </c>
      <c r="E4273" s="60" t="s">
        <v>427</v>
      </c>
    </row>
    <row r="4274" spans="2:5" x14ac:dyDescent="0.2">
      <c r="B4274" s="60" t="s">
        <v>6521</v>
      </c>
      <c r="C4274" s="192">
        <v>500470</v>
      </c>
      <c r="D4274" s="60" t="s">
        <v>6522</v>
      </c>
      <c r="E4274" s="60" t="s">
        <v>427</v>
      </c>
    </row>
    <row r="4275" spans="2:5" x14ac:dyDescent="0.2">
      <c r="B4275" s="60" t="s">
        <v>6523</v>
      </c>
      <c r="C4275" s="192">
        <v>532371</v>
      </c>
      <c r="D4275" s="60" t="s">
        <v>6524</v>
      </c>
      <c r="E4275" s="60" t="s">
        <v>1338</v>
      </c>
    </row>
    <row r="4276" spans="2:5" x14ac:dyDescent="0.2">
      <c r="B4276" s="60" t="s">
        <v>6525</v>
      </c>
      <c r="C4276" s="192">
        <v>521228</v>
      </c>
      <c r="D4276" s="60" t="s">
        <v>395</v>
      </c>
      <c r="E4276" s="60" t="s">
        <v>509</v>
      </c>
    </row>
    <row r="4277" spans="2:5" x14ac:dyDescent="0.2">
      <c r="B4277" s="60" t="s">
        <v>6526</v>
      </c>
      <c r="C4277" s="192">
        <v>531190</v>
      </c>
      <c r="D4277" s="60" t="s">
        <v>395</v>
      </c>
      <c r="E4277" s="60" t="s">
        <v>410</v>
      </c>
    </row>
    <row r="4278" spans="2:5" x14ac:dyDescent="0.2">
      <c r="B4278" s="60" t="s">
        <v>6527</v>
      </c>
      <c r="C4278" s="192">
        <v>541228</v>
      </c>
      <c r="D4278" s="60" t="s">
        <v>395</v>
      </c>
      <c r="E4278" s="60" t="s">
        <v>403</v>
      </c>
    </row>
    <row r="4279" spans="2:5" x14ac:dyDescent="0.2">
      <c r="B4279" s="60" t="s">
        <v>6528</v>
      </c>
      <c r="C4279" s="192">
        <v>504961</v>
      </c>
      <c r="D4279" s="60" t="s">
        <v>395</v>
      </c>
      <c r="E4279" s="60" t="s">
        <v>427</v>
      </c>
    </row>
    <row r="4280" spans="2:5" x14ac:dyDescent="0.2">
      <c r="B4280" s="60" t="s">
        <v>6529</v>
      </c>
      <c r="C4280" s="192">
        <v>532284</v>
      </c>
      <c r="D4280" s="60" t="s">
        <v>395</v>
      </c>
      <c r="E4280" s="60" t="s">
        <v>378</v>
      </c>
    </row>
    <row r="4281" spans="2:5" x14ac:dyDescent="0.2">
      <c r="B4281" s="60" t="s">
        <v>6530</v>
      </c>
      <c r="C4281" s="192">
        <v>533393</v>
      </c>
      <c r="D4281" s="60" t="s">
        <v>6531</v>
      </c>
      <c r="E4281" s="60" t="s">
        <v>481</v>
      </c>
    </row>
    <row r="4282" spans="2:5" x14ac:dyDescent="0.2">
      <c r="B4282" s="60" t="s">
        <v>6532</v>
      </c>
      <c r="C4282" s="192">
        <v>540212</v>
      </c>
      <c r="D4282" s="60" t="s">
        <v>6533</v>
      </c>
      <c r="E4282" s="60" t="s">
        <v>716</v>
      </c>
    </row>
    <row r="4283" spans="2:5" x14ac:dyDescent="0.2">
      <c r="B4283" s="60" t="s">
        <v>6534</v>
      </c>
      <c r="C4283" s="192">
        <v>501242</v>
      </c>
      <c r="D4283" s="60" t="s">
        <v>6535</v>
      </c>
      <c r="E4283" s="60" t="s">
        <v>412</v>
      </c>
    </row>
    <row r="4284" spans="2:5" x14ac:dyDescent="0.2">
      <c r="B4284" s="60" t="s">
        <v>6536</v>
      </c>
      <c r="C4284" s="192">
        <v>532262</v>
      </c>
      <c r="D4284" s="60" t="s">
        <v>395</v>
      </c>
      <c r="E4284" s="60" t="s">
        <v>716</v>
      </c>
    </row>
    <row r="4285" spans="2:5" x14ac:dyDescent="0.2">
      <c r="B4285" s="60" t="s">
        <v>6537</v>
      </c>
      <c r="C4285" s="192">
        <v>524156</v>
      </c>
      <c r="D4285" s="60" t="s">
        <v>395</v>
      </c>
      <c r="E4285" s="60" t="s">
        <v>443</v>
      </c>
    </row>
    <row r="4286" spans="2:5" x14ac:dyDescent="0.2">
      <c r="B4286" s="60" t="s">
        <v>6538</v>
      </c>
      <c r="C4286" s="192">
        <v>541700</v>
      </c>
      <c r="D4286" s="60" t="s">
        <v>6539</v>
      </c>
      <c r="E4286" s="60" t="s">
        <v>509</v>
      </c>
    </row>
    <row r="4287" spans="2:5" x14ac:dyDescent="0.2">
      <c r="B4287" s="60" t="s">
        <v>6540</v>
      </c>
      <c r="C4287" s="192">
        <v>523301</v>
      </c>
      <c r="D4287" s="60" t="s">
        <v>6541</v>
      </c>
      <c r="E4287" s="60" t="s">
        <v>389</v>
      </c>
    </row>
    <row r="4288" spans="2:5" x14ac:dyDescent="0.2">
      <c r="B4288" s="60" t="s">
        <v>6542</v>
      </c>
      <c r="C4288" s="192" t="s">
        <v>395</v>
      </c>
      <c r="D4288" s="60" t="s">
        <v>6543</v>
      </c>
      <c r="E4288" s="60" t="s">
        <v>486</v>
      </c>
    </row>
    <row r="4289" spans="2:5" x14ac:dyDescent="0.2">
      <c r="B4289" s="60" t="s">
        <v>6544</v>
      </c>
      <c r="C4289" s="192">
        <v>512011</v>
      </c>
      <c r="D4289" s="60" t="s">
        <v>395</v>
      </c>
      <c r="E4289" s="60" t="s">
        <v>417</v>
      </c>
    </row>
    <row r="4290" spans="2:5" x14ac:dyDescent="0.2">
      <c r="B4290" s="60" t="s">
        <v>6545</v>
      </c>
      <c r="C4290" s="192">
        <v>539658</v>
      </c>
      <c r="D4290" s="60" t="s">
        <v>6546</v>
      </c>
      <c r="E4290" s="60" t="s">
        <v>3175</v>
      </c>
    </row>
    <row r="4291" spans="2:5" x14ac:dyDescent="0.2">
      <c r="B4291" s="60" t="s">
        <v>6547</v>
      </c>
      <c r="C4291" s="192">
        <v>532755</v>
      </c>
      <c r="D4291" s="60" t="s">
        <v>6548</v>
      </c>
      <c r="E4291" s="60" t="s">
        <v>381</v>
      </c>
    </row>
    <row r="4292" spans="2:5" x14ac:dyDescent="0.2">
      <c r="B4292" s="60" t="s">
        <v>6549</v>
      </c>
      <c r="C4292" s="192">
        <v>526576</v>
      </c>
      <c r="D4292" s="60" t="s">
        <v>6550</v>
      </c>
      <c r="E4292" s="60" t="s">
        <v>593</v>
      </c>
    </row>
    <row r="4293" spans="2:5" x14ac:dyDescent="0.2">
      <c r="B4293" s="60" t="s">
        <v>6551</v>
      </c>
      <c r="C4293" s="192">
        <v>542141</v>
      </c>
      <c r="D4293" s="60" t="s">
        <v>6552</v>
      </c>
      <c r="E4293" s="60" t="s">
        <v>793</v>
      </c>
    </row>
    <row r="4294" spans="2:5" x14ac:dyDescent="0.2">
      <c r="B4294" s="60" t="s">
        <v>6553</v>
      </c>
      <c r="C4294" s="192">
        <v>532804</v>
      </c>
      <c r="D4294" s="60" t="s">
        <v>6554</v>
      </c>
      <c r="E4294" s="60" t="s">
        <v>718</v>
      </c>
    </row>
    <row r="4295" spans="2:5" x14ac:dyDescent="0.2">
      <c r="B4295" s="60" t="s">
        <v>6555</v>
      </c>
      <c r="C4295" s="192">
        <v>532804</v>
      </c>
      <c r="D4295" s="60" t="s">
        <v>6554</v>
      </c>
      <c r="E4295" s="60" t="s">
        <v>718</v>
      </c>
    </row>
    <row r="4296" spans="2:5" x14ac:dyDescent="0.2">
      <c r="B4296" s="60" t="s">
        <v>6556</v>
      </c>
      <c r="C4296" s="192">
        <v>533216</v>
      </c>
      <c r="D4296" s="60" t="s">
        <v>6557</v>
      </c>
      <c r="E4296" s="60" t="s">
        <v>793</v>
      </c>
    </row>
    <row r="4297" spans="2:5" x14ac:dyDescent="0.2">
      <c r="B4297" s="60" t="s">
        <v>6558</v>
      </c>
      <c r="C4297" s="192">
        <v>509917</v>
      </c>
      <c r="D4297" s="60" t="s">
        <v>395</v>
      </c>
      <c r="E4297" s="60" t="s">
        <v>937</v>
      </c>
    </row>
    <row r="4298" spans="2:5" x14ac:dyDescent="0.2">
      <c r="B4298" s="60" t="s">
        <v>6559</v>
      </c>
      <c r="C4298" s="192">
        <v>501421</v>
      </c>
      <c r="D4298" s="60" t="s">
        <v>395</v>
      </c>
      <c r="E4298" s="60" t="s">
        <v>488</v>
      </c>
    </row>
    <row r="4299" spans="2:5" x14ac:dyDescent="0.2">
      <c r="B4299" s="60" t="s">
        <v>6560</v>
      </c>
      <c r="C4299" s="192">
        <v>524204</v>
      </c>
      <c r="D4299" s="60" t="s">
        <v>395</v>
      </c>
      <c r="E4299" s="60" t="s">
        <v>903</v>
      </c>
    </row>
    <row r="4300" spans="2:5" x14ac:dyDescent="0.2">
      <c r="B4300" s="60" t="s">
        <v>6561</v>
      </c>
      <c r="C4300" s="192">
        <v>540595</v>
      </c>
      <c r="D4300" s="60" t="s">
        <v>6562</v>
      </c>
      <c r="E4300" s="60" t="s">
        <v>1341</v>
      </c>
    </row>
    <row r="4301" spans="2:5" x14ac:dyDescent="0.2">
      <c r="B4301" s="60" t="s">
        <v>6563</v>
      </c>
      <c r="C4301" s="192">
        <v>539428</v>
      </c>
      <c r="D4301" s="60" t="s">
        <v>395</v>
      </c>
      <c r="E4301" s="60" t="s">
        <v>865</v>
      </c>
    </row>
    <row r="4302" spans="2:5" x14ac:dyDescent="0.2">
      <c r="B4302" s="60" t="s">
        <v>6564</v>
      </c>
      <c r="C4302" s="192">
        <v>530595</v>
      </c>
      <c r="D4302" s="60" t="s">
        <v>395</v>
      </c>
      <c r="E4302" s="60" t="s">
        <v>488</v>
      </c>
    </row>
    <row r="4303" spans="2:5" x14ac:dyDescent="0.2">
      <c r="B4303" s="60" t="s">
        <v>6565</v>
      </c>
      <c r="C4303" s="192">
        <v>533982</v>
      </c>
      <c r="D4303" s="60" t="s">
        <v>6566</v>
      </c>
      <c r="E4303" s="60" t="s">
        <v>381</v>
      </c>
    </row>
    <row r="4304" spans="2:5" x14ac:dyDescent="0.2">
      <c r="B4304" s="60" t="s">
        <v>6567</v>
      </c>
      <c r="C4304" s="192">
        <v>530533</v>
      </c>
      <c r="D4304" s="60" t="s">
        <v>395</v>
      </c>
      <c r="E4304" s="60" t="s">
        <v>802</v>
      </c>
    </row>
    <row r="4305" spans="2:5" x14ac:dyDescent="0.2">
      <c r="B4305" s="60" t="s">
        <v>6568</v>
      </c>
      <c r="C4305" s="192">
        <v>506162</v>
      </c>
      <c r="D4305" s="60" t="s">
        <v>395</v>
      </c>
      <c r="E4305" s="60" t="s">
        <v>378</v>
      </c>
    </row>
    <row r="4306" spans="2:5" x14ac:dyDescent="0.2">
      <c r="B4306" s="60" t="s">
        <v>6569</v>
      </c>
      <c r="C4306" s="192">
        <v>512157</v>
      </c>
      <c r="D4306" s="60" t="s">
        <v>395</v>
      </c>
      <c r="E4306" s="60" t="s">
        <v>816</v>
      </c>
    </row>
    <row r="4307" spans="2:5" x14ac:dyDescent="0.2">
      <c r="B4307" s="60" t="s">
        <v>6570</v>
      </c>
      <c r="C4307" s="192">
        <v>505400</v>
      </c>
      <c r="D4307" s="60" t="s">
        <v>6571</v>
      </c>
      <c r="E4307" s="60" t="s">
        <v>481</v>
      </c>
    </row>
    <row r="4308" spans="2:5" x14ac:dyDescent="0.2">
      <c r="B4308" s="60" t="s">
        <v>6572</v>
      </c>
      <c r="C4308" s="192">
        <v>533326</v>
      </c>
      <c r="D4308" s="60" t="s">
        <v>6573</v>
      </c>
      <c r="E4308" s="60" t="s">
        <v>793</v>
      </c>
    </row>
    <row r="4309" spans="2:5" x14ac:dyDescent="0.2">
      <c r="B4309" s="60" t="s">
        <v>6574</v>
      </c>
      <c r="C4309" s="192">
        <v>533164</v>
      </c>
      <c r="D4309" s="60" t="s">
        <v>6575</v>
      </c>
      <c r="E4309" s="60" t="s">
        <v>515</v>
      </c>
    </row>
    <row r="4310" spans="2:5" x14ac:dyDescent="0.2">
      <c r="B4310" s="60" t="s">
        <v>6576</v>
      </c>
      <c r="C4310" s="192">
        <v>532845</v>
      </c>
      <c r="D4310" s="60" t="s">
        <v>6577</v>
      </c>
      <c r="E4310" s="60" t="s">
        <v>596</v>
      </c>
    </row>
    <row r="4311" spans="2:5" x14ac:dyDescent="0.2">
      <c r="B4311" s="60" t="s">
        <v>6578</v>
      </c>
      <c r="C4311" s="192">
        <v>507753</v>
      </c>
      <c r="D4311" s="60" t="s">
        <v>395</v>
      </c>
      <c r="E4311" s="60" t="s">
        <v>443</v>
      </c>
    </row>
    <row r="4312" spans="2:5" x14ac:dyDescent="0.2">
      <c r="B4312" s="60" t="s">
        <v>6579</v>
      </c>
      <c r="C4312" s="192">
        <v>509945</v>
      </c>
      <c r="D4312" s="60" t="s">
        <v>395</v>
      </c>
      <c r="E4312" s="60" t="s">
        <v>378</v>
      </c>
    </row>
    <row r="4313" spans="2:5" x14ac:dyDescent="0.2">
      <c r="B4313" s="60" t="s">
        <v>6580</v>
      </c>
      <c r="C4313" s="192">
        <v>526654</v>
      </c>
      <c r="D4313" s="60" t="s">
        <v>395</v>
      </c>
      <c r="E4313" s="60" t="s">
        <v>481</v>
      </c>
    </row>
    <row r="4314" spans="2:5" x14ac:dyDescent="0.2">
      <c r="B4314" s="60" t="s">
        <v>6581</v>
      </c>
      <c r="C4314" s="192">
        <v>509015</v>
      </c>
      <c r="D4314" s="60" t="s">
        <v>395</v>
      </c>
      <c r="E4314" s="60" t="s">
        <v>937</v>
      </c>
    </row>
    <row r="4315" spans="2:5" x14ac:dyDescent="0.2">
      <c r="B4315" s="60" t="s">
        <v>6582</v>
      </c>
      <c r="C4315" s="192">
        <v>509015</v>
      </c>
      <c r="D4315" s="60" t="s">
        <v>395</v>
      </c>
      <c r="E4315" s="60" t="s">
        <v>937</v>
      </c>
    </row>
    <row r="4316" spans="2:5" x14ac:dyDescent="0.2">
      <c r="B4316" s="60" t="s">
        <v>6583</v>
      </c>
      <c r="C4316" s="192">
        <v>514484</v>
      </c>
      <c r="D4316" s="60" t="s">
        <v>395</v>
      </c>
      <c r="E4316" s="60" t="s">
        <v>410</v>
      </c>
    </row>
    <row r="4317" spans="2:5" x14ac:dyDescent="0.2">
      <c r="B4317" s="60" t="s">
        <v>6584</v>
      </c>
      <c r="C4317" s="192">
        <v>533158</v>
      </c>
      <c r="D4317" s="60" t="s">
        <v>6585</v>
      </c>
      <c r="E4317" s="60" t="s">
        <v>509</v>
      </c>
    </row>
    <row r="4318" spans="2:5" x14ac:dyDescent="0.2">
      <c r="B4318" s="60" t="s">
        <v>6586</v>
      </c>
      <c r="C4318" s="192">
        <v>590062</v>
      </c>
      <c r="D4318" s="60" t="s">
        <v>6587</v>
      </c>
      <c r="E4318" s="60" t="s">
        <v>443</v>
      </c>
    </row>
    <row r="4319" spans="2:5" x14ac:dyDescent="0.2">
      <c r="B4319" s="60" t="s">
        <v>6588</v>
      </c>
      <c r="C4319" s="192">
        <v>542460</v>
      </c>
      <c r="D4319" s="60" t="s">
        <v>6589</v>
      </c>
      <c r="E4319" s="60" t="s">
        <v>403</v>
      </c>
    </row>
    <row r="4320" spans="2:5" x14ac:dyDescent="0.2">
      <c r="B4320" s="60" t="s">
        <v>6590</v>
      </c>
      <c r="C4320" s="192">
        <v>531373</v>
      </c>
      <c r="D4320" s="60" t="s">
        <v>6591</v>
      </c>
      <c r="E4320" s="60" t="s">
        <v>596</v>
      </c>
    </row>
    <row r="4321" spans="2:5" x14ac:dyDescent="0.2">
      <c r="B4321" s="60" t="s">
        <v>6592</v>
      </c>
      <c r="C4321" s="192">
        <v>500469</v>
      </c>
      <c r="D4321" s="60" t="s">
        <v>6593</v>
      </c>
      <c r="E4321" s="60" t="s">
        <v>713</v>
      </c>
    </row>
    <row r="4322" spans="2:5" x14ac:dyDescent="0.2">
      <c r="B4322" s="60" t="s">
        <v>6594</v>
      </c>
      <c r="C4322" s="192">
        <v>500620</v>
      </c>
      <c r="D4322" s="60" t="s">
        <v>6595</v>
      </c>
      <c r="E4322" s="60" t="s">
        <v>1642</v>
      </c>
    </row>
    <row r="4323" spans="2:5" x14ac:dyDescent="0.2">
      <c r="B4323" s="60" t="s">
        <v>6596</v>
      </c>
      <c r="C4323" s="192" t="s">
        <v>395</v>
      </c>
      <c r="D4323" s="60" t="s">
        <v>6597</v>
      </c>
      <c r="E4323" s="60" t="s">
        <v>486</v>
      </c>
    </row>
    <row r="4324" spans="2:5" x14ac:dyDescent="0.2">
      <c r="B4324" s="60" t="s">
        <v>6598</v>
      </c>
      <c r="C4324" s="192">
        <v>522073</v>
      </c>
      <c r="D4324" s="60" t="s">
        <v>6599</v>
      </c>
      <c r="E4324" s="60" t="s">
        <v>750</v>
      </c>
    </row>
    <row r="4325" spans="2:5" x14ac:dyDescent="0.2">
      <c r="B4325" s="60" t="s">
        <v>6600</v>
      </c>
      <c r="C4325" s="192">
        <v>530005</v>
      </c>
      <c r="D4325" s="60" t="s">
        <v>6601</v>
      </c>
      <c r="E4325" s="60" t="s">
        <v>408</v>
      </c>
    </row>
    <row r="4326" spans="2:5" x14ac:dyDescent="0.2">
      <c r="B4326" s="60" t="s">
        <v>6602</v>
      </c>
      <c r="C4326" s="192">
        <v>500850</v>
      </c>
      <c r="D4326" s="60" t="s">
        <v>6603</v>
      </c>
      <c r="E4326" s="60" t="s">
        <v>596</v>
      </c>
    </row>
    <row r="4327" spans="2:5" x14ac:dyDescent="0.2">
      <c r="B4327" s="60" t="s">
        <v>6604</v>
      </c>
      <c r="C4327" s="192">
        <v>540954</v>
      </c>
      <c r="D4327" s="60" t="s">
        <v>395</v>
      </c>
      <c r="E4327" s="60" t="s">
        <v>890</v>
      </c>
    </row>
    <row r="4328" spans="2:5" x14ac:dyDescent="0.2">
      <c r="B4328" s="60" t="s">
        <v>6605</v>
      </c>
      <c r="C4328" s="192">
        <v>530023</v>
      </c>
      <c r="D4328" s="60" t="s">
        <v>6606</v>
      </c>
      <c r="E4328" s="60" t="s">
        <v>412</v>
      </c>
    </row>
    <row r="4329" spans="2:5" x14ac:dyDescent="0.2">
      <c r="B4329" s="60" t="s">
        <v>6607</v>
      </c>
      <c r="C4329" s="192">
        <v>530023</v>
      </c>
      <c r="D4329" s="60" t="s">
        <v>6606</v>
      </c>
      <c r="E4329" s="60" t="s">
        <v>412</v>
      </c>
    </row>
    <row r="4330" spans="2:5" x14ac:dyDescent="0.2">
      <c r="B4330" s="60" t="s">
        <v>6608</v>
      </c>
      <c r="C4330" s="192">
        <v>532209</v>
      </c>
      <c r="D4330" s="60" t="s">
        <v>6609</v>
      </c>
      <c r="E4330" s="60" t="s">
        <v>713</v>
      </c>
    </row>
    <row r="4331" spans="2:5" x14ac:dyDescent="0.2">
      <c r="B4331" s="60" t="s">
        <v>6610</v>
      </c>
      <c r="C4331" s="192">
        <v>532652</v>
      </c>
      <c r="D4331" s="60" t="s">
        <v>6611</v>
      </c>
      <c r="E4331" s="60" t="s">
        <v>713</v>
      </c>
    </row>
    <row r="4332" spans="2:5" x14ac:dyDescent="0.2">
      <c r="B4332" s="60" t="s">
        <v>6612</v>
      </c>
      <c r="C4332" s="192">
        <v>540210</v>
      </c>
      <c r="D4332" s="60" t="s">
        <v>6613</v>
      </c>
      <c r="E4332" s="60" t="s">
        <v>396</v>
      </c>
    </row>
    <row r="4333" spans="2:5" x14ac:dyDescent="0.2">
      <c r="B4333" s="60" t="s">
        <v>6614</v>
      </c>
      <c r="C4333" s="192">
        <v>501343</v>
      </c>
      <c r="D4333" s="60" t="s">
        <v>6615</v>
      </c>
      <c r="E4333" s="60" t="s">
        <v>412</v>
      </c>
    </row>
    <row r="4334" spans="2:5" x14ac:dyDescent="0.2">
      <c r="B4334" s="60" t="s">
        <v>6616</v>
      </c>
      <c r="C4334" s="192">
        <v>540769</v>
      </c>
      <c r="D4334" s="60" t="s">
        <v>6617</v>
      </c>
      <c r="E4334" s="60" t="s">
        <v>2477</v>
      </c>
    </row>
    <row r="4335" spans="2:5" x14ac:dyDescent="0.2">
      <c r="B4335" s="60" t="s">
        <v>6618</v>
      </c>
      <c r="C4335" s="192">
        <v>590086</v>
      </c>
      <c r="D4335" s="60" t="s">
        <v>6619</v>
      </c>
      <c r="E4335" s="60" t="s">
        <v>375</v>
      </c>
    </row>
    <row r="4336" spans="2:5" x14ac:dyDescent="0.2">
      <c r="B4336" s="60" t="s">
        <v>6620</v>
      </c>
      <c r="C4336" s="192" t="s">
        <v>395</v>
      </c>
      <c r="D4336" s="60" t="s">
        <v>6621</v>
      </c>
      <c r="E4336" s="60" t="s">
        <v>486</v>
      </c>
    </row>
    <row r="4337" spans="2:5" x14ac:dyDescent="0.2">
      <c r="B4337" s="60" t="s">
        <v>6622</v>
      </c>
      <c r="C4337" s="192">
        <v>503100</v>
      </c>
      <c r="D4337" s="60" t="s">
        <v>6623</v>
      </c>
      <c r="E4337" s="60" t="s">
        <v>481</v>
      </c>
    </row>
    <row r="4338" spans="2:5" x14ac:dyDescent="0.2">
      <c r="B4338" s="60" t="s">
        <v>6624</v>
      </c>
      <c r="C4338" s="192">
        <v>542123</v>
      </c>
      <c r="D4338" s="60" t="s">
        <v>395</v>
      </c>
      <c r="E4338" s="60" t="s">
        <v>903</v>
      </c>
    </row>
    <row r="4339" spans="2:5" x14ac:dyDescent="0.2">
      <c r="B4339" s="60" t="s">
        <v>6625</v>
      </c>
      <c r="C4339" s="192">
        <v>500260</v>
      </c>
      <c r="D4339" s="60" t="s">
        <v>6626</v>
      </c>
      <c r="E4339" s="60" t="s">
        <v>408</v>
      </c>
    </row>
    <row r="4340" spans="2:5" x14ac:dyDescent="0.2">
      <c r="B4340" s="60" t="s">
        <v>6627</v>
      </c>
      <c r="C4340" s="192">
        <v>503169</v>
      </c>
      <c r="D4340" s="60" t="s">
        <v>6628</v>
      </c>
      <c r="E4340" s="60" t="s">
        <v>410</v>
      </c>
    </row>
    <row r="4341" spans="2:5" x14ac:dyDescent="0.2">
      <c r="B4341" s="60" t="s">
        <v>6629</v>
      </c>
      <c r="C4341" s="192">
        <v>526725</v>
      </c>
      <c r="D4341" s="60" t="s">
        <v>6630</v>
      </c>
      <c r="E4341" s="60" t="s">
        <v>919</v>
      </c>
    </row>
    <row r="4342" spans="2:5" x14ac:dyDescent="0.2">
      <c r="B4342" s="60" t="s">
        <v>6631</v>
      </c>
      <c r="C4342" s="192">
        <v>532218</v>
      </c>
      <c r="D4342" s="60" t="s">
        <v>6632</v>
      </c>
      <c r="E4342" s="60" t="s">
        <v>713</v>
      </c>
    </row>
    <row r="4343" spans="2:5" x14ac:dyDescent="0.2">
      <c r="B4343" s="60" t="s">
        <v>6633</v>
      </c>
      <c r="C4343" s="192">
        <v>512531</v>
      </c>
      <c r="D4343" s="60" t="s">
        <v>6634</v>
      </c>
      <c r="E4343" s="60" t="s">
        <v>417</v>
      </c>
    </row>
    <row r="4344" spans="2:5" x14ac:dyDescent="0.2">
      <c r="B4344" s="60" t="s">
        <v>6635</v>
      </c>
      <c r="C4344" s="192">
        <v>512531</v>
      </c>
      <c r="D4344" s="60" t="s">
        <v>6636</v>
      </c>
      <c r="E4344" s="60" t="s">
        <v>417</v>
      </c>
    </row>
    <row r="4345" spans="2:5" x14ac:dyDescent="0.2">
      <c r="B4345" s="60" t="s">
        <v>6637</v>
      </c>
      <c r="C4345" s="192">
        <v>504966</v>
      </c>
      <c r="D4345" s="60" t="s">
        <v>6638</v>
      </c>
      <c r="E4345" s="60" t="s">
        <v>590</v>
      </c>
    </row>
    <row r="4346" spans="2:5" x14ac:dyDescent="0.2">
      <c r="B4346" s="60" t="s">
        <v>6639</v>
      </c>
      <c r="C4346" s="192">
        <v>504966</v>
      </c>
      <c r="D4346" s="60" t="s">
        <v>6638</v>
      </c>
      <c r="E4346" s="60" t="s">
        <v>590</v>
      </c>
    </row>
    <row r="4347" spans="2:5" x14ac:dyDescent="0.2">
      <c r="B4347" s="60" t="s">
        <v>6640</v>
      </c>
      <c r="C4347" s="192">
        <v>530363</v>
      </c>
      <c r="D4347" s="60" t="s">
        <v>6641</v>
      </c>
      <c r="E4347" s="60" t="s">
        <v>1093</v>
      </c>
    </row>
    <row r="4348" spans="2:5" x14ac:dyDescent="0.2">
      <c r="B4348" s="60" t="s">
        <v>6642</v>
      </c>
      <c r="C4348" s="192" t="s">
        <v>395</v>
      </c>
      <c r="D4348" s="60" t="s">
        <v>6643</v>
      </c>
      <c r="E4348" s="60" t="s">
        <v>486</v>
      </c>
    </row>
    <row r="4349" spans="2:5" x14ac:dyDescent="0.2">
      <c r="B4349" s="60" t="s">
        <v>6644</v>
      </c>
      <c r="C4349" s="192" t="s">
        <v>395</v>
      </c>
      <c r="D4349" s="60" t="s">
        <v>6645</v>
      </c>
      <c r="E4349" s="60" t="s">
        <v>486</v>
      </c>
    </row>
    <row r="4350" spans="2:5" x14ac:dyDescent="0.2">
      <c r="B4350" s="60" t="s">
        <v>6646</v>
      </c>
      <c r="C4350" s="192">
        <v>540980</v>
      </c>
      <c r="D4350" s="60" t="s">
        <v>395</v>
      </c>
      <c r="E4350" s="60" t="s">
        <v>417</v>
      </c>
    </row>
    <row r="4351" spans="2:5" x14ac:dyDescent="0.2">
      <c r="B4351" s="60" t="s">
        <v>6647</v>
      </c>
      <c r="C4351" s="192" t="s">
        <v>395</v>
      </c>
      <c r="D4351" s="60" t="s">
        <v>6648</v>
      </c>
      <c r="E4351" s="60" t="s">
        <v>406</v>
      </c>
    </row>
    <row r="4352" spans="2:5" x14ac:dyDescent="0.2">
      <c r="B4352" s="60" t="s">
        <v>6649</v>
      </c>
      <c r="C4352" s="192">
        <v>530199</v>
      </c>
      <c r="D4352" s="60" t="s">
        <v>6650</v>
      </c>
      <c r="E4352" s="60" t="s">
        <v>433</v>
      </c>
    </row>
    <row r="4353" spans="2:5" x14ac:dyDescent="0.2">
      <c r="B4353" s="60" t="s">
        <v>6651</v>
      </c>
      <c r="C4353" s="192">
        <v>500411</v>
      </c>
      <c r="D4353" s="60" t="s">
        <v>6652</v>
      </c>
      <c r="E4353" s="60" t="s">
        <v>438</v>
      </c>
    </row>
    <row r="4354" spans="2:5" x14ac:dyDescent="0.2">
      <c r="B4354" s="60" t="s">
        <v>6653</v>
      </c>
      <c r="C4354" s="192">
        <v>539310</v>
      </c>
      <c r="D4354" s="60" t="s">
        <v>395</v>
      </c>
      <c r="E4354" s="60" t="s">
        <v>1997</v>
      </c>
    </row>
    <row r="4355" spans="2:5" x14ac:dyDescent="0.2">
      <c r="B4355" s="60" t="s">
        <v>6654</v>
      </c>
      <c r="C4355" s="192">
        <v>538464</v>
      </c>
      <c r="D4355" s="60" t="s">
        <v>395</v>
      </c>
      <c r="E4355" s="60" t="s">
        <v>412</v>
      </c>
    </row>
    <row r="4356" spans="2:5" x14ac:dyDescent="0.2">
      <c r="B4356" s="60" t="s">
        <v>6655</v>
      </c>
      <c r="C4356" s="192">
        <v>531652</v>
      </c>
      <c r="D4356" s="60" t="s">
        <v>395</v>
      </c>
      <c r="E4356" s="60" t="s">
        <v>412</v>
      </c>
    </row>
    <row r="4357" spans="2:5" x14ac:dyDescent="0.2">
      <c r="B4357" s="60" t="s">
        <v>6656</v>
      </c>
      <c r="C4357" s="192">
        <v>507450</v>
      </c>
      <c r="D4357" s="60" t="s">
        <v>6657</v>
      </c>
      <c r="E4357" s="60" t="s">
        <v>1093</v>
      </c>
    </row>
    <row r="4358" spans="2:5" x14ac:dyDescent="0.2">
      <c r="B4358" s="60" t="s">
        <v>6658</v>
      </c>
      <c r="C4358" s="192">
        <v>500412</v>
      </c>
      <c r="D4358" s="60" t="s">
        <v>6659</v>
      </c>
      <c r="E4358" s="60" t="s">
        <v>443</v>
      </c>
    </row>
    <row r="4359" spans="2:5" x14ac:dyDescent="0.2">
      <c r="B4359" s="60" t="s">
        <v>6660</v>
      </c>
      <c r="C4359" s="192">
        <v>500413</v>
      </c>
      <c r="D4359" s="60" t="s">
        <v>6661</v>
      </c>
      <c r="E4359" s="60" t="s">
        <v>1397</v>
      </c>
    </row>
    <row r="4360" spans="2:5" x14ac:dyDescent="0.2">
      <c r="B4360" s="60" t="s">
        <v>6662</v>
      </c>
      <c r="C4360" s="192">
        <v>500413</v>
      </c>
      <c r="D4360" s="60" t="s">
        <v>6661</v>
      </c>
      <c r="E4360" s="60" t="s">
        <v>1397</v>
      </c>
    </row>
    <row r="4361" spans="2:5" x14ac:dyDescent="0.2">
      <c r="B4361" s="60" t="s">
        <v>6663</v>
      </c>
      <c r="C4361" s="192">
        <v>533941</v>
      </c>
      <c r="D4361" s="60" t="s">
        <v>6664</v>
      </c>
      <c r="E4361" s="60" t="s">
        <v>509</v>
      </c>
    </row>
    <row r="4362" spans="2:5" x14ac:dyDescent="0.2">
      <c r="B4362" s="60" t="s">
        <v>6665</v>
      </c>
      <c r="C4362" s="192">
        <v>533941</v>
      </c>
      <c r="D4362" s="60" t="s">
        <v>6664</v>
      </c>
      <c r="E4362" s="60" t="s">
        <v>509</v>
      </c>
    </row>
    <row r="4363" spans="2:5" x14ac:dyDescent="0.2">
      <c r="B4363" s="60" t="s">
        <v>6666</v>
      </c>
      <c r="C4363" s="192">
        <v>539871</v>
      </c>
      <c r="D4363" s="60" t="s">
        <v>6667</v>
      </c>
      <c r="E4363" s="60" t="s">
        <v>584</v>
      </c>
    </row>
    <row r="4364" spans="2:5" x14ac:dyDescent="0.2">
      <c r="B4364" s="60" t="s">
        <v>6668</v>
      </c>
      <c r="C4364" s="192">
        <v>504973</v>
      </c>
      <c r="D4364" s="60" t="s">
        <v>6669</v>
      </c>
      <c r="E4364" s="60" t="s">
        <v>750</v>
      </c>
    </row>
    <row r="4365" spans="2:5" x14ac:dyDescent="0.2">
      <c r="B4365" s="60" t="s">
        <v>6670</v>
      </c>
      <c r="C4365" s="192">
        <v>540108</v>
      </c>
      <c r="D4365" s="60" t="s">
        <v>395</v>
      </c>
      <c r="E4365" s="60" t="s">
        <v>378</v>
      </c>
    </row>
    <row r="4366" spans="2:5" x14ac:dyDescent="0.2">
      <c r="B4366" s="60" t="s">
        <v>6671</v>
      </c>
      <c r="C4366" s="192">
        <v>590005</v>
      </c>
      <c r="D4366" s="60" t="s">
        <v>6672</v>
      </c>
      <c r="E4366" s="60" t="s">
        <v>605</v>
      </c>
    </row>
    <row r="4367" spans="2:5" x14ac:dyDescent="0.2">
      <c r="B4367" s="60" t="s">
        <v>6673</v>
      </c>
      <c r="C4367" s="192">
        <v>590005</v>
      </c>
      <c r="D4367" s="60" t="s">
        <v>6672</v>
      </c>
      <c r="E4367" s="60" t="s">
        <v>605</v>
      </c>
    </row>
    <row r="4368" spans="2:5" x14ac:dyDescent="0.2">
      <c r="B4368" s="60" t="s">
        <v>6674</v>
      </c>
      <c r="C4368" s="192">
        <v>536264</v>
      </c>
      <c r="D4368" s="60" t="s">
        <v>395</v>
      </c>
      <c r="E4368" s="60" t="s">
        <v>716</v>
      </c>
    </row>
    <row r="4369" spans="2:5" x14ac:dyDescent="0.2">
      <c r="B4369" s="60" t="s">
        <v>6675</v>
      </c>
      <c r="C4369" s="192">
        <v>536264</v>
      </c>
      <c r="D4369" s="60" t="s">
        <v>395</v>
      </c>
      <c r="E4369" s="60" t="s">
        <v>716</v>
      </c>
    </row>
    <row r="4370" spans="2:5" x14ac:dyDescent="0.2">
      <c r="B4370" s="60" t="s">
        <v>6676</v>
      </c>
      <c r="C4370" s="192">
        <v>533629</v>
      </c>
      <c r="D4370" s="60" t="s">
        <v>6677</v>
      </c>
      <c r="E4370" s="60" t="s">
        <v>515</v>
      </c>
    </row>
    <row r="4371" spans="2:5" x14ac:dyDescent="0.2">
      <c r="B4371" s="60" t="s">
        <v>6678</v>
      </c>
      <c r="C4371" s="192">
        <v>505196</v>
      </c>
      <c r="D4371" s="60" t="s">
        <v>6679</v>
      </c>
      <c r="E4371" s="60" t="s">
        <v>518</v>
      </c>
    </row>
    <row r="4372" spans="2:5" x14ac:dyDescent="0.2">
      <c r="B4372" s="60" t="s">
        <v>6680</v>
      </c>
      <c r="C4372" s="192">
        <v>503663</v>
      </c>
      <c r="D4372" s="60" t="s">
        <v>6681</v>
      </c>
      <c r="E4372" s="60" t="s">
        <v>415</v>
      </c>
    </row>
    <row r="4373" spans="2:5" x14ac:dyDescent="0.2">
      <c r="B4373" s="60" t="s">
        <v>6682</v>
      </c>
      <c r="C4373" s="192">
        <v>507205</v>
      </c>
      <c r="D4373" s="60" t="s">
        <v>6683</v>
      </c>
      <c r="E4373" s="60" t="s">
        <v>1026</v>
      </c>
    </row>
    <row r="4374" spans="2:5" x14ac:dyDescent="0.2">
      <c r="B4374" s="60" t="s">
        <v>6684</v>
      </c>
      <c r="C4374" s="192">
        <v>532856</v>
      </c>
      <c r="D4374" s="60" t="s">
        <v>6685</v>
      </c>
      <c r="E4374" s="60" t="s">
        <v>515</v>
      </c>
    </row>
    <row r="4375" spans="2:5" x14ac:dyDescent="0.2">
      <c r="B4375" s="60" t="s">
        <v>6686</v>
      </c>
      <c r="C4375" s="192">
        <v>511559</v>
      </c>
      <c r="D4375" s="60" t="s">
        <v>6687</v>
      </c>
      <c r="E4375" s="60" t="s">
        <v>412</v>
      </c>
    </row>
    <row r="4376" spans="2:5" x14ac:dyDescent="0.2">
      <c r="B4376" s="60" t="s">
        <v>6688</v>
      </c>
      <c r="C4376" s="192">
        <v>500414</v>
      </c>
      <c r="D4376" s="60" t="s">
        <v>395</v>
      </c>
      <c r="E4376" s="60" t="s">
        <v>509</v>
      </c>
    </row>
    <row r="4377" spans="2:5" x14ac:dyDescent="0.2">
      <c r="B4377" s="60" t="s">
        <v>6689</v>
      </c>
      <c r="C4377" s="192">
        <v>500414</v>
      </c>
      <c r="D4377" s="60" t="s">
        <v>395</v>
      </c>
      <c r="E4377" s="60" t="s">
        <v>509</v>
      </c>
    </row>
    <row r="4378" spans="2:5" x14ac:dyDescent="0.2">
      <c r="B4378" s="60" t="s">
        <v>6690</v>
      </c>
      <c r="C4378" s="192">
        <v>522113</v>
      </c>
      <c r="D4378" s="60" t="s">
        <v>6691</v>
      </c>
      <c r="E4378" s="60" t="s">
        <v>403</v>
      </c>
    </row>
    <row r="4379" spans="2:5" x14ac:dyDescent="0.2">
      <c r="B4379" s="60" t="s">
        <v>6692</v>
      </c>
      <c r="C4379" s="192">
        <v>522113</v>
      </c>
      <c r="D4379" s="60" t="s">
        <v>6691</v>
      </c>
      <c r="E4379" s="60" t="s">
        <v>403</v>
      </c>
    </row>
    <row r="4380" spans="2:5" x14ac:dyDescent="0.2">
      <c r="B4380" s="60" t="s">
        <v>6693</v>
      </c>
      <c r="C4380" s="192">
        <v>530475</v>
      </c>
      <c r="D4380" s="60" t="s">
        <v>395</v>
      </c>
      <c r="E4380" s="60" t="s">
        <v>555</v>
      </c>
    </row>
    <row r="4381" spans="2:5" x14ac:dyDescent="0.2">
      <c r="B4381" s="60" t="s">
        <v>6694</v>
      </c>
      <c r="C4381" s="192">
        <v>541741</v>
      </c>
      <c r="D4381" s="60" t="s">
        <v>395</v>
      </c>
      <c r="E4381" s="60" t="s">
        <v>417</v>
      </c>
    </row>
    <row r="4382" spans="2:5" x14ac:dyDescent="0.2">
      <c r="B4382" s="60" t="s">
        <v>6695</v>
      </c>
      <c r="C4382" s="192">
        <v>532375</v>
      </c>
      <c r="D4382" s="60" t="s">
        <v>6696</v>
      </c>
      <c r="E4382" s="60" t="s">
        <v>398</v>
      </c>
    </row>
    <row r="4383" spans="2:5" x14ac:dyDescent="0.2">
      <c r="B4383" s="60" t="s">
        <v>6697</v>
      </c>
      <c r="C4383" s="192">
        <v>539488</v>
      </c>
      <c r="D4383" s="60" t="s">
        <v>395</v>
      </c>
      <c r="E4383" s="60" t="s">
        <v>415</v>
      </c>
    </row>
    <row r="4384" spans="2:5" x14ac:dyDescent="0.2">
      <c r="B4384" s="60" t="s">
        <v>6698</v>
      </c>
      <c r="C4384" s="192">
        <v>540904</v>
      </c>
      <c r="D4384" s="60" t="s">
        <v>395</v>
      </c>
      <c r="E4384" s="60" t="s">
        <v>672</v>
      </c>
    </row>
    <row r="4385" spans="2:5" x14ac:dyDescent="0.2">
      <c r="B4385" s="60" t="s">
        <v>6699</v>
      </c>
      <c r="C4385" s="192" t="s">
        <v>395</v>
      </c>
      <c r="D4385" s="60" t="s">
        <v>6700</v>
      </c>
      <c r="E4385" s="60" t="s">
        <v>406</v>
      </c>
    </row>
    <row r="4386" spans="2:5" x14ac:dyDescent="0.2">
      <c r="B4386" s="60" t="s">
        <v>6701</v>
      </c>
      <c r="C4386" s="192">
        <v>531547</v>
      </c>
      <c r="D4386" s="60" t="s">
        <v>395</v>
      </c>
      <c r="E4386" s="60" t="s">
        <v>593</v>
      </c>
    </row>
    <row r="4387" spans="2:5" x14ac:dyDescent="0.2">
      <c r="B4387" s="60" t="s">
        <v>6702</v>
      </c>
      <c r="C4387" s="192">
        <v>531547</v>
      </c>
      <c r="D4387" s="60" t="s">
        <v>395</v>
      </c>
      <c r="E4387" s="60" t="s">
        <v>593</v>
      </c>
    </row>
    <row r="4388" spans="2:5" x14ac:dyDescent="0.2">
      <c r="B4388" s="60" t="s">
        <v>6703</v>
      </c>
      <c r="C4388" s="192">
        <v>531814</v>
      </c>
      <c r="D4388" s="60" t="s">
        <v>395</v>
      </c>
      <c r="E4388" s="60" t="s">
        <v>481</v>
      </c>
    </row>
    <row r="4389" spans="2:5" x14ac:dyDescent="0.2">
      <c r="B4389" s="60" t="s">
        <v>6704</v>
      </c>
      <c r="C4389" s="192">
        <v>524582</v>
      </c>
      <c r="D4389" s="60" t="s">
        <v>395</v>
      </c>
      <c r="E4389" s="60" t="s">
        <v>475</v>
      </c>
    </row>
    <row r="4390" spans="2:5" x14ac:dyDescent="0.2">
      <c r="B4390" s="60" t="s">
        <v>6705</v>
      </c>
      <c r="C4390" s="192">
        <v>539040</v>
      </c>
      <c r="D4390" s="60" t="s">
        <v>395</v>
      </c>
      <c r="E4390" s="60" t="s">
        <v>875</v>
      </c>
    </row>
    <row r="4391" spans="2:5" x14ac:dyDescent="0.2">
      <c r="B4391" s="60" t="s">
        <v>6706</v>
      </c>
      <c r="C4391" s="192">
        <v>539985</v>
      </c>
      <c r="D4391" s="60" t="s">
        <v>395</v>
      </c>
      <c r="E4391" s="60" t="s">
        <v>410</v>
      </c>
    </row>
    <row r="4392" spans="2:5" x14ac:dyDescent="0.2">
      <c r="B4392" s="60" t="s">
        <v>6707</v>
      </c>
      <c r="C4392" s="192">
        <v>532966</v>
      </c>
      <c r="D4392" s="60" t="s">
        <v>6708</v>
      </c>
      <c r="E4392" s="60" t="s">
        <v>473</v>
      </c>
    </row>
    <row r="4393" spans="2:5" x14ac:dyDescent="0.2">
      <c r="B4393" s="60" t="s">
        <v>6709</v>
      </c>
      <c r="C4393" s="192">
        <v>524717</v>
      </c>
      <c r="D4393" s="60" t="s">
        <v>395</v>
      </c>
      <c r="E4393" s="60" t="s">
        <v>555</v>
      </c>
    </row>
    <row r="4394" spans="2:5" x14ac:dyDescent="0.2">
      <c r="B4394" s="60" t="s">
        <v>6710</v>
      </c>
      <c r="C4394" s="192">
        <v>500114</v>
      </c>
      <c r="D4394" s="60" t="s">
        <v>6711</v>
      </c>
      <c r="E4394" s="60" t="s">
        <v>509</v>
      </c>
    </row>
    <row r="4395" spans="2:5" x14ac:dyDescent="0.2">
      <c r="B4395" s="60" t="s">
        <v>6712</v>
      </c>
      <c r="C4395" s="192">
        <v>530045</v>
      </c>
      <c r="D4395" s="60" t="s">
        <v>395</v>
      </c>
      <c r="E4395" s="60" t="s">
        <v>412</v>
      </c>
    </row>
    <row r="4396" spans="2:5" x14ac:dyDescent="0.2">
      <c r="B4396" s="60" t="s">
        <v>6713</v>
      </c>
      <c r="C4396" s="192">
        <v>511096</v>
      </c>
      <c r="D4396" s="60" t="s">
        <v>395</v>
      </c>
      <c r="E4396" s="60" t="s">
        <v>481</v>
      </c>
    </row>
    <row r="4397" spans="2:5" x14ac:dyDescent="0.2">
      <c r="B4397" s="60" t="s">
        <v>6714</v>
      </c>
      <c r="C4397" s="192">
        <v>531830</v>
      </c>
      <c r="D4397" s="60" t="s">
        <v>6715</v>
      </c>
      <c r="E4397" s="60" t="s">
        <v>941</v>
      </c>
    </row>
    <row r="4398" spans="2:5" x14ac:dyDescent="0.2">
      <c r="B4398" s="60" t="s">
        <v>6716</v>
      </c>
      <c r="C4398" s="192">
        <v>531644</v>
      </c>
      <c r="D4398" s="60" t="s">
        <v>395</v>
      </c>
      <c r="E4398" s="60" t="s">
        <v>412</v>
      </c>
    </row>
    <row r="4399" spans="2:5" x14ac:dyDescent="0.2">
      <c r="B4399" s="60" t="s">
        <v>6717</v>
      </c>
      <c r="C4399" s="192">
        <v>500418</v>
      </c>
      <c r="D4399" s="60" t="s">
        <v>6718</v>
      </c>
      <c r="E4399" s="60" t="s">
        <v>515</v>
      </c>
    </row>
    <row r="4400" spans="2:5" x14ac:dyDescent="0.2">
      <c r="B4400" s="60" t="s">
        <v>6719</v>
      </c>
      <c r="C4400" s="192">
        <v>500420</v>
      </c>
      <c r="D4400" s="60" t="s">
        <v>6720</v>
      </c>
      <c r="E4400" s="60" t="s">
        <v>433</v>
      </c>
    </row>
    <row r="4401" spans="2:5" x14ac:dyDescent="0.2">
      <c r="B4401" s="60" t="s">
        <v>6721</v>
      </c>
      <c r="C4401" s="192">
        <v>532779</v>
      </c>
      <c r="D4401" s="60" t="s">
        <v>6722</v>
      </c>
      <c r="E4401" s="60" t="s">
        <v>534</v>
      </c>
    </row>
    <row r="4402" spans="2:5" x14ac:dyDescent="0.2">
      <c r="B4402" s="60" t="s">
        <v>6723</v>
      </c>
      <c r="C4402" s="192">
        <v>523878</v>
      </c>
      <c r="D4402" s="60" t="s">
        <v>395</v>
      </c>
      <c r="E4402" s="60" t="s">
        <v>720</v>
      </c>
    </row>
    <row r="4403" spans="2:5" x14ac:dyDescent="0.2">
      <c r="B4403" s="60" t="s">
        <v>6724</v>
      </c>
      <c r="C4403" s="192" t="s">
        <v>395</v>
      </c>
      <c r="D4403" s="60" t="s">
        <v>6725</v>
      </c>
      <c r="E4403" s="60" t="s">
        <v>406</v>
      </c>
    </row>
    <row r="4404" spans="2:5" x14ac:dyDescent="0.2">
      <c r="B4404" s="60" t="s">
        <v>6726</v>
      </c>
      <c r="C4404" s="192" t="s">
        <v>395</v>
      </c>
      <c r="D4404" s="60" t="s">
        <v>6727</v>
      </c>
      <c r="E4404" s="60" t="s">
        <v>406</v>
      </c>
    </row>
    <row r="4405" spans="2:5" x14ac:dyDescent="0.2">
      <c r="B4405" s="60" t="s">
        <v>6728</v>
      </c>
      <c r="C4405" s="192">
        <v>526650</v>
      </c>
      <c r="D4405" s="60" t="s">
        <v>6729</v>
      </c>
      <c r="E4405" s="60" t="s">
        <v>2727</v>
      </c>
    </row>
    <row r="4406" spans="2:5" x14ac:dyDescent="0.2">
      <c r="B4406" s="60" t="s">
        <v>6730</v>
      </c>
      <c r="C4406" s="192">
        <v>526650</v>
      </c>
      <c r="D4406" s="60" t="s">
        <v>6729</v>
      </c>
      <c r="E4406" s="60" t="s">
        <v>2727</v>
      </c>
    </row>
    <row r="4407" spans="2:5" x14ac:dyDescent="0.2">
      <c r="B4407" s="60" t="s">
        <v>6731</v>
      </c>
      <c r="C4407" s="192">
        <v>531771</v>
      </c>
      <c r="D4407" s="60" t="s">
        <v>395</v>
      </c>
      <c r="E4407" s="60" t="s">
        <v>693</v>
      </c>
    </row>
    <row r="4408" spans="2:5" x14ac:dyDescent="0.2">
      <c r="B4408" s="60" t="s">
        <v>6732</v>
      </c>
      <c r="C4408" s="192">
        <v>538607</v>
      </c>
      <c r="D4408" s="60" t="s">
        <v>395</v>
      </c>
      <c r="E4408" s="60" t="s">
        <v>378</v>
      </c>
    </row>
    <row r="4409" spans="2:5" x14ac:dyDescent="0.2">
      <c r="B4409" s="60" t="s">
        <v>6733</v>
      </c>
      <c r="C4409" s="192">
        <v>500421</v>
      </c>
      <c r="D4409" s="60" t="s">
        <v>395</v>
      </c>
      <c r="E4409" s="60" t="s">
        <v>590</v>
      </c>
    </row>
    <row r="4410" spans="2:5" x14ac:dyDescent="0.2">
      <c r="B4410" s="60" t="s">
        <v>6734</v>
      </c>
      <c r="C4410" s="192">
        <v>500421</v>
      </c>
      <c r="D4410" s="60" t="s">
        <v>395</v>
      </c>
      <c r="E4410" s="60" t="s">
        <v>590</v>
      </c>
    </row>
    <row r="4411" spans="2:5" x14ac:dyDescent="0.2">
      <c r="B4411" s="60" t="s">
        <v>6735</v>
      </c>
      <c r="C4411" s="192">
        <v>526582</v>
      </c>
      <c r="D4411" s="60" t="s">
        <v>6736</v>
      </c>
      <c r="E4411" s="60" t="s">
        <v>515</v>
      </c>
    </row>
    <row r="4412" spans="2:5" x14ac:dyDescent="0.2">
      <c r="B4412" s="60" t="s">
        <v>6737</v>
      </c>
      <c r="C4412" s="192">
        <v>509953</v>
      </c>
      <c r="D4412" s="60" t="s">
        <v>395</v>
      </c>
      <c r="E4412" s="60" t="s">
        <v>1397</v>
      </c>
    </row>
    <row r="4413" spans="2:5" x14ac:dyDescent="0.2">
      <c r="B4413" s="60" t="s">
        <v>6738</v>
      </c>
      <c r="C4413" s="192">
        <v>530783</v>
      </c>
      <c r="D4413" s="60" t="s">
        <v>395</v>
      </c>
      <c r="E4413" s="60" t="s">
        <v>433</v>
      </c>
    </row>
    <row r="4414" spans="2:5" x14ac:dyDescent="0.2">
      <c r="B4414" s="60" t="s">
        <v>6739</v>
      </c>
      <c r="C4414" s="192">
        <v>526961</v>
      </c>
      <c r="D4414" s="60" t="s">
        <v>6740</v>
      </c>
      <c r="E4414" s="60" t="s">
        <v>412</v>
      </c>
    </row>
    <row r="4415" spans="2:5" x14ac:dyDescent="0.2">
      <c r="B4415" s="60" t="s">
        <v>6741</v>
      </c>
      <c r="C4415" s="192">
        <v>500422</v>
      </c>
      <c r="D4415" s="60" t="s">
        <v>395</v>
      </c>
      <c r="E4415" s="60" t="s">
        <v>433</v>
      </c>
    </row>
    <row r="4416" spans="2:5" x14ac:dyDescent="0.2">
      <c r="B4416" s="60" t="s">
        <v>6742</v>
      </c>
      <c r="C4416" s="192">
        <v>532410</v>
      </c>
      <c r="D4416" s="60" t="s">
        <v>395</v>
      </c>
      <c r="E4416" s="60" t="s">
        <v>378</v>
      </c>
    </row>
    <row r="4417" spans="2:5" x14ac:dyDescent="0.2">
      <c r="B4417" s="60" t="s">
        <v>6743</v>
      </c>
      <c r="C4417" s="192">
        <v>532928</v>
      </c>
      <c r="D4417" s="60" t="s">
        <v>6744</v>
      </c>
      <c r="E4417" s="60" t="s">
        <v>438</v>
      </c>
    </row>
    <row r="4418" spans="2:5" x14ac:dyDescent="0.2">
      <c r="B4418" s="60" t="s">
        <v>6745</v>
      </c>
      <c r="C4418" s="192">
        <v>532928</v>
      </c>
      <c r="D4418" s="60" t="s">
        <v>6744</v>
      </c>
      <c r="E4418" s="60" t="s">
        <v>438</v>
      </c>
    </row>
    <row r="4419" spans="2:5" x14ac:dyDescent="0.2">
      <c r="B4419" s="60" t="s">
        <v>6746</v>
      </c>
      <c r="C4419" s="192">
        <v>513063</v>
      </c>
      <c r="D4419" s="60" t="s">
        <v>395</v>
      </c>
      <c r="E4419" s="60" t="s">
        <v>718</v>
      </c>
    </row>
    <row r="4420" spans="2:5" x14ac:dyDescent="0.2">
      <c r="B4420" s="60" t="s">
        <v>6747</v>
      </c>
      <c r="C4420" s="192">
        <v>526139</v>
      </c>
      <c r="D4420" s="60" t="s">
        <v>395</v>
      </c>
      <c r="E4420" s="60" t="s">
        <v>584</v>
      </c>
    </row>
    <row r="4421" spans="2:5" x14ac:dyDescent="0.2">
      <c r="B4421" s="60" t="s">
        <v>6748</v>
      </c>
      <c r="C4421" s="192">
        <v>519367</v>
      </c>
      <c r="D4421" s="60" t="s">
        <v>395</v>
      </c>
      <c r="E4421" s="60" t="s">
        <v>830</v>
      </c>
    </row>
    <row r="4422" spans="2:5" x14ac:dyDescent="0.2">
      <c r="B4422" s="60" t="s">
        <v>6749</v>
      </c>
      <c r="C4422" s="192">
        <v>509003</v>
      </c>
      <c r="D4422" s="60" t="s">
        <v>395</v>
      </c>
      <c r="E4422" s="60" t="s">
        <v>816</v>
      </c>
    </row>
    <row r="4423" spans="2:5" x14ac:dyDescent="0.2">
      <c r="B4423" s="60" t="s">
        <v>6750</v>
      </c>
      <c r="C4423" s="192">
        <v>506687</v>
      </c>
      <c r="D4423" s="60" t="s">
        <v>395</v>
      </c>
      <c r="E4423" s="60" t="s">
        <v>443</v>
      </c>
    </row>
    <row r="4424" spans="2:5" x14ac:dyDescent="0.2">
      <c r="B4424" s="60" t="s">
        <v>6751</v>
      </c>
      <c r="C4424" s="192">
        <v>532349</v>
      </c>
      <c r="D4424" s="60" t="s">
        <v>6752</v>
      </c>
      <c r="E4424" s="60" t="s">
        <v>467</v>
      </c>
    </row>
    <row r="4425" spans="2:5" x14ac:dyDescent="0.2">
      <c r="B4425" s="60" t="s">
        <v>6753</v>
      </c>
      <c r="C4425" s="192">
        <v>532349</v>
      </c>
      <c r="D4425" s="60" t="s">
        <v>6752</v>
      </c>
      <c r="E4425" s="60" t="s">
        <v>467</v>
      </c>
    </row>
    <row r="4426" spans="2:5" x14ac:dyDescent="0.2">
      <c r="B4426" s="60" t="s">
        <v>6754</v>
      </c>
      <c r="C4426" s="192">
        <v>532812</v>
      </c>
      <c r="D4426" s="60" t="s">
        <v>6755</v>
      </c>
      <c r="E4426" s="60" t="s">
        <v>412</v>
      </c>
    </row>
    <row r="4427" spans="2:5" x14ac:dyDescent="0.2">
      <c r="B4427" s="60" t="s">
        <v>6756</v>
      </c>
      <c r="C4427" s="192" t="s">
        <v>395</v>
      </c>
      <c r="D4427" s="60" t="s">
        <v>6757</v>
      </c>
      <c r="E4427" s="60" t="s">
        <v>406</v>
      </c>
    </row>
    <row r="4428" spans="2:5" x14ac:dyDescent="0.2">
      <c r="B4428" s="60" t="s">
        <v>6758</v>
      </c>
      <c r="C4428" s="192">
        <v>533540</v>
      </c>
      <c r="D4428" s="60" t="s">
        <v>6759</v>
      </c>
      <c r="E4428" s="60" t="s">
        <v>500</v>
      </c>
    </row>
    <row r="4429" spans="2:5" x14ac:dyDescent="0.2">
      <c r="B4429" s="60" t="s">
        <v>6760</v>
      </c>
      <c r="C4429" s="192">
        <v>542233</v>
      </c>
      <c r="D4429" s="60" t="s">
        <v>6761</v>
      </c>
      <c r="E4429" s="60" t="s">
        <v>1591</v>
      </c>
    </row>
    <row r="4430" spans="2:5" x14ac:dyDescent="0.2">
      <c r="B4430" s="60" t="s">
        <v>6762</v>
      </c>
      <c r="C4430" s="192">
        <v>500251</v>
      </c>
      <c r="D4430" s="60" t="s">
        <v>6763</v>
      </c>
      <c r="E4430" s="60" t="s">
        <v>396</v>
      </c>
    </row>
    <row r="4431" spans="2:5" x14ac:dyDescent="0.2">
      <c r="B4431" s="60" t="s">
        <v>6764</v>
      </c>
      <c r="C4431" s="192">
        <v>532159</v>
      </c>
      <c r="D4431" s="60" t="s">
        <v>395</v>
      </c>
      <c r="E4431" s="60" t="s">
        <v>378</v>
      </c>
    </row>
    <row r="4432" spans="2:5" x14ac:dyDescent="0.2">
      <c r="B4432" s="60" t="s">
        <v>6765</v>
      </c>
      <c r="C4432" s="192">
        <v>505854</v>
      </c>
      <c r="D4432" s="60" t="s">
        <v>6766</v>
      </c>
      <c r="E4432" s="60" t="s">
        <v>403</v>
      </c>
    </row>
    <row r="4433" spans="2:5" x14ac:dyDescent="0.2">
      <c r="B4433" s="60" t="s">
        <v>6767</v>
      </c>
      <c r="C4433" s="192">
        <v>534369</v>
      </c>
      <c r="D4433" s="60" t="s">
        <v>6768</v>
      </c>
      <c r="E4433" s="60" t="s">
        <v>509</v>
      </c>
    </row>
    <row r="4434" spans="2:5" x14ac:dyDescent="0.2">
      <c r="B4434" s="60" t="s">
        <v>6769</v>
      </c>
      <c r="C4434" s="192">
        <v>531716</v>
      </c>
      <c r="D4434" s="60" t="s">
        <v>395</v>
      </c>
      <c r="E4434" s="60" t="s">
        <v>475</v>
      </c>
    </row>
    <row r="4435" spans="2:5" x14ac:dyDescent="0.2">
      <c r="B4435" s="60" t="s">
        <v>6770</v>
      </c>
      <c r="C4435" s="192">
        <v>521064</v>
      </c>
      <c r="D4435" s="60" t="s">
        <v>6771</v>
      </c>
      <c r="E4435" s="60" t="s">
        <v>410</v>
      </c>
    </row>
    <row r="4436" spans="2:5" x14ac:dyDescent="0.2">
      <c r="B4436" s="60" t="s">
        <v>6772</v>
      </c>
      <c r="C4436" s="192">
        <v>540726</v>
      </c>
      <c r="D4436" s="60" t="s">
        <v>395</v>
      </c>
      <c r="E4436" s="60" t="s">
        <v>417</v>
      </c>
    </row>
    <row r="4437" spans="2:5" x14ac:dyDescent="0.2">
      <c r="B4437" s="60" t="s">
        <v>6773</v>
      </c>
      <c r="C4437" s="192">
        <v>531972</v>
      </c>
      <c r="D4437" s="60" t="s">
        <v>395</v>
      </c>
      <c r="E4437" s="60" t="s">
        <v>580</v>
      </c>
    </row>
    <row r="4438" spans="2:5" x14ac:dyDescent="0.2">
      <c r="B4438" s="60" t="s">
        <v>6774</v>
      </c>
      <c r="C4438" s="192">
        <v>517562</v>
      </c>
      <c r="D4438" s="60" t="s">
        <v>6775</v>
      </c>
      <c r="E4438" s="60" t="s">
        <v>381</v>
      </c>
    </row>
    <row r="4439" spans="2:5" x14ac:dyDescent="0.2">
      <c r="B4439" s="60" t="s">
        <v>6776</v>
      </c>
      <c r="C4439" s="192">
        <v>531658</v>
      </c>
      <c r="D4439" s="60" t="s">
        <v>395</v>
      </c>
      <c r="E4439" s="60" t="s">
        <v>412</v>
      </c>
    </row>
    <row r="4440" spans="2:5" x14ac:dyDescent="0.2">
      <c r="B4440" s="60" t="s">
        <v>6777</v>
      </c>
      <c r="C4440" s="192">
        <v>536565</v>
      </c>
      <c r="D4440" s="60" t="s">
        <v>395</v>
      </c>
      <c r="E4440" s="60" t="s">
        <v>6778</v>
      </c>
    </row>
    <row r="4441" spans="2:5" x14ac:dyDescent="0.2">
      <c r="B4441" s="60" t="s">
        <v>6779</v>
      </c>
      <c r="C4441" s="192">
        <v>531846</v>
      </c>
      <c r="D4441" s="60" t="s">
        <v>395</v>
      </c>
      <c r="E4441" s="60" t="s">
        <v>378</v>
      </c>
    </row>
    <row r="4442" spans="2:5" x14ac:dyDescent="0.2">
      <c r="B4442" s="60" t="s">
        <v>6780</v>
      </c>
      <c r="C4442" s="192">
        <v>531846</v>
      </c>
      <c r="D4442" s="60" t="s">
        <v>395</v>
      </c>
      <c r="E4442" s="60" t="s">
        <v>378</v>
      </c>
    </row>
    <row r="4443" spans="2:5" x14ac:dyDescent="0.2">
      <c r="B4443" s="60" t="s">
        <v>6781</v>
      </c>
      <c r="C4443" s="192">
        <v>534755</v>
      </c>
      <c r="D4443" s="60" t="s">
        <v>6782</v>
      </c>
      <c r="E4443" s="60" t="s">
        <v>378</v>
      </c>
    </row>
    <row r="4444" spans="2:5" x14ac:dyDescent="0.2">
      <c r="B4444" s="60" t="s">
        <v>6783</v>
      </c>
      <c r="C4444" s="192">
        <v>512101</v>
      </c>
      <c r="D4444" s="60" t="s">
        <v>395</v>
      </c>
      <c r="E4444" s="60" t="s">
        <v>433</v>
      </c>
    </row>
    <row r="4445" spans="2:5" x14ac:dyDescent="0.2">
      <c r="B4445" s="60" t="s">
        <v>6784</v>
      </c>
      <c r="C4445" s="192">
        <v>531279</v>
      </c>
      <c r="D4445" s="60" t="s">
        <v>395</v>
      </c>
      <c r="E4445" s="60" t="s">
        <v>412</v>
      </c>
    </row>
    <row r="4446" spans="2:5" x14ac:dyDescent="0.2">
      <c r="B4446" s="60" t="s">
        <v>6785</v>
      </c>
      <c r="C4446" s="192">
        <v>523387</v>
      </c>
      <c r="D4446" s="60" t="s">
        <v>395</v>
      </c>
      <c r="E4446" s="60" t="s">
        <v>509</v>
      </c>
    </row>
    <row r="4447" spans="2:5" x14ac:dyDescent="0.2">
      <c r="B4447" s="60" t="s">
        <v>6786</v>
      </c>
      <c r="C4447" s="192">
        <v>505978</v>
      </c>
      <c r="D4447" s="60" t="s">
        <v>395</v>
      </c>
      <c r="E4447" s="60" t="s">
        <v>750</v>
      </c>
    </row>
    <row r="4448" spans="2:5" x14ac:dyDescent="0.2">
      <c r="B4448" s="60" t="s">
        <v>6787</v>
      </c>
      <c r="C4448" s="192">
        <v>532356</v>
      </c>
      <c r="D4448" s="60" t="s">
        <v>6788</v>
      </c>
      <c r="E4448" s="60" t="s">
        <v>1093</v>
      </c>
    </row>
    <row r="4449" spans="2:5" x14ac:dyDescent="0.2">
      <c r="B4449" s="60" t="s">
        <v>6789</v>
      </c>
      <c r="C4449" s="192">
        <v>538569</v>
      </c>
      <c r="D4449" s="60" t="s">
        <v>6790</v>
      </c>
      <c r="E4449" s="60" t="s">
        <v>761</v>
      </c>
    </row>
    <row r="4450" spans="2:5" x14ac:dyDescent="0.2">
      <c r="B4450" s="60" t="s">
        <v>6791</v>
      </c>
      <c r="C4450" s="192">
        <v>502281</v>
      </c>
      <c r="D4450" s="60" t="s">
        <v>395</v>
      </c>
      <c r="E4450" s="60" t="s">
        <v>923</v>
      </c>
    </row>
    <row r="4451" spans="2:5" x14ac:dyDescent="0.2">
      <c r="B4451" s="60" t="s">
        <v>6792</v>
      </c>
      <c r="C4451" s="192">
        <v>533655</v>
      </c>
      <c r="D4451" s="60" t="s">
        <v>6793</v>
      </c>
      <c r="E4451" s="60" t="s">
        <v>438</v>
      </c>
    </row>
    <row r="4452" spans="2:5" x14ac:dyDescent="0.2">
      <c r="B4452" s="60" t="s">
        <v>6794</v>
      </c>
      <c r="C4452" s="192">
        <v>538579</v>
      </c>
      <c r="D4452" s="60" t="s">
        <v>395</v>
      </c>
      <c r="E4452" s="60" t="s">
        <v>417</v>
      </c>
    </row>
    <row r="4453" spans="2:5" x14ac:dyDescent="0.2">
      <c r="B4453" s="60" t="s">
        <v>6795</v>
      </c>
      <c r="C4453" s="192">
        <v>519303</v>
      </c>
      <c r="D4453" s="60" t="s">
        <v>395</v>
      </c>
      <c r="E4453" s="60" t="s">
        <v>644</v>
      </c>
    </row>
    <row r="4454" spans="2:5" x14ac:dyDescent="0.2">
      <c r="B4454" s="60" t="s">
        <v>6796</v>
      </c>
      <c r="C4454" s="192">
        <v>538597</v>
      </c>
      <c r="D4454" s="60" t="s">
        <v>395</v>
      </c>
      <c r="E4454" s="60" t="s">
        <v>412</v>
      </c>
    </row>
    <row r="4455" spans="2:5" x14ac:dyDescent="0.2">
      <c r="B4455" s="60" t="s">
        <v>6797</v>
      </c>
      <c r="C4455" s="192">
        <v>507747</v>
      </c>
      <c r="D4455" s="60" t="s">
        <v>6798</v>
      </c>
      <c r="E4455" s="60" t="s">
        <v>433</v>
      </c>
    </row>
    <row r="4456" spans="2:5" x14ac:dyDescent="0.2">
      <c r="B4456" s="60" t="s">
        <v>6799</v>
      </c>
      <c r="C4456" s="192">
        <v>517506</v>
      </c>
      <c r="D4456" s="60" t="s">
        <v>6800</v>
      </c>
      <c r="E4456" s="60" t="s">
        <v>1440</v>
      </c>
    </row>
    <row r="4457" spans="2:5" x14ac:dyDescent="0.2">
      <c r="B4457" s="60" t="s">
        <v>6801</v>
      </c>
      <c r="C4457" s="192">
        <v>514236</v>
      </c>
      <c r="D4457" s="60" t="s">
        <v>6802</v>
      </c>
      <c r="E4457" s="60" t="s">
        <v>761</v>
      </c>
    </row>
    <row r="4458" spans="2:5" x14ac:dyDescent="0.2">
      <c r="B4458" s="60" t="s">
        <v>6803</v>
      </c>
      <c r="C4458" s="192">
        <v>540762</v>
      </c>
      <c r="D4458" s="60" t="s">
        <v>6804</v>
      </c>
      <c r="E4458" s="60" t="s">
        <v>750</v>
      </c>
    </row>
    <row r="4459" spans="2:5" x14ac:dyDescent="0.2">
      <c r="B4459" s="60" t="s">
        <v>6805</v>
      </c>
      <c r="C4459" s="192">
        <v>540762</v>
      </c>
      <c r="D4459" s="60" t="s">
        <v>6806</v>
      </c>
      <c r="E4459" s="60" t="s">
        <v>750</v>
      </c>
    </row>
    <row r="4460" spans="2:5" x14ac:dyDescent="0.2">
      <c r="B4460" s="60" t="s">
        <v>6807</v>
      </c>
      <c r="C4460" s="192">
        <v>524514</v>
      </c>
      <c r="D4460" s="60" t="s">
        <v>395</v>
      </c>
      <c r="E4460" s="60" t="s">
        <v>443</v>
      </c>
    </row>
    <row r="4461" spans="2:5" x14ac:dyDescent="0.2">
      <c r="B4461" s="60" t="s">
        <v>6808</v>
      </c>
      <c r="C4461" s="192">
        <v>531088</v>
      </c>
      <c r="D4461" s="60" t="s">
        <v>395</v>
      </c>
      <c r="E4461" s="60" t="s">
        <v>412</v>
      </c>
    </row>
    <row r="4462" spans="2:5" x14ac:dyDescent="0.2">
      <c r="B4462" s="60" t="s">
        <v>6809</v>
      </c>
      <c r="C4462" s="192">
        <v>505285</v>
      </c>
      <c r="D4462" s="60" t="s">
        <v>395</v>
      </c>
      <c r="E4462" s="60" t="s">
        <v>580</v>
      </c>
    </row>
    <row r="4463" spans="2:5" x14ac:dyDescent="0.2">
      <c r="B4463" s="60" t="s">
        <v>6810</v>
      </c>
      <c r="C4463" s="192">
        <v>532948</v>
      </c>
      <c r="D4463" s="60" t="s">
        <v>6811</v>
      </c>
      <c r="E4463" s="60" t="s">
        <v>515</v>
      </c>
    </row>
    <row r="4464" spans="2:5" x14ac:dyDescent="0.2">
      <c r="B4464" s="60" t="s">
        <v>6812</v>
      </c>
      <c r="C4464" s="192">
        <v>504273</v>
      </c>
      <c r="D4464" s="60" t="s">
        <v>395</v>
      </c>
      <c r="E4464" s="60" t="s">
        <v>693</v>
      </c>
    </row>
    <row r="4465" spans="2:5" x14ac:dyDescent="0.2">
      <c r="B4465" s="60" t="s">
        <v>6813</v>
      </c>
      <c r="C4465" s="192">
        <v>531411</v>
      </c>
      <c r="D4465" s="60" t="s">
        <v>395</v>
      </c>
      <c r="E4465" s="60" t="s">
        <v>410</v>
      </c>
    </row>
    <row r="4466" spans="2:5" x14ac:dyDescent="0.2">
      <c r="B4466" s="60" t="s">
        <v>6814</v>
      </c>
      <c r="C4466" s="192">
        <v>506808</v>
      </c>
      <c r="D4466" s="60" t="s">
        <v>395</v>
      </c>
      <c r="E4466" s="60" t="s">
        <v>443</v>
      </c>
    </row>
    <row r="4467" spans="2:5" x14ac:dyDescent="0.2">
      <c r="B4467" s="60" t="s">
        <v>6815</v>
      </c>
      <c r="C4467" s="192">
        <v>532515</v>
      </c>
      <c r="D4467" s="60" t="s">
        <v>6816</v>
      </c>
      <c r="E4467" s="60" t="s">
        <v>1133</v>
      </c>
    </row>
    <row r="4468" spans="2:5" x14ac:dyDescent="0.2">
      <c r="B4468" s="60" t="s">
        <v>6817</v>
      </c>
      <c r="C4468" s="192">
        <v>540083</v>
      </c>
      <c r="D4468" s="60" t="s">
        <v>6818</v>
      </c>
      <c r="E4468" s="60" t="s">
        <v>1133</v>
      </c>
    </row>
    <row r="4469" spans="2:5" x14ac:dyDescent="0.2">
      <c r="B4469" s="60" t="s">
        <v>6819</v>
      </c>
      <c r="C4469" s="192">
        <v>532800</v>
      </c>
      <c r="D4469" s="60" t="s">
        <v>6820</v>
      </c>
      <c r="E4469" s="60" t="s">
        <v>1133</v>
      </c>
    </row>
    <row r="4470" spans="2:5" x14ac:dyDescent="0.2">
      <c r="B4470" s="60" t="s">
        <v>6821</v>
      </c>
      <c r="C4470" s="192">
        <v>532513</v>
      </c>
      <c r="D4470" s="60" t="s">
        <v>6822</v>
      </c>
      <c r="E4470" s="60" t="s">
        <v>492</v>
      </c>
    </row>
    <row r="4471" spans="2:5" x14ac:dyDescent="0.2">
      <c r="B4471" s="60" t="s">
        <v>6823</v>
      </c>
      <c r="C4471" s="192">
        <v>532343</v>
      </c>
      <c r="D4471" s="60" t="s">
        <v>6824</v>
      </c>
      <c r="E4471" s="60" t="s">
        <v>1052</v>
      </c>
    </row>
    <row r="4472" spans="2:5" x14ac:dyDescent="0.2">
      <c r="B4472" s="60" t="s">
        <v>6825</v>
      </c>
      <c r="C4472" s="192">
        <v>509243</v>
      </c>
      <c r="D4472" s="60" t="s">
        <v>6826</v>
      </c>
      <c r="E4472" s="60" t="s">
        <v>875</v>
      </c>
    </row>
    <row r="4473" spans="2:5" x14ac:dyDescent="0.2">
      <c r="B4473" s="60" t="s">
        <v>6827</v>
      </c>
      <c r="C4473" s="192">
        <v>512117</v>
      </c>
      <c r="D4473" s="60" t="s">
        <v>395</v>
      </c>
      <c r="E4473" s="60" t="s">
        <v>816</v>
      </c>
    </row>
    <row r="4474" spans="2:5" x14ac:dyDescent="0.2">
      <c r="B4474" s="60" t="s">
        <v>6828</v>
      </c>
      <c r="C4474" s="192">
        <v>531917</v>
      </c>
      <c r="D4474" s="60" t="s">
        <v>395</v>
      </c>
      <c r="E4474" s="60" t="s">
        <v>488</v>
      </c>
    </row>
    <row r="4475" spans="2:5" x14ac:dyDescent="0.2">
      <c r="B4475" s="60" t="s">
        <v>6829</v>
      </c>
      <c r="C4475" s="192">
        <v>532384</v>
      </c>
      <c r="D4475" s="60" t="s">
        <v>395</v>
      </c>
      <c r="E4475" s="60" t="s">
        <v>433</v>
      </c>
    </row>
    <row r="4476" spans="2:5" x14ac:dyDescent="0.2">
      <c r="B4476" s="60" t="s">
        <v>6830</v>
      </c>
      <c r="C4476" s="192">
        <v>539468</v>
      </c>
      <c r="D4476" s="60" t="s">
        <v>395</v>
      </c>
      <c r="E4476" s="60" t="s">
        <v>412</v>
      </c>
    </row>
    <row r="4477" spans="2:5" x14ac:dyDescent="0.2">
      <c r="B4477" s="60" t="s">
        <v>6831</v>
      </c>
      <c r="C4477" s="192">
        <v>512307</v>
      </c>
      <c r="D4477" s="60" t="s">
        <v>395</v>
      </c>
      <c r="E4477" s="60" t="s">
        <v>410</v>
      </c>
    </row>
    <row r="4478" spans="2:5" x14ac:dyDescent="0.2">
      <c r="B4478" s="60" t="s">
        <v>6832</v>
      </c>
      <c r="C4478" s="192">
        <v>526945</v>
      </c>
      <c r="D4478" s="60" t="s">
        <v>395</v>
      </c>
      <c r="E4478" s="60" t="s">
        <v>802</v>
      </c>
    </row>
    <row r="4479" spans="2:5" x14ac:dyDescent="0.2">
      <c r="B4479" s="60" t="s">
        <v>6833</v>
      </c>
      <c r="C4479" s="192">
        <v>541338</v>
      </c>
      <c r="D4479" s="60" t="s">
        <v>395</v>
      </c>
      <c r="E4479" s="60" t="s">
        <v>509</v>
      </c>
    </row>
    <row r="4480" spans="2:5" x14ac:dyDescent="0.2">
      <c r="B4480" s="60" t="s">
        <v>6834</v>
      </c>
      <c r="C4480" s="192">
        <v>500464</v>
      </c>
      <c r="D4480" s="60" t="s">
        <v>6835</v>
      </c>
      <c r="E4480" s="60" t="s">
        <v>750</v>
      </c>
    </row>
    <row r="4481" spans="2:5" x14ac:dyDescent="0.2">
      <c r="B4481" s="60" t="s">
        <v>6836</v>
      </c>
      <c r="C4481" s="192">
        <v>532505</v>
      </c>
      <c r="D4481" s="60" t="s">
        <v>6837</v>
      </c>
      <c r="E4481" s="60" t="s">
        <v>713</v>
      </c>
    </row>
    <row r="4482" spans="2:5" x14ac:dyDescent="0.2">
      <c r="B4482" s="60" t="s">
        <v>6838</v>
      </c>
      <c r="C4482" s="192">
        <v>530131</v>
      </c>
      <c r="D4482" s="60" t="s">
        <v>395</v>
      </c>
      <c r="E4482" s="60" t="s">
        <v>408</v>
      </c>
    </row>
    <row r="4483" spans="2:5" x14ac:dyDescent="0.2">
      <c r="B4483" s="60" t="s">
        <v>6839</v>
      </c>
      <c r="C4483" s="192">
        <v>539518</v>
      </c>
      <c r="D4483" s="60" t="s">
        <v>395</v>
      </c>
      <c r="E4483" s="60" t="s">
        <v>429</v>
      </c>
    </row>
    <row r="4484" spans="2:5" x14ac:dyDescent="0.2">
      <c r="B4484" s="60" t="s">
        <v>6840</v>
      </c>
      <c r="C4484" s="192">
        <v>500148</v>
      </c>
      <c r="D4484" s="60" t="s">
        <v>6841</v>
      </c>
      <c r="E4484" s="60" t="s">
        <v>590</v>
      </c>
    </row>
    <row r="4485" spans="2:5" x14ac:dyDescent="0.2">
      <c r="B4485" s="60" t="s">
        <v>6842</v>
      </c>
      <c r="C4485" s="192">
        <v>539141</v>
      </c>
      <c r="D4485" s="60" t="s">
        <v>6843</v>
      </c>
      <c r="E4485" s="60" t="s">
        <v>1133</v>
      </c>
    </row>
    <row r="4486" spans="2:5" x14ac:dyDescent="0.2">
      <c r="B4486" s="60" t="s">
        <v>6844</v>
      </c>
      <c r="C4486" s="192">
        <v>539141</v>
      </c>
      <c r="D4486" s="60" t="s">
        <v>6843</v>
      </c>
      <c r="E4486" s="60" t="s">
        <v>1133</v>
      </c>
    </row>
    <row r="4487" spans="2:5" x14ac:dyDescent="0.2">
      <c r="B4487" s="60" t="s">
        <v>6845</v>
      </c>
      <c r="C4487" s="192">
        <v>511742</v>
      </c>
      <c r="D4487" s="60" t="s">
        <v>395</v>
      </c>
      <c r="E4487" s="60" t="s">
        <v>412</v>
      </c>
    </row>
    <row r="4488" spans="2:5" x14ac:dyDescent="0.2">
      <c r="B4488" s="60" t="s">
        <v>6846</v>
      </c>
      <c r="C4488" s="192">
        <v>533644</v>
      </c>
      <c r="D4488" s="60" t="s">
        <v>6847</v>
      </c>
      <c r="E4488" s="60" t="s">
        <v>438</v>
      </c>
    </row>
    <row r="4489" spans="2:5" x14ac:dyDescent="0.2">
      <c r="B4489" s="60" t="s">
        <v>6848</v>
      </c>
      <c r="C4489" s="192">
        <v>539874</v>
      </c>
      <c r="D4489" s="60" t="s">
        <v>6849</v>
      </c>
      <c r="E4489" s="60" t="s">
        <v>412</v>
      </c>
    </row>
    <row r="4490" spans="2:5" x14ac:dyDescent="0.2">
      <c r="B4490" s="60" t="s">
        <v>6850</v>
      </c>
      <c r="C4490" s="192" t="s">
        <v>395</v>
      </c>
      <c r="D4490" s="60" t="s">
        <v>6851</v>
      </c>
      <c r="E4490" s="60" t="s">
        <v>406</v>
      </c>
    </row>
    <row r="4491" spans="2:5" x14ac:dyDescent="0.2">
      <c r="B4491" s="60" t="s">
        <v>6852</v>
      </c>
      <c r="C4491" s="192">
        <v>538706</v>
      </c>
      <c r="D4491" s="60" t="s">
        <v>395</v>
      </c>
      <c r="E4491" s="60" t="s">
        <v>693</v>
      </c>
    </row>
    <row r="4492" spans="2:5" x14ac:dyDescent="0.2">
      <c r="B4492" s="60" t="s">
        <v>6853</v>
      </c>
      <c r="C4492" s="192">
        <v>538706</v>
      </c>
      <c r="D4492" s="60" t="s">
        <v>395</v>
      </c>
      <c r="E4492" s="60" t="s">
        <v>693</v>
      </c>
    </row>
    <row r="4493" spans="2:5" x14ac:dyDescent="0.2">
      <c r="B4493" s="60" t="s">
        <v>6854</v>
      </c>
      <c r="C4493" s="192">
        <v>506685</v>
      </c>
      <c r="D4493" s="60" t="s">
        <v>395</v>
      </c>
      <c r="E4493" s="60" t="s">
        <v>555</v>
      </c>
    </row>
    <row r="4494" spans="2:5" x14ac:dyDescent="0.2">
      <c r="B4494" s="60" t="s">
        <v>6855</v>
      </c>
      <c r="C4494" s="192">
        <v>532538</v>
      </c>
      <c r="D4494" s="60" t="s">
        <v>6856</v>
      </c>
      <c r="E4494" s="60" t="s">
        <v>408</v>
      </c>
    </row>
    <row r="4495" spans="2:5" x14ac:dyDescent="0.2">
      <c r="B4495" s="60" t="s">
        <v>6857</v>
      </c>
      <c r="C4495" s="192">
        <v>500231</v>
      </c>
      <c r="D4495" s="60" t="s">
        <v>6858</v>
      </c>
      <c r="E4495" s="60" t="s">
        <v>455</v>
      </c>
    </row>
    <row r="4496" spans="2:5" x14ac:dyDescent="0.2">
      <c r="B4496" s="60" t="s">
        <v>6859</v>
      </c>
      <c r="C4496" s="192">
        <v>539798</v>
      </c>
      <c r="D4496" s="60" t="s">
        <v>395</v>
      </c>
      <c r="E4496" s="60" t="s">
        <v>718</v>
      </c>
    </row>
    <row r="4497" spans="2:5" x14ac:dyDescent="0.2">
      <c r="B4497" s="60" t="s">
        <v>6860</v>
      </c>
      <c r="C4497" s="192">
        <v>504605</v>
      </c>
      <c r="D4497" s="60" t="s">
        <v>395</v>
      </c>
      <c r="E4497" s="60" t="s">
        <v>718</v>
      </c>
    </row>
    <row r="4498" spans="2:5" x14ac:dyDescent="0.2">
      <c r="B4498" s="60" t="s">
        <v>6861</v>
      </c>
      <c r="C4498" s="192">
        <v>506690</v>
      </c>
      <c r="D4498" s="60" t="s">
        <v>6862</v>
      </c>
      <c r="E4498" s="60" t="s">
        <v>433</v>
      </c>
    </row>
    <row r="4499" spans="2:5" x14ac:dyDescent="0.2">
      <c r="B4499" s="60" t="s">
        <v>6863</v>
      </c>
      <c r="C4499" s="192">
        <v>541503</v>
      </c>
      <c r="D4499" s="60" t="s">
        <v>395</v>
      </c>
      <c r="E4499" s="60" t="s">
        <v>2387</v>
      </c>
    </row>
    <row r="4500" spans="2:5" x14ac:dyDescent="0.2">
      <c r="B4500" s="60" t="s">
        <v>6864</v>
      </c>
      <c r="C4500" s="192" t="s">
        <v>395</v>
      </c>
      <c r="D4500" s="60" t="s">
        <v>6865</v>
      </c>
      <c r="E4500" s="60" t="s">
        <v>406</v>
      </c>
    </row>
    <row r="4501" spans="2:5" x14ac:dyDescent="0.2">
      <c r="B4501" s="60" t="s">
        <v>6866</v>
      </c>
      <c r="C4501" s="192">
        <v>503671</v>
      </c>
      <c r="D4501" s="60" t="s">
        <v>395</v>
      </c>
      <c r="E4501" s="60" t="s">
        <v>378</v>
      </c>
    </row>
    <row r="4502" spans="2:5" x14ac:dyDescent="0.2">
      <c r="B4502" s="60" t="s">
        <v>6867</v>
      </c>
      <c r="C4502" s="192">
        <v>512595</v>
      </c>
      <c r="D4502" s="60" t="s">
        <v>6868</v>
      </c>
      <c r="E4502" s="60" t="s">
        <v>951</v>
      </c>
    </row>
    <row r="4503" spans="2:5" x14ac:dyDescent="0.2">
      <c r="B4503" s="60" t="s">
        <v>6869</v>
      </c>
      <c r="C4503" s="192">
        <v>532477</v>
      </c>
      <c r="D4503" s="60" t="s">
        <v>6870</v>
      </c>
      <c r="E4503" s="60" t="s">
        <v>713</v>
      </c>
    </row>
    <row r="4504" spans="2:5" x14ac:dyDescent="0.2">
      <c r="B4504" s="60" t="s">
        <v>6871</v>
      </c>
      <c r="C4504" s="192">
        <v>526799</v>
      </c>
      <c r="D4504" s="60" t="s">
        <v>395</v>
      </c>
      <c r="E4504" s="60" t="s">
        <v>590</v>
      </c>
    </row>
    <row r="4505" spans="2:5" x14ac:dyDescent="0.2">
      <c r="B4505" s="60" t="s">
        <v>6872</v>
      </c>
      <c r="C4505" s="192">
        <v>500429</v>
      </c>
      <c r="D4505" s="60" t="s">
        <v>6873</v>
      </c>
      <c r="E4505" s="60" t="s">
        <v>417</v>
      </c>
    </row>
    <row r="4506" spans="2:5" x14ac:dyDescent="0.2">
      <c r="B4506" s="60" t="s">
        <v>6874</v>
      </c>
      <c r="C4506" s="192">
        <v>526957</v>
      </c>
      <c r="D4506" s="60" t="s">
        <v>395</v>
      </c>
      <c r="E4506" s="60" t="s">
        <v>890</v>
      </c>
    </row>
    <row r="4507" spans="2:5" x14ac:dyDescent="0.2">
      <c r="B4507" s="60" t="s">
        <v>6875</v>
      </c>
      <c r="C4507" s="192">
        <v>532646</v>
      </c>
      <c r="D4507" s="60" t="s">
        <v>6876</v>
      </c>
      <c r="E4507" s="60" t="s">
        <v>890</v>
      </c>
    </row>
    <row r="4508" spans="2:5" x14ac:dyDescent="0.2">
      <c r="B4508" s="60" t="s">
        <v>6877</v>
      </c>
      <c r="C4508" s="192">
        <v>530997</v>
      </c>
      <c r="D4508" s="60" t="s">
        <v>395</v>
      </c>
      <c r="E4508" s="60" t="s">
        <v>593</v>
      </c>
    </row>
    <row r="4509" spans="2:5" x14ac:dyDescent="0.2">
      <c r="B4509" s="60" t="s">
        <v>6878</v>
      </c>
      <c r="C4509" s="192">
        <v>521226</v>
      </c>
      <c r="D4509" s="60" t="s">
        <v>395</v>
      </c>
      <c r="E4509" s="60" t="s">
        <v>410</v>
      </c>
    </row>
    <row r="4510" spans="2:5" x14ac:dyDescent="0.2">
      <c r="B4510" s="60" t="s">
        <v>6879</v>
      </c>
      <c r="C4510" s="192">
        <v>526113</v>
      </c>
      <c r="D4510" s="60" t="s">
        <v>395</v>
      </c>
      <c r="E4510" s="60" t="s">
        <v>455</v>
      </c>
    </row>
    <row r="4511" spans="2:5" x14ac:dyDescent="0.2">
      <c r="B4511" s="60" t="s">
        <v>6880</v>
      </c>
      <c r="C4511" s="192">
        <v>537582</v>
      </c>
      <c r="D4511" s="60" t="s">
        <v>395</v>
      </c>
      <c r="E4511" s="60" t="s">
        <v>481</v>
      </c>
    </row>
    <row r="4512" spans="2:5" x14ac:dyDescent="0.2">
      <c r="B4512" s="60" t="s">
        <v>6881</v>
      </c>
      <c r="C4512" s="192">
        <v>538610</v>
      </c>
      <c r="D4512" s="60" t="s">
        <v>395</v>
      </c>
      <c r="E4512" s="60" t="s">
        <v>718</v>
      </c>
    </row>
    <row r="4513" spans="2:5" x14ac:dyDescent="0.2">
      <c r="B4513" s="60" t="s">
        <v>6882</v>
      </c>
      <c r="C4513" s="192">
        <v>532035</v>
      </c>
      <c r="D4513" s="60" t="s">
        <v>395</v>
      </c>
      <c r="E4513" s="60" t="s">
        <v>412</v>
      </c>
    </row>
    <row r="4514" spans="2:5" x14ac:dyDescent="0.2">
      <c r="B4514" s="60" t="s">
        <v>6883</v>
      </c>
      <c r="C4514" s="192">
        <v>531831</v>
      </c>
      <c r="D4514" s="60" t="s">
        <v>395</v>
      </c>
      <c r="E4514" s="60" t="s">
        <v>453</v>
      </c>
    </row>
    <row r="4515" spans="2:5" x14ac:dyDescent="0.2">
      <c r="B4515" s="60" t="s">
        <v>6884</v>
      </c>
      <c r="C4515" s="192">
        <v>531867</v>
      </c>
      <c r="D4515" s="60" t="s">
        <v>395</v>
      </c>
      <c r="E4515" s="60" t="s">
        <v>417</v>
      </c>
    </row>
    <row r="4516" spans="2:5" x14ac:dyDescent="0.2">
      <c r="B4516" s="60" t="s">
        <v>6885</v>
      </c>
      <c r="C4516" s="192">
        <v>507878</v>
      </c>
      <c r="D4516" s="60" t="s">
        <v>6886</v>
      </c>
      <c r="E4516" s="60" t="s">
        <v>481</v>
      </c>
    </row>
    <row r="4517" spans="2:5" x14ac:dyDescent="0.2">
      <c r="B4517" s="60" t="s">
        <v>6887</v>
      </c>
      <c r="C4517" s="192">
        <v>533171</v>
      </c>
      <c r="D4517" s="60" t="s">
        <v>6888</v>
      </c>
      <c r="E4517" s="60" t="s">
        <v>713</v>
      </c>
    </row>
    <row r="4518" spans="2:5" x14ac:dyDescent="0.2">
      <c r="B4518" s="60" t="s">
        <v>6889</v>
      </c>
      <c r="C4518" s="192">
        <v>532478</v>
      </c>
      <c r="D4518" s="60" t="s">
        <v>6890</v>
      </c>
      <c r="E4518" s="60" t="s">
        <v>1026</v>
      </c>
    </row>
    <row r="4519" spans="2:5" x14ac:dyDescent="0.2">
      <c r="B4519" s="60" t="s">
        <v>6891</v>
      </c>
      <c r="C4519" s="192">
        <v>531091</v>
      </c>
      <c r="D4519" s="60" t="s">
        <v>395</v>
      </c>
      <c r="E4519" s="60" t="s">
        <v>412</v>
      </c>
    </row>
    <row r="4520" spans="2:5" x14ac:dyDescent="0.2">
      <c r="B4520" s="60" t="s">
        <v>6892</v>
      </c>
      <c r="C4520" s="192">
        <v>522014</v>
      </c>
      <c r="D4520" s="60" t="s">
        <v>395</v>
      </c>
      <c r="E4520" s="60" t="s">
        <v>580</v>
      </c>
    </row>
    <row r="4521" spans="2:5" x14ac:dyDescent="0.2">
      <c r="B4521" s="60" t="s">
        <v>6893</v>
      </c>
      <c r="C4521" s="192">
        <v>502893</v>
      </c>
      <c r="D4521" s="60" t="s">
        <v>395</v>
      </c>
      <c r="E4521" s="60" t="s">
        <v>401</v>
      </c>
    </row>
    <row r="4522" spans="2:5" x14ac:dyDescent="0.2">
      <c r="B4522" s="60" t="s">
        <v>6894</v>
      </c>
      <c r="C4522" s="192">
        <v>507808</v>
      </c>
      <c r="D4522" s="60" t="s">
        <v>395</v>
      </c>
      <c r="E4522" s="60" t="s">
        <v>412</v>
      </c>
    </row>
    <row r="4523" spans="2:5" x14ac:dyDescent="0.2">
      <c r="B4523" s="60" t="s">
        <v>6895</v>
      </c>
      <c r="C4523" s="192" t="s">
        <v>395</v>
      </c>
      <c r="D4523" s="60" t="s">
        <v>6896</v>
      </c>
      <c r="E4523" s="60" t="s">
        <v>406</v>
      </c>
    </row>
    <row r="4524" spans="2:5" x14ac:dyDescent="0.2">
      <c r="B4524" s="60" t="s">
        <v>6897</v>
      </c>
      <c r="C4524" s="192">
        <v>532432</v>
      </c>
      <c r="D4524" s="60" t="s">
        <v>6898</v>
      </c>
      <c r="E4524" s="60" t="s">
        <v>1026</v>
      </c>
    </row>
    <row r="4525" spans="2:5" x14ac:dyDescent="0.2">
      <c r="B4525" s="60" t="s">
        <v>6899</v>
      </c>
      <c r="C4525" s="192">
        <v>521188</v>
      </c>
      <c r="D4525" s="60" t="s">
        <v>395</v>
      </c>
      <c r="E4525" s="60" t="s">
        <v>410</v>
      </c>
    </row>
    <row r="4526" spans="2:5" x14ac:dyDescent="0.2">
      <c r="B4526" s="60" t="s">
        <v>6900</v>
      </c>
      <c r="C4526" s="192">
        <v>522091</v>
      </c>
      <c r="D4526" s="60" t="s">
        <v>395</v>
      </c>
      <c r="E4526" s="60" t="s">
        <v>438</v>
      </c>
    </row>
    <row r="4527" spans="2:5" x14ac:dyDescent="0.2">
      <c r="B4527" s="60" t="s">
        <v>6901</v>
      </c>
      <c r="C4527" s="192">
        <v>532746</v>
      </c>
      <c r="D4527" s="60" t="s">
        <v>6902</v>
      </c>
      <c r="E4527" s="60" t="s">
        <v>793</v>
      </c>
    </row>
    <row r="4528" spans="2:5" x14ac:dyDescent="0.2">
      <c r="B4528" s="60" t="s">
        <v>6903</v>
      </c>
      <c r="C4528" s="192" t="s">
        <v>395</v>
      </c>
      <c r="D4528" s="60" t="s">
        <v>6904</v>
      </c>
      <c r="E4528" s="60" t="s">
        <v>406</v>
      </c>
    </row>
    <row r="4529" spans="2:5" x14ac:dyDescent="0.2">
      <c r="B4529" s="60" t="s">
        <v>6905</v>
      </c>
      <c r="C4529" s="192" t="s">
        <v>395</v>
      </c>
      <c r="D4529" s="60" t="s">
        <v>6904</v>
      </c>
      <c r="E4529" s="60" t="s">
        <v>406</v>
      </c>
    </row>
    <row r="4530" spans="2:5" x14ac:dyDescent="0.2">
      <c r="B4530" s="60" t="s">
        <v>6906</v>
      </c>
      <c r="C4530" s="192">
        <v>532378</v>
      </c>
      <c r="D4530" s="60" t="s">
        <v>395</v>
      </c>
      <c r="E4530" s="60" t="s">
        <v>398</v>
      </c>
    </row>
    <row r="4531" spans="2:5" x14ac:dyDescent="0.2">
      <c r="B4531" s="60" t="s">
        <v>6907</v>
      </c>
      <c r="C4531" s="192">
        <v>539314</v>
      </c>
      <c r="D4531" s="60" t="s">
        <v>395</v>
      </c>
      <c r="E4531" s="60" t="s">
        <v>750</v>
      </c>
    </row>
    <row r="4532" spans="2:5" x14ac:dyDescent="0.2">
      <c r="B4532" s="60" t="s">
        <v>6908</v>
      </c>
      <c r="C4532" s="192">
        <v>504212</v>
      </c>
      <c r="D4532" s="60" t="s">
        <v>6909</v>
      </c>
      <c r="E4532" s="60" t="s">
        <v>693</v>
      </c>
    </row>
    <row r="4533" spans="2:5" x14ac:dyDescent="0.2">
      <c r="B4533" s="60" t="s">
        <v>6910</v>
      </c>
      <c r="C4533" s="192">
        <v>531963</v>
      </c>
      <c r="D4533" s="60" t="s">
        <v>395</v>
      </c>
      <c r="E4533" s="60" t="s">
        <v>816</v>
      </c>
    </row>
    <row r="4534" spans="2:5" x14ac:dyDescent="0.2">
      <c r="B4534" s="60" t="s">
        <v>6911</v>
      </c>
      <c r="C4534" s="192">
        <v>523519</v>
      </c>
      <c r="D4534" s="60" t="s">
        <v>395</v>
      </c>
      <c r="E4534" s="60" t="s">
        <v>417</v>
      </c>
    </row>
    <row r="4535" spans="2:5" x14ac:dyDescent="0.2">
      <c r="B4535" s="60" t="s">
        <v>6912</v>
      </c>
      <c r="C4535" s="192">
        <v>504673</v>
      </c>
      <c r="D4535" s="60" t="s">
        <v>395</v>
      </c>
      <c r="E4535" s="60" t="s">
        <v>700</v>
      </c>
    </row>
    <row r="4536" spans="2:5" x14ac:dyDescent="0.2">
      <c r="B4536" s="60" t="s">
        <v>6913</v>
      </c>
      <c r="C4536" s="192">
        <v>524408</v>
      </c>
      <c r="D4536" s="60" t="s">
        <v>395</v>
      </c>
      <c r="E4536" s="60" t="s">
        <v>443</v>
      </c>
    </row>
    <row r="4537" spans="2:5" x14ac:dyDescent="0.2">
      <c r="B4537" s="60" t="s">
        <v>6914</v>
      </c>
      <c r="C4537" s="192">
        <v>514144</v>
      </c>
      <c r="D4537" s="60" t="s">
        <v>395</v>
      </c>
      <c r="E4537" s="60" t="s">
        <v>410</v>
      </c>
    </row>
    <row r="4538" spans="2:5" x14ac:dyDescent="0.2">
      <c r="B4538" s="60" t="s">
        <v>6915</v>
      </c>
      <c r="C4538" s="192">
        <v>512408</v>
      </c>
      <c r="D4538" s="60" t="s">
        <v>395</v>
      </c>
      <c r="E4538" s="60" t="s">
        <v>410</v>
      </c>
    </row>
    <row r="4539" spans="2:5" x14ac:dyDescent="0.2">
      <c r="B4539" s="60" t="s">
        <v>6916</v>
      </c>
      <c r="C4539" s="192">
        <v>531762</v>
      </c>
      <c r="D4539" s="60" t="s">
        <v>395</v>
      </c>
      <c r="E4539" s="60" t="s">
        <v>433</v>
      </c>
    </row>
    <row r="4540" spans="2:5" x14ac:dyDescent="0.2">
      <c r="B4540" s="60" t="s">
        <v>6917</v>
      </c>
      <c r="C4540" s="192">
        <v>511764</v>
      </c>
      <c r="D4540" s="60" t="s">
        <v>395</v>
      </c>
      <c r="E4540" s="60" t="s">
        <v>412</v>
      </c>
    </row>
    <row r="4541" spans="2:5" x14ac:dyDescent="0.2">
      <c r="B4541" s="60" t="s">
        <v>6918</v>
      </c>
      <c r="C4541" s="192">
        <v>512070</v>
      </c>
      <c r="D4541" s="60" t="s">
        <v>6919</v>
      </c>
      <c r="E4541" s="60" t="s">
        <v>539</v>
      </c>
    </row>
    <row r="4542" spans="2:5" x14ac:dyDescent="0.2">
      <c r="B4542" s="60" t="s">
        <v>6920</v>
      </c>
      <c r="C4542" s="192">
        <v>531390</v>
      </c>
      <c r="D4542" s="60" t="s">
        <v>395</v>
      </c>
      <c r="E4542" s="60" t="s">
        <v>412</v>
      </c>
    </row>
    <row r="4543" spans="2:5" x14ac:dyDescent="0.2">
      <c r="B4543" s="60" t="s">
        <v>6921</v>
      </c>
      <c r="C4543" s="192" t="s">
        <v>395</v>
      </c>
      <c r="D4543" s="60" t="s">
        <v>6922</v>
      </c>
      <c r="E4543" s="60" t="s">
        <v>406</v>
      </c>
    </row>
    <row r="4544" spans="2:5" x14ac:dyDescent="0.2">
      <c r="B4544" s="60" t="s">
        <v>6923</v>
      </c>
      <c r="C4544" s="192">
        <v>526987</v>
      </c>
      <c r="D4544" s="60" t="s">
        <v>6924</v>
      </c>
      <c r="E4544" s="60" t="s">
        <v>417</v>
      </c>
    </row>
    <row r="4545" spans="2:5" x14ac:dyDescent="0.2">
      <c r="B4545" s="60" t="s">
        <v>6925</v>
      </c>
      <c r="C4545" s="192">
        <v>532402</v>
      </c>
      <c r="D4545" s="60" t="s">
        <v>395</v>
      </c>
      <c r="E4545" s="60" t="s">
        <v>488</v>
      </c>
    </row>
    <row r="4546" spans="2:5" x14ac:dyDescent="0.2">
      <c r="B4546" s="60" t="s">
        <v>6926</v>
      </c>
      <c r="C4546" s="192">
        <v>532398</v>
      </c>
      <c r="D4546" s="60" t="s">
        <v>6927</v>
      </c>
      <c r="E4546" s="60" t="s">
        <v>488</v>
      </c>
    </row>
    <row r="4547" spans="2:5" x14ac:dyDescent="0.2">
      <c r="B4547" s="60" t="s">
        <v>6928</v>
      </c>
      <c r="C4547" s="192">
        <v>517146</v>
      </c>
      <c r="D4547" s="60" t="s">
        <v>6929</v>
      </c>
      <c r="E4547" s="60" t="s">
        <v>718</v>
      </c>
    </row>
    <row r="4548" spans="2:5" x14ac:dyDescent="0.2">
      <c r="B4548" s="60" t="s">
        <v>6930</v>
      </c>
      <c r="C4548" s="192">
        <v>511507</v>
      </c>
      <c r="D4548" s="60" t="s">
        <v>395</v>
      </c>
      <c r="E4548" s="60" t="s">
        <v>412</v>
      </c>
    </row>
    <row r="4549" spans="2:5" x14ac:dyDescent="0.2">
      <c r="B4549" s="60" t="s">
        <v>6931</v>
      </c>
      <c r="C4549" s="192" t="s">
        <v>395</v>
      </c>
      <c r="D4549" s="60" t="s">
        <v>6932</v>
      </c>
      <c r="E4549" s="60" t="s">
        <v>406</v>
      </c>
    </row>
    <row r="4550" spans="2:5" x14ac:dyDescent="0.2">
      <c r="B4550" s="60" t="s">
        <v>6933</v>
      </c>
      <c r="C4550" s="192">
        <v>511736</v>
      </c>
      <c r="D4550" s="60" t="s">
        <v>395</v>
      </c>
      <c r="E4550" s="60" t="s">
        <v>417</v>
      </c>
    </row>
    <row r="4551" spans="2:5" x14ac:dyDescent="0.2">
      <c r="B4551" s="60" t="s">
        <v>6934</v>
      </c>
      <c r="C4551" s="192">
        <v>532765</v>
      </c>
      <c r="D4551" s="60" t="s">
        <v>6935</v>
      </c>
      <c r="E4551" s="60" t="s">
        <v>593</v>
      </c>
    </row>
    <row r="4552" spans="2:5" x14ac:dyDescent="0.2">
      <c r="B4552" s="60" t="s">
        <v>6936</v>
      </c>
      <c r="C4552" s="192">
        <v>590101</v>
      </c>
      <c r="D4552" s="60" t="s">
        <v>6937</v>
      </c>
      <c r="E4552" s="60" t="s">
        <v>378</v>
      </c>
    </row>
    <row r="4553" spans="2:5" x14ac:dyDescent="0.2">
      <c r="B4553" s="60" t="s">
        <v>6938</v>
      </c>
      <c r="C4553" s="192">
        <v>500426</v>
      </c>
      <c r="D4553" s="60" t="s">
        <v>395</v>
      </c>
      <c r="E4553" s="60" t="s">
        <v>481</v>
      </c>
    </row>
    <row r="4554" spans="2:5" x14ac:dyDescent="0.2">
      <c r="B4554" s="60" t="s">
        <v>6939</v>
      </c>
      <c r="C4554" s="192">
        <v>513216</v>
      </c>
      <c r="D4554" s="60" t="s">
        <v>6940</v>
      </c>
      <c r="E4554" s="60" t="s">
        <v>427</v>
      </c>
    </row>
    <row r="4555" spans="2:5" x14ac:dyDescent="0.2">
      <c r="B4555" s="60" t="s">
        <v>6941</v>
      </c>
      <c r="C4555" s="192">
        <v>532729</v>
      </c>
      <c r="D4555" s="60" t="s">
        <v>6942</v>
      </c>
      <c r="E4555" s="60" t="s">
        <v>1093</v>
      </c>
    </row>
    <row r="4556" spans="2:5" x14ac:dyDescent="0.2">
      <c r="B4556" s="60" t="s">
        <v>6943</v>
      </c>
      <c r="C4556" s="192">
        <v>500254</v>
      </c>
      <c r="D4556" s="60" t="s">
        <v>6944</v>
      </c>
      <c r="E4556" s="60" t="s">
        <v>427</v>
      </c>
    </row>
    <row r="4557" spans="2:5" x14ac:dyDescent="0.2">
      <c r="B4557" s="60" t="s">
        <v>6945</v>
      </c>
      <c r="C4557" s="192">
        <v>511110</v>
      </c>
      <c r="D4557" s="60" t="s">
        <v>395</v>
      </c>
      <c r="E4557" s="60" t="s">
        <v>378</v>
      </c>
    </row>
    <row r="4558" spans="2:5" x14ac:dyDescent="0.2">
      <c r="B4558" s="60" t="s">
        <v>6946</v>
      </c>
      <c r="C4558" s="192">
        <v>539123</v>
      </c>
      <c r="D4558" s="60" t="s">
        <v>395</v>
      </c>
      <c r="E4558" s="60" t="s">
        <v>415</v>
      </c>
    </row>
    <row r="4559" spans="2:5" x14ac:dyDescent="0.2">
      <c r="B4559" s="60" t="s">
        <v>6947</v>
      </c>
      <c r="C4559" s="192">
        <v>542654</v>
      </c>
      <c r="D4559" s="60" t="s">
        <v>6948</v>
      </c>
      <c r="E4559" s="60" t="s">
        <v>396</v>
      </c>
    </row>
    <row r="4560" spans="2:5" x14ac:dyDescent="0.2">
      <c r="B4560" s="60" t="s">
        <v>6949</v>
      </c>
      <c r="C4560" s="192">
        <v>523888</v>
      </c>
      <c r="D4560" s="60" t="s">
        <v>395</v>
      </c>
      <c r="E4560" s="60" t="s">
        <v>875</v>
      </c>
    </row>
    <row r="4561" spans="2:5" x14ac:dyDescent="0.2">
      <c r="B4561" s="60" t="s">
        <v>6950</v>
      </c>
      <c r="C4561" s="192">
        <v>531266</v>
      </c>
      <c r="D4561" s="60" t="s">
        <v>6951</v>
      </c>
      <c r="E4561" s="60" t="s">
        <v>473</v>
      </c>
    </row>
    <row r="4562" spans="2:5" x14ac:dyDescent="0.2">
      <c r="B4562" s="60" t="s">
        <v>6952</v>
      </c>
      <c r="C4562" s="192">
        <v>532867</v>
      </c>
      <c r="D4562" s="60" t="s">
        <v>6953</v>
      </c>
      <c r="E4562" s="60" t="s">
        <v>564</v>
      </c>
    </row>
    <row r="4563" spans="2:5" x14ac:dyDescent="0.2">
      <c r="B4563" s="60" t="s">
        <v>6954</v>
      </c>
      <c r="C4563" s="192">
        <v>533269</v>
      </c>
      <c r="D4563" s="60" t="s">
        <v>6955</v>
      </c>
      <c r="E4563" s="60" t="s">
        <v>420</v>
      </c>
    </row>
    <row r="4564" spans="2:5" x14ac:dyDescent="0.2">
      <c r="B4564" s="60" t="s">
        <v>6956</v>
      </c>
      <c r="C4564" s="192">
        <v>532320</v>
      </c>
      <c r="D4564" s="60" t="s">
        <v>395</v>
      </c>
      <c r="E4564" s="60" t="s">
        <v>412</v>
      </c>
    </row>
    <row r="4565" spans="2:5" x14ac:dyDescent="0.2">
      <c r="B4565" s="60" t="s">
        <v>6957</v>
      </c>
      <c r="C4565" s="192">
        <v>519152</v>
      </c>
      <c r="D4565" s="60" t="s">
        <v>395</v>
      </c>
      <c r="E4565" s="60" t="s">
        <v>417</v>
      </c>
    </row>
    <row r="4566" spans="2:5" x14ac:dyDescent="0.2">
      <c r="B4566" s="60" t="s">
        <v>6958</v>
      </c>
      <c r="C4566" s="192">
        <v>519156</v>
      </c>
      <c r="D4566" s="60" t="s">
        <v>6959</v>
      </c>
      <c r="E4566" s="60" t="s">
        <v>455</v>
      </c>
    </row>
    <row r="4567" spans="2:5" x14ac:dyDescent="0.2">
      <c r="B4567" s="60" t="s">
        <v>6960</v>
      </c>
      <c r="C4567" s="192" t="s">
        <v>395</v>
      </c>
      <c r="D4567" s="60" t="s">
        <v>6961</v>
      </c>
      <c r="E4567" s="60" t="s">
        <v>406</v>
      </c>
    </row>
    <row r="4568" spans="2:5" x14ac:dyDescent="0.2">
      <c r="B4568" s="60" t="s">
        <v>6962</v>
      </c>
      <c r="C4568" s="192">
        <v>531676</v>
      </c>
      <c r="D4568" s="60" t="s">
        <v>395</v>
      </c>
      <c r="E4568" s="60" t="s">
        <v>455</v>
      </c>
    </row>
    <row r="4569" spans="2:5" x14ac:dyDescent="0.2">
      <c r="B4569" s="60" t="s">
        <v>6963</v>
      </c>
      <c r="C4569" s="192">
        <v>532156</v>
      </c>
      <c r="D4569" s="60" t="s">
        <v>6964</v>
      </c>
      <c r="E4569" s="60" t="s">
        <v>509</v>
      </c>
    </row>
    <row r="4570" spans="2:5" x14ac:dyDescent="0.2">
      <c r="B4570" s="60" t="s">
        <v>6965</v>
      </c>
      <c r="C4570" s="192" t="s">
        <v>395</v>
      </c>
      <c r="D4570" s="60" t="s">
        <v>6966</v>
      </c>
      <c r="E4570" s="60" t="s">
        <v>406</v>
      </c>
    </row>
    <row r="4571" spans="2:5" x14ac:dyDescent="0.2">
      <c r="B4571" s="60" t="s">
        <v>6967</v>
      </c>
      <c r="C4571" s="192">
        <v>511431</v>
      </c>
      <c r="D4571" s="60" t="s">
        <v>6968</v>
      </c>
      <c r="E4571" s="60" t="s">
        <v>396</v>
      </c>
    </row>
    <row r="4572" spans="2:5" x14ac:dyDescent="0.2">
      <c r="B4572" s="60" t="s">
        <v>6969</v>
      </c>
      <c r="C4572" s="192">
        <v>539402</v>
      </c>
      <c r="D4572" s="60" t="s">
        <v>395</v>
      </c>
      <c r="E4572" s="60" t="s">
        <v>593</v>
      </c>
    </row>
    <row r="4573" spans="2:5" x14ac:dyDescent="0.2">
      <c r="B4573" s="60" t="s">
        <v>6970</v>
      </c>
      <c r="C4573" s="192">
        <v>526775</v>
      </c>
      <c r="D4573" s="60" t="s">
        <v>395</v>
      </c>
      <c r="E4573" s="60" t="s">
        <v>541</v>
      </c>
    </row>
    <row r="4574" spans="2:5" x14ac:dyDescent="0.2">
      <c r="B4574" s="60" t="s">
        <v>6971</v>
      </c>
      <c r="C4574" s="192">
        <v>540145</v>
      </c>
      <c r="D4574" s="60" t="s">
        <v>395</v>
      </c>
      <c r="E4574" s="60" t="s">
        <v>433</v>
      </c>
    </row>
    <row r="4575" spans="2:5" x14ac:dyDescent="0.2">
      <c r="B4575" s="60" t="s">
        <v>6972</v>
      </c>
      <c r="C4575" s="192">
        <v>530403</v>
      </c>
      <c r="D4575" s="60" t="s">
        <v>395</v>
      </c>
      <c r="E4575" s="60" t="s">
        <v>590</v>
      </c>
    </row>
    <row r="4576" spans="2:5" x14ac:dyDescent="0.2">
      <c r="B4576" s="60" t="s">
        <v>6973</v>
      </c>
      <c r="C4576" s="192">
        <v>513397</v>
      </c>
      <c r="D4576" s="60" t="s">
        <v>395</v>
      </c>
      <c r="E4576" s="60" t="s">
        <v>718</v>
      </c>
    </row>
    <row r="4577" spans="2:5" x14ac:dyDescent="0.2">
      <c r="B4577" s="60" t="s">
        <v>6974</v>
      </c>
      <c r="C4577" s="192">
        <v>539543</v>
      </c>
      <c r="D4577" s="60" t="s">
        <v>395</v>
      </c>
      <c r="E4577" s="60" t="s">
        <v>415</v>
      </c>
    </row>
    <row r="4578" spans="2:5" x14ac:dyDescent="0.2">
      <c r="B4578" s="60" t="s">
        <v>6975</v>
      </c>
      <c r="C4578" s="192">
        <v>530459</v>
      </c>
      <c r="D4578" s="60" t="s">
        <v>395</v>
      </c>
      <c r="E4578" s="60" t="s">
        <v>410</v>
      </c>
    </row>
    <row r="4579" spans="2:5" x14ac:dyDescent="0.2">
      <c r="B4579" s="60" t="s">
        <v>6976</v>
      </c>
      <c r="C4579" s="192">
        <v>512175</v>
      </c>
      <c r="D4579" s="60" t="s">
        <v>395</v>
      </c>
      <c r="E4579" s="60" t="s">
        <v>381</v>
      </c>
    </row>
    <row r="4580" spans="2:5" x14ac:dyDescent="0.2">
      <c r="B4580" s="60" t="s">
        <v>6977</v>
      </c>
      <c r="C4580" s="192">
        <v>530369</v>
      </c>
      <c r="D4580" s="60" t="s">
        <v>395</v>
      </c>
      <c r="E4580" s="60" t="s">
        <v>875</v>
      </c>
    </row>
    <row r="4581" spans="2:5" x14ac:dyDescent="0.2">
      <c r="B4581" s="60" t="s">
        <v>6978</v>
      </c>
      <c r="C4581" s="192">
        <v>532090</v>
      </c>
      <c r="D4581" s="60" t="s">
        <v>395</v>
      </c>
      <c r="E4581" s="60" t="s">
        <v>410</v>
      </c>
    </row>
    <row r="4582" spans="2:5" x14ac:dyDescent="0.2">
      <c r="B4582" s="60" t="s">
        <v>6979</v>
      </c>
      <c r="C4582" s="192">
        <v>538918</v>
      </c>
      <c r="D4582" s="60" t="s">
        <v>395</v>
      </c>
      <c r="E4582" s="60" t="s">
        <v>412</v>
      </c>
    </row>
    <row r="4583" spans="2:5" x14ac:dyDescent="0.2">
      <c r="B4583" s="60" t="s">
        <v>6980</v>
      </c>
      <c r="C4583" s="192">
        <v>540729</v>
      </c>
      <c r="D4583" s="60" t="s">
        <v>395</v>
      </c>
      <c r="E4583" s="60" t="s">
        <v>433</v>
      </c>
    </row>
    <row r="4584" spans="2:5" x14ac:dyDescent="0.2">
      <c r="B4584" s="60" t="s">
        <v>6981</v>
      </c>
      <c r="C4584" s="192">
        <v>539761</v>
      </c>
      <c r="D4584" s="60" t="s">
        <v>395</v>
      </c>
      <c r="E4584" s="60" t="s">
        <v>500</v>
      </c>
    </row>
    <row r="4585" spans="2:5" x14ac:dyDescent="0.2">
      <c r="B4585" s="60" t="s">
        <v>6982</v>
      </c>
      <c r="C4585" s="192">
        <v>502589</v>
      </c>
      <c r="D4585" s="60" t="s">
        <v>395</v>
      </c>
      <c r="E4585" s="60" t="s">
        <v>389</v>
      </c>
    </row>
    <row r="4586" spans="2:5" x14ac:dyDescent="0.2">
      <c r="B4586" s="60" t="s">
        <v>6983</v>
      </c>
      <c r="C4586" s="192">
        <v>524796</v>
      </c>
      <c r="D4586" s="60" t="s">
        <v>395</v>
      </c>
      <c r="E4586" s="60" t="s">
        <v>433</v>
      </c>
    </row>
    <row r="4587" spans="2:5" x14ac:dyDescent="0.2">
      <c r="B4587" s="60" t="s">
        <v>6984</v>
      </c>
      <c r="C4587" s="192" t="s">
        <v>395</v>
      </c>
      <c r="D4587" s="60" t="s">
        <v>6985</v>
      </c>
      <c r="E4587" s="60" t="s">
        <v>486</v>
      </c>
    </row>
    <row r="4588" spans="2:5" x14ac:dyDescent="0.2">
      <c r="B4588" s="60" t="s">
        <v>6986</v>
      </c>
      <c r="C4588" s="192">
        <v>531444</v>
      </c>
      <c r="D4588" s="60" t="s">
        <v>395</v>
      </c>
      <c r="E4588" s="60" t="s">
        <v>408</v>
      </c>
    </row>
    <row r="4589" spans="2:5" x14ac:dyDescent="0.2">
      <c r="B4589" s="60" t="s">
        <v>6987</v>
      </c>
      <c r="C4589" s="192">
        <v>500439</v>
      </c>
      <c r="D4589" s="60" t="s">
        <v>6988</v>
      </c>
      <c r="E4589" s="60" t="s">
        <v>412</v>
      </c>
    </row>
    <row r="4590" spans="2:5" x14ac:dyDescent="0.2">
      <c r="B4590" s="60" t="s">
        <v>6989</v>
      </c>
      <c r="C4590" s="192">
        <v>513534</v>
      </c>
      <c r="D4590" s="60" t="s">
        <v>395</v>
      </c>
      <c r="E4590" s="60" t="s">
        <v>427</v>
      </c>
    </row>
    <row r="4591" spans="2:5" x14ac:dyDescent="0.2">
      <c r="B4591" s="60" t="s">
        <v>6990</v>
      </c>
      <c r="C4591" s="192">
        <v>514175</v>
      </c>
      <c r="D4591" s="60" t="s">
        <v>6991</v>
      </c>
      <c r="E4591" s="60" t="s">
        <v>410</v>
      </c>
    </row>
    <row r="4592" spans="2:5" x14ac:dyDescent="0.2">
      <c r="B4592" s="60" t="s">
        <v>6992</v>
      </c>
      <c r="C4592" s="192">
        <v>534392</v>
      </c>
      <c r="D4592" s="60" t="s">
        <v>6993</v>
      </c>
      <c r="E4592" s="60" t="s">
        <v>718</v>
      </c>
    </row>
    <row r="4593" spans="2:5" x14ac:dyDescent="0.2">
      <c r="B4593" s="60" t="s">
        <v>6994</v>
      </c>
      <c r="C4593" s="192">
        <v>502986</v>
      </c>
      <c r="D4593" s="60" t="s">
        <v>6995</v>
      </c>
      <c r="E4593" s="60" t="s">
        <v>410</v>
      </c>
    </row>
    <row r="4594" spans="2:5" x14ac:dyDescent="0.2">
      <c r="B4594" s="60" t="s">
        <v>6996</v>
      </c>
      <c r="C4594" s="192">
        <v>541578</v>
      </c>
      <c r="D4594" s="60" t="s">
        <v>6997</v>
      </c>
      <c r="E4594" s="60" t="s">
        <v>750</v>
      </c>
    </row>
    <row r="4595" spans="2:5" x14ac:dyDescent="0.2">
      <c r="B4595" s="60" t="s">
        <v>6998</v>
      </c>
      <c r="C4595" s="192">
        <v>540180</v>
      </c>
      <c r="D4595" s="60" t="s">
        <v>6999</v>
      </c>
      <c r="E4595" s="60" t="s">
        <v>590</v>
      </c>
    </row>
    <row r="4596" spans="2:5" x14ac:dyDescent="0.2">
      <c r="B4596" s="60" t="s">
        <v>7000</v>
      </c>
      <c r="C4596" s="192">
        <v>512511</v>
      </c>
      <c r="D4596" s="60" t="s">
        <v>395</v>
      </c>
      <c r="E4596" s="60" t="s">
        <v>816</v>
      </c>
    </row>
    <row r="4597" spans="2:5" x14ac:dyDescent="0.2">
      <c r="B4597" s="60" t="s">
        <v>7001</v>
      </c>
      <c r="C4597" s="192">
        <v>531574</v>
      </c>
      <c r="D4597" s="60" t="s">
        <v>395</v>
      </c>
      <c r="E4597" s="60" t="s">
        <v>481</v>
      </c>
    </row>
    <row r="4598" spans="2:5" x14ac:dyDescent="0.2">
      <c r="B4598" s="60" t="s">
        <v>7002</v>
      </c>
      <c r="C4598" s="192" t="s">
        <v>395</v>
      </c>
      <c r="D4598" s="60" t="s">
        <v>7003</v>
      </c>
      <c r="E4598" s="60" t="s">
        <v>406</v>
      </c>
    </row>
    <row r="4599" spans="2:5" x14ac:dyDescent="0.2">
      <c r="B4599" s="60" t="s">
        <v>7004</v>
      </c>
      <c r="C4599" s="192">
        <v>533156</v>
      </c>
      <c r="D4599" s="60" t="s">
        <v>7005</v>
      </c>
      <c r="E4599" s="60" t="s">
        <v>481</v>
      </c>
    </row>
    <row r="4600" spans="2:5" x14ac:dyDescent="0.2">
      <c r="B4600" s="60" t="s">
        <v>7006</v>
      </c>
      <c r="C4600" s="192">
        <v>538634</v>
      </c>
      <c r="D4600" s="60" t="s">
        <v>395</v>
      </c>
      <c r="E4600" s="60" t="s">
        <v>433</v>
      </c>
    </row>
    <row r="4601" spans="2:5" x14ac:dyDescent="0.2">
      <c r="B4601" s="60" t="s">
        <v>7007</v>
      </c>
      <c r="C4601" s="192">
        <v>533576</v>
      </c>
      <c r="D4601" s="60" t="s">
        <v>7008</v>
      </c>
      <c r="E4601" s="60" t="s">
        <v>427</v>
      </c>
    </row>
    <row r="4602" spans="2:5" x14ac:dyDescent="0.2">
      <c r="B4602" s="60" t="s">
        <v>7009</v>
      </c>
      <c r="C4602" s="192">
        <v>531650</v>
      </c>
      <c r="D4602" s="60" t="s">
        <v>395</v>
      </c>
      <c r="E4602" s="60" t="s">
        <v>816</v>
      </c>
    </row>
    <row r="4603" spans="2:5" x14ac:dyDescent="0.2">
      <c r="B4603" s="60" t="s">
        <v>7010</v>
      </c>
      <c r="C4603" s="192">
        <v>513005</v>
      </c>
      <c r="D4603" s="60" t="s">
        <v>395</v>
      </c>
      <c r="E4603" s="60" t="s">
        <v>427</v>
      </c>
    </row>
    <row r="4604" spans="2:5" x14ac:dyDescent="0.2">
      <c r="B4604" s="60" t="s">
        <v>7011</v>
      </c>
      <c r="C4604" s="192">
        <v>511493</v>
      </c>
      <c r="D4604" s="60" t="s">
        <v>395</v>
      </c>
      <c r="E4604" s="60" t="s">
        <v>412</v>
      </c>
    </row>
    <row r="4605" spans="2:5" x14ac:dyDescent="0.2">
      <c r="B4605" s="60" t="s">
        <v>7012</v>
      </c>
      <c r="C4605" s="192">
        <v>536672</v>
      </c>
      <c r="D4605" s="60" t="s">
        <v>395</v>
      </c>
      <c r="E4605" s="60" t="s">
        <v>2021</v>
      </c>
    </row>
    <row r="4606" spans="2:5" x14ac:dyDescent="0.2">
      <c r="B4606" s="60" t="s">
        <v>7013</v>
      </c>
      <c r="C4606" s="192">
        <v>500295</v>
      </c>
      <c r="D4606" s="60" t="s">
        <v>7014</v>
      </c>
      <c r="E4606" s="60" t="s">
        <v>2910</v>
      </c>
    </row>
    <row r="4607" spans="2:5" x14ac:dyDescent="0.2">
      <c r="B4607" s="60" t="s">
        <v>7015</v>
      </c>
      <c r="C4607" s="192">
        <v>533056</v>
      </c>
      <c r="D4607" s="60" t="s">
        <v>395</v>
      </c>
      <c r="E4607" s="60" t="s">
        <v>401</v>
      </c>
    </row>
    <row r="4608" spans="2:5" x14ac:dyDescent="0.2">
      <c r="B4608" s="60" t="s">
        <v>7016</v>
      </c>
      <c r="C4608" s="192">
        <v>522267</v>
      </c>
      <c r="D4608" s="60" t="s">
        <v>395</v>
      </c>
      <c r="E4608" s="60" t="s">
        <v>403</v>
      </c>
    </row>
    <row r="4609" spans="2:5" x14ac:dyDescent="0.2">
      <c r="B4609" s="60" t="s">
        <v>7017</v>
      </c>
      <c r="C4609" s="192">
        <v>503657</v>
      </c>
      <c r="D4609" s="60" t="s">
        <v>395</v>
      </c>
      <c r="E4609" s="60" t="s">
        <v>534</v>
      </c>
    </row>
    <row r="4610" spans="2:5" x14ac:dyDescent="0.2">
      <c r="B4610" s="60" t="s">
        <v>7018</v>
      </c>
      <c r="C4610" s="192">
        <v>542046</v>
      </c>
      <c r="D4610" s="60" t="s">
        <v>395</v>
      </c>
      <c r="E4610" s="60" t="s">
        <v>481</v>
      </c>
    </row>
    <row r="4611" spans="2:5" x14ac:dyDescent="0.2">
      <c r="B4611" s="60" t="s">
        <v>7019</v>
      </c>
      <c r="C4611" s="192">
        <v>540252</v>
      </c>
      <c r="D4611" s="60" t="s">
        <v>395</v>
      </c>
      <c r="E4611" s="60" t="s">
        <v>509</v>
      </c>
    </row>
    <row r="4612" spans="2:5" x14ac:dyDescent="0.2">
      <c r="B4612" s="60" t="s">
        <v>7020</v>
      </c>
      <c r="C4612" s="192">
        <v>511523</v>
      </c>
      <c r="D4612" s="60" t="s">
        <v>395</v>
      </c>
      <c r="E4612" s="60" t="s">
        <v>433</v>
      </c>
    </row>
    <row r="4613" spans="2:5" x14ac:dyDescent="0.2">
      <c r="B4613" s="60" t="s">
        <v>7021</v>
      </c>
      <c r="C4613" s="192">
        <v>539132</v>
      </c>
      <c r="D4613" s="60" t="s">
        <v>395</v>
      </c>
      <c r="E4613" s="60" t="s">
        <v>644</v>
      </c>
    </row>
    <row r="4614" spans="2:5" x14ac:dyDescent="0.2">
      <c r="B4614" s="60" t="s">
        <v>7022</v>
      </c>
      <c r="C4614" s="192">
        <v>526755</v>
      </c>
      <c r="D4614" s="60" t="s">
        <v>395</v>
      </c>
      <c r="E4614" s="60" t="s">
        <v>596</v>
      </c>
    </row>
    <row r="4615" spans="2:5" x14ac:dyDescent="0.2">
      <c r="B4615" s="60" t="s">
        <v>7023</v>
      </c>
      <c r="C4615" s="192">
        <v>505232</v>
      </c>
      <c r="D4615" s="60" t="s">
        <v>395</v>
      </c>
      <c r="E4615" s="60" t="s">
        <v>750</v>
      </c>
    </row>
    <row r="4616" spans="2:5" x14ac:dyDescent="0.2">
      <c r="B4616" s="60" t="s">
        <v>7024</v>
      </c>
      <c r="C4616" s="192">
        <v>523261</v>
      </c>
      <c r="D4616" s="60" t="s">
        <v>7025</v>
      </c>
      <c r="E4616" s="60" t="s">
        <v>455</v>
      </c>
    </row>
    <row r="4617" spans="2:5" x14ac:dyDescent="0.2">
      <c r="B4617" s="60" t="s">
        <v>7026</v>
      </c>
      <c r="C4617" s="192">
        <v>523261</v>
      </c>
      <c r="D4617" s="60" t="s">
        <v>7025</v>
      </c>
      <c r="E4617" s="60" t="s">
        <v>455</v>
      </c>
    </row>
    <row r="4618" spans="2:5" x14ac:dyDescent="0.2">
      <c r="B4618" s="60" t="s">
        <v>7027</v>
      </c>
      <c r="C4618" s="192">
        <v>524038</v>
      </c>
      <c r="D4618" s="60" t="s">
        <v>395</v>
      </c>
      <c r="E4618" s="60" t="s">
        <v>443</v>
      </c>
    </row>
    <row r="4619" spans="2:5" x14ac:dyDescent="0.2">
      <c r="B4619" s="60" t="s">
        <v>7028</v>
      </c>
      <c r="C4619" s="192">
        <v>512060</v>
      </c>
      <c r="D4619" s="60" t="s">
        <v>7029</v>
      </c>
      <c r="E4619" s="60" t="s">
        <v>816</v>
      </c>
    </row>
    <row r="4620" spans="2:5" x14ac:dyDescent="0.2">
      <c r="B4620" s="60" t="s">
        <v>7030</v>
      </c>
      <c r="C4620" s="192">
        <v>516098</v>
      </c>
      <c r="D4620" s="60" t="s">
        <v>395</v>
      </c>
      <c r="E4620" s="60" t="s">
        <v>410</v>
      </c>
    </row>
    <row r="4621" spans="2:5" x14ac:dyDescent="0.2">
      <c r="B4621" s="60" t="s">
        <v>7031</v>
      </c>
      <c r="C4621" s="192">
        <v>526953</v>
      </c>
      <c r="D4621" s="60" t="s">
        <v>7032</v>
      </c>
      <c r="E4621" s="60" t="s">
        <v>433</v>
      </c>
    </row>
    <row r="4622" spans="2:5" x14ac:dyDescent="0.2">
      <c r="B4622" s="60" t="s">
        <v>7033</v>
      </c>
      <c r="C4622" s="192" t="s">
        <v>395</v>
      </c>
      <c r="D4622" s="60" t="s">
        <v>7034</v>
      </c>
      <c r="E4622" s="60" t="s">
        <v>406</v>
      </c>
    </row>
    <row r="4623" spans="2:5" x14ac:dyDescent="0.2">
      <c r="B4623" s="60" t="s">
        <v>7035</v>
      </c>
      <c r="C4623" s="192">
        <v>512229</v>
      </c>
      <c r="D4623" s="60" t="s">
        <v>395</v>
      </c>
      <c r="E4623" s="60" t="s">
        <v>417</v>
      </c>
    </row>
    <row r="4624" spans="2:5" x14ac:dyDescent="0.2">
      <c r="B4624" s="60" t="s">
        <v>7036</v>
      </c>
      <c r="C4624" s="192">
        <v>512229</v>
      </c>
      <c r="D4624" s="60" t="s">
        <v>395</v>
      </c>
      <c r="E4624" s="60" t="s">
        <v>417</v>
      </c>
    </row>
    <row r="4625" spans="2:5" x14ac:dyDescent="0.2">
      <c r="B4625" s="60" t="s">
        <v>7037</v>
      </c>
      <c r="C4625" s="192">
        <v>531695</v>
      </c>
      <c r="D4625" s="60" t="s">
        <v>395</v>
      </c>
      <c r="E4625" s="60" t="s">
        <v>398</v>
      </c>
    </row>
    <row r="4626" spans="2:5" x14ac:dyDescent="0.2">
      <c r="B4626" s="60" t="s">
        <v>7038</v>
      </c>
      <c r="C4626" s="192">
        <v>531950</v>
      </c>
      <c r="D4626" s="60" t="s">
        <v>395</v>
      </c>
      <c r="E4626" s="60" t="s">
        <v>378</v>
      </c>
    </row>
    <row r="4627" spans="2:5" x14ac:dyDescent="0.2">
      <c r="B4627" s="60" t="s">
        <v>7039</v>
      </c>
      <c r="C4627" s="192">
        <v>515099</v>
      </c>
      <c r="D4627" s="60" t="s">
        <v>395</v>
      </c>
      <c r="E4627" s="60" t="s">
        <v>923</v>
      </c>
    </row>
    <row r="4628" spans="2:5" x14ac:dyDescent="0.2">
      <c r="B4628" s="60" t="s">
        <v>7040</v>
      </c>
      <c r="C4628" s="192" t="s">
        <v>395</v>
      </c>
      <c r="D4628" s="60" t="s">
        <v>7041</v>
      </c>
      <c r="E4628" s="60" t="s">
        <v>406</v>
      </c>
    </row>
    <row r="4629" spans="2:5" x14ac:dyDescent="0.2">
      <c r="B4629" s="60" t="s">
        <v>7042</v>
      </c>
      <c r="C4629" s="192">
        <v>520113</v>
      </c>
      <c r="D4629" s="60" t="s">
        <v>7043</v>
      </c>
      <c r="E4629" s="60" t="s">
        <v>580</v>
      </c>
    </row>
    <row r="4630" spans="2:5" x14ac:dyDescent="0.2">
      <c r="B4630" s="60" t="s">
        <v>7044</v>
      </c>
      <c r="C4630" s="192">
        <v>520113</v>
      </c>
      <c r="D4630" s="60" t="s">
        <v>7043</v>
      </c>
      <c r="E4630" s="60" t="s">
        <v>580</v>
      </c>
    </row>
    <row r="4631" spans="2:5" x14ac:dyDescent="0.2">
      <c r="B4631" s="60" t="s">
        <v>7045</v>
      </c>
      <c r="C4631" s="192">
        <v>539331</v>
      </c>
      <c r="D4631" s="60" t="s">
        <v>7046</v>
      </c>
      <c r="E4631" s="60" t="s">
        <v>693</v>
      </c>
    </row>
    <row r="4632" spans="2:5" x14ac:dyDescent="0.2">
      <c r="B4632" s="60" t="s">
        <v>7047</v>
      </c>
      <c r="C4632" s="192">
        <v>532953</v>
      </c>
      <c r="D4632" s="60" t="s">
        <v>7048</v>
      </c>
      <c r="E4632" s="60" t="s">
        <v>693</v>
      </c>
    </row>
    <row r="4633" spans="2:5" x14ac:dyDescent="0.2">
      <c r="B4633" s="60" t="s">
        <v>7049</v>
      </c>
      <c r="C4633" s="192">
        <v>537524</v>
      </c>
      <c r="D4633" s="60" t="s">
        <v>395</v>
      </c>
      <c r="E4633" s="60" t="s">
        <v>1440</v>
      </c>
    </row>
    <row r="4634" spans="2:5" x14ac:dyDescent="0.2">
      <c r="B4634" s="60" t="s">
        <v>7050</v>
      </c>
      <c r="C4634" s="192">
        <v>538732</v>
      </c>
      <c r="D4634" s="60" t="s">
        <v>395</v>
      </c>
      <c r="E4634" s="60" t="s">
        <v>412</v>
      </c>
    </row>
    <row r="4635" spans="2:5" x14ac:dyDescent="0.2">
      <c r="B4635" s="60" t="s">
        <v>7051</v>
      </c>
      <c r="C4635" s="192">
        <v>523796</v>
      </c>
      <c r="D4635" s="60" t="s">
        <v>7052</v>
      </c>
      <c r="E4635" s="60" t="s">
        <v>596</v>
      </c>
    </row>
    <row r="4636" spans="2:5" x14ac:dyDescent="0.2">
      <c r="B4636" s="60" t="s">
        <v>7053</v>
      </c>
      <c r="C4636" s="192">
        <v>503349</v>
      </c>
      <c r="D4636" s="60" t="s">
        <v>395</v>
      </c>
      <c r="E4636" s="60" t="s">
        <v>410</v>
      </c>
    </row>
    <row r="4637" spans="2:5" x14ac:dyDescent="0.2">
      <c r="B4637" s="60" t="s">
        <v>7054</v>
      </c>
      <c r="C4637" s="192">
        <v>531234</v>
      </c>
      <c r="D4637" s="60" t="s">
        <v>395</v>
      </c>
      <c r="E4637" s="60" t="s">
        <v>389</v>
      </c>
    </row>
    <row r="4638" spans="2:5" x14ac:dyDescent="0.2">
      <c r="B4638" s="60" t="s">
        <v>7055</v>
      </c>
      <c r="C4638" s="192">
        <v>531234</v>
      </c>
      <c r="D4638" s="60" t="s">
        <v>395</v>
      </c>
      <c r="E4638" s="60" t="s">
        <v>389</v>
      </c>
    </row>
    <row r="4639" spans="2:5" x14ac:dyDescent="0.2">
      <c r="B4639" s="60" t="s">
        <v>7056</v>
      </c>
      <c r="C4639" s="192">
        <v>511389</v>
      </c>
      <c r="D4639" s="60" t="s">
        <v>7057</v>
      </c>
      <c r="E4639" s="60" t="s">
        <v>764</v>
      </c>
    </row>
    <row r="4640" spans="2:5" x14ac:dyDescent="0.2">
      <c r="B4640" s="60" t="s">
        <v>7058</v>
      </c>
      <c r="C4640" s="192">
        <v>531717</v>
      </c>
      <c r="D4640" s="60" t="s">
        <v>7059</v>
      </c>
      <c r="E4640" s="60" t="s">
        <v>555</v>
      </c>
    </row>
    <row r="4641" spans="2:5" x14ac:dyDescent="0.2">
      <c r="B4641" s="60" t="s">
        <v>7060</v>
      </c>
      <c r="C4641" s="192">
        <v>539659</v>
      </c>
      <c r="D4641" s="60" t="s">
        <v>395</v>
      </c>
      <c r="E4641" s="60" t="s">
        <v>884</v>
      </c>
    </row>
    <row r="4642" spans="2:5" x14ac:dyDescent="0.2">
      <c r="B4642" s="60" t="s">
        <v>7061</v>
      </c>
      <c r="C4642" s="192">
        <v>523724</v>
      </c>
      <c r="D4642" s="60" t="s">
        <v>7062</v>
      </c>
      <c r="E4642" s="60" t="s">
        <v>481</v>
      </c>
    </row>
    <row r="4643" spans="2:5" x14ac:dyDescent="0.2">
      <c r="B4643" s="60" t="s">
        <v>7063</v>
      </c>
      <c r="C4643" s="192">
        <v>531069</v>
      </c>
      <c r="D4643" s="60" t="s">
        <v>395</v>
      </c>
      <c r="E4643" s="60" t="s">
        <v>644</v>
      </c>
    </row>
    <row r="4644" spans="2:5" x14ac:dyDescent="0.2">
      <c r="B4644" s="60" t="s">
        <v>7064</v>
      </c>
      <c r="C4644" s="192">
        <v>530151</v>
      </c>
      <c r="D4644" s="60" t="s">
        <v>395</v>
      </c>
      <c r="E4644" s="60" t="s">
        <v>417</v>
      </c>
    </row>
    <row r="4645" spans="2:5" x14ac:dyDescent="0.2">
      <c r="B4645" s="60" t="s">
        <v>7065</v>
      </c>
      <c r="C4645" s="192">
        <v>532401</v>
      </c>
      <c r="D4645" s="60" t="s">
        <v>7066</v>
      </c>
      <c r="E4645" s="60" t="s">
        <v>713</v>
      </c>
    </row>
    <row r="4646" spans="2:5" x14ac:dyDescent="0.2">
      <c r="B4646" s="60" t="s">
        <v>7067</v>
      </c>
      <c r="C4646" s="192">
        <v>537820</v>
      </c>
      <c r="D4646" s="60" t="s">
        <v>7068</v>
      </c>
      <c r="E4646" s="60" t="s">
        <v>412</v>
      </c>
    </row>
    <row r="4647" spans="2:5" x14ac:dyDescent="0.2">
      <c r="B4647" s="60" t="s">
        <v>7069</v>
      </c>
      <c r="C4647" s="192">
        <v>531334</v>
      </c>
      <c r="D4647" s="60" t="s">
        <v>395</v>
      </c>
      <c r="E4647" s="60" t="s">
        <v>816</v>
      </c>
    </row>
    <row r="4648" spans="2:5" x14ac:dyDescent="0.2">
      <c r="B4648" s="60" t="s">
        <v>7070</v>
      </c>
      <c r="C4648" s="192">
        <v>530961</v>
      </c>
      <c r="D4648" s="60" t="s">
        <v>7071</v>
      </c>
      <c r="E4648" s="60" t="s">
        <v>555</v>
      </c>
    </row>
    <row r="4649" spans="2:5" x14ac:dyDescent="0.2">
      <c r="B4649" s="60" t="s">
        <v>7072</v>
      </c>
      <c r="C4649" s="192">
        <v>542655</v>
      </c>
      <c r="D4649" s="60" t="s">
        <v>7073</v>
      </c>
      <c r="E4649" s="60" t="s">
        <v>761</v>
      </c>
    </row>
    <row r="4650" spans="2:5" x14ac:dyDescent="0.2">
      <c r="B4650" s="60" t="s">
        <v>7074</v>
      </c>
      <c r="C4650" s="192">
        <v>531518</v>
      </c>
      <c r="D4650" s="60" t="s">
        <v>395</v>
      </c>
      <c r="E4650" s="60" t="s">
        <v>593</v>
      </c>
    </row>
    <row r="4651" spans="2:5" x14ac:dyDescent="0.2">
      <c r="B4651" s="60" t="s">
        <v>7075</v>
      </c>
      <c r="C4651" s="192">
        <v>519307</v>
      </c>
      <c r="D4651" s="60" t="s">
        <v>395</v>
      </c>
      <c r="E4651" s="60" t="s">
        <v>555</v>
      </c>
    </row>
    <row r="4652" spans="2:5" x14ac:dyDescent="0.2">
      <c r="B4652" s="60" t="s">
        <v>7076</v>
      </c>
      <c r="C4652" s="192">
        <v>530477</v>
      </c>
      <c r="D4652" s="60" t="s">
        <v>395</v>
      </c>
      <c r="E4652" s="60" t="s">
        <v>433</v>
      </c>
    </row>
    <row r="4653" spans="2:5" x14ac:dyDescent="0.2">
      <c r="B4653" s="60" t="s">
        <v>7077</v>
      </c>
      <c r="C4653" s="192">
        <v>530477</v>
      </c>
      <c r="D4653" s="60" t="s">
        <v>395</v>
      </c>
      <c r="E4653" s="60" t="s">
        <v>433</v>
      </c>
    </row>
    <row r="4654" spans="2:5" x14ac:dyDescent="0.2">
      <c r="B4654" s="60" t="s">
        <v>7078</v>
      </c>
      <c r="C4654" s="192">
        <v>506196</v>
      </c>
      <c r="D4654" s="60" t="s">
        <v>395</v>
      </c>
      <c r="E4654" s="60" t="s">
        <v>417</v>
      </c>
    </row>
    <row r="4655" spans="2:5" x14ac:dyDescent="0.2">
      <c r="B4655" s="60" t="s">
        <v>7079</v>
      </c>
      <c r="C4655" s="192">
        <v>519373</v>
      </c>
      <c r="D4655" s="60" t="s">
        <v>7080</v>
      </c>
      <c r="E4655" s="60" t="s">
        <v>644</v>
      </c>
    </row>
    <row r="4656" spans="2:5" x14ac:dyDescent="0.2">
      <c r="B4656" s="60" t="s">
        <v>7081</v>
      </c>
      <c r="C4656" s="192">
        <v>524394</v>
      </c>
      <c r="D4656" s="60" t="s">
        <v>7082</v>
      </c>
      <c r="E4656" s="60" t="s">
        <v>584</v>
      </c>
    </row>
    <row r="4657" spans="2:5" x14ac:dyDescent="0.2">
      <c r="B4657" s="60" t="s">
        <v>7083</v>
      </c>
      <c r="C4657" s="192">
        <v>504380</v>
      </c>
      <c r="D4657" s="60" t="s">
        <v>395</v>
      </c>
      <c r="E4657" s="60" t="s">
        <v>417</v>
      </c>
    </row>
    <row r="4658" spans="2:5" x14ac:dyDescent="0.2">
      <c r="B4658" s="60" t="s">
        <v>7084</v>
      </c>
      <c r="C4658" s="192">
        <v>524200</v>
      </c>
      <c r="D4658" s="60" t="s">
        <v>7085</v>
      </c>
      <c r="E4658" s="60" t="s">
        <v>443</v>
      </c>
    </row>
    <row r="4659" spans="2:5" x14ac:dyDescent="0.2">
      <c r="B4659" s="60" t="s">
        <v>7086</v>
      </c>
      <c r="C4659" s="192">
        <v>534639</v>
      </c>
      <c r="D4659" s="60" t="s">
        <v>395</v>
      </c>
      <c r="E4659" s="60" t="s">
        <v>590</v>
      </c>
    </row>
    <row r="4660" spans="2:5" x14ac:dyDescent="0.2">
      <c r="B4660" s="60" t="s">
        <v>7087</v>
      </c>
      <c r="C4660" s="192">
        <v>517015</v>
      </c>
      <c r="D4660" s="60" t="s">
        <v>7088</v>
      </c>
      <c r="E4660" s="60" t="s">
        <v>665</v>
      </c>
    </row>
    <row r="4661" spans="2:5" x14ac:dyDescent="0.2">
      <c r="B4661" s="60" t="s">
        <v>7089</v>
      </c>
      <c r="C4661" s="192" t="s">
        <v>395</v>
      </c>
      <c r="D4661" s="60" t="s">
        <v>7090</v>
      </c>
      <c r="E4661" s="60" t="s">
        <v>406</v>
      </c>
    </row>
    <row r="4662" spans="2:5" x14ac:dyDescent="0.2">
      <c r="B4662" s="60" t="s">
        <v>7091</v>
      </c>
      <c r="C4662" s="192">
        <v>531051</v>
      </c>
      <c r="D4662" s="60" t="s">
        <v>395</v>
      </c>
      <c r="E4662" s="60" t="s">
        <v>412</v>
      </c>
    </row>
    <row r="4663" spans="2:5" x14ac:dyDescent="0.2">
      <c r="B4663" s="60" t="s">
        <v>7092</v>
      </c>
      <c r="C4663" s="192">
        <v>524129</v>
      </c>
      <c r="D4663" s="60" t="s">
        <v>7093</v>
      </c>
      <c r="E4663" s="60" t="s">
        <v>772</v>
      </c>
    </row>
    <row r="4664" spans="2:5" x14ac:dyDescent="0.2">
      <c r="B4664" s="60" t="s">
        <v>7094</v>
      </c>
      <c r="C4664" s="192">
        <v>524129</v>
      </c>
      <c r="D4664" s="60" t="s">
        <v>7095</v>
      </c>
      <c r="E4664" s="60" t="s">
        <v>772</v>
      </c>
    </row>
    <row r="4665" spans="2:5" x14ac:dyDescent="0.2">
      <c r="B4665" s="60" t="s">
        <v>7096</v>
      </c>
      <c r="C4665" s="192">
        <v>530401</v>
      </c>
      <c r="D4665" s="60" t="s">
        <v>395</v>
      </c>
      <c r="E4665" s="60" t="s">
        <v>443</v>
      </c>
    </row>
    <row r="4666" spans="2:5" x14ac:dyDescent="0.2">
      <c r="B4666" s="60" t="s">
        <v>7097</v>
      </c>
      <c r="C4666" s="192">
        <v>532613</v>
      </c>
      <c r="D4666" s="60" t="s">
        <v>7098</v>
      </c>
      <c r="E4666" s="60" t="s">
        <v>417</v>
      </c>
    </row>
    <row r="4667" spans="2:5" x14ac:dyDescent="0.2">
      <c r="B4667" s="60" t="s">
        <v>7099</v>
      </c>
      <c r="C4667" s="192">
        <v>507880</v>
      </c>
      <c r="D4667" s="60" t="s">
        <v>7100</v>
      </c>
      <c r="E4667" s="60" t="s">
        <v>509</v>
      </c>
    </row>
    <row r="4668" spans="2:5" x14ac:dyDescent="0.2">
      <c r="B4668" s="60" t="s">
        <v>7101</v>
      </c>
      <c r="C4668" s="192">
        <v>514302</v>
      </c>
      <c r="D4668" s="60" t="s">
        <v>395</v>
      </c>
      <c r="E4668" s="60" t="s">
        <v>410</v>
      </c>
    </row>
    <row r="4669" spans="2:5" x14ac:dyDescent="0.2">
      <c r="B4669" s="60" t="s">
        <v>7102</v>
      </c>
      <c r="C4669" s="192">
        <v>511726</v>
      </c>
      <c r="D4669" s="60" t="s">
        <v>7103</v>
      </c>
      <c r="E4669" s="60" t="s">
        <v>481</v>
      </c>
    </row>
    <row r="4670" spans="2:5" x14ac:dyDescent="0.2">
      <c r="B4670" s="60" t="s">
        <v>7104</v>
      </c>
      <c r="C4670" s="192">
        <v>530627</v>
      </c>
      <c r="D4670" s="60" t="s">
        <v>395</v>
      </c>
      <c r="E4670" s="60" t="s">
        <v>555</v>
      </c>
    </row>
    <row r="4671" spans="2:5" x14ac:dyDescent="0.2">
      <c r="B4671" s="60" t="s">
        <v>7105</v>
      </c>
      <c r="C4671" s="192">
        <v>519457</v>
      </c>
      <c r="D4671" s="60" t="s">
        <v>395</v>
      </c>
      <c r="E4671" s="60" t="s">
        <v>455</v>
      </c>
    </row>
    <row r="4672" spans="2:5" x14ac:dyDescent="0.2">
      <c r="B4672" s="60" t="s">
        <v>7106</v>
      </c>
      <c r="C4672" s="192">
        <v>530521</v>
      </c>
      <c r="D4672" s="60" t="s">
        <v>395</v>
      </c>
      <c r="E4672" s="60" t="s">
        <v>509</v>
      </c>
    </row>
    <row r="4673" spans="2:5" x14ac:dyDescent="0.2">
      <c r="B4673" s="60" t="s">
        <v>7107</v>
      </c>
      <c r="C4673" s="192">
        <v>539167</v>
      </c>
      <c r="D4673" s="60" t="s">
        <v>395</v>
      </c>
      <c r="E4673" s="60" t="s">
        <v>412</v>
      </c>
    </row>
    <row r="4674" spans="2:5" x14ac:dyDescent="0.2">
      <c r="B4674" s="60" t="s">
        <v>7108</v>
      </c>
      <c r="C4674" s="192">
        <v>532354</v>
      </c>
      <c r="D4674" s="60" t="s">
        <v>395</v>
      </c>
      <c r="E4674" s="60" t="s">
        <v>488</v>
      </c>
    </row>
    <row r="4675" spans="2:5" x14ac:dyDescent="0.2">
      <c r="B4675" s="60" t="s">
        <v>7109</v>
      </c>
      <c r="C4675" s="192">
        <v>532372</v>
      </c>
      <c r="D4675" s="60" t="s">
        <v>395</v>
      </c>
      <c r="E4675" s="60" t="s">
        <v>488</v>
      </c>
    </row>
    <row r="4676" spans="2:5" x14ac:dyDescent="0.2">
      <c r="B4676" s="60" t="s">
        <v>7110</v>
      </c>
      <c r="C4676" s="192">
        <v>534741</v>
      </c>
      <c r="D4676" s="60" t="s">
        <v>395</v>
      </c>
      <c r="E4676" s="60" t="s">
        <v>500</v>
      </c>
    </row>
    <row r="4677" spans="2:5" x14ac:dyDescent="0.2">
      <c r="B4677" s="60" t="s">
        <v>7111</v>
      </c>
      <c r="C4677" s="192">
        <v>531126</v>
      </c>
      <c r="D4677" s="60" t="s">
        <v>395</v>
      </c>
      <c r="E4677" s="60" t="s">
        <v>488</v>
      </c>
    </row>
    <row r="4678" spans="2:5" x14ac:dyDescent="0.2">
      <c r="B4678" s="60" t="s">
        <v>7112</v>
      </c>
      <c r="C4678" s="192">
        <v>532721</v>
      </c>
      <c r="D4678" s="60" t="s">
        <v>7113</v>
      </c>
      <c r="E4678" s="60" t="s">
        <v>427</v>
      </c>
    </row>
    <row r="4679" spans="2:5" x14ac:dyDescent="0.2">
      <c r="B4679" s="60" t="s">
        <v>7114</v>
      </c>
      <c r="C4679" s="192">
        <v>531025</v>
      </c>
      <c r="D4679" s="60" t="s">
        <v>395</v>
      </c>
      <c r="E4679" s="60" t="s">
        <v>378</v>
      </c>
    </row>
    <row r="4680" spans="2:5" x14ac:dyDescent="0.2">
      <c r="B4680" s="60" t="s">
        <v>7115</v>
      </c>
      <c r="C4680" s="192">
        <v>506146</v>
      </c>
      <c r="D4680" s="60" t="s">
        <v>7116</v>
      </c>
      <c r="E4680" s="60" t="s">
        <v>410</v>
      </c>
    </row>
    <row r="4681" spans="2:5" x14ac:dyDescent="0.2">
      <c r="B4681" s="60" t="s">
        <v>7117</v>
      </c>
      <c r="C4681" s="192">
        <v>509055</v>
      </c>
      <c r="D4681" s="60" t="s">
        <v>7118</v>
      </c>
      <c r="E4681" s="60" t="s">
        <v>408</v>
      </c>
    </row>
    <row r="4682" spans="2:5" x14ac:dyDescent="0.2">
      <c r="B4682" s="60" t="s">
        <v>7119</v>
      </c>
      <c r="C4682" s="192">
        <v>540097</v>
      </c>
      <c r="D4682" s="60" t="s">
        <v>395</v>
      </c>
      <c r="E4682" s="60" t="s">
        <v>378</v>
      </c>
    </row>
    <row r="4683" spans="2:5" x14ac:dyDescent="0.2">
      <c r="B4683" s="60" t="s">
        <v>7120</v>
      </c>
      <c r="C4683" s="192">
        <v>532411</v>
      </c>
      <c r="D4683" s="60" t="s">
        <v>7121</v>
      </c>
      <c r="E4683" s="60" t="s">
        <v>488</v>
      </c>
    </row>
    <row r="4684" spans="2:5" x14ac:dyDescent="0.2">
      <c r="B4684" s="60" t="s">
        <v>7122</v>
      </c>
      <c r="C4684" s="192">
        <v>539398</v>
      </c>
      <c r="D4684" s="60" t="s">
        <v>395</v>
      </c>
      <c r="E4684" s="60" t="s">
        <v>403</v>
      </c>
    </row>
    <row r="4685" spans="2:5" x14ac:dyDescent="0.2">
      <c r="B4685" s="60" t="s">
        <v>7123</v>
      </c>
      <c r="C4685" s="192">
        <v>538598</v>
      </c>
      <c r="D4685" s="60" t="s">
        <v>395</v>
      </c>
      <c r="E4685" s="60" t="s">
        <v>410</v>
      </c>
    </row>
    <row r="4686" spans="2:5" x14ac:dyDescent="0.2">
      <c r="B4686" s="60" t="s">
        <v>7124</v>
      </c>
      <c r="C4686" s="192">
        <v>516072</v>
      </c>
      <c r="D4686" s="60" t="s">
        <v>7125</v>
      </c>
      <c r="E4686" s="60" t="s">
        <v>443</v>
      </c>
    </row>
    <row r="4687" spans="2:5" x14ac:dyDescent="0.2">
      <c r="B4687" s="60" t="s">
        <v>7126</v>
      </c>
      <c r="C4687" s="192">
        <v>512064</v>
      </c>
      <c r="D4687" s="60" t="s">
        <v>7127</v>
      </c>
      <c r="E4687" s="60" t="s">
        <v>816</v>
      </c>
    </row>
    <row r="4688" spans="2:5" x14ac:dyDescent="0.2">
      <c r="B4688" s="60" t="s">
        <v>7128</v>
      </c>
      <c r="C4688" s="192">
        <v>526441</v>
      </c>
      <c r="D4688" s="60" t="s">
        <v>395</v>
      </c>
      <c r="E4688" s="60" t="s">
        <v>1997</v>
      </c>
    </row>
    <row r="4689" spans="2:5" x14ac:dyDescent="0.2">
      <c r="B4689" s="60" t="s">
        <v>7129</v>
      </c>
      <c r="C4689" s="192">
        <v>531668</v>
      </c>
      <c r="D4689" s="60" t="s">
        <v>395</v>
      </c>
      <c r="E4689" s="60" t="s">
        <v>398</v>
      </c>
    </row>
    <row r="4690" spans="2:5" x14ac:dyDescent="0.2">
      <c r="B4690" s="60" t="s">
        <v>7130</v>
      </c>
      <c r="C4690" s="192">
        <v>524711</v>
      </c>
      <c r="D4690" s="60" t="s">
        <v>395</v>
      </c>
      <c r="E4690" s="60" t="s">
        <v>433</v>
      </c>
    </row>
    <row r="4691" spans="2:5" x14ac:dyDescent="0.2">
      <c r="B4691" s="60" t="s">
        <v>7131</v>
      </c>
      <c r="C4691" s="192">
        <v>538565</v>
      </c>
      <c r="D4691" s="60" t="s">
        <v>395</v>
      </c>
      <c r="E4691" s="60" t="s">
        <v>412</v>
      </c>
    </row>
    <row r="4692" spans="2:5" x14ac:dyDescent="0.2">
      <c r="B4692" s="60" t="s">
        <v>7132</v>
      </c>
      <c r="C4692" s="192">
        <v>540823</v>
      </c>
      <c r="D4692" s="60" t="s">
        <v>395</v>
      </c>
      <c r="E4692" s="60" t="s">
        <v>417</v>
      </c>
    </row>
    <row r="4693" spans="2:5" x14ac:dyDescent="0.2">
      <c r="B4693" s="60" t="s">
        <v>7133</v>
      </c>
      <c r="C4693" s="192">
        <v>541735</v>
      </c>
      <c r="D4693" s="60" t="s">
        <v>395</v>
      </c>
      <c r="E4693" s="60" t="s">
        <v>793</v>
      </c>
    </row>
    <row r="4694" spans="2:5" x14ac:dyDescent="0.2">
      <c r="B4694" s="60" t="s">
        <v>7134</v>
      </c>
      <c r="C4694" s="192">
        <v>530057</v>
      </c>
      <c r="D4694" s="60" t="s">
        <v>395</v>
      </c>
      <c r="E4694" s="60" t="s">
        <v>433</v>
      </c>
    </row>
    <row r="4695" spans="2:5" x14ac:dyDescent="0.2">
      <c r="B4695" s="60" t="s">
        <v>7135</v>
      </c>
      <c r="C4695" s="192">
        <v>524576</v>
      </c>
      <c r="D4695" s="60" t="s">
        <v>395</v>
      </c>
      <c r="E4695" s="60" t="s">
        <v>443</v>
      </c>
    </row>
    <row r="4696" spans="2:5" x14ac:dyDescent="0.2">
      <c r="B4696" s="60" t="s">
        <v>7136</v>
      </c>
      <c r="C4696" s="192">
        <v>532660</v>
      </c>
      <c r="D4696" s="60" t="s">
        <v>7137</v>
      </c>
      <c r="E4696" s="60" t="s">
        <v>433</v>
      </c>
    </row>
    <row r="4697" spans="2:5" x14ac:dyDescent="0.2">
      <c r="B4697" s="60" t="s">
        <v>7138</v>
      </c>
      <c r="C4697" s="192">
        <v>511509</v>
      </c>
      <c r="D4697" s="60" t="s">
        <v>395</v>
      </c>
      <c r="E4697" s="60" t="s">
        <v>733</v>
      </c>
    </row>
    <row r="4698" spans="2:5" x14ac:dyDescent="0.2">
      <c r="B4698" s="60" t="s">
        <v>7139</v>
      </c>
      <c r="C4698" s="192">
        <v>509026</v>
      </c>
      <c r="D4698" s="60" t="s">
        <v>395</v>
      </c>
      <c r="E4698" s="60" t="s">
        <v>500</v>
      </c>
    </row>
    <row r="4699" spans="2:5" x14ac:dyDescent="0.2">
      <c r="B4699" s="60" t="s">
        <v>7140</v>
      </c>
      <c r="C4699" s="192">
        <v>536128</v>
      </c>
      <c r="D4699" s="60" t="s">
        <v>395</v>
      </c>
      <c r="E4699" s="60" t="s">
        <v>793</v>
      </c>
    </row>
    <row r="4700" spans="2:5" x14ac:dyDescent="0.2">
      <c r="B4700" s="60" t="s">
        <v>7141</v>
      </c>
      <c r="C4700" s="192">
        <v>511333</v>
      </c>
      <c r="D4700" s="60" t="s">
        <v>7142</v>
      </c>
      <c r="E4700" s="60" t="s">
        <v>378</v>
      </c>
    </row>
    <row r="4701" spans="2:5" x14ac:dyDescent="0.2">
      <c r="B4701" s="60" t="s">
        <v>7143</v>
      </c>
      <c r="C4701" s="192">
        <v>534976</v>
      </c>
      <c r="D4701" s="60" t="s">
        <v>7144</v>
      </c>
      <c r="E4701" s="60" t="s">
        <v>564</v>
      </c>
    </row>
    <row r="4702" spans="2:5" x14ac:dyDescent="0.2">
      <c r="B4702" s="60" t="s">
        <v>7145</v>
      </c>
      <c r="C4702" s="192">
        <v>533427</v>
      </c>
      <c r="D4702" s="60" t="s">
        <v>395</v>
      </c>
      <c r="E4702" s="60" t="s">
        <v>531</v>
      </c>
    </row>
    <row r="4703" spans="2:5" x14ac:dyDescent="0.2">
      <c r="B4703" s="60" t="s">
        <v>7146</v>
      </c>
      <c r="C4703" s="192">
        <v>539222</v>
      </c>
      <c r="D4703" s="60" t="s">
        <v>395</v>
      </c>
      <c r="E4703" s="60" t="s">
        <v>1397</v>
      </c>
    </row>
    <row r="4704" spans="2:5" x14ac:dyDescent="0.2">
      <c r="B4704" s="60" t="s">
        <v>7147</v>
      </c>
      <c r="C4704" s="192">
        <v>532822</v>
      </c>
      <c r="D4704" s="60" t="s">
        <v>7148</v>
      </c>
      <c r="E4704" s="60" t="s">
        <v>1338</v>
      </c>
    </row>
    <row r="4705" spans="2:5" x14ac:dyDescent="0.2">
      <c r="B4705" s="60" t="s">
        <v>7149</v>
      </c>
      <c r="C4705" s="192">
        <v>522122</v>
      </c>
      <c r="D4705" s="60" t="s">
        <v>395</v>
      </c>
      <c r="E4705" s="60" t="s">
        <v>410</v>
      </c>
    </row>
    <row r="4706" spans="2:5" x14ac:dyDescent="0.2">
      <c r="B4706" s="60" t="s">
        <v>7150</v>
      </c>
      <c r="C4706" s="192">
        <v>522122</v>
      </c>
      <c r="D4706" s="60" t="s">
        <v>395</v>
      </c>
      <c r="E4706" s="60" t="s">
        <v>410</v>
      </c>
    </row>
    <row r="4707" spans="2:5" x14ac:dyDescent="0.2">
      <c r="B4707" s="60" t="s">
        <v>7151</v>
      </c>
      <c r="C4707" s="192">
        <v>509038</v>
      </c>
      <c r="D4707" s="60" t="s">
        <v>395</v>
      </c>
      <c r="E4707" s="60" t="s">
        <v>412</v>
      </c>
    </row>
    <row r="4708" spans="2:5" x14ac:dyDescent="0.2">
      <c r="B4708" s="60" t="s">
        <v>7152</v>
      </c>
      <c r="C4708" s="192">
        <v>532757</v>
      </c>
      <c r="D4708" s="60" t="s">
        <v>7153</v>
      </c>
      <c r="E4708" s="60" t="s">
        <v>438</v>
      </c>
    </row>
    <row r="4709" spans="2:5" x14ac:dyDescent="0.2">
      <c r="B4709" s="60" t="s">
        <v>7154</v>
      </c>
      <c r="C4709" s="192">
        <v>500575</v>
      </c>
      <c r="D4709" s="60" t="s">
        <v>7155</v>
      </c>
      <c r="E4709" s="60" t="s">
        <v>764</v>
      </c>
    </row>
    <row r="4710" spans="2:5" x14ac:dyDescent="0.2">
      <c r="B4710" s="60" t="s">
        <v>7156</v>
      </c>
      <c r="C4710" s="192">
        <v>512215</v>
      </c>
      <c r="D4710" s="60" t="s">
        <v>395</v>
      </c>
      <c r="E4710" s="60" t="s">
        <v>378</v>
      </c>
    </row>
    <row r="4711" spans="2:5" x14ac:dyDescent="0.2">
      <c r="B4711" s="60" t="s">
        <v>7157</v>
      </c>
      <c r="C4711" s="192">
        <v>539118</v>
      </c>
      <c r="D4711" s="60" t="s">
        <v>7158</v>
      </c>
      <c r="E4711" s="60" t="s">
        <v>716</v>
      </c>
    </row>
    <row r="4712" spans="2:5" x14ac:dyDescent="0.2">
      <c r="B4712" s="60" t="s">
        <v>7159</v>
      </c>
      <c r="C4712" s="192">
        <v>519331</v>
      </c>
      <c r="D4712" s="60" t="s">
        <v>395</v>
      </c>
      <c r="E4712" s="60" t="s">
        <v>793</v>
      </c>
    </row>
    <row r="4713" spans="2:5" x14ac:dyDescent="0.2">
      <c r="B4713" s="60" t="s">
        <v>7160</v>
      </c>
      <c r="C4713" s="192">
        <v>509966</v>
      </c>
      <c r="D4713" s="60" t="s">
        <v>7161</v>
      </c>
      <c r="E4713" s="60" t="s">
        <v>2565</v>
      </c>
    </row>
    <row r="4714" spans="2:5" x14ac:dyDescent="0.2">
      <c r="B4714" s="60" t="s">
        <v>7162</v>
      </c>
      <c r="C4714" s="192">
        <v>532893</v>
      </c>
      <c r="D4714" s="60" t="s">
        <v>395</v>
      </c>
      <c r="E4714" s="60" t="s">
        <v>410</v>
      </c>
    </row>
    <row r="4715" spans="2:5" x14ac:dyDescent="0.2">
      <c r="B4715" s="60" t="s">
        <v>7163</v>
      </c>
      <c r="C4715" s="192">
        <v>517399</v>
      </c>
      <c r="D4715" s="60" t="s">
        <v>7164</v>
      </c>
      <c r="E4715" s="60" t="s">
        <v>764</v>
      </c>
    </row>
    <row r="4716" spans="2:5" x14ac:dyDescent="0.2">
      <c r="B4716" s="60" t="s">
        <v>7165</v>
      </c>
      <c r="C4716" s="192">
        <v>506142</v>
      </c>
      <c r="D4716" s="60" t="s">
        <v>395</v>
      </c>
      <c r="E4716" s="60" t="s">
        <v>378</v>
      </c>
    </row>
    <row r="4717" spans="2:5" x14ac:dyDescent="0.2">
      <c r="B4717" s="60" t="s">
        <v>7166</v>
      </c>
      <c r="C4717" s="192">
        <v>501391</v>
      </c>
      <c r="D4717" s="60" t="s">
        <v>395</v>
      </c>
      <c r="E4717" s="60" t="s">
        <v>417</v>
      </c>
    </row>
    <row r="4718" spans="2:5" x14ac:dyDescent="0.2">
      <c r="B4718" s="60" t="s">
        <v>7167</v>
      </c>
      <c r="C4718" s="192">
        <v>504220</v>
      </c>
      <c r="D4718" s="60" t="s">
        <v>395</v>
      </c>
      <c r="E4718" s="60" t="s">
        <v>403</v>
      </c>
    </row>
    <row r="4719" spans="2:5" x14ac:dyDescent="0.2">
      <c r="B4719" s="60" t="s">
        <v>7168</v>
      </c>
      <c r="C4719" s="192" t="s">
        <v>395</v>
      </c>
      <c r="D4719" s="60" t="s">
        <v>7169</v>
      </c>
      <c r="E4719" s="60" t="s">
        <v>486</v>
      </c>
    </row>
    <row r="4720" spans="2:5" x14ac:dyDescent="0.2">
      <c r="B4720" s="60" t="s">
        <v>7170</v>
      </c>
      <c r="C4720" s="192">
        <v>504220</v>
      </c>
      <c r="D4720" s="60" t="s">
        <v>395</v>
      </c>
      <c r="E4720" s="60" t="s">
        <v>403</v>
      </c>
    </row>
    <row r="4721" spans="2:5" x14ac:dyDescent="0.2">
      <c r="B4721" s="60" t="s">
        <v>7171</v>
      </c>
      <c r="C4721" s="192">
        <v>505583</v>
      </c>
      <c r="D4721" s="60" t="s">
        <v>395</v>
      </c>
      <c r="E4721" s="60" t="s">
        <v>481</v>
      </c>
    </row>
    <row r="4722" spans="2:5" x14ac:dyDescent="0.2">
      <c r="B4722" s="60" t="s">
        <v>7172</v>
      </c>
      <c r="C4722" s="192">
        <v>541445</v>
      </c>
      <c r="D4722" s="60" t="s">
        <v>395</v>
      </c>
      <c r="E4722" s="60" t="s">
        <v>693</v>
      </c>
    </row>
    <row r="4723" spans="2:5" x14ac:dyDescent="0.2">
      <c r="B4723" s="60" t="s">
        <v>7173</v>
      </c>
      <c r="C4723" s="192">
        <v>533023</v>
      </c>
      <c r="D4723" s="60" t="s">
        <v>7174</v>
      </c>
      <c r="E4723" s="60" t="s">
        <v>750</v>
      </c>
    </row>
    <row r="4724" spans="2:5" x14ac:dyDescent="0.2">
      <c r="B4724" s="60" t="s">
        <v>7175</v>
      </c>
      <c r="C4724" s="192">
        <v>533023</v>
      </c>
      <c r="D4724" s="60" t="s">
        <v>7176</v>
      </c>
      <c r="E4724" s="60" t="s">
        <v>750</v>
      </c>
    </row>
    <row r="4725" spans="2:5" x14ac:dyDescent="0.2">
      <c r="B4725" s="60" t="s">
        <v>7177</v>
      </c>
      <c r="C4725" s="192">
        <v>503675</v>
      </c>
      <c r="D4725" s="60" t="s">
        <v>395</v>
      </c>
      <c r="E4725" s="60" t="s">
        <v>816</v>
      </c>
    </row>
    <row r="4726" spans="2:5" x14ac:dyDescent="0.2">
      <c r="B4726" s="60" t="s">
        <v>7178</v>
      </c>
      <c r="C4726" s="192">
        <v>501370</v>
      </c>
      <c r="D4726" s="60" t="s">
        <v>395</v>
      </c>
      <c r="E4726" s="60" t="s">
        <v>479</v>
      </c>
    </row>
    <row r="4727" spans="2:5" x14ac:dyDescent="0.2">
      <c r="B4727" s="60" t="s">
        <v>7179</v>
      </c>
      <c r="C4727" s="192">
        <v>507410</v>
      </c>
      <c r="D4727" s="60" t="s">
        <v>7180</v>
      </c>
      <c r="E4727" s="60" t="s">
        <v>384</v>
      </c>
    </row>
    <row r="4728" spans="2:5" x14ac:dyDescent="0.2">
      <c r="B4728" s="60" t="s">
        <v>7181</v>
      </c>
      <c r="C4728" s="192">
        <v>511147</v>
      </c>
      <c r="D4728" s="60" t="s">
        <v>395</v>
      </c>
      <c r="E4728" s="60" t="s">
        <v>412</v>
      </c>
    </row>
    <row r="4729" spans="2:5" x14ac:dyDescent="0.2">
      <c r="B4729" s="60" t="s">
        <v>7182</v>
      </c>
      <c r="C4729" s="192">
        <v>532053</v>
      </c>
      <c r="D4729" s="60" t="s">
        <v>395</v>
      </c>
      <c r="E4729" s="60" t="s">
        <v>378</v>
      </c>
    </row>
    <row r="4730" spans="2:5" x14ac:dyDescent="0.2">
      <c r="B4730" s="60" t="s">
        <v>7183</v>
      </c>
      <c r="C4730" s="192">
        <v>524212</v>
      </c>
      <c r="D4730" s="60" t="s">
        <v>7184</v>
      </c>
      <c r="E4730" s="60" t="s">
        <v>433</v>
      </c>
    </row>
    <row r="4731" spans="2:5" x14ac:dyDescent="0.2">
      <c r="B4731" s="60" t="s">
        <v>7185</v>
      </c>
      <c r="C4731" s="192">
        <v>511690</v>
      </c>
      <c r="D4731" s="60" t="s">
        <v>395</v>
      </c>
      <c r="E4731" s="60" t="s">
        <v>412</v>
      </c>
    </row>
    <row r="4732" spans="2:5" x14ac:dyDescent="0.2">
      <c r="B4732" s="60" t="s">
        <v>7186</v>
      </c>
      <c r="C4732" s="192">
        <v>508494</v>
      </c>
      <c r="D4732" s="60" t="s">
        <v>395</v>
      </c>
      <c r="E4732" s="60" t="s">
        <v>802</v>
      </c>
    </row>
    <row r="4733" spans="2:5" x14ac:dyDescent="0.2">
      <c r="B4733" s="60" t="s">
        <v>7187</v>
      </c>
      <c r="C4733" s="192">
        <v>523660</v>
      </c>
      <c r="D4733" s="60" t="s">
        <v>395</v>
      </c>
      <c r="E4733" s="60" t="s">
        <v>475</v>
      </c>
    </row>
    <row r="4734" spans="2:5" x14ac:dyDescent="0.2">
      <c r="B4734" s="60" t="s">
        <v>7188</v>
      </c>
      <c r="C4734" s="192" t="s">
        <v>395</v>
      </c>
      <c r="D4734" s="60" t="s">
        <v>7189</v>
      </c>
      <c r="E4734" s="60" t="s">
        <v>406</v>
      </c>
    </row>
    <row r="4735" spans="2:5" x14ac:dyDescent="0.2">
      <c r="B4735" s="60" t="s">
        <v>7190</v>
      </c>
      <c r="C4735" s="192">
        <v>780016</v>
      </c>
      <c r="D4735" s="60" t="s">
        <v>395</v>
      </c>
      <c r="E4735" s="60" t="s">
        <v>486</v>
      </c>
    </row>
    <row r="4736" spans="2:5" x14ac:dyDescent="0.2">
      <c r="B4736" s="60" t="s">
        <v>7191</v>
      </c>
      <c r="C4736" s="192">
        <v>517498</v>
      </c>
      <c r="D4736" s="60" t="s">
        <v>7192</v>
      </c>
      <c r="E4736" s="60" t="s">
        <v>693</v>
      </c>
    </row>
    <row r="4737" spans="2:5" x14ac:dyDescent="0.2">
      <c r="B4737" s="60" t="s">
        <v>7193</v>
      </c>
      <c r="C4737" s="192">
        <v>511074</v>
      </c>
      <c r="D4737" s="60" t="s">
        <v>395</v>
      </c>
      <c r="E4737" s="60" t="s">
        <v>412</v>
      </c>
    </row>
    <row r="4738" spans="2:5" x14ac:dyDescent="0.2">
      <c r="B4738" s="60" t="s">
        <v>7194</v>
      </c>
      <c r="C4738" s="192">
        <v>533452</v>
      </c>
      <c r="D4738" s="60" t="s">
        <v>7195</v>
      </c>
      <c r="E4738" s="60" t="s">
        <v>378</v>
      </c>
    </row>
    <row r="4739" spans="2:5" x14ac:dyDescent="0.2">
      <c r="B4739" s="60" t="s">
        <v>7196</v>
      </c>
      <c r="C4739" s="192">
        <v>523011</v>
      </c>
      <c r="D4739" s="60" t="s">
        <v>7197</v>
      </c>
      <c r="E4739" s="60" t="s">
        <v>417</v>
      </c>
    </row>
    <row r="4740" spans="2:5" x14ac:dyDescent="0.2">
      <c r="B4740" s="60" t="s">
        <v>7198</v>
      </c>
      <c r="C4740" s="192">
        <v>504988</v>
      </c>
      <c r="D4740" s="60" t="s">
        <v>395</v>
      </c>
      <c r="E4740" s="60" t="s">
        <v>1314</v>
      </c>
    </row>
    <row r="4741" spans="2:5" x14ac:dyDescent="0.2">
      <c r="B4741" s="60" t="s">
        <v>7199</v>
      </c>
      <c r="C4741" s="192">
        <v>524661</v>
      </c>
      <c r="D4741" s="60" t="s">
        <v>395</v>
      </c>
      <c r="E4741" s="60" t="s">
        <v>433</v>
      </c>
    </row>
    <row r="4742" spans="2:5" x14ac:dyDescent="0.2">
      <c r="B4742" s="60" t="s">
        <v>7200</v>
      </c>
      <c r="C4742" s="192">
        <v>532016</v>
      </c>
      <c r="D4742" s="60" t="s">
        <v>395</v>
      </c>
      <c r="E4742" s="60" t="s">
        <v>481</v>
      </c>
    </row>
    <row r="4743" spans="2:5" x14ac:dyDescent="0.2">
      <c r="B4743" s="60" t="s">
        <v>7201</v>
      </c>
      <c r="C4743" s="192">
        <v>531211</v>
      </c>
      <c r="D4743" s="60" t="s">
        <v>395</v>
      </c>
      <c r="E4743" s="60" t="s">
        <v>378</v>
      </c>
    </row>
    <row r="4744" spans="2:5" x14ac:dyDescent="0.2">
      <c r="B4744" s="60" t="s">
        <v>7202</v>
      </c>
      <c r="C4744" s="192">
        <v>514162</v>
      </c>
      <c r="D4744" s="60" t="s">
        <v>7203</v>
      </c>
      <c r="E4744" s="60" t="s">
        <v>410</v>
      </c>
    </row>
    <row r="4745" spans="2:5" x14ac:dyDescent="0.2">
      <c r="B4745" s="60" t="s">
        <v>7204</v>
      </c>
      <c r="C4745" s="192">
        <v>532144</v>
      </c>
      <c r="D4745" s="60" t="s">
        <v>7205</v>
      </c>
      <c r="E4745" s="60" t="s">
        <v>793</v>
      </c>
    </row>
    <row r="4746" spans="2:5" x14ac:dyDescent="0.2">
      <c r="B4746" s="60" t="s">
        <v>7206</v>
      </c>
      <c r="C4746" s="192">
        <v>532553</v>
      </c>
      <c r="D4746" s="60" t="s">
        <v>7207</v>
      </c>
      <c r="E4746" s="60" t="s">
        <v>793</v>
      </c>
    </row>
    <row r="4747" spans="2:5" x14ac:dyDescent="0.2">
      <c r="B4747" s="60" t="s">
        <v>7208</v>
      </c>
      <c r="C4747" s="192">
        <v>514162</v>
      </c>
      <c r="D4747" s="60" t="s">
        <v>7203</v>
      </c>
      <c r="E4747" s="60" t="s">
        <v>410</v>
      </c>
    </row>
    <row r="4748" spans="2:5" x14ac:dyDescent="0.2">
      <c r="B4748" s="60" t="s">
        <v>7209</v>
      </c>
      <c r="C4748" s="192">
        <v>533252</v>
      </c>
      <c r="D4748" s="60" t="s">
        <v>7210</v>
      </c>
      <c r="E4748" s="60" t="s">
        <v>378</v>
      </c>
    </row>
    <row r="4749" spans="2:5" x14ac:dyDescent="0.2">
      <c r="B4749" s="60" t="s">
        <v>7211</v>
      </c>
      <c r="C4749" s="192">
        <v>526431</v>
      </c>
      <c r="D4749" s="60" t="s">
        <v>395</v>
      </c>
      <c r="E4749" s="60" t="s">
        <v>821</v>
      </c>
    </row>
    <row r="4750" spans="2:5" x14ac:dyDescent="0.2">
      <c r="B4750" s="60" t="s">
        <v>7212</v>
      </c>
      <c r="C4750" s="192">
        <v>505412</v>
      </c>
      <c r="D4750" s="60" t="s">
        <v>7213</v>
      </c>
      <c r="E4750" s="60" t="s">
        <v>403</v>
      </c>
    </row>
    <row r="4751" spans="2:5" x14ac:dyDescent="0.2">
      <c r="B4751" s="60" t="s">
        <v>7214</v>
      </c>
      <c r="C4751" s="192">
        <v>505412</v>
      </c>
      <c r="D4751" s="60" t="s">
        <v>7213</v>
      </c>
      <c r="E4751" s="60" t="s">
        <v>403</v>
      </c>
    </row>
    <row r="4752" spans="2:5" x14ac:dyDescent="0.2">
      <c r="B4752" s="60" t="s">
        <v>7215</v>
      </c>
      <c r="C4752" s="192">
        <v>532373</v>
      </c>
      <c r="D4752" s="60" t="s">
        <v>395</v>
      </c>
      <c r="E4752" s="60" t="s">
        <v>417</v>
      </c>
    </row>
    <row r="4753" spans="2:5" x14ac:dyDescent="0.2">
      <c r="B4753" s="60" t="s">
        <v>7216</v>
      </c>
      <c r="C4753" s="192">
        <v>500444</v>
      </c>
      <c r="D4753" s="60" t="s">
        <v>7217</v>
      </c>
      <c r="E4753" s="60" t="s">
        <v>389</v>
      </c>
    </row>
    <row r="4754" spans="2:5" x14ac:dyDescent="0.2">
      <c r="B4754" s="60" t="s">
        <v>7218</v>
      </c>
      <c r="C4754" s="192">
        <v>538382</v>
      </c>
      <c r="D4754" s="60" t="s">
        <v>395</v>
      </c>
      <c r="E4754" s="60" t="s">
        <v>417</v>
      </c>
    </row>
    <row r="4755" spans="2:5" x14ac:dyDescent="0.2">
      <c r="B4755" s="60" t="s">
        <v>7219</v>
      </c>
      <c r="C4755" s="192">
        <v>504998</v>
      </c>
      <c r="D4755" s="60" t="s">
        <v>395</v>
      </c>
      <c r="E4755" s="60" t="s">
        <v>427</v>
      </c>
    </row>
    <row r="4756" spans="2:5" x14ac:dyDescent="0.2">
      <c r="B4756" s="60" t="s">
        <v>7220</v>
      </c>
      <c r="C4756" s="192">
        <v>505533</v>
      </c>
      <c r="D4756" s="60" t="s">
        <v>395</v>
      </c>
      <c r="E4756" s="60" t="s">
        <v>884</v>
      </c>
    </row>
    <row r="4757" spans="2:5" x14ac:dyDescent="0.2">
      <c r="B4757" s="60" t="s">
        <v>7221</v>
      </c>
      <c r="C4757" s="192">
        <v>590073</v>
      </c>
      <c r="D4757" s="60" t="s">
        <v>7222</v>
      </c>
      <c r="E4757" s="60" t="s">
        <v>750</v>
      </c>
    </row>
    <row r="4758" spans="2:5" x14ac:dyDescent="0.2">
      <c r="B4758" s="60" t="s">
        <v>7223</v>
      </c>
      <c r="C4758" s="192">
        <v>590073</v>
      </c>
      <c r="D4758" s="60" t="s">
        <v>7222</v>
      </c>
      <c r="E4758" s="60" t="s">
        <v>750</v>
      </c>
    </row>
    <row r="4759" spans="2:5" x14ac:dyDescent="0.2">
      <c r="B4759" s="60" t="s">
        <v>7224</v>
      </c>
      <c r="C4759" s="192">
        <v>500238</v>
      </c>
      <c r="D4759" s="60" t="s">
        <v>7225</v>
      </c>
      <c r="E4759" s="60" t="s">
        <v>764</v>
      </c>
    </row>
    <row r="4760" spans="2:5" x14ac:dyDescent="0.2">
      <c r="B4760" s="60" t="s">
        <v>7226</v>
      </c>
      <c r="C4760" s="192">
        <v>500238</v>
      </c>
      <c r="D4760" s="60" t="s">
        <v>7225</v>
      </c>
      <c r="E4760" s="60" t="s">
        <v>764</v>
      </c>
    </row>
    <row r="4761" spans="2:5" x14ac:dyDescent="0.2">
      <c r="B4761" s="60" t="s">
        <v>7227</v>
      </c>
      <c r="C4761" s="192">
        <v>513713</v>
      </c>
      <c r="D4761" s="60" t="s">
        <v>395</v>
      </c>
      <c r="E4761" s="60" t="s">
        <v>509</v>
      </c>
    </row>
    <row r="4762" spans="2:5" x14ac:dyDescent="0.2">
      <c r="B4762" s="60" t="s">
        <v>7228</v>
      </c>
      <c r="C4762" s="192">
        <v>542667</v>
      </c>
      <c r="D4762" s="60" t="s">
        <v>7229</v>
      </c>
      <c r="E4762" s="60" t="s">
        <v>761</v>
      </c>
    </row>
    <row r="4763" spans="2:5" x14ac:dyDescent="0.2">
      <c r="B4763" s="60" t="s">
        <v>7230</v>
      </c>
      <c r="C4763" s="192">
        <v>519214</v>
      </c>
      <c r="D4763" s="60" t="s">
        <v>395</v>
      </c>
      <c r="E4763" s="60" t="s">
        <v>412</v>
      </c>
    </row>
    <row r="4764" spans="2:5" x14ac:dyDescent="0.2">
      <c r="B4764" s="60" t="s">
        <v>7231</v>
      </c>
      <c r="C4764" s="192">
        <v>519224</v>
      </c>
      <c r="D4764" s="60" t="s">
        <v>7232</v>
      </c>
      <c r="E4764" s="60" t="s">
        <v>417</v>
      </c>
    </row>
    <row r="4765" spans="2:5" x14ac:dyDescent="0.2">
      <c r="B4765" s="60" t="s">
        <v>7233</v>
      </c>
      <c r="C4765" s="192">
        <v>526586</v>
      </c>
      <c r="D4765" s="60" t="s">
        <v>395</v>
      </c>
      <c r="E4765" s="60" t="s">
        <v>515</v>
      </c>
    </row>
    <row r="4766" spans="2:5" x14ac:dyDescent="0.2">
      <c r="B4766" s="60" t="s">
        <v>7234</v>
      </c>
      <c r="C4766" s="192">
        <v>522029</v>
      </c>
      <c r="D4766" s="60" t="s">
        <v>7235</v>
      </c>
      <c r="E4766" s="60" t="s">
        <v>403</v>
      </c>
    </row>
    <row r="4767" spans="2:5" x14ac:dyDescent="0.2">
      <c r="B4767" s="60" t="s">
        <v>7236</v>
      </c>
      <c r="C4767" s="192">
        <v>512022</v>
      </c>
      <c r="D4767" s="60" t="s">
        <v>395</v>
      </c>
      <c r="E4767" s="60" t="s">
        <v>378</v>
      </c>
    </row>
    <row r="4768" spans="2:5" x14ac:dyDescent="0.2">
      <c r="B4768" s="60" t="s">
        <v>7237</v>
      </c>
      <c r="C4768" s="192">
        <v>512022</v>
      </c>
      <c r="D4768" s="60" t="s">
        <v>395</v>
      </c>
      <c r="E4768" s="60" t="s">
        <v>378</v>
      </c>
    </row>
    <row r="4769" spans="2:5" x14ac:dyDescent="0.2">
      <c r="B4769" s="60" t="s">
        <v>7238</v>
      </c>
      <c r="C4769" s="192">
        <v>526471</v>
      </c>
      <c r="D4769" s="60" t="s">
        <v>395</v>
      </c>
      <c r="E4769" s="60" t="s">
        <v>1026</v>
      </c>
    </row>
    <row r="4770" spans="2:5" x14ac:dyDescent="0.2">
      <c r="B4770" s="60" t="s">
        <v>7239</v>
      </c>
      <c r="C4770" s="192">
        <v>514470</v>
      </c>
      <c r="D4770" s="60" t="s">
        <v>395</v>
      </c>
      <c r="E4770" s="60" t="s">
        <v>410</v>
      </c>
    </row>
    <row r="4771" spans="2:5" x14ac:dyDescent="0.2">
      <c r="B4771" s="60" t="s">
        <v>7240</v>
      </c>
      <c r="C4771" s="192">
        <v>514348</v>
      </c>
      <c r="D4771" s="60" t="s">
        <v>7241</v>
      </c>
      <c r="E4771" s="60" t="s">
        <v>410</v>
      </c>
    </row>
    <row r="4772" spans="2:5" x14ac:dyDescent="0.2">
      <c r="B4772" s="60" t="s">
        <v>7242</v>
      </c>
      <c r="C4772" s="192">
        <v>524758</v>
      </c>
      <c r="D4772" s="60" t="s">
        <v>395</v>
      </c>
      <c r="E4772" s="60" t="s">
        <v>433</v>
      </c>
    </row>
    <row r="4773" spans="2:5" x14ac:dyDescent="0.2">
      <c r="B4773" s="60" t="s">
        <v>7243</v>
      </c>
      <c r="C4773" s="192">
        <v>538873</v>
      </c>
      <c r="D4773" s="60" t="s">
        <v>395</v>
      </c>
      <c r="E4773" s="60" t="s">
        <v>412</v>
      </c>
    </row>
    <row r="4774" spans="2:5" x14ac:dyDescent="0.2">
      <c r="B4774" s="60" t="s">
        <v>7244</v>
      </c>
      <c r="C4774" s="192">
        <v>507685</v>
      </c>
      <c r="D4774" s="60" t="s">
        <v>7245</v>
      </c>
      <c r="E4774" s="60" t="s">
        <v>381</v>
      </c>
    </row>
    <row r="4775" spans="2:5" x14ac:dyDescent="0.2">
      <c r="B4775" s="60" t="s">
        <v>7246</v>
      </c>
      <c r="C4775" s="192">
        <v>507817</v>
      </c>
      <c r="D4775" s="60" t="s">
        <v>395</v>
      </c>
      <c r="E4775" s="60" t="s">
        <v>410</v>
      </c>
    </row>
    <row r="4776" spans="2:5" x14ac:dyDescent="0.2">
      <c r="B4776" s="60" t="s">
        <v>7247</v>
      </c>
      <c r="C4776" s="192">
        <v>511642</v>
      </c>
      <c r="D4776" s="60" t="s">
        <v>395</v>
      </c>
      <c r="E4776" s="60" t="s">
        <v>412</v>
      </c>
    </row>
    <row r="4777" spans="2:5" x14ac:dyDescent="0.2">
      <c r="B4777" s="60" t="s">
        <v>7248</v>
      </c>
      <c r="C4777" s="192">
        <v>532300</v>
      </c>
      <c r="D4777" s="60" t="s">
        <v>7249</v>
      </c>
      <c r="E4777" s="60" t="s">
        <v>433</v>
      </c>
    </row>
    <row r="4778" spans="2:5" x14ac:dyDescent="0.2">
      <c r="B4778" s="60" t="s">
        <v>7250</v>
      </c>
      <c r="C4778" s="192">
        <v>531396</v>
      </c>
      <c r="D4778" s="60" t="s">
        <v>395</v>
      </c>
      <c r="E4778" s="60" t="s">
        <v>488</v>
      </c>
    </row>
    <row r="4779" spans="2:5" x14ac:dyDescent="0.2">
      <c r="B4779" s="60" t="s">
        <v>7251</v>
      </c>
      <c r="C4779" s="192">
        <v>538128</v>
      </c>
      <c r="D4779" s="60" t="s">
        <v>395</v>
      </c>
      <c r="E4779" s="60" t="s">
        <v>509</v>
      </c>
    </row>
    <row r="4780" spans="2:5" x14ac:dyDescent="0.2">
      <c r="B4780" s="60" t="s">
        <v>7252</v>
      </c>
      <c r="C4780" s="192">
        <v>538268</v>
      </c>
      <c r="D4780" s="60" t="s">
        <v>7253</v>
      </c>
      <c r="E4780" s="60" t="s">
        <v>573</v>
      </c>
    </row>
    <row r="4781" spans="2:5" x14ac:dyDescent="0.2">
      <c r="B4781" s="60" t="s">
        <v>7254</v>
      </c>
      <c r="C4781" s="192">
        <v>526959</v>
      </c>
      <c r="D4781" s="60" t="s">
        <v>395</v>
      </c>
      <c r="E4781" s="60" t="s">
        <v>596</v>
      </c>
    </row>
    <row r="4782" spans="2:5" x14ac:dyDescent="0.2">
      <c r="B4782" s="60" t="s">
        <v>7255</v>
      </c>
      <c r="C4782" s="192">
        <v>526525</v>
      </c>
      <c r="D4782" s="60" t="s">
        <v>395</v>
      </c>
      <c r="E4782" s="60" t="s">
        <v>509</v>
      </c>
    </row>
    <row r="4783" spans="2:5" x14ac:dyDescent="0.2">
      <c r="B4783" s="60" t="s">
        <v>7256</v>
      </c>
      <c r="C4783" s="192">
        <v>538451</v>
      </c>
      <c r="D4783" s="60" t="s">
        <v>395</v>
      </c>
      <c r="E4783" s="60" t="s">
        <v>415</v>
      </c>
    </row>
    <row r="4784" spans="2:5" x14ac:dyDescent="0.2">
      <c r="B4784" s="60" t="s">
        <v>7257</v>
      </c>
      <c r="C4784" s="192" t="s">
        <v>395</v>
      </c>
      <c r="D4784" s="60" t="s">
        <v>7258</v>
      </c>
      <c r="E4784" s="60" t="s">
        <v>406</v>
      </c>
    </row>
    <row r="4785" spans="2:5" x14ac:dyDescent="0.2">
      <c r="B4785" s="60" t="s">
        <v>7259</v>
      </c>
      <c r="C4785" s="192">
        <v>505872</v>
      </c>
      <c r="D4785" s="60" t="s">
        <v>395</v>
      </c>
      <c r="E4785" s="60" t="s">
        <v>403</v>
      </c>
    </row>
    <row r="4786" spans="2:5" x14ac:dyDescent="0.2">
      <c r="B4786" s="60" t="s">
        <v>7260</v>
      </c>
      <c r="C4786" s="192">
        <v>532616</v>
      </c>
      <c r="D4786" s="60" t="s">
        <v>7261</v>
      </c>
      <c r="E4786" s="60" t="s">
        <v>725</v>
      </c>
    </row>
    <row r="4787" spans="2:5" x14ac:dyDescent="0.2">
      <c r="B4787" s="60" t="s">
        <v>7262</v>
      </c>
      <c r="C4787" s="192">
        <v>542367</v>
      </c>
      <c r="D4787" s="60" t="s">
        <v>7263</v>
      </c>
      <c r="E4787" s="60" t="s">
        <v>5518</v>
      </c>
    </row>
    <row r="4788" spans="2:5" x14ac:dyDescent="0.2">
      <c r="B4788" s="60" t="s">
        <v>7264</v>
      </c>
      <c r="C4788" s="192">
        <v>532788</v>
      </c>
      <c r="D4788" s="60" t="s">
        <v>7265</v>
      </c>
      <c r="E4788" s="60" t="s">
        <v>541</v>
      </c>
    </row>
    <row r="4789" spans="2:5" x14ac:dyDescent="0.2">
      <c r="B4789" s="60" t="s">
        <v>7266</v>
      </c>
      <c r="C4789" s="192">
        <v>590013</v>
      </c>
      <c r="D4789" s="60" t="s">
        <v>7267</v>
      </c>
      <c r="E4789" s="60" t="s">
        <v>443</v>
      </c>
    </row>
    <row r="4790" spans="2:5" x14ac:dyDescent="0.2">
      <c r="B4790" s="60" t="s">
        <v>7268</v>
      </c>
      <c r="C4790" s="192">
        <v>590013</v>
      </c>
      <c r="D4790" s="60" t="s">
        <v>7269</v>
      </c>
      <c r="E4790" s="60" t="s">
        <v>443</v>
      </c>
    </row>
    <row r="4791" spans="2:5" x14ac:dyDescent="0.2">
      <c r="B4791" s="60" t="s">
        <v>7270</v>
      </c>
      <c r="C4791" s="192">
        <v>511012</v>
      </c>
      <c r="D4791" s="60" t="s">
        <v>395</v>
      </c>
      <c r="E4791" s="60" t="s">
        <v>415</v>
      </c>
    </row>
    <row r="4792" spans="2:5" x14ac:dyDescent="0.2">
      <c r="B4792" s="60" t="s">
        <v>7271</v>
      </c>
      <c r="C4792" s="192">
        <v>514378</v>
      </c>
      <c r="D4792" s="60" t="s">
        <v>395</v>
      </c>
      <c r="E4792" s="60" t="s">
        <v>417</v>
      </c>
    </row>
    <row r="4793" spans="2:5" x14ac:dyDescent="0.2">
      <c r="B4793" s="60" t="s">
        <v>7272</v>
      </c>
      <c r="C4793" s="192">
        <v>539939</v>
      </c>
      <c r="D4793" s="60" t="s">
        <v>395</v>
      </c>
      <c r="E4793" s="60" t="s">
        <v>555</v>
      </c>
    </row>
    <row r="4794" spans="2:5" x14ac:dyDescent="0.2">
      <c r="B4794" s="60" t="s">
        <v>7273</v>
      </c>
      <c r="C4794" s="192">
        <v>511601</v>
      </c>
      <c r="D4794" s="60" t="s">
        <v>395</v>
      </c>
      <c r="E4794" s="60" t="s">
        <v>417</v>
      </c>
    </row>
    <row r="4795" spans="2:5" x14ac:dyDescent="0.2">
      <c r="B4795" s="60" t="s">
        <v>7274</v>
      </c>
      <c r="C4795" s="192">
        <v>516030</v>
      </c>
      <c r="D4795" s="60" t="s">
        <v>395</v>
      </c>
      <c r="E4795" s="60" t="s">
        <v>389</v>
      </c>
    </row>
    <row r="4796" spans="2:5" x14ac:dyDescent="0.2">
      <c r="B4796" s="60" t="s">
        <v>7275</v>
      </c>
      <c r="C4796" s="192">
        <v>541167</v>
      </c>
      <c r="D4796" s="60" t="s">
        <v>395</v>
      </c>
      <c r="E4796" s="60" t="s">
        <v>555</v>
      </c>
    </row>
    <row r="4797" spans="2:5" x14ac:dyDescent="0.2">
      <c r="B4797" s="60" t="s">
        <v>7276</v>
      </c>
      <c r="C4797" s="192">
        <v>530063</v>
      </c>
      <c r="D4797" s="60" t="s">
        <v>395</v>
      </c>
      <c r="E4797" s="60" t="s">
        <v>590</v>
      </c>
    </row>
    <row r="4798" spans="2:5" x14ac:dyDescent="0.2">
      <c r="B4798" s="60" t="s">
        <v>7277</v>
      </c>
      <c r="C4798" s="192">
        <v>532648</v>
      </c>
      <c r="D4798" s="60" t="s">
        <v>7278</v>
      </c>
      <c r="E4798" s="60" t="s">
        <v>713</v>
      </c>
    </row>
    <row r="4799" spans="2:5" x14ac:dyDescent="0.2">
      <c r="B4799" s="60" t="s">
        <v>7279</v>
      </c>
      <c r="C4799" s="192">
        <v>531260</v>
      </c>
      <c r="D4799" s="60" t="s">
        <v>395</v>
      </c>
      <c r="E4799" s="60" t="s">
        <v>455</v>
      </c>
    </row>
    <row r="4800" spans="2:5" x14ac:dyDescent="0.2">
      <c r="B4800" s="60" t="s">
        <v>7280</v>
      </c>
      <c r="C4800" s="192">
        <v>522209</v>
      </c>
      <c r="D4800" s="60" t="s">
        <v>395</v>
      </c>
      <c r="E4800" s="60" t="s">
        <v>378</v>
      </c>
    </row>
    <row r="4801" spans="2:5" x14ac:dyDescent="0.2">
      <c r="B4801" s="60" t="s">
        <v>7281</v>
      </c>
      <c r="C4801" s="192">
        <v>522209</v>
      </c>
      <c r="D4801" s="60" t="s">
        <v>395</v>
      </c>
      <c r="E4801" s="60" t="s">
        <v>378</v>
      </c>
    </row>
    <row r="4802" spans="2:5" x14ac:dyDescent="0.2">
      <c r="B4802" s="60" t="s">
        <v>7282</v>
      </c>
      <c r="C4802" s="192">
        <v>539097</v>
      </c>
      <c r="D4802" s="60" t="s">
        <v>395</v>
      </c>
      <c r="E4802" s="60" t="s">
        <v>417</v>
      </c>
    </row>
    <row r="4803" spans="2:5" x14ac:dyDescent="0.2">
      <c r="B4803" s="60" t="s">
        <v>7283</v>
      </c>
      <c r="C4803" s="192">
        <v>530675</v>
      </c>
      <c r="D4803" s="60" t="s">
        <v>395</v>
      </c>
      <c r="E4803" s="60" t="s">
        <v>509</v>
      </c>
    </row>
    <row r="4804" spans="2:5" x14ac:dyDescent="0.2">
      <c r="B4804" s="60" t="s">
        <v>7284</v>
      </c>
      <c r="C4804" s="192">
        <v>540550</v>
      </c>
      <c r="D4804" s="60" t="s">
        <v>395</v>
      </c>
      <c r="E4804" s="60" t="s">
        <v>555</v>
      </c>
    </row>
    <row r="4805" spans="2:5" x14ac:dyDescent="0.2">
      <c r="B4805" s="60" t="s">
        <v>7285</v>
      </c>
      <c r="C4805" s="192">
        <v>522108</v>
      </c>
      <c r="D4805" s="60" t="s">
        <v>395</v>
      </c>
      <c r="E4805" s="60" t="s">
        <v>750</v>
      </c>
    </row>
    <row r="4806" spans="2:5" x14ac:dyDescent="0.2">
      <c r="B4806" s="60" t="s">
        <v>7286</v>
      </c>
      <c r="C4806" s="192">
        <v>522108</v>
      </c>
      <c r="D4806" s="60" t="s">
        <v>395</v>
      </c>
      <c r="E4806" s="60" t="s">
        <v>750</v>
      </c>
    </row>
    <row r="4807" spans="2:5" x14ac:dyDescent="0.2">
      <c r="B4807" s="60" t="s">
        <v>7287</v>
      </c>
      <c r="C4807" s="192">
        <v>536846</v>
      </c>
      <c r="D4807" s="60" t="s">
        <v>395</v>
      </c>
      <c r="E4807" s="60" t="s">
        <v>793</v>
      </c>
    </row>
    <row r="4808" spans="2:5" x14ac:dyDescent="0.2">
      <c r="B4808" s="60" t="s">
        <v>7288</v>
      </c>
      <c r="C4808" s="192">
        <v>531663</v>
      </c>
      <c r="D4808" s="60" t="s">
        <v>7289</v>
      </c>
      <c r="E4808" s="60" t="s">
        <v>2213</v>
      </c>
    </row>
    <row r="4809" spans="2:5" x14ac:dyDescent="0.2">
      <c r="B4809" s="60" t="s">
        <v>7290</v>
      </c>
      <c r="C4809" s="192">
        <v>505163</v>
      </c>
      <c r="D4809" s="60" t="s">
        <v>395</v>
      </c>
      <c r="E4809" s="60" t="s">
        <v>750</v>
      </c>
    </row>
    <row r="4810" spans="2:5" x14ac:dyDescent="0.2">
      <c r="B4810" s="60" t="s">
        <v>7291</v>
      </c>
      <c r="C4810" s="192">
        <v>505163</v>
      </c>
      <c r="D4810" s="60" t="s">
        <v>395</v>
      </c>
      <c r="E4810" s="60" t="s">
        <v>750</v>
      </c>
    </row>
    <row r="4811" spans="2:5" x14ac:dyDescent="0.2">
      <c r="B4811" s="60" t="s">
        <v>7292</v>
      </c>
      <c r="C4811" s="192">
        <v>539963</v>
      </c>
      <c r="D4811" s="60" t="s">
        <v>395</v>
      </c>
      <c r="E4811" s="60" t="s">
        <v>475</v>
      </c>
    </row>
    <row r="4812" spans="2:5" x14ac:dyDescent="0.2">
      <c r="B4812" s="60" t="s">
        <v>7293</v>
      </c>
      <c r="C4812" s="192">
        <v>505537</v>
      </c>
      <c r="D4812" s="60" t="s">
        <v>7294</v>
      </c>
      <c r="E4812" s="60" t="s">
        <v>1133</v>
      </c>
    </row>
    <row r="4813" spans="2:5" x14ac:dyDescent="0.2">
      <c r="B4813" s="60" t="s">
        <v>7295</v>
      </c>
      <c r="C4813" s="192">
        <v>533287</v>
      </c>
      <c r="D4813" s="60" t="s">
        <v>7296</v>
      </c>
      <c r="E4813" s="60" t="s">
        <v>500</v>
      </c>
    </row>
    <row r="4814" spans="2:5" x14ac:dyDescent="0.2">
      <c r="B4814" s="60" t="s">
        <v>7297</v>
      </c>
      <c r="C4814" s="192">
        <v>532794</v>
      </c>
      <c r="D4814" s="60" t="s">
        <v>7298</v>
      </c>
      <c r="E4814" s="60" t="s">
        <v>1133</v>
      </c>
    </row>
    <row r="4815" spans="2:5" x14ac:dyDescent="0.2">
      <c r="B4815" s="60" t="s">
        <v>7299</v>
      </c>
      <c r="C4815" s="192">
        <v>533339</v>
      </c>
      <c r="D4815" s="60" t="s">
        <v>7300</v>
      </c>
      <c r="E4815" s="60" t="s">
        <v>488</v>
      </c>
    </row>
    <row r="4816" spans="2:5" x14ac:dyDescent="0.2">
      <c r="B4816" s="60" t="s">
        <v>7301</v>
      </c>
      <c r="C4816" s="192">
        <v>531845</v>
      </c>
      <c r="D4816" s="60" t="s">
        <v>7302</v>
      </c>
      <c r="E4816" s="60" t="s">
        <v>793</v>
      </c>
    </row>
    <row r="4817" spans="2:5" x14ac:dyDescent="0.2">
      <c r="B4817" s="60" t="s">
        <v>7303</v>
      </c>
      <c r="C4817" s="192">
        <v>531845</v>
      </c>
      <c r="D4817" s="60" t="s">
        <v>7302</v>
      </c>
      <c r="E4817" s="60" t="s">
        <v>793</v>
      </c>
    </row>
    <row r="4818" spans="2:5" x14ac:dyDescent="0.2">
      <c r="B4818" s="60" t="s">
        <v>7304</v>
      </c>
      <c r="C4818" s="192">
        <v>512553</v>
      </c>
      <c r="D4818" s="60" t="s">
        <v>7305</v>
      </c>
      <c r="E4818" s="60" t="s">
        <v>410</v>
      </c>
    </row>
    <row r="4819" spans="2:5" x14ac:dyDescent="0.2">
      <c r="B4819" s="60" t="s">
        <v>7306</v>
      </c>
      <c r="C4819" s="192">
        <v>514266</v>
      </c>
      <c r="D4819" s="60" t="s">
        <v>395</v>
      </c>
      <c r="E4819" s="60" t="s">
        <v>410</v>
      </c>
    </row>
    <row r="4820" spans="2:5" x14ac:dyDescent="0.2">
      <c r="B4820" s="60" t="s">
        <v>7307</v>
      </c>
      <c r="C4820" s="192">
        <v>530665</v>
      </c>
      <c r="D4820" s="60" t="s">
        <v>395</v>
      </c>
      <c r="E4820" s="60" t="s">
        <v>433</v>
      </c>
    </row>
    <row r="4821" spans="2:5" x14ac:dyDescent="0.2">
      <c r="B4821" s="60" t="s">
        <v>7308</v>
      </c>
      <c r="C4821" s="192">
        <v>530697</v>
      </c>
      <c r="D4821" s="60" t="s">
        <v>395</v>
      </c>
      <c r="E4821" s="60" t="s">
        <v>816</v>
      </c>
    </row>
    <row r="4822" spans="2:5" x14ac:dyDescent="0.2">
      <c r="B4822" s="60" t="s">
        <v>7309</v>
      </c>
      <c r="C4822" s="192">
        <v>532039</v>
      </c>
      <c r="D4822" s="60" t="s">
        <v>395</v>
      </c>
      <c r="E4822" s="60" t="s">
        <v>433</v>
      </c>
    </row>
    <row r="4823" spans="2:5" x14ac:dyDescent="0.2">
      <c r="B4823" s="60" t="s">
        <v>7310</v>
      </c>
      <c r="C4823" s="192">
        <v>504067</v>
      </c>
      <c r="D4823" s="60" t="s">
        <v>7311</v>
      </c>
      <c r="E4823" s="60" t="s">
        <v>381</v>
      </c>
    </row>
    <row r="4824" spans="2:5" x14ac:dyDescent="0.2">
      <c r="B4824" s="60" t="s">
        <v>7312</v>
      </c>
      <c r="C4824" s="192">
        <v>531404</v>
      </c>
      <c r="D4824" s="60" t="s">
        <v>7313</v>
      </c>
      <c r="E4824" s="60" t="s">
        <v>937</v>
      </c>
    </row>
    <row r="4825" spans="2:5" x14ac:dyDescent="0.2">
      <c r="B4825" s="60" t="s">
        <v>7314</v>
      </c>
      <c r="C4825" s="192">
        <v>541400</v>
      </c>
      <c r="D4825" s="60" t="s">
        <v>395</v>
      </c>
      <c r="E4825" s="60" t="s">
        <v>433</v>
      </c>
    </row>
    <row r="4826" spans="2:5" x14ac:dyDescent="0.2">
      <c r="B4826" s="60" t="s">
        <v>7315</v>
      </c>
      <c r="C4826" s="192">
        <v>521163</v>
      </c>
      <c r="D4826" s="60" t="s">
        <v>7316</v>
      </c>
      <c r="E4826" s="60" t="s">
        <v>509</v>
      </c>
    </row>
    <row r="4827" spans="2:5" x14ac:dyDescent="0.2">
      <c r="B4827" s="60" t="s">
        <v>7317</v>
      </c>
      <c r="C4827" s="192" t="s">
        <v>395</v>
      </c>
      <c r="D4827" s="60" t="s">
        <v>7318</v>
      </c>
      <c r="E4827" s="60" t="s">
        <v>406</v>
      </c>
    </row>
    <row r="4828" spans="2:5" x14ac:dyDescent="0.2">
      <c r="B4828" s="60" t="s">
        <v>7319</v>
      </c>
      <c r="C4828" s="192">
        <v>512587</v>
      </c>
      <c r="D4828" s="60" t="s">
        <v>7320</v>
      </c>
      <c r="E4828" s="60" t="s">
        <v>509</v>
      </c>
    </row>
    <row r="4829" spans="2:5" x14ac:dyDescent="0.2">
      <c r="B4829" s="60" t="s">
        <v>7321</v>
      </c>
      <c r="C4829" s="192">
        <v>503641</v>
      </c>
      <c r="D4829" s="60" t="s">
        <v>7322</v>
      </c>
      <c r="E4829" s="60" t="s">
        <v>479</v>
      </c>
    </row>
    <row r="4830" spans="2:5" x14ac:dyDescent="0.2">
      <c r="B4830" s="60" t="s">
        <v>7323</v>
      </c>
      <c r="C4830" s="192" t="s">
        <v>395</v>
      </c>
      <c r="D4830" s="60" t="s">
        <v>7324</v>
      </c>
      <c r="E4830" s="60" t="s">
        <v>406</v>
      </c>
    </row>
    <row r="4831" spans="2:5" x14ac:dyDescent="0.2">
      <c r="B4831" s="60" t="s">
        <v>7325</v>
      </c>
      <c r="C4831" s="192">
        <v>534742</v>
      </c>
      <c r="D4831" s="60" t="s">
        <v>7326</v>
      </c>
      <c r="E4831" s="60" t="s">
        <v>903</v>
      </c>
    </row>
    <row r="4832" spans="2:5" x14ac:dyDescent="0.2">
      <c r="B4832" s="60" t="s">
        <v>7327</v>
      </c>
      <c r="C4832" s="192">
        <v>500780</v>
      </c>
      <c r="D4832" s="60" t="s">
        <v>7328</v>
      </c>
      <c r="E4832" s="60" t="s">
        <v>903</v>
      </c>
    </row>
    <row r="4833" spans="2:5" x14ac:dyDescent="0.2">
      <c r="B4833" s="60" t="s">
        <v>7329</v>
      </c>
      <c r="C4833" s="192">
        <v>531335</v>
      </c>
      <c r="D4833" s="60" t="s">
        <v>7330</v>
      </c>
      <c r="E4833" s="60" t="s">
        <v>455</v>
      </c>
    </row>
    <row r="4834" spans="2:5" x14ac:dyDescent="0.2">
      <c r="B4834" s="60" t="s">
        <v>7331</v>
      </c>
      <c r="C4834" s="192">
        <v>532883</v>
      </c>
      <c r="D4834" s="60" t="s">
        <v>7332</v>
      </c>
      <c r="E4834" s="60" t="s">
        <v>488</v>
      </c>
    </row>
    <row r="4835" spans="2:5" x14ac:dyDescent="0.2">
      <c r="B4835" s="60" t="s">
        <v>7333</v>
      </c>
      <c r="C4835" s="192">
        <v>500202</v>
      </c>
      <c r="D4835" s="60" t="s">
        <v>7334</v>
      </c>
      <c r="E4835" s="60" t="s">
        <v>412</v>
      </c>
    </row>
    <row r="4836" spans="2:5" x14ac:dyDescent="0.2">
      <c r="B4836" s="60" t="s">
        <v>7335</v>
      </c>
      <c r="C4836" s="192">
        <v>500458</v>
      </c>
      <c r="D4836" s="60" t="s">
        <v>7336</v>
      </c>
      <c r="E4836" s="60" t="s">
        <v>475</v>
      </c>
    </row>
    <row r="4837" spans="2:5" x14ac:dyDescent="0.2">
      <c r="B4837" s="60" t="s">
        <v>7337</v>
      </c>
      <c r="C4837" s="192">
        <v>501111</v>
      </c>
      <c r="D4837" s="60" t="s">
        <v>7338</v>
      </c>
      <c r="E4837" s="60" t="s">
        <v>417</v>
      </c>
    </row>
    <row r="4838" spans="2:5" x14ac:dyDescent="0.2">
      <c r="B4838" s="60" t="s">
        <v>7339</v>
      </c>
      <c r="C4838" s="192">
        <v>501151</v>
      </c>
      <c r="D4838" s="60" t="s">
        <v>7340</v>
      </c>
      <c r="E4838" s="60" t="s">
        <v>378</v>
      </c>
    </row>
    <row r="4839" spans="2:5" x14ac:dyDescent="0.2">
      <c r="B4839" s="60" t="s">
        <v>7341</v>
      </c>
      <c r="C4839" s="192">
        <v>501311</v>
      </c>
      <c r="D4839" s="60" t="s">
        <v>7342</v>
      </c>
      <c r="E4839" s="60" t="s">
        <v>412</v>
      </c>
    </row>
    <row r="4840" spans="2:5" x14ac:dyDescent="0.2">
      <c r="B4840" s="60" t="s">
        <v>7343</v>
      </c>
      <c r="C4840" s="192">
        <v>501622</v>
      </c>
      <c r="D4840" s="60" t="s">
        <v>7344</v>
      </c>
      <c r="E4840" s="60" t="s">
        <v>7345</v>
      </c>
    </row>
    <row r="4841" spans="2:5" x14ac:dyDescent="0.2">
      <c r="B4841" s="60" t="s">
        <v>7346</v>
      </c>
      <c r="C4841" s="192">
        <v>502850</v>
      </c>
      <c r="D4841" s="60" t="s">
        <v>7347</v>
      </c>
      <c r="E4841" s="60" t="s">
        <v>410</v>
      </c>
    </row>
    <row r="4842" spans="2:5" x14ac:dyDescent="0.2">
      <c r="B4842" s="60" t="s">
        <v>7348</v>
      </c>
      <c r="C4842" s="192">
        <v>503669</v>
      </c>
      <c r="D4842" s="60" t="s">
        <v>7349</v>
      </c>
      <c r="E4842" s="60" t="s">
        <v>7345</v>
      </c>
    </row>
    <row r="4843" spans="2:5" x14ac:dyDescent="0.2">
      <c r="B4843" s="60" t="s">
        <v>7350</v>
      </c>
      <c r="C4843" s="192">
        <v>506975</v>
      </c>
      <c r="D4843" s="60" t="s">
        <v>7351</v>
      </c>
      <c r="E4843" s="60" t="s">
        <v>410</v>
      </c>
    </row>
    <row r="4844" spans="2:5" x14ac:dyDescent="0.2">
      <c r="B4844" s="60" t="s">
        <v>7352</v>
      </c>
      <c r="C4844" s="192">
        <v>508924</v>
      </c>
      <c r="D4844" s="60" t="s">
        <v>7353</v>
      </c>
      <c r="E4844" s="60" t="s">
        <v>7345</v>
      </c>
    </row>
    <row r="4845" spans="2:5" x14ac:dyDescent="0.2">
      <c r="B4845" s="60" t="s">
        <v>7354</v>
      </c>
      <c r="C4845" s="192">
        <v>511260</v>
      </c>
      <c r="D4845" s="60" t="s">
        <v>7355</v>
      </c>
      <c r="E4845" s="60" t="s">
        <v>378</v>
      </c>
    </row>
    <row r="4846" spans="2:5" x14ac:dyDescent="0.2">
      <c r="B4846" s="60" t="s">
        <v>7356</v>
      </c>
      <c r="C4846" s="192">
        <v>511730</v>
      </c>
      <c r="D4846" s="60" t="s">
        <v>7357</v>
      </c>
      <c r="E4846" s="60" t="s">
        <v>412</v>
      </c>
    </row>
    <row r="4847" spans="2:5" x14ac:dyDescent="0.2">
      <c r="B4847" s="60" t="s">
        <v>7358</v>
      </c>
      <c r="C4847" s="192">
        <v>512221</v>
      </c>
      <c r="D4847" s="60" t="s">
        <v>7359</v>
      </c>
      <c r="E4847" s="60" t="s">
        <v>412</v>
      </c>
    </row>
    <row r="4848" spans="2:5" x14ac:dyDescent="0.2">
      <c r="B4848" s="60" t="s">
        <v>7360</v>
      </c>
      <c r="C4848" s="192">
        <v>512344</v>
      </c>
      <c r="D4848" s="60" t="s">
        <v>7361</v>
      </c>
      <c r="E4848" s="60" t="s">
        <v>417</v>
      </c>
    </row>
    <row r="4849" spans="2:5" x14ac:dyDescent="0.2">
      <c r="B4849" s="60" t="s">
        <v>7362</v>
      </c>
      <c r="C4849" s="192">
        <v>512345</v>
      </c>
      <c r="D4849" s="60" t="s">
        <v>7363</v>
      </c>
      <c r="E4849" s="60" t="s">
        <v>378</v>
      </c>
    </row>
    <row r="4850" spans="2:5" x14ac:dyDescent="0.2">
      <c r="B4850" s="60" t="s">
        <v>7364</v>
      </c>
      <c r="C4850" s="192">
        <v>512479</v>
      </c>
      <c r="D4850" s="60" t="s">
        <v>7365</v>
      </c>
      <c r="E4850" s="60" t="s">
        <v>481</v>
      </c>
    </row>
    <row r="4851" spans="2:5" x14ac:dyDescent="0.2">
      <c r="B4851" s="60" t="s">
        <v>7366</v>
      </c>
      <c r="C4851" s="192">
        <v>513343</v>
      </c>
      <c r="D4851" s="60" t="s">
        <v>7367</v>
      </c>
      <c r="E4851" s="60" t="s">
        <v>718</v>
      </c>
    </row>
    <row r="4852" spans="2:5" x14ac:dyDescent="0.2">
      <c r="B4852" s="60" t="s">
        <v>7368</v>
      </c>
      <c r="C4852" s="192">
        <v>513418</v>
      </c>
      <c r="D4852" s="60" t="s">
        <v>7369</v>
      </c>
      <c r="E4852" s="60" t="s">
        <v>1314</v>
      </c>
    </row>
    <row r="4853" spans="2:5" x14ac:dyDescent="0.2">
      <c r="B4853" s="60" t="s">
        <v>7370</v>
      </c>
      <c r="C4853" s="192">
        <v>515008</v>
      </c>
      <c r="D4853" s="60" t="s">
        <v>7371</v>
      </c>
      <c r="E4853" s="60" t="s">
        <v>693</v>
      </c>
    </row>
    <row r="4854" spans="2:5" x14ac:dyDescent="0.2">
      <c r="B4854" s="60" t="s">
        <v>7372</v>
      </c>
      <c r="C4854" s="192">
        <v>517273</v>
      </c>
      <c r="D4854" s="60" t="s">
        <v>7373</v>
      </c>
      <c r="E4854" s="60" t="s">
        <v>693</v>
      </c>
    </row>
    <row r="4855" spans="2:5" x14ac:dyDescent="0.2">
      <c r="B4855" s="60" t="s">
        <v>7374</v>
      </c>
      <c r="C4855" s="192">
        <v>517360</v>
      </c>
      <c r="D4855" s="60" t="s">
        <v>7375</v>
      </c>
      <c r="E4855" s="60" t="s">
        <v>417</v>
      </c>
    </row>
    <row r="4856" spans="2:5" x14ac:dyDescent="0.2">
      <c r="B4856" s="60" t="s">
        <v>7376</v>
      </c>
      <c r="C4856" s="192">
        <v>517393</v>
      </c>
      <c r="D4856" s="60" t="s">
        <v>7377</v>
      </c>
      <c r="E4856" s="60" t="s">
        <v>720</v>
      </c>
    </row>
    <row r="4857" spans="2:5" x14ac:dyDescent="0.2">
      <c r="B4857" s="60" t="s">
        <v>7378</v>
      </c>
      <c r="C4857" s="192">
        <v>519397</v>
      </c>
      <c r="D4857" s="60" t="s">
        <v>7379</v>
      </c>
      <c r="E4857" s="60" t="s">
        <v>455</v>
      </c>
    </row>
    <row r="4858" spans="2:5" x14ac:dyDescent="0.2">
      <c r="B4858" s="60" t="s">
        <v>7380</v>
      </c>
      <c r="C4858" s="192">
        <v>519500</v>
      </c>
      <c r="D4858" s="60" t="s">
        <v>7381</v>
      </c>
      <c r="E4858" s="60" t="s">
        <v>455</v>
      </c>
    </row>
    <row r="4859" spans="2:5" x14ac:dyDescent="0.2">
      <c r="B4859" s="60" t="s">
        <v>7382</v>
      </c>
      <c r="C4859" s="192">
        <v>522171</v>
      </c>
      <c r="D4859" s="60" t="s">
        <v>7383</v>
      </c>
      <c r="E4859" s="60" t="s">
        <v>403</v>
      </c>
    </row>
    <row r="4860" spans="2:5" x14ac:dyDescent="0.2">
      <c r="B4860" s="60" t="s">
        <v>7384</v>
      </c>
      <c r="C4860" s="192">
        <v>524572</v>
      </c>
      <c r="D4860" s="60" t="s">
        <v>7385</v>
      </c>
      <c r="E4860" s="60" t="s">
        <v>433</v>
      </c>
    </row>
    <row r="4861" spans="2:5" x14ac:dyDescent="0.2">
      <c r="B4861" s="60" t="s">
        <v>7386</v>
      </c>
      <c r="C4861" s="192">
        <v>526211</v>
      </c>
      <c r="D4861" s="60" t="s">
        <v>7387</v>
      </c>
      <c r="E4861" s="60" t="s">
        <v>644</v>
      </c>
    </row>
    <row r="4862" spans="2:5" x14ac:dyDescent="0.2">
      <c r="B4862" s="60" t="s">
        <v>7388</v>
      </c>
      <c r="C4862" s="192">
        <v>526638</v>
      </c>
      <c r="D4862" s="60" t="s">
        <v>7389</v>
      </c>
      <c r="E4862" s="60" t="s">
        <v>515</v>
      </c>
    </row>
    <row r="4863" spans="2:5" x14ac:dyDescent="0.2">
      <c r="B4863" s="60" t="s">
        <v>7390</v>
      </c>
      <c r="C4863" s="192">
        <v>530291</v>
      </c>
      <c r="D4863" s="60" t="s">
        <v>7391</v>
      </c>
      <c r="E4863" s="60" t="s">
        <v>644</v>
      </c>
    </row>
    <row r="4864" spans="2:5" x14ac:dyDescent="0.2">
      <c r="B4864" s="60" t="s">
        <v>7392</v>
      </c>
      <c r="C4864" s="192">
        <v>530439</v>
      </c>
      <c r="D4864" s="60" t="s">
        <v>7393</v>
      </c>
      <c r="E4864" s="60" t="s">
        <v>412</v>
      </c>
    </row>
    <row r="4865" spans="2:5" x14ac:dyDescent="0.2">
      <c r="B4865" s="60" t="s">
        <v>7394</v>
      </c>
      <c r="C4865" s="192">
        <v>530443</v>
      </c>
      <c r="D4865" s="60" t="s">
        <v>7395</v>
      </c>
      <c r="E4865" s="60" t="s">
        <v>410</v>
      </c>
    </row>
    <row r="4866" spans="2:5" x14ac:dyDescent="0.2">
      <c r="B4866" s="60" t="s">
        <v>7396</v>
      </c>
      <c r="C4866" s="192">
        <v>531205</v>
      </c>
      <c r="D4866" s="60" t="s">
        <v>7397</v>
      </c>
      <c r="E4866" s="60" t="s">
        <v>417</v>
      </c>
    </row>
    <row r="4867" spans="2:5" x14ac:dyDescent="0.2">
      <c r="B4867" s="60" t="s">
        <v>7398</v>
      </c>
      <c r="C4867" s="192">
        <v>531225</v>
      </c>
      <c r="D4867" s="60" t="s">
        <v>7399</v>
      </c>
      <c r="E4867" s="60" t="s">
        <v>488</v>
      </c>
    </row>
    <row r="4868" spans="2:5" x14ac:dyDescent="0.2">
      <c r="B4868" s="60" t="s">
        <v>7400</v>
      </c>
      <c r="C4868" s="192">
        <v>531436</v>
      </c>
      <c r="D4868" s="60" t="s">
        <v>7401</v>
      </c>
      <c r="E4868" s="60" t="s">
        <v>389</v>
      </c>
    </row>
    <row r="4869" spans="2:5" x14ac:dyDescent="0.2">
      <c r="B4869" s="60" t="s">
        <v>7402</v>
      </c>
      <c r="C4869" s="192">
        <v>531621</v>
      </c>
      <c r="D4869" s="60" t="s">
        <v>7403</v>
      </c>
      <c r="E4869" s="60" t="s">
        <v>401</v>
      </c>
    </row>
    <row r="4870" spans="2:5" x14ac:dyDescent="0.2">
      <c r="B4870" s="60" t="s">
        <v>7404</v>
      </c>
      <c r="C4870" s="192">
        <v>531944</v>
      </c>
      <c r="D4870" s="60" t="s">
        <v>7405</v>
      </c>
      <c r="E4870" s="60" t="s">
        <v>403</v>
      </c>
    </row>
    <row r="4871" spans="2:5" x14ac:dyDescent="0.2">
      <c r="B4871" s="60" t="s">
        <v>7406</v>
      </c>
      <c r="C4871" s="192">
        <v>532138</v>
      </c>
      <c r="D4871" s="60" t="s">
        <v>7407</v>
      </c>
      <c r="E4871" s="60" t="s">
        <v>412</v>
      </c>
    </row>
    <row r="4872" spans="2:5" x14ac:dyDescent="0.2">
      <c r="B4872" s="60" t="s">
        <v>7408</v>
      </c>
      <c r="C4872" s="192">
        <v>533093</v>
      </c>
      <c r="D4872" s="60" t="s">
        <v>7409</v>
      </c>
      <c r="E4872" s="60" t="s">
        <v>644</v>
      </c>
    </row>
    <row r="4873" spans="2:5" x14ac:dyDescent="0.2">
      <c r="B4873" s="60" t="s">
        <v>7410</v>
      </c>
      <c r="C4873" s="192">
        <v>533570</v>
      </c>
      <c r="D4873" s="60" t="s">
        <v>7411</v>
      </c>
      <c r="E4873" s="60" t="s">
        <v>341</v>
      </c>
    </row>
    <row r="4874" spans="2:5" x14ac:dyDescent="0.2">
      <c r="B4874" s="60" t="s">
        <v>7412</v>
      </c>
      <c r="C4874" s="192">
        <v>533719</v>
      </c>
      <c r="D4874" s="60" t="s">
        <v>7413</v>
      </c>
      <c r="E4874" s="60" t="s">
        <v>341</v>
      </c>
    </row>
    <row r="4875" spans="2:5" x14ac:dyDescent="0.2">
      <c r="B4875" s="60" t="s">
        <v>7414</v>
      </c>
      <c r="C4875" s="192">
        <v>535276</v>
      </c>
      <c r="D4875" s="60" t="s">
        <v>7415</v>
      </c>
      <c r="E4875" s="60" t="s">
        <v>341</v>
      </c>
    </row>
    <row r="4876" spans="2:5" x14ac:dyDescent="0.2">
      <c r="B4876" s="60" t="s">
        <v>7416</v>
      </c>
      <c r="C4876" s="192">
        <v>536960</v>
      </c>
      <c r="D4876" s="60" t="s">
        <v>7417</v>
      </c>
      <c r="E4876" s="60" t="s">
        <v>341</v>
      </c>
    </row>
    <row r="4877" spans="2:5" x14ac:dyDescent="0.2">
      <c r="B4877" s="60" t="s">
        <v>7418</v>
      </c>
      <c r="C4877" s="192">
        <v>537007</v>
      </c>
      <c r="D4877" s="60" t="s">
        <v>7419</v>
      </c>
      <c r="E4877" s="60" t="s">
        <v>341</v>
      </c>
    </row>
    <row r="4878" spans="2:5" x14ac:dyDescent="0.2">
      <c r="B4878" s="60" t="s">
        <v>7420</v>
      </c>
      <c r="C4878" s="192">
        <v>537008</v>
      </c>
      <c r="D4878" s="60" t="s">
        <v>7421</v>
      </c>
      <c r="E4878" s="60" t="s">
        <v>341</v>
      </c>
    </row>
    <row r="4879" spans="2:5" x14ac:dyDescent="0.2">
      <c r="B4879" s="60" t="s">
        <v>7422</v>
      </c>
      <c r="C4879" s="192">
        <v>537483</v>
      </c>
      <c r="D4879" s="60" t="s">
        <v>7423</v>
      </c>
      <c r="E4879" s="60" t="s">
        <v>341</v>
      </c>
    </row>
    <row r="4880" spans="2:5" x14ac:dyDescent="0.2">
      <c r="B4880" s="60" t="s">
        <v>7424</v>
      </c>
      <c r="C4880" s="192">
        <v>537708</v>
      </c>
      <c r="D4880" s="60" t="s">
        <v>7425</v>
      </c>
      <c r="E4880" s="60" t="s">
        <v>341</v>
      </c>
    </row>
    <row r="4881" spans="2:5" x14ac:dyDescent="0.2">
      <c r="B4881" s="60" t="s">
        <v>7426</v>
      </c>
      <c r="C4881" s="192">
        <v>538057</v>
      </c>
      <c r="D4881" s="60" t="s">
        <v>7427</v>
      </c>
      <c r="E4881" s="60" t="s">
        <v>341</v>
      </c>
    </row>
    <row r="4882" spans="2:5" x14ac:dyDescent="0.2">
      <c r="B4882" s="60" t="s">
        <v>7428</v>
      </c>
      <c r="C4882" s="192">
        <v>538273</v>
      </c>
      <c r="D4882" s="60" t="s">
        <v>7429</v>
      </c>
      <c r="E4882" s="60" t="s">
        <v>488</v>
      </c>
    </row>
    <row r="4883" spans="2:5" x14ac:dyDescent="0.2">
      <c r="B4883" s="60" t="s">
        <v>7430</v>
      </c>
      <c r="C4883" s="192">
        <v>538452</v>
      </c>
      <c r="D4883" s="60" t="s">
        <v>7431</v>
      </c>
      <c r="E4883" s="60" t="s">
        <v>417</v>
      </c>
    </row>
    <row r="4884" spans="2:5" x14ac:dyDescent="0.2">
      <c r="B4884" s="60" t="s">
        <v>7432</v>
      </c>
      <c r="C4884" s="192">
        <v>538501</v>
      </c>
      <c r="D4884" s="60" t="s">
        <v>7433</v>
      </c>
      <c r="E4884" s="60" t="s">
        <v>341</v>
      </c>
    </row>
    <row r="4885" spans="2:5" x14ac:dyDescent="0.2">
      <c r="B4885" s="60" t="s">
        <v>7434</v>
      </c>
      <c r="C4885" s="192">
        <v>538502</v>
      </c>
      <c r="D4885" s="60" t="s">
        <v>7435</v>
      </c>
      <c r="E4885" s="60" t="s">
        <v>341</v>
      </c>
    </row>
    <row r="4886" spans="2:5" x14ac:dyDescent="0.2">
      <c r="B4886" s="60" t="s">
        <v>7436</v>
      </c>
      <c r="C4886" s="192">
        <v>538577</v>
      </c>
      <c r="D4886" s="60" t="s">
        <v>7437</v>
      </c>
      <c r="E4886" s="60" t="s">
        <v>341</v>
      </c>
    </row>
    <row r="4887" spans="2:5" x14ac:dyDescent="0.2">
      <c r="B4887" s="60" t="s">
        <v>7438</v>
      </c>
      <c r="C4887" s="192">
        <v>538578</v>
      </c>
      <c r="D4887" s="60" t="s">
        <v>7439</v>
      </c>
      <c r="E4887" s="60" t="s">
        <v>341</v>
      </c>
    </row>
    <row r="4888" spans="2:5" x14ac:dyDescent="0.2">
      <c r="B4888" s="60" t="s">
        <v>7440</v>
      </c>
      <c r="C4888" s="192">
        <v>538646</v>
      </c>
      <c r="D4888" s="60" t="s">
        <v>7441</v>
      </c>
      <c r="E4888" s="60" t="s">
        <v>412</v>
      </c>
    </row>
    <row r="4889" spans="2:5" x14ac:dyDescent="0.2">
      <c r="B4889" s="60" t="s">
        <v>7442</v>
      </c>
      <c r="C4889" s="192">
        <v>538683</v>
      </c>
      <c r="D4889" s="60" t="s">
        <v>7443</v>
      </c>
      <c r="E4889" s="60" t="s">
        <v>341</v>
      </c>
    </row>
    <row r="4890" spans="2:5" x14ac:dyDescent="0.2">
      <c r="B4890" s="60" t="s">
        <v>7444</v>
      </c>
      <c r="C4890" s="192">
        <v>538728</v>
      </c>
      <c r="D4890" s="60" t="s">
        <v>7445</v>
      </c>
      <c r="E4890" s="60" t="s">
        <v>341</v>
      </c>
    </row>
    <row r="4891" spans="2:5" x14ac:dyDescent="0.2">
      <c r="B4891" s="60" t="s">
        <v>7446</v>
      </c>
      <c r="C4891" s="192">
        <v>538729</v>
      </c>
      <c r="D4891" s="60" t="s">
        <v>7447</v>
      </c>
      <c r="E4891" s="60" t="s">
        <v>341</v>
      </c>
    </row>
    <row r="4892" spans="2:5" x14ac:dyDescent="0.2">
      <c r="B4892" s="60" t="s">
        <v>7448</v>
      </c>
      <c r="C4892" s="192">
        <v>538808</v>
      </c>
      <c r="D4892" s="60" t="s">
        <v>7449</v>
      </c>
      <c r="E4892" s="60" t="s">
        <v>341</v>
      </c>
    </row>
    <row r="4893" spans="2:5" x14ac:dyDescent="0.2">
      <c r="B4893" s="60" t="s">
        <v>7450</v>
      </c>
      <c r="C4893" s="192">
        <v>538809</v>
      </c>
      <c r="D4893" s="60" t="s">
        <v>7451</v>
      </c>
      <c r="E4893" s="60" t="s">
        <v>341</v>
      </c>
    </row>
    <row r="4894" spans="2:5" x14ac:dyDescent="0.2">
      <c r="B4894" s="60" t="s">
        <v>7452</v>
      </c>
      <c r="C4894" s="192">
        <v>538810</v>
      </c>
      <c r="D4894" s="60" t="s">
        <v>7453</v>
      </c>
      <c r="E4894" s="60" t="s">
        <v>341</v>
      </c>
    </row>
    <row r="4895" spans="2:5" x14ac:dyDescent="0.2">
      <c r="B4895" s="60" t="s">
        <v>7454</v>
      </c>
      <c r="C4895" s="192">
        <v>538811</v>
      </c>
      <c r="D4895" s="60" t="s">
        <v>7455</v>
      </c>
      <c r="E4895" s="60" t="s">
        <v>341</v>
      </c>
    </row>
    <row r="4896" spans="2:5" x14ac:dyDescent="0.2">
      <c r="B4896" s="60" t="s">
        <v>7456</v>
      </c>
      <c r="C4896" s="192">
        <v>539031</v>
      </c>
      <c r="D4896" s="60" t="s">
        <v>7457</v>
      </c>
      <c r="E4896" s="60" t="s">
        <v>341</v>
      </c>
    </row>
    <row r="4897" spans="2:5" x14ac:dyDescent="0.2">
      <c r="B4897" s="60" t="s">
        <v>7458</v>
      </c>
      <c r="C4897" s="192">
        <v>539090</v>
      </c>
      <c r="D4897" s="60" t="s">
        <v>7459</v>
      </c>
      <c r="E4897" s="60" t="s">
        <v>412</v>
      </c>
    </row>
    <row r="4898" spans="2:5" x14ac:dyDescent="0.2">
      <c r="B4898" s="60" t="s">
        <v>7460</v>
      </c>
      <c r="C4898" s="192">
        <v>539142</v>
      </c>
      <c r="D4898" s="60" t="s">
        <v>7461</v>
      </c>
      <c r="E4898" s="60" t="s">
        <v>341</v>
      </c>
    </row>
    <row r="4899" spans="2:5" x14ac:dyDescent="0.2">
      <c r="B4899" s="60" t="s">
        <v>7462</v>
      </c>
      <c r="C4899" s="192">
        <v>539274</v>
      </c>
      <c r="D4899" s="60" t="s">
        <v>7463</v>
      </c>
      <c r="E4899" s="60" t="s">
        <v>412</v>
      </c>
    </row>
    <row r="4900" spans="2:5" x14ac:dyDescent="0.2">
      <c r="B4900" s="60" t="s">
        <v>7464</v>
      </c>
      <c r="C4900" s="192">
        <v>539312</v>
      </c>
      <c r="D4900" s="60" t="s">
        <v>7465</v>
      </c>
      <c r="E4900" s="60" t="s">
        <v>341</v>
      </c>
    </row>
    <row r="4901" spans="2:5" x14ac:dyDescent="0.2">
      <c r="B4901" s="60" t="s">
        <v>7466</v>
      </c>
      <c r="C4901" s="192">
        <v>539313</v>
      </c>
      <c r="D4901" s="60" t="s">
        <v>7467</v>
      </c>
      <c r="E4901" s="60" t="s">
        <v>341</v>
      </c>
    </row>
    <row r="4902" spans="2:5" x14ac:dyDescent="0.2">
      <c r="B4902" s="60" t="s">
        <v>7468</v>
      </c>
      <c r="C4902" s="192">
        <v>539480</v>
      </c>
      <c r="D4902" s="60" t="s">
        <v>7469</v>
      </c>
      <c r="E4902" s="60" t="s">
        <v>341</v>
      </c>
    </row>
    <row r="4903" spans="2:5" x14ac:dyDescent="0.2">
      <c r="B4903" s="60" t="s">
        <v>7470</v>
      </c>
      <c r="C4903" s="192">
        <v>539487</v>
      </c>
      <c r="D4903" s="60" t="s">
        <v>7471</v>
      </c>
      <c r="E4903" s="60" t="s">
        <v>341</v>
      </c>
    </row>
    <row r="4904" spans="2:5" x14ac:dyDescent="0.2">
      <c r="B4904" s="60" t="s">
        <v>7472</v>
      </c>
      <c r="C4904" s="192">
        <v>539516</v>
      </c>
      <c r="D4904" s="60" t="s">
        <v>7473</v>
      </c>
      <c r="E4904" s="60" t="s">
        <v>341</v>
      </c>
    </row>
    <row r="4905" spans="2:5" x14ac:dyDescent="0.2">
      <c r="B4905" s="60" t="s">
        <v>7474</v>
      </c>
      <c r="C4905" s="192">
        <v>539517</v>
      </c>
      <c r="D4905" s="60" t="s">
        <v>7475</v>
      </c>
      <c r="E4905" s="60" t="s">
        <v>341</v>
      </c>
    </row>
    <row r="4906" spans="2:5" x14ac:dyDescent="0.2">
      <c r="B4906" s="60" t="s">
        <v>7476</v>
      </c>
      <c r="C4906" s="192">
        <v>539561</v>
      </c>
      <c r="D4906" s="60" t="s">
        <v>7477</v>
      </c>
      <c r="E4906" s="60" t="s">
        <v>417</v>
      </c>
    </row>
    <row r="4907" spans="2:5" x14ac:dyDescent="0.2">
      <c r="B4907" s="60" t="s">
        <v>7478</v>
      </c>
      <c r="C4907" s="192">
        <v>539784</v>
      </c>
      <c r="D4907" s="60" t="s">
        <v>7479</v>
      </c>
      <c r="E4907" s="60" t="s">
        <v>341</v>
      </c>
    </row>
    <row r="4908" spans="2:5" x14ac:dyDescent="0.2">
      <c r="B4908" s="60" t="s">
        <v>7480</v>
      </c>
      <c r="C4908" s="192">
        <v>539945</v>
      </c>
      <c r="D4908" s="60" t="s">
        <v>7481</v>
      </c>
      <c r="E4908" s="60" t="s">
        <v>341</v>
      </c>
    </row>
    <row r="4909" spans="2:5" x14ac:dyDescent="0.2">
      <c r="B4909" s="60" t="s">
        <v>7482</v>
      </c>
      <c r="C4909" s="192">
        <v>539980</v>
      </c>
      <c r="D4909" s="60" t="s">
        <v>7483</v>
      </c>
      <c r="E4909" s="60" t="s">
        <v>341</v>
      </c>
    </row>
    <row r="4910" spans="2:5" x14ac:dyDescent="0.2">
      <c r="B4910" s="60" t="s">
        <v>7484</v>
      </c>
      <c r="C4910" s="192">
        <v>540008</v>
      </c>
      <c r="D4910" s="60" t="s">
        <v>7485</v>
      </c>
      <c r="E4910" s="60" t="s">
        <v>341</v>
      </c>
    </row>
    <row r="4911" spans="2:5" x14ac:dyDescent="0.2">
      <c r="B4911" s="60" t="s">
        <v>7486</v>
      </c>
      <c r="C4911" s="192">
        <v>540154</v>
      </c>
      <c r="D4911" s="60" t="s">
        <v>7487</v>
      </c>
      <c r="E4911" s="60" t="s">
        <v>341</v>
      </c>
    </row>
    <row r="4912" spans="2:5" x14ac:dyDescent="0.2">
      <c r="B4912" s="60" t="s">
        <v>7488</v>
      </c>
      <c r="C4912" s="192">
        <v>540333</v>
      </c>
      <c r="D4912" s="60" t="s">
        <v>7489</v>
      </c>
      <c r="E4912" s="60" t="s">
        <v>341</v>
      </c>
    </row>
    <row r="4913" spans="2:5" x14ac:dyDescent="0.2">
      <c r="B4913" s="60" t="s">
        <v>7490</v>
      </c>
      <c r="C4913" s="192">
        <v>540334</v>
      </c>
      <c r="D4913" s="60" t="s">
        <v>7491</v>
      </c>
      <c r="E4913" s="60" t="s">
        <v>341</v>
      </c>
    </row>
    <row r="4914" spans="2:5" x14ac:dyDescent="0.2">
      <c r="B4914" s="60" t="s">
        <v>7492</v>
      </c>
      <c r="C4914" s="192">
        <v>540335</v>
      </c>
      <c r="D4914" s="60" t="s">
        <v>7493</v>
      </c>
      <c r="E4914" s="60" t="s">
        <v>341</v>
      </c>
    </row>
    <row r="4915" spans="2:5" x14ac:dyDescent="0.2">
      <c r="B4915" s="60" t="s">
        <v>7494</v>
      </c>
      <c r="C4915" s="192">
        <v>540336</v>
      </c>
      <c r="D4915" s="60" t="s">
        <v>7495</v>
      </c>
      <c r="E4915" s="60" t="s">
        <v>341</v>
      </c>
    </row>
    <row r="4916" spans="2:5" x14ac:dyDescent="0.2">
      <c r="B4916" s="60" t="s">
        <v>7496</v>
      </c>
      <c r="C4916" s="192">
        <v>540469</v>
      </c>
      <c r="D4916" s="60" t="s">
        <v>7497</v>
      </c>
      <c r="E4916" s="60" t="s">
        <v>341</v>
      </c>
    </row>
    <row r="4917" spans="2:5" x14ac:dyDescent="0.2">
      <c r="B4917" s="60" t="s">
        <v>7498</v>
      </c>
      <c r="C4917" s="192">
        <v>540470</v>
      </c>
      <c r="D4917" s="60" t="s">
        <v>7499</v>
      </c>
      <c r="E4917" s="60" t="s">
        <v>341</v>
      </c>
    </row>
    <row r="4918" spans="2:5" x14ac:dyDescent="0.2">
      <c r="B4918" s="60" t="s">
        <v>7500</v>
      </c>
      <c r="C4918" s="192">
        <v>540538</v>
      </c>
      <c r="D4918" s="60" t="s">
        <v>7501</v>
      </c>
      <c r="E4918" s="60" t="s">
        <v>341</v>
      </c>
    </row>
    <row r="4919" spans="2:5" x14ac:dyDescent="0.2">
      <c r="B4919" s="60" t="s">
        <v>7502</v>
      </c>
      <c r="C4919" s="192">
        <v>540539</v>
      </c>
      <c r="D4919" s="60" t="s">
        <v>7503</v>
      </c>
      <c r="E4919" s="60" t="s">
        <v>341</v>
      </c>
    </row>
    <row r="4920" spans="2:5" x14ac:dyDescent="0.2">
      <c r="B4920" s="60" t="s">
        <v>7504</v>
      </c>
      <c r="C4920" s="192">
        <v>540551</v>
      </c>
      <c r="D4920" s="60" t="s">
        <v>7505</v>
      </c>
      <c r="E4920" s="60" t="s">
        <v>341</v>
      </c>
    </row>
    <row r="4921" spans="2:5" x14ac:dyDescent="0.2">
      <c r="B4921" s="60" t="s">
        <v>7506</v>
      </c>
      <c r="C4921" s="192">
        <v>540552</v>
      </c>
      <c r="D4921" s="60" t="s">
        <v>7507</v>
      </c>
      <c r="E4921" s="60" t="s">
        <v>341</v>
      </c>
    </row>
    <row r="4922" spans="2:5" x14ac:dyDescent="0.2">
      <c r="B4922" s="60" t="s">
        <v>7508</v>
      </c>
      <c r="C4922" s="192">
        <v>540586</v>
      </c>
      <c r="D4922" s="60" t="s">
        <v>7509</v>
      </c>
      <c r="E4922" s="60" t="s">
        <v>341</v>
      </c>
    </row>
    <row r="4923" spans="2:5" x14ac:dyDescent="0.2">
      <c r="B4923" s="60" t="s">
        <v>7510</v>
      </c>
      <c r="C4923" s="192">
        <v>540587</v>
      </c>
      <c r="D4923" s="60" t="s">
        <v>7511</v>
      </c>
      <c r="E4923" s="60" t="s">
        <v>341</v>
      </c>
    </row>
    <row r="4924" spans="2:5" x14ac:dyDescent="0.2">
      <c r="B4924" s="60" t="s">
        <v>7512</v>
      </c>
      <c r="C4924" s="192">
        <v>540588</v>
      </c>
      <c r="D4924" s="60" t="s">
        <v>7513</v>
      </c>
      <c r="E4924" s="60" t="s">
        <v>341</v>
      </c>
    </row>
    <row r="4925" spans="2:5" x14ac:dyDescent="0.2">
      <c r="B4925" s="60" t="s">
        <v>7514</v>
      </c>
      <c r="C4925" s="192">
        <v>540589</v>
      </c>
      <c r="D4925" s="60" t="s">
        <v>7515</v>
      </c>
      <c r="E4925" s="60" t="s">
        <v>341</v>
      </c>
    </row>
    <row r="4926" spans="2:5" x14ac:dyDescent="0.2">
      <c r="B4926" s="60" t="s">
        <v>7516</v>
      </c>
      <c r="C4926" s="192">
        <v>540591</v>
      </c>
      <c r="D4926" s="60" t="s">
        <v>7517</v>
      </c>
      <c r="E4926" s="60" t="s">
        <v>341</v>
      </c>
    </row>
    <row r="4927" spans="2:5" x14ac:dyDescent="0.2">
      <c r="B4927" s="60" t="s">
        <v>7518</v>
      </c>
      <c r="C4927" s="192">
        <v>540592</v>
      </c>
      <c r="D4927" s="60" t="s">
        <v>7519</v>
      </c>
      <c r="E4927" s="60" t="s">
        <v>341</v>
      </c>
    </row>
    <row r="4928" spans="2:5" x14ac:dyDescent="0.2">
      <c r="B4928" s="60" t="s">
        <v>7520</v>
      </c>
      <c r="C4928" s="192">
        <v>540593</v>
      </c>
      <c r="D4928" s="60" t="s">
        <v>7521</v>
      </c>
      <c r="E4928" s="60" t="s">
        <v>341</v>
      </c>
    </row>
    <row r="4929" spans="2:5" x14ac:dyDescent="0.2">
      <c r="B4929" s="60" t="s">
        <v>7522</v>
      </c>
      <c r="C4929" s="192">
        <v>540594</v>
      </c>
      <c r="D4929" s="60" t="s">
        <v>7523</v>
      </c>
      <c r="E4929" s="60" t="s">
        <v>341</v>
      </c>
    </row>
    <row r="4930" spans="2:5" x14ac:dyDescent="0.2">
      <c r="B4930" s="60" t="s">
        <v>7524</v>
      </c>
      <c r="C4930" s="192">
        <v>540612</v>
      </c>
      <c r="D4930" s="60" t="s">
        <v>7525</v>
      </c>
      <c r="E4930" s="60" t="s">
        <v>341</v>
      </c>
    </row>
    <row r="4931" spans="2:5" x14ac:dyDescent="0.2">
      <c r="B4931" s="60" t="s">
        <v>7526</v>
      </c>
      <c r="C4931" s="192">
        <v>540617</v>
      </c>
      <c r="D4931" s="60" t="s">
        <v>7527</v>
      </c>
      <c r="E4931" s="60" t="s">
        <v>341</v>
      </c>
    </row>
    <row r="4932" spans="2:5" x14ac:dyDescent="0.2">
      <c r="B4932" s="60" t="s">
        <v>7528</v>
      </c>
      <c r="C4932" s="192">
        <v>540618</v>
      </c>
      <c r="D4932" s="60" t="s">
        <v>7529</v>
      </c>
      <c r="E4932" s="60" t="s">
        <v>341</v>
      </c>
    </row>
    <row r="4933" spans="2:5" x14ac:dyDescent="0.2">
      <c r="B4933" s="60" t="s">
        <v>7530</v>
      </c>
      <c r="C4933" s="192">
        <v>540619</v>
      </c>
      <c r="D4933" s="60" t="s">
        <v>7531</v>
      </c>
      <c r="E4933" s="60" t="s">
        <v>341</v>
      </c>
    </row>
    <row r="4934" spans="2:5" x14ac:dyDescent="0.2">
      <c r="B4934" s="60" t="s">
        <v>7532</v>
      </c>
      <c r="C4934" s="192">
        <v>540620</v>
      </c>
      <c r="D4934" s="60" t="s">
        <v>7533</v>
      </c>
      <c r="E4934" s="60" t="s">
        <v>341</v>
      </c>
    </row>
    <row r="4935" spans="2:5" x14ac:dyDescent="0.2">
      <c r="B4935" s="60" t="s">
        <v>7534</v>
      </c>
      <c r="C4935" s="192">
        <v>540626</v>
      </c>
      <c r="D4935" s="60" t="s">
        <v>7535</v>
      </c>
      <c r="E4935" s="60" t="s">
        <v>341</v>
      </c>
    </row>
    <row r="4936" spans="2:5" x14ac:dyDescent="0.2">
      <c r="B4936" s="60" t="s">
        <v>7536</v>
      </c>
      <c r="C4936" s="192">
        <v>540627</v>
      </c>
      <c r="D4936" s="60" t="s">
        <v>7537</v>
      </c>
      <c r="E4936" s="60" t="s">
        <v>341</v>
      </c>
    </row>
    <row r="4937" spans="2:5" x14ac:dyDescent="0.2">
      <c r="B4937" s="60" t="s">
        <v>7538</v>
      </c>
      <c r="C4937" s="192">
        <v>540629</v>
      </c>
      <c r="D4937" s="60" t="s">
        <v>7539</v>
      </c>
      <c r="E4937" s="60" t="s">
        <v>341</v>
      </c>
    </row>
    <row r="4938" spans="2:5" x14ac:dyDescent="0.2">
      <c r="B4938" s="60" t="s">
        <v>7540</v>
      </c>
      <c r="C4938" s="192">
        <v>540631</v>
      </c>
      <c r="D4938" s="60" t="s">
        <v>7541</v>
      </c>
      <c r="E4938" s="60" t="s">
        <v>341</v>
      </c>
    </row>
    <row r="4939" spans="2:5" x14ac:dyDescent="0.2">
      <c r="B4939" s="60" t="s">
        <v>7542</v>
      </c>
      <c r="C4939" s="192">
        <v>540634</v>
      </c>
      <c r="D4939" s="60" t="s">
        <v>7543</v>
      </c>
      <c r="E4939" s="60" t="s">
        <v>341</v>
      </c>
    </row>
    <row r="4940" spans="2:5" x14ac:dyDescent="0.2">
      <c r="B4940" s="60" t="s">
        <v>7544</v>
      </c>
      <c r="C4940" s="192">
        <v>540635</v>
      </c>
      <c r="D4940" s="60" t="s">
        <v>7545</v>
      </c>
      <c r="E4940" s="60" t="s">
        <v>341</v>
      </c>
    </row>
    <row r="4941" spans="2:5" x14ac:dyDescent="0.2">
      <c r="B4941" s="60" t="s">
        <v>7546</v>
      </c>
      <c r="C4941" s="192">
        <v>540636</v>
      </c>
      <c r="D4941" s="60" t="s">
        <v>7547</v>
      </c>
      <c r="E4941" s="60" t="s">
        <v>341</v>
      </c>
    </row>
    <row r="4942" spans="2:5" x14ac:dyDescent="0.2">
      <c r="B4942" s="60" t="s">
        <v>7548</v>
      </c>
      <c r="C4942" s="192">
        <v>540637</v>
      </c>
      <c r="D4942" s="60" t="s">
        <v>7549</v>
      </c>
      <c r="E4942" s="60" t="s">
        <v>341</v>
      </c>
    </row>
    <row r="4943" spans="2:5" x14ac:dyDescent="0.2">
      <c r="B4943" s="60" t="s">
        <v>7550</v>
      </c>
      <c r="C4943" s="192">
        <v>540669</v>
      </c>
      <c r="D4943" s="60" t="s">
        <v>7551</v>
      </c>
      <c r="E4943" s="60" t="s">
        <v>341</v>
      </c>
    </row>
    <row r="4944" spans="2:5" x14ac:dyDescent="0.2">
      <c r="B4944" s="60" t="s">
        <v>7552</v>
      </c>
      <c r="C4944" s="192">
        <v>540671</v>
      </c>
      <c r="D4944" s="60" t="s">
        <v>7553</v>
      </c>
      <c r="E4944" s="60" t="s">
        <v>341</v>
      </c>
    </row>
    <row r="4945" spans="2:5" x14ac:dyDescent="0.2">
      <c r="B4945" s="60" t="s">
        <v>7554</v>
      </c>
      <c r="C4945" s="192">
        <v>540672</v>
      </c>
      <c r="D4945" s="60" t="s">
        <v>7555</v>
      </c>
      <c r="E4945" s="60" t="s">
        <v>341</v>
      </c>
    </row>
    <row r="4946" spans="2:5" x14ac:dyDescent="0.2">
      <c r="B4946" s="60" t="s">
        <v>7556</v>
      </c>
      <c r="C4946" s="192">
        <v>540682</v>
      </c>
      <c r="D4946" s="60" t="s">
        <v>7557</v>
      </c>
      <c r="E4946" s="60" t="s">
        <v>341</v>
      </c>
    </row>
    <row r="4947" spans="2:5" x14ac:dyDescent="0.2">
      <c r="B4947" s="60" t="s">
        <v>7558</v>
      </c>
      <c r="C4947" s="192">
        <v>540683</v>
      </c>
      <c r="D4947" s="60" t="s">
        <v>7559</v>
      </c>
      <c r="E4947" s="60" t="s">
        <v>341</v>
      </c>
    </row>
    <row r="4948" spans="2:5" x14ac:dyDescent="0.2">
      <c r="B4948" s="60" t="s">
        <v>7560</v>
      </c>
      <c r="C4948" s="192">
        <v>540684</v>
      </c>
      <c r="D4948" s="60" t="s">
        <v>7561</v>
      </c>
      <c r="E4948" s="60" t="s">
        <v>341</v>
      </c>
    </row>
    <row r="4949" spans="2:5" x14ac:dyDescent="0.2">
      <c r="B4949" s="60" t="s">
        <v>7562</v>
      </c>
      <c r="C4949" s="192">
        <v>540685</v>
      </c>
      <c r="D4949" s="60" t="s">
        <v>7563</v>
      </c>
      <c r="E4949" s="60" t="s">
        <v>341</v>
      </c>
    </row>
    <row r="4950" spans="2:5" x14ac:dyDescent="0.2">
      <c r="B4950" s="60" t="s">
        <v>7564</v>
      </c>
      <c r="C4950" s="192">
        <v>540711</v>
      </c>
      <c r="D4950" s="60" t="s">
        <v>7565</v>
      </c>
      <c r="E4950" s="60" t="s">
        <v>341</v>
      </c>
    </row>
    <row r="4951" spans="2:5" x14ac:dyDescent="0.2">
      <c r="B4951" s="60" t="s">
        <v>7566</v>
      </c>
      <c r="C4951" s="192">
        <v>540712</v>
      </c>
      <c r="D4951" s="60" t="s">
        <v>7567</v>
      </c>
      <c r="E4951" s="60" t="s">
        <v>341</v>
      </c>
    </row>
    <row r="4952" spans="2:5" x14ac:dyDescent="0.2">
      <c r="B4952" s="60" t="s">
        <v>7568</v>
      </c>
      <c r="C4952" s="192">
        <v>540713</v>
      </c>
      <c r="D4952" s="60" t="s">
        <v>7569</v>
      </c>
      <c r="E4952" s="60" t="s">
        <v>341</v>
      </c>
    </row>
    <row r="4953" spans="2:5" x14ac:dyDescent="0.2">
      <c r="B4953" s="60" t="s">
        <v>7570</v>
      </c>
      <c r="C4953" s="192">
        <v>540714</v>
      </c>
      <c r="D4953" s="60" t="s">
        <v>7571</v>
      </c>
      <c r="E4953" s="60" t="s">
        <v>341</v>
      </c>
    </row>
    <row r="4954" spans="2:5" x14ac:dyDescent="0.2">
      <c r="B4954" s="60" t="s">
        <v>7572</v>
      </c>
      <c r="C4954" s="192">
        <v>540739</v>
      </c>
      <c r="D4954" s="60" t="s">
        <v>7573</v>
      </c>
      <c r="E4954" s="60" t="s">
        <v>341</v>
      </c>
    </row>
    <row r="4955" spans="2:5" x14ac:dyDescent="0.2">
      <c r="B4955" s="60" t="s">
        <v>7574</v>
      </c>
      <c r="C4955" s="192">
        <v>540740</v>
      </c>
      <c r="D4955" s="60" t="s">
        <v>7575</v>
      </c>
      <c r="E4955" s="60" t="s">
        <v>341</v>
      </c>
    </row>
    <row r="4956" spans="2:5" x14ac:dyDescent="0.2">
      <c r="B4956" s="60" t="s">
        <v>7576</v>
      </c>
      <c r="C4956" s="192">
        <v>540741</v>
      </c>
      <c r="D4956" s="60" t="s">
        <v>7577</v>
      </c>
      <c r="E4956" s="60" t="s">
        <v>341</v>
      </c>
    </row>
    <row r="4957" spans="2:5" x14ac:dyDescent="0.2">
      <c r="B4957" s="60" t="s">
        <v>7578</v>
      </c>
      <c r="C4957" s="192">
        <v>540742</v>
      </c>
      <c r="D4957" s="60" t="s">
        <v>7579</v>
      </c>
      <c r="E4957" s="60" t="s">
        <v>341</v>
      </c>
    </row>
    <row r="4958" spans="2:5" x14ac:dyDescent="0.2">
      <c r="B4958" s="60" t="s">
        <v>7580</v>
      </c>
      <c r="C4958" s="192">
        <v>540763</v>
      </c>
      <c r="D4958" s="60" t="s">
        <v>7581</v>
      </c>
      <c r="E4958" s="60" t="s">
        <v>341</v>
      </c>
    </row>
    <row r="4959" spans="2:5" x14ac:dyDescent="0.2">
      <c r="B4959" s="60" t="s">
        <v>7582</v>
      </c>
      <c r="C4959" s="192">
        <v>540764</v>
      </c>
      <c r="D4959" s="60" t="s">
        <v>7583</v>
      </c>
      <c r="E4959" s="60" t="s">
        <v>341</v>
      </c>
    </row>
    <row r="4960" spans="2:5" x14ac:dyDescent="0.2">
      <c r="B4960" s="60" t="s">
        <v>7584</v>
      </c>
      <c r="C4960" s="192">
        <v>540765</v>
      </c>
      <c r="D4960" s="60" t="s">
        <v>7585</v>
      </c>
      <c r="E4960" s="60" t="s">
        <v>341</v>
      </c>
    </row>
    <row r="4961" spans="2:5" x14ac:dyDescent="0.2">
      <c r="B4961" s="60" t="s">
        <v>7586</v>
      </c>
      <c r="C4961" s="192">
        <v>540766</v>
      </c>
      <c r="D4961" s="60" t="s">
        <v>7587</v>
      </c>
      <c r="E4961" s="60" t="s">
        <v>341</v>
      </c>
    </row>
    <row r="4962" spans="2:5" x14ac:dyDescent="0.2">
      <c r="B4962" s="60" t="s">
        <v>7588</v>
      </c>
      <c r="C4962" s="192">
        <v>540778</v>
      </c>
      <c r="D4962" s="60" t="s">
        <v>7589</v>
      </c>
      <c r="E4962" s="60" t="s">
        <v>341</v>
      </c>
    </row>
    <row r="4963" spans="2:5" x14ac:dyDescent="0.2">
      <c r="B4963" s="60" t="s">
        <v>7590</v>
      </c>
      <c r="C4963" s="192">
        <v>540779</v>
      </c>
      <c r="D4963" s="60" t="s">
        <v>7591</v>
      </c>
      <c r="E4963" s="60" t="s">
        <v>341</v>
      </c>
    </row>
    <row r="4964" spans="2:5" x14ac:dyDescent="0.2">
      <c r="B4964" s="60" t="s">
        <v>7592</v>
      </c>
      <c r="C4964" s="192">
        <v>540780</v>
      </c>
      <c r="D4964" s="60" t="s">
        <v>7593</v>
      </c>
      <c r="E4964" s="60" t="s">
        <v>341</v>
      </c>
    </row>
    <row r="4965" spans="2:5" x14ac:dyDescent="0.2">
      <c r="B4965" s="60" t="s">
        <v>7594</v>
      </c>
      <c r="C4965" s="192">
        <v>540781</v>
      </c>
      <c r="D4965" s="60" t="s">
        <v>7595</v>
      </c>
      <c r="E4965" s="60" t="s">
        <v>341</v>
      </c>
    </row>
    <row r="4966" spans="2:5" x14ac:dyDescent="0.2">
      <c r="B4966" s="60" t="s">
        <v>7596</v>
      </c>
      <c r="C4966" s="192">
        <v>540787</v>
      </c>
      <c r="D4966" s="60" t="s">
        <v>7597</v>
      </c>
      <c r="E4966" s="60" t="s">
        <v>341</v>
      </c>
    </row>
    <row r="4967" spans="2:5" x14ac:dyDescent="0.2">
      <c r="B4967" s="60" t="s">
        <v>7598</v>
      </c>
      <c r="C4967" s="192">
        <v>540791</v>
      </c>
      <c r="D4967" s="60" t="s">
        <v>7599</v>
      </c>
      <c r="E4967" s="60" t="s">
        <v>341</v>
      </c>
    </row>
    <row r="4968" spans="2:5" x14ac:dyDescent="0.2">
      <c r="B4968" s="60" t="s">
        <v>7600</v>
      </c>
      <c r="C4968" s="192">
        <v>540792</v>
      </c>
      <c r="D4968" s="60" t="s">
        <v>7601</v>
      </c>
      <c r="E4968" s="60" t="s">
        <v>341</v>
      </c>
    </row>
    <row r="4969" spans="2:5" x14ac:dyDescent="0.2">
      <c r="B4969" s="60" t="s">
        <v>7602</v>
      </c>
      <c r="C4969" s="192">
        <v>540793</v>
      </c>
      <c r="D4969" s="60" t="s">
        <v>7603</v>
      </c>
      <c r="E4969" s="60" t="s">
        <v>341</v>
      </c>
    </row>
    <row r="4970" spans="2:5" x14ac:dyDescent="0.2">
      <c r="B4970" s="60" t="s">
        <v>7604</v>
      </c>
      <c r="C4970" s="192">
        <v>540794</v>
      </c>
      <c r="D4970" s="60" t="s">
        <v>7605</v>
      </c>
      <c r="E4970" s="60" t="s">
        <v>341</v>
      </c>
    </row>
    <row r="4971" spans="2:5" x14ac:dyDescent="0.2">
      <c r="B4971" s="60" t="s">
        <v>7606</v>
      </c>
      <c r="C4971" s="192">
        <v>540799</v>
      </c>
      <c r="D4971" s="60" t="s">
        <v>7607</v>
      </c>
      <c r="E4971" s="60" t="s">
        <v>341</v>
      </c>
    </row>
    <row r="4972" spans="2:5" x14ac:dyDescent="0.2">
      <c r="B4972" s="60" t="s">
        <v>7608</v>
      </c>
      <c r="C4972" s="192">
        <v>540800</v>
      </c>
      <c r="D4972" s="60" t="s">
        <v>7609</v>
      </c>
      <c r="E4972" s="60" t="s">
        <v>341</v>
      </c>
    </row>
    <row r="4973" spans="2:5" x14ac:dyDescent="0.2">
      <c r="B4973" s="60" t="s">
        <v>7610</v>
      </c>
      <c r="C4973" s="192">
        <v>540801</v>
      </c>
      <c r="D4973" s="60" t="s">
        <v>7611</v>
      </c>
      <c r="E4973" s="60" t="s">
        <v>341</v>
      </c>
    </row>
    <row r="4974" spans="2:5" x14ac:dyDescent="0.2">
      <c r="B4974" s="60" t="s">
        <v>7612</v>
      </c>
      <c r="C4974" s="192">
        <v>540802</v>
      </c>
      <c r="D4974" s="60" t="s">
        <v>7613</v>
      </c>
      <c r="E4974" s="60" t="s">
        <v>341</v>
      </c>
    </row>
    <row r="4975" spans="2:5" x14ac:dyDescent="0.2">
      <c r="B4975" s="60" t="s">
        <v>7614</v>
      </c>
      <c r="C4975" s="192">
        <v>540825</v>
      </c>
      <c r="D4975" s="60" t="s">
        <v>7615</v>
      </c>
      <c r="E4975" s="60" t="s">
        <v>341</v>
      </c>
    </row>
    <row r="4976" spans="2:5" x14ac:dyDescent="0.2">
      <c r="B4976" s="60" t="s">
        <v>7616</v>
      </c>
      <c r="C4976" s="192">
        <v>540826</v>
      </c>
      <c r="D4976" s="60" t="s">
        <v>7617</v>
      </c>
      <c r="E4976" s="60" t="s">
        <v>341</v>
      </c>
    </row>
    <row r="4977" spans="2:5" x14ac:dyDescent="0.2">
      <c r="B4977" s="60" t="s">
        <v>7618</v>
      </c>
      <c r="C4977" s="192">
        <v>540827</v>
      </c>
      <c r="D4977" s="60" t="s">
        <v>7619</v>
      </c>
      <c r="E4977" s="60" t="s">
        <v>341</v>
      </c>
    </row>
    <row r="4978" spans="2:5" x14ac:dyDescent="0.2">
      <c r="B4978" s="60" t="s">
        <v>7620</v>
      </c>
      <c r="C4978" s="192">
        <v>540828</v>
      </c>
      <c r="D4978" s="60" t="s">
        <v>7621</v>
      </c>
      <c r="E4978" s="60" t="s">
        <v>341</v>
      </c>
    </row>
    <row r="4979" spans="2:5" x14ac:dyDescent="0.2">
      <c r="B4979" s="60" t="s">
        <v>7622</v>
      </c>
      <c r="C4979" s="192">
        <v>540861</v>
      </c>
      <c r="D4979" s="60" t="s">
        <v>7623</v>
      </c>
      <c r="E4979" s="60" t="s">
        <v>341</v>
      </c>
    </row>
    <row r="4980" spans="2:5" x14ac:dyDescent="0.2">
      <c r="B4980" s="60" t="s">
        <v>7624</v>
      </c>
      <c r="C4980" s="192">
        <v>540862</v>
      </c>
      <c r="D4980" s="60" t="s">
        <v>7625</v>
      </c>
      <c r="E4980" s="60" t="s">
        <v>341</v>
      </c>
    </row>
    <row r="4981" spans="2:5" x14ac:dyDescent="0.2">
      <c r="B4981" s="60" t="s">
        <v>7626</v>
      </c>
      <c r="C4981" s="192">
        <v>540863</v>
      </c>
      <c r="D4981" s="60" t="s">
        <v>7627</v>
      </c>
      <c r="E4981" s="60" t="s">
        <v>341</v>
      </c>
    </row>
    <row r="4982" spans="2:5" x14ac:dyDescent="0.2">
      <c r="B4982" s="60" t="s">
        <v>7628</v>
      </c>
      <c r="C4982" s="192">
        <v>540864</v>
      </c>
      <c r="D4982" s="60" t="s">
        <v>7629</v>
      </c>
      <c r="E4982" s="60" t="s">
        <v>341</v>
      </c>
    </row>
    <row r="4983" spans="2:5" x14ac:dyDescent="0.2">
      <c r="B4983" s="60" t="s">
        <v>7630</v>
      </c>
      <c r="C4983" s="192">
        <v>540896</v>
      </c>
      <c r="D4983" s="60" t="s">
        <v>7631</v>
      </c>
      <c r="E4983" s="60" t="s">
        <v>341</v>
      </c>
    </row>
    <row r="4984" spans="2:5" x14ac:dyDescent="0.2">
      <c r="B4984" s="60" t="s">
        <v>7632</v>
      </c>
      <c r="C4984" s="192">
        <v>540897</v>
      </c>
      <c r="D4984" s="60" t="s">
        <v>7633</v>
      </c>
      <c r="E4984" s="60" t="s">
        <v>341</v>
      </c>
    </row>
    <row r="4985" spans="2:5" x14ac:dyDescent="0.2">
      <c r="B4985" s="60" t="s">
        <v>7634</v>
      </c>
      <c r="C4985" s="192">
        <v>540898</v>
      </c>
      <c r="D4985" s="60" t="s">
        <v>7635</v>
      </c>
      <c r="E4985" s="60" t="s">
        <v>341</v>
      </c>
    </row>
    <row r="4986" spans="2:5" x14ac:dyDescent="0.2">
      <c r="B4986" s="60" t="s">
        <v>7636</v>
      </c>
      <c r="C4986" s="192">
        <v>540899</v>
      </c>
      <c r="D4986" s="60" t="s">
        <v>7637</v>
      </c>
      <c r="E4986" s="60" t="s">
        <v>341</v>
      </c>
    </row>
    <row r="4987" spans="2:5" x14ac:dyDescent="0.2">
      <c r="B4987" s="60" t="s">
        <v>7638</v>
      </c>
      <c r="C4987" s="192">
        <v>540947</v>
      </c>
      <c r="D4987" s="60" t="s">
        <v>7639</v>
      </c>
      <c r="E4987" s="60" t="s">
        <v>341</v>
      </c>
    </row>
    <row r="4988" spans="2:5" x14ac:dyDescent="0.2">
      <c r="B4988" s="60" t="s">
        <v>7640</v>
      </c>
      <c r="C4988" s="192">
        <v>540949</v>
      </c>
      <c r="D4988" s="60" t="s">
        <v>7641</v>
      </c>
      <c r="E4988" s="60" t="s">
        <v>341</v>
      </c>
    </row>
    <row r="4989" spans="2:5" x14ac:dyDescent="0.2">
      <c r="B4989" s="60" t="s">
        <v>7642</v>
      </c>
      <c r="C4989" s="192">
        <v>540950</v>
      </c>
      <c r="D4989" s="60" t="s">
        <v>7643</v>
      </c>
      <c r="E4989" s="60" t="s">
        <v>341</v>
      </c>
    </row>
    <row r="4990" spans="2:5" x14ac:dyDescent="0.2">
      <c r="B4990" s="60" t="s">
        <v>7644</v>
      </c>
      <c r="C4990" s="192">
        <v>540951</v>
      </c>
      <c r="D4990" s="60" t="s">
        <v>7645</v>
      </c>
      <c r="E4990" s="60" t="s">
        <v>341</v>
      </c>
    </row>
    <row r="4991" spans="2:5" x14ac:dyDescent="0.2">
      <c r="B4991" s="60" t="s">
        <v>7646</v>
      </c>
      <c r="C4991" s="192">
        <v>540981</v>
      </c>
      <c r="D4991" s="60" t="s">
        <v>7647</v>
      </c>
      <c r="E4991" s="60" t="s">
        <v>341</v>
      </c>
    </row>
    <row r="4992" spans="2:5" x14ac:dyDescent="0.2">
      <c r="B4992" s="60" t="s">
        <v>7648</v>
      </c>
      <c r="C4992" s="192">
        <v>540982</v>
      </c>
      <c r="D4992" s="60" t="s">
        <v>7649</v>
      </c>
      <c r="E4992" s="60" t="s">
        <v>341</v>
      </c>
    </row>
    <row r="4993" spans="2:5" x14ac:dyDescent="0.2">
      <c r="B4993" s="60" t="s">
        <v>7650</v>
      </c>
      <c r="C4993" s="192">
        <v>540983</v>
      </c>
      <c r="D4993" s="60" t="s">
        <v>7651</v>
      </c>
      <c r="E4993" s="60" t="s">
        <v>341</v>
      </c>
    </row>
    <row r="4994" spans="2:5" x14ac:dyDescent="0.2">
      <c r="B4994" s="60" t="s">
        <v>7652</v>
      </c>
      <c r="C4994" s="192">
        <v>540984</v>
      </c>
      <c r="D4994" s="60" t="s">
        <v>7653</v>
      </c>
      <c r="E4994" s="60" t="s">
        <v>341</v>
      </c>
    </row>
    <row r="4995" spans="2:5" x14ac:dyDescent="0.2">
      <c r="B4995" s="60" t="s">
        <v>7654</v>
      </c>
      <c r="C4995" s="192">
        <v>541068</v>
      </c>
      <c r="D4995" s="60" t="s">
        <v>7655</v>
      </c>
      <c r="E4995" s="60" t="s">
        <v>341</v>
      </c>
    </row>
    <row r="4996" spans="2:5" x14ac:dyDescent="0.2">
      <c r="B4996" s="60" t="s">
        <v>7656</v>
      </c>
      <c r="C4996" s="192">
        <v>541069</v>
      </c>
      <c r="D4996" s="60" t="s">
        <v>7657</v>
      </c>
      <c r="E4996" s="60" t="s">
        <v>341</v>
      </c>
    </row>
    <row r="4997" spans="2:5" x14ac:dyDescent="0.2">
      <c r="B4997" s="60" t="s">
        <v>7658</v>
      </c>
      <c r="C4997" s="192">
        <v>541070</v>
      </c>
      <c r="D4997" s="60" t="s">
        <v>7659</v>
      </c>
      <c r="E4997" s="60" t="s">
        <v>341</v>
      </c>
    </row>
    <row r="4998" spans="2:5" x14ac:dyDescent="0.2">
      <c r="B4998" s="60" t="s">
        <v>7660</v>
      </c>
      <c r="C4998" s="192">
        <v>541071</v>
      </c>
      <c r="D4998" s="60" t="s">
        <v>7661</v>
      </c>
      <c r="E4998" s="60" t="s">
        <v>341</v>
      </c>
    </row>
    <row r="4999" spans="2:5" x14ac:dyDescent="0.2">
      <c r="B4999" s="60" t="s">
        <v>7662</v>
      </c>
      <c r="C4999" s="192">
        <v>541084</v>
      </c>
      <c r="D4999" s="60" t="s">
        <v>7663</v>
      </c>
      <c r="E4999" s="60" t="s">
        <v>341</v>
      </c>
    </row>
    <row r="5000" spans="2:5" x14ac:dyDescent="0.2">
      <c r="B5000" s="60" t="s">
        <v>7664</v>
      </c>
      <c r="C5000" s="192">
        <v>541085</v>
      </c>
      <c r="D5000" s="60" t="s">
        <v>7665</v>
      </c>
      <c r="E5000" s="60" t="s">
        <v>341</v>
      </c>
    </row>
    <row r="5001" spans="2:5" x14ac:dyDescent="0.2">
      <c r="B5001" s="60" t="s">
        <v>7666</v>
      </c>
      <c r="C5001" s="192">
        <v>541086</v>
      </c>
      <c r="D5001" s="60" t="s">
        <v>7667</v>
      </c>
      <c r="E5001" s="60" t="s">
        <v>341</v>
      </c>
    </row>
    <row r="5002" spans="2:5" x14ac:dyDescent="0.2">
      <c r="B5002" s="60" t="s">
        <v>7668</v>
      </c>
      <c r="C5002" s="192">
        <v>541087</v>
      </c>
      <c r="D5002" s="60" t="s">
        <v>7669</v>
      </c>
      <c r="E5002" s="60" t="s">
        <v>341</v>
      </c>
    </row>
    <row r="5003" spans="2:5" x14ac:dyDescent="0.2">
      <c r="B5003" s="60" t="s">
        <v>7670</v>
      </c>
      <c r="C5003" s="192">
        <v>541092</v>
      </c>
      <c r="D5003" s="60" t="s">
        <v>7671</v>
      </c>
      <c r="E5003" s="60" t="s">
        <v>341</v>
      </c>
    </row>
    <row r="5004" spans="2:5" x14ac:dyDescent="0.2">
      <c r="B5004" s="60" t="s">
        <v>7672</v>
      </c>
      <c r="C5004" s="192">
        <v>541093</v>
      </c>
      <c r="D5004" s="60" t="s">
        <v>7673</v>
      </c>
      <c r="E5004" s="60" t="s">
        <v>341</v>
      </c>
    </row>
    <row r="5005" spans="2:5" x14ac:dyDescent="0.2">
      <c r="B5005" s="60" t="s">
        <v>7674</v>
      </c>
      <c r="C5005" s="192">
        <v>541094</v>
      </c>
      <c r="D5005" s="60" t="s">
        <v>7675</v>
      </c>
      <c r="E5005" s="60" t="s">
        <v>341</v>
      </c>
    </row>
    <row r="5006" spans="2:5" x14ac:dyDescent="0.2">
      <c r="B5006" s="60" t="s">
        <v>7676</v>
      </c>
      <c r="C5006" s="192">
        <v>541095</v>
      </c>
      <c r="D5006" s="60" t="s">
        <v>7677</v>
      </c>
      <c r="E5006" s="60" t="s">
        <v>341</v>
      </c>
    </row>
    <row r="5007" spans="2:5" x14ac:dyDescent="0.2">
      <c r="B5007" s="60" t="s">
        <v>7678</v>
      </c>
      <c r="C5007" s="192">
        <v>541252</v>
      </c>
      <c r="D5007" s="60" t="s">
        <v>7679</v>
      </c>
      <c r="E5007" s="60" t="s">
        <v>341</v>
      </c>
    </row>
    <row r="5008" spans="2:5" x14ac:dyDescent="0.2">
      <c r="B5008" s="60" t="s">
        <v>7680</v>
      </c>
      <c r="C5008" s="192">
        <v>541253</v>
      </c>
      <c r="D5008" s="60" t="s">
        <v>7681</v>
      </c>
      <c r="E5008" s="60" t="s">
        <v>341</v>
      </c>
    </row>
    <row r="5009" spans="2:5" x14ac:dyDescent="0.2">
      <c r="B5009" s="60" t="s">
        <v>7682</v>
      </c>
      <c r="C5009" s="192">
        <v>541254</v>
      </c>
      <c r="D5009" s="60" t="s">
        <v>7683</v>
      </c>
      <c r="E5009" s="60" t="s">
        <v>341</v>
      </c>
    </row>
    <row r="5010" spans="2:5" x14ac:dyDescent="0.2">
      <c r="B5010" s="60" t="s">
        <v>7684</v>
      </c>
      <c r="C5010" s="192">
        <v>541255</v>
      </c>
      <c r="D5010" s="60" t="s">
        <v>7685</v>
      </c>
      <c r="E5010" s="60" t="s">
        <v>341</v>
      </c>
    </row>
    <row r="5011" spans="2:5" x14ac:dyDescent="0.2">
      <c r="B5011" s="60" t="s">
        <v>7686</v>
      </c>
      <c r="C5011" s="192">
        <v>541300</v>
      </c>
      <c r="D5011" s="60" t="s">
        <v>7687</v>
      </c>
      <c r="E5011" s="60" t="s">
        <v>341</v>
      </c>
    </row>
    <row r="5012" spans="2:5" x14ac:dyDescent="0.2">
      <c r="B5012" s="60" t="s">
        <v>7688</v>
      </c>
      <c r="C5012" s="192">
        <v>541309</v>
      </c>
      <c r="D5012" s="60" t="s">
        <v>7689</v>
      </c>
      <c r="E5012" s="60" t="s">
        <v>341</v>
      </c>
    </row>
    <row r="5013" spans="2:5" x14ac:dyDescent="0.2">
      <c r="B5013" s="60" t="s">
        <v>7690</v>
      </c>
      <c r="C5013" s="192">
        <v>541310</v>
      </c>
      <c r="D5013" s="60" t="s">
        <v>7691</v>
      </c>
      <c r="E5013" s="60" t="s">
        <v>341</v>
      </c>
    </row>
    <row r="5014" spans="2:5" x14ac:dyDescent="0.2">
      <c r="B5014" s="60" t="s">
        <v>7692</v>
      </c>
      <c r="C5014" s="192">
        <v>541311</v>
      </c>
      <c r="D5014" s="60" t="s">
        <v>7693</v>
      </c>
      <c r="E5014" s="60" t="s">
        <v>341</v>
      </c>
    </row>
    <row r="5015" spans="2:5" x14ac:dyDescent="0.2">
      <c r="B5015" s="60" t="s">
        <v>7694</v>
      </c>
      <c r="C5015" s="192">
        <v>541312</v>
      </c>
      <c r="D5015" s="60" t="s">
        <v>7695</v>
      </c>
      <c r="E5015" s="60" t="s">
        <v>341</v>
      </c>
    </row>
    <row r="5016" spans="2:5" x14ac:dyDescent="0.2">
      <c r="B5016" s="60" t="s">
        <v>7696</v>
      </c>
      <c r="C5016" s="192">
        <v>541313</v>
      </c>
      <c r="D5016" s="60" t="s">
        <v>7697</v>
      </c>
      <c r="E5016" s="60" t="s">
        <v>341</v>
      </c>
    </row>
    <row r="5017" spans="2:5" x14ac:dyDescent="0.2">
      <c r="B5017" s="60" t="s">
        <v>7698</v>
      </c>
      <c r="C5017" s="192">
        <v>541341</v>
      </c>
      <c r="D5017" s="60" t="s">
        <v>7699</v>
      </c>
      <c r="E5017" s="60" t="s">
        <v>341</v>
      </c>
    </row>
    <row r="5018" spans="2:5" x14ac:dyDescent="0.2">
      <c r="B5018" s="60" t="s">
        <v>7700</v>
      </c>
      <c r="C5018" s="192">
        <v>541343</v>
      </c>
      <c r="D5018" s="60" t="s">
        <v>7701</v>
      </c>
      <c r="E5018" s="60" t="s">
        <v>341</v>
      </c>
    </row>
    <row r="5019" spans="2:5" x14ac:dyDescent="0.2">
      <c r="B5019" s="60" t="s">
        <v>7702</v>
      </c>
      <c r="C5019" s="192">
        <v>541345</v>
      </c>
      <c r="D5019" s="60" t="s">
        <v>7703</v>
      </c>
      <c r="E5019" s="60" t="s">
        <v>341</v>
      </c>
    </row>
    <row r="5020" spans="2:5" x14ac:dyDescent="0.2">
      <c r="B5020" s="60" t="s">
        <v>7704</v>
      </c>
      <c r="C5020" s="192">
        <v>541346</v>
      </c>
      <c r="D5020" s="60" t="s">
        <v>7705</v>
      </c>
      <c r="E5020" s="60" t="s">
        <v>341</v>
      </c>
    </row>
    <row r="5021" spans="2:5" x14ac:dyDescent="0.2">
      <c r="B5021" s="60" t="s">
        <v>7706</v>
      </c>
      <c r="C5021" s="192">
        <v>541672</v>
      </c>
      <c r="D5021" s="60" t="s">
        <v>7707</v>
      </c>
      <c r="E5021" s="60" t="s">
        <v>341</v>
      </c>
    </row>
    <row r="5022" spans="2:5" x14ac:dyDescent="0.2">
      <c r="B5022" s="60" t="s">
        <v>7708</v>
      </c>
      <c r="C5022" s="192">
        <v>541673</v>
      </c>
      <c r="D5022" s="60" t="s">
        <v>7709</v>
      </c>
      <c r="E5022" s="60" t="s">
        <v>341</v>
      </c>
    </row>
    <row r="5023" spans="2:5" x14ac:dyDescent="0.2">
      <c r="B5023" s="60" t="s">
        <v>7710</v>
      </c>
      <c r="C5023" s="192">
        <v>541674</v>
      </c>
      <c r="D5023" s="60" t="s">
        <v>7711</v>
      </c>
      <c r="E5023" s="60" t="s">
        <v>341</v>
      </c>
    </row>
    <row r="5024" spans="2:5" x14ac:dyDescent="0.2">
      <c r="B5024" s="60" t="s">
        <v>7712</v>
      </c>
      <c r="C5024" s="192">
        <v>541675</v>
      </c>
      <c r="D5024" s="60" t="s">
        <v>7713</v>
      </c>
      <c r="E5024" s="60" t="s">
        <v>341</v>
      </c>
    </row>
    <row r="5025" spans="2:5" x14ac:dyDescent="0.2">
      <c r="B5025" s="60" t="s">
        <v>7714</v>
      </c>
      <c r="C5025" s="192">
        <v>541676</v>
      </c>
      <c r="D5025" s="60" t="s">
        <v>7715</v>
      </c>
      <c r="E5025" s="60" t="s">
        <v>341</v>
      </c>
    </row>
    <row r="5026" spans="2:5" x14ac:dyDescent="0.2">
      <c r="B5026" s="60" t="s">
        <v>7716</v>
      </c>
      <c r="C5026" s="192">
        <v>541677</v>
      </c>
      <c r="D5026" s="60" t="s">
        <v>7717</v>
      </c>
      <c r="E5026" s="60" t="s">
        <v>341</v>
      </c>
    </row>
    <row r="5027" spans="2:5" x14ac:dyDescent="0.2">
      <c r="B5027" s="60" t="s">
        <v>7718</v>
      </c>
      <c r="C5027" s="192">
        <v>541678</v>
      </c>
      <c r="D5027" s="60" t="s">
        <v>7719</v>
      </c>
      <c r="E5027" s="60" t="s">
        <v>341</v>
      </c>
    </row>
    <row r="5028" spans="2:5" x14ac:dyDescent="0.2">
      <c r="B5028" s="60" t="s">
        <v>7720</v>
      </c>
      <c r="C5028" s="192">
        <v>541679</v>
      </c>
      <c r="D5028" s="60" t="s">
        <v>7721</v>
      </c>
      <c r="E5028" s="60" t="s">
        <v>341</v>
      </c>
    </row>
    <row r="5029" spans="2:5" x14ac:dyDescent="0.2">
      <c r="B5029" s="60" t="s">
        <v>7722</v>
      </c>
      <c r="C5029" s="192">
        <v>541725</v>
      </c>
      <c r="D5029" s="60" t="s">
        <v>7723</v>
      </c>
      <c r="E5029" s="60" t="s">
        <v>341</v>
      </c>
    </row>
    <row r="5030" spans="2:5" x14ac:dyDescent="0.2">
      <c r="B5030" s="60" t="s">
        <v>7724</v>
      </c>
      <c r="C5030" s="192">
        <v>541726</v>
      </c>
      <c r="D5030" s="60" t="s">
        <v>7725</v>
      </c>
      <c r="E5030" s="60" t="s">
        <v>341</v>
      </c>
    </row>
    <row r="5031" spans="2:5" x14ac:dyDescent="0.2">
      <c r="B5031" s="60" t="s">
        <v>7726</v>
      </c>
      <c r="C5031" s="192">
        <v>541727</v>
      </c>
      <c r="D5031" s="60" t="s">
        <v>7727</v>
      </c>
      <c r="E5031" s="60" t="s">
        <v>341</v>
      </c>
    </row>
    <row r="5032" spans="2:5" x14ac:dyDescent="0.2">
      <c r="B5032" s="60" t="s">
        <v>7728</v>
      </c>
      <c r="C5032" s="192">
        <v>541728</v>
      </c>
      <c r="D5032" s="60" t="s">
        <v>7729</v>
      </c>
      <c r="E5032" s="60" t="s">
        <v>341</v>
      </c>
    </row>
    <row r="5033" spans="2:5" x14ac:dyDescent="0.2">
      <c r="B5033" s="60" t="s">
        <v>7730</v>
      </c>
      <c r="C5033" s="192">
        <v>541742</v>
      </c>
      <c r="D5033" s="60" t="s">
        <v>7731</v>
      </c>
      <c r="E5033" s="60" t="s">
        <v>341</v>
      </c>
    </row>
    <row r="5034" spans="2:5" x14ac:dyDescent="0.2">
      <c r="B5034" s="60" t="s">
        <v>7732</v>
      </c>
      <c r="C5034" s="192">
        <v>541743</v>
      </c>
      <c r="D5034" s="60" t="s">
        <v>7733</v>
      </c>
      <c r="E5034" s="60" t="s">
        <v>341</v>
      </c>
    </row>
    <row r="5035" spans="2:5" x14ac:dyDescent="0.2">
      <c r="B5035" s="60" t="s">
        <v>7734</v>
      </c>
      <c r="C5035" s="192">
        <v>541744</v>
      </c>
      <c r="D5035" s="60" t="s">
        <v>7735</v>
      </c>
      <c r="E5035" s="60" t="s">
        <v>341</v>
      </c>
    </row>
    <row r="5036" spans="2:5" x14ac:dyDescent="0.2">
      <c r="B5036" s="60" t="s">
        <v>7736</v>
      </c>
      <c r="C5036" s="192">
        <v>541745</v>
      </c>
      <c r="D5036" s="60" t="s">
        <v>7737</v>
      </c>
      <c r="E5036" s="60" t="s">
        <v>341</v>
      </c>
    </row>
    <row r="5037" spans="2:5" x14ac:dyDescent="0.2">
      <c r="B5037" s="60" t="s">
        <v>7738</v>
      </c>
      <c r="C5037" s="192">
        <v>541804</v>
      </c>
      <c r="D5037" s="60" t="s">
        <v>7739</v>
      </c>
      <c r="E5037" s="60" t="s">
        <v>341</v>
      </c>
    </row>
    <row r="5038" spans="2:5" x14ac:dyDescent="0.2">
      <c r="B5038" s="60" t="s">
        <v>7740</v>
      </c>
      <c r="C5038" s="192">
        <v>541805</v>
      </c>
      <c r="D5038" s="60" t="s">
        <v>7741</v>
      </c>
      <c r="E5038" s="60" t="s">
        <v>341</v>
      </c>
    </row>
    <row r="5039" spans="2:5" x14ac:dyDescent="0.2">
      <c r="B5039" s="60" t="s">
        <v>7742</v>
      </c>
      <c r="C5039" s="192">
        <v>541806</v>
      </c>
      <c r="D5039" s="60" t="s">
        <v>7743</v>
      </c>
      <c r="E5039" s="60" t="s">
        <v>341</v>
      </c>
    </row>
    <row r="5040" spans="2:5" x14ac:dyDescent="0.2">
      <c r="B5040" s="60" t="s">
        <v>7744</v>
      </c>
      <c r="C5040" s="192">
        <v>541807</v>
      </c>
      <c r="D5040" s="60" t="s">
        <v>7745</v>
      </c>
      <c r="E5040" s="60" t="s">
        <v>341</v>
      </c>
    </row>
    <row r="5041" spans="2:5" x14ac:dyDescent="0.2">
      <c r="B5041" s="60" t="s">
        <v>7746</v>
      </c>
      <c r="C5041" s="192">
        <v>541809</v>
      </c>
      <c r="D5041" s="60" t="s">
        <v>7747</v>
      </c>
      <c r="E5041" s="60" t="s">
        <v>341</v>
      </c>
    </row>
    <row r="5042" spans="2:5" x14ac:dyDescent="0.2">
      <c r="B5042" s="60" t="s">
        <v>7748</v>
      </c>
      <c r="C5042" s="192">
        <v>541879</v>
      </c>
      <c r="D5042" s="60" t="s">
        <v>7749</v>
      </c>
      <c r="E5042" s="60" t="s">
        <v>341</v>
      </c>
    </row>
    <row r="5043" spans="2:5" x14ac:dyDescent="0.2">
      <c r="B5043" s="60" t="s">
        <v>7750</v>
      </c>
      <c r="C5043" s="192">
        <v>541881</v>
      </c>
      <c r="D5043" s="60" t="s">
        <v>7751</v>
      </c>
      <c r="E5043" s="60" t="s">
        <v>341</v>
      </c>
    </row>
    <row r="5044" spans="2:5" x14ac:dyDescent="0.2">
      <c r="B5044" s="60" t="s">
        <v>7752</v>
      </c>
      <c r="C5044" s="192">
        <v>541882</v>
      </c>
      <c r="D5044" s="60" t="s">
        <v>7753</v>
      </c>
      <c r="E5044" s="60" t="s">
        <v>341</v>
      </c>
    </row>
    <row r="5045" spans="2:5" x14ac:dyDescent="0.2">
      <c r="B5045" s="60" t="s">
        <v>7754</v>
      </c>
      <c r="C5045" s="192">
        <v>541884</v>
      </c>
      <c r="D5045" s="60" t="s">
        <v>7755</v>
      </c>
      <c r="E5045" s="60" t="s">
        <v>341</v>
      </c>
    </row>
    <row r="5046" spans="2:5" x14ac:dyDescent="0.2">
      <c r="B5046" s="60" t="s">
        <v>7756</v>
      </c>
      <c r="C5046" s="192">
        <v>541972</v>
      </c>
      <c r="D5046" s="60" t="s">
        <v>7757</v>
      </c>
      <c r="E5046" s="60" t="s">
        <v>341</v>
      </c>
    </row>
    <row r="5047" spans="2:5" x14ac:dyDescent="0.2">
      <c r="B5047" s="60" t="s">
        <v>7758</v>
      </c>
      <c r="C5047" s="192">
        <v>541984</v>
      </c>
      <c r="D5047" s="60" t="s">
        <v>7759</v>
      </c>
      <c r="E5047" s="60" t="s">
        <v>341</v>
      </c>
    </row>
    <row r="5048" spans="2:5" x14ac:dyDescent="0.2">
      <c r="B5048" s="60" t="s">
        <v>7760</v>
      </c>
      <c r="C5048" s="192">
        <v>541985</v>
      </c>
      <c r="D5048" s="60" t="s">
        <v>7761</v>
      </c>
      <c r="E5048" s="60" t="s">
        <v>341</v>
      </c>
    </row>
    <row r="5049" spans="2:5" x14ac:dyDescent="0.2">
      <c r="B5049" s="60" t="s">
        <v>7762</v>
      </c>
      <c r="C5049" s="192">
        <v>541986</v>
      </c>
      <c r="D5049" s="60" t="s">
        <v>7763</v>
      </c>
      <c r="E5049" s="60" t="s">
        <v>341</v>
      </c>
    </row>
    <row r="5050" spans="2:5" x14ac:dyDescent="0.2">
      <c r="B5050" s="60" t="s">
        <v>7764</v>
      </c>
      <c r="C5050" s="192">
        <v>541987</v>
      </c>
      <c r="D5050" s="60" t="s">
        <v>7765</v>
      </c>
      <c r="E5050" s="60" t="s">
        <v>341</v>
      </c>
    </row>
    <row r="5051" spans="2:5" x14ac:dyDescent="0.2">
      <c r="B5051" s="60" t="s">
        <v>7766</v>
      </c>
      <c r="C5051" s="192">
        <v>542131</v>
      </c>
      <c r="D5051" s="60" t="s">
        <v>7767</v>
      </c>
      <c r="E5051" s="60" t="s">
        <v>341</v>
      </c>
    </row>
    <row r="5052" spans="2:5" x14ac:dyDescent="0.2">
      <c r="B5052" s="60" t="s">
        <v>7768</v>
      </c>
      <c r="C5052" s="192">
        <v>542156</v>
      </c>
      <c r="D5052" s="60" t="s">
        <v>7769</v>
      </c>
      <c r="E5052" s="60" t="s">
        <v>341</v>
      </c>
    </row>
    <row r="5053" spans="2:5" x14ac:dyDescent="0.2">
      <c r="B5053" s="60" t="s">
        <v>7770</v>
      </c>
      <c r="C5053" s="192">
        <v>542158</v>
      </c>
      <c r="D5053" s="60" t="s">
        <v>7771</v>
      </c>
      <c r="E5053" s="60" t="s">
        <v>341</v>
      </c>
    </row>
    <row r="5054" spans="2:5" x14ac:dyDescent="0.2">
      <c r="B5054" s="60" t="s">
        <v>7772</v>
      </c>
      <c r="C5054" s="192">
        <v>542160</v>
      </c>
      <c r="D5054" s="60" t="s">
        <v>7773</v>
      </c>
      <c r="E5054" s="60" t="s">
        <v>341</v>
      </c>
    </row>
    <row r="5055" spans="2:5" x14ac:dyDescent="0.2">
      <c r="B5055" s="60" t="s">
        <v>7774</v>
      </c>
      <c r="C5055" s="192">
        <v>542163</v>
      </c>
      <c r="D5055" s="60" t="s">
        <v>7775</v>
      </c>
      <c r="E5055" s="60" t="s">
        <v>341</v>
      </c>
    </row>
    <row r="5056" spans="2:5" x14ac:dyDescent="0.2">
      <c r="B5056" s="60" t="s">
        <v>7776</v>
      </c>
      <c r="C5056" s="192">
        <v>542230</v>
      </c>
      <c r="D5056" s="60" t="s">
        <v>7777</v>
      </c>
      <c r="E5056" s="60" t="s">
        <v>341</v>
      </c>
    </row>
    <row r="5057" spans="2:5" x14ac:dyDescent="0.2">
      <c r="B5057" s="60" t="s">
        <v>7778</v>
      </c>
      <c r="C5057" s="192">
        <v>542244</v>
      </c>
      <c r="D5057" s="60" t="s">
        <v>7779</v>
      </c>
      <c r="E5057" s="60" t="s">
        <v>341</v>
      </c>
    </row>
    <row r="5058" spans="2:5" x14ac:dyDescent="0.2">
      <c r="B5058" s="60" t="s">
        <v>7780</v>
      </c>
      <c r="C5058" s="192">
        <v>542245</v>
      </c>
      <c r="D5058" s="60" t="s">
        <v>7781</v>
      </c>
      <c r="E5058" s="60" t="s">
        <v>341</v>
      </c>
    </row>
    <row r="5059" spans="2:5" x14ac:dyDescent="0.2">
      <c r="B5059" s="60" t="s">
        <v>7782</v>
      </c>
      <c r="C5059" s="192">
        <v>542246</v>
      </c>
      <c r="D5059" s="60" t="s">
        <v>7783</v>
      </c>
      <c r="E5059" s="60" t="s">
        <v>341</v>
      </c>
    </row>
    <row r="5060" spans="2:5" x14ac:dyDescent="0.2">
      <c r="B5060" s="60" t="s">
        <v>7784</v>
      </c>
      <c r="C5060" s="192">
        <v>542247</v>
      </c>
      <c r="D5060" s="60" t="s">
        <v>7785</v>
      </c>
      <c r="E5060" s="60" t="s">
        <v>341</v>
      </c>
    </row>
    <row r="5061" spans="2:5" x14ac:dyDescent="0.2">
      <c r="B5061" s="60" t="s">
        <v>7786</v>
      </c>
      <c r="C5061" s="192">
        <v>542513</v>
      </c>
      <c r="D5061" s="60" t="s">
        <v>7787</v>
      </c>
      <c r="E5061" s="60" t="s">
        <v>341</v>
      </c>
    </row>
    <row r="5062" spans="2:5" x14ac:dyDescent="0.2">
      <c r="B5062" s="60" t="s">
        <v>7788</v>
      </c>
      <c r="C5062" s="192">
        <v>542543</v>
      </c>
      <c r="D5062" s="60" t="s">
        <v>7789</v>
      </c>
      <c r="E5062" s="60" t="s">
        <v>341</v>
      </c>
    </row>
    <row r="5063" spans="2:5" x14ac:dyDescent="0.2">
      <c r="B5063" s="60" t="s">
        <v>7790</v>
      </c>
      <c r="C5063" s="192">
        <v>542694</v>
      </c>
      <c r="D5063" s="60" t="s">
        <v>7791</v>
      </c>
      <c r="E5063" s="60" t="s">
        <v>417</v>
      </c>
    </row>
    <row r="5064" spans="2:5" x14ac:dyDescent="0.2">
      <c r="B5064" s="60" t="s">
        <v>7792</v>
      </c>
      <c r="C5064" s="192">
        <v>542721</v>
      </c>
      <c r="D5064" s="60" t="s">
        <v>7793</v>
      </c>
      <c r="E5064" s="60" t="s">
        <v>417</v>
      </c>
    </row>
    <row r="5065" spans="2:5" x14ac:dyDescent="0.2">
      <c r="B5065" s="60" t="s">
        <v>7794</v>
      </c>
      <c r="C5065" s="192">
        <v>542724</v>
      </c>
      <c r="D5065" s="60" t="s">
        <v>7795</v>
      </c>
      <c r="E5065" s="60" t="s">
        <v>433</v>
      </c>
    </row>
    <row r="5066" spans="2:5" x14ac:dyDescent="0.2">
      <c r="B5066" s="60" t="s">
        <v>7796</v>
      </c>
      <c r="C5066" s="192">
        <v>542725</v>
      </c>
      <c r="D5066" s="60" t="s">
        <v>7797</v>
      </c>
      <c r="E5066" s="60" t="s">
        <v>509</v>
      </c>
    </row>
    <row r="5067" spans="2:5" x14ac:dyDescent="0.2">
      <c r="B5067" s="60" t="s">
        <v>7798</v>
      </c>
      <c r="C5067" s="192">
        <v>542726</v>
      </c>
      <c r="D5067" s="60" t="s">
        <v>7799</v>
      </c>
      <c r="E5067" s="60" t="s">
        <v>401</v>
      </c>
    </row>
    <row r="5068" spans="2:5" x14ac:dyDescent="0.2">
      <c r="B5068" s="60" t="s">
        <v>7800</v>
      </c>
      <c r="C5068" s="192">
        <v>542727</v>
      </c>
      <c r="D5068" s="60" t="s">
        <v>7801</v>
      </c>
      <c r="E5068" s="60" t="s">
        <v>396</v>
      </c>
    </row>
    <row r="5069" spans="2:5" x14ac:dyDescent="0.2">
      <c r="B5069" s="60" t="s">
        <v>7802</v>
      </c>
      <c r="C5069" s="192">
        <v>542728</v>
      </c>
      <c r="D5069" s="60" t="s">
        <v>7803</v>
      </c>
      <c r="E5069" s="60" t="s">
        <v>509</v>
      </c>
    </row>
    <row r="5070" spans="2:5" x14ac:dyDescent="0.2">
      <c r="B5070" s="60" t="s">
        <v>7804</v>
      </c>
      <c r="C5070" s="192">
        <v>542729</v>
      </c>
      <c r="D5070" s="60" t="s">
        <v>7805</v>
      </c>
      <c r="E5070" s="60" t="s">
        <v>410</v>
      </c>
    </row>
    <row r="5071" spans="2:5" x14ac:dyDescent="0.2">
      <c r="B5071" s="60" t="s">
        <v>7806</v>
      </c>
      <c r="C5071" s="192">
        <v>542730</v>
      </c>
      <c r="D5071" s="60" t="s">
        <v>7807</v>
      </c>
      <c r="E5071" s="60" t="s">
        <v>341</v>
      </c>
    </row>
    <row r="5072" spans="2:5" x14ac:dyDescent="0.2">
      <c r="B5072" s="60" t="s">
        <v>7808</v>
      </c>
      <c r="C5072" s="192">
        <v>542747</v>
      </c>
      <c r="D5072" s="60" t="s">
        <v>7809</v>
      </c>
      <c r="E5072" s="60" t="s">
        <v>341</v>
      </c>
    </row>
    <row r="5073" spans="2:5" x14ac:dyDescent="0.2">
      <c r="B5073" s="60" t="s">
        <v>7810</v>
      </c>
      <c r="C5073" s="192">
        <v>542752</v>
      </c>
      <c r="D5073" s="60" t="s">
        <v>7811</v>
      </c>
      <c r="E5073" s="60" t="s">
        <v>1997</v>
      </c>
    </row>
    <row r="5074" spans="2:5" x14ac:dyDescent="0.2">
      <c r="B5074" s="60" t="s">
        <v>7812</v>
      </c>
      <c r="C5074" s="192">
        <v>542753</v>
      </c>
      <c r="D5074" s="60" t="s">
        <v>7813</v>
      </c>
      <c r="E5074" s="60" t="s">
        <v>429</v>
      </c>
    </row>
    <row r="5075" spans="2:5" x14ac:dyDescent="0.2">
      <c r="B5075" s="60" t="s">
        <v>7814</v>
      </c>
      <c r="C5075" s="192">
        <v>542758</v>
      </c>
      <c r="D5075" s="60" t="s">
        <v>7815</v>
      </c>
      <c r="E5075" s="60" t="s">
        <v>341</v>
      </c>
    </row>
    <row r="5076" spans="2:5" x14ac:dyDescent="0.2">
      <c r="B5076" s="60" t="s">
        <v>7816</v>
      </c>
      <c r="C5076" s="192">
        <v>542759</v>
      </c>
      <c r="D5076" s="60" t="s">
        <v>7817</v>
      </c>
      <c r="E5076" s="60" t="s">
        <v>412</v>
      </c>
    </row>
    <row r="5077" spans="2:5" x14ac:dyDescent="0.2">
      <c r="B5077" s="60" t="s">
        <v>7818</v>
      </c>
      <c r="C5077" s="192">
        <v>542760</v>
      </c>
      <c r="D5077" s="60" t="s">
        <v>7819</v>
      </c>
      <c r="E5077" s="60" t="s">
        <v>438</v>
      </c>
    </row>
    <row r="5078" spans="2:5" x14ac:dyDescent="0.2">
      <c r="B5078" s="60" t="s">
        <v>7820</v>
      </c>
      <c r="C5078" s="192">
        <v>542765</v>
      </c>
      <c r="D5078" s="60" t="s">
        <v>7821</v>
      </c>
      <c r="E5078" s="60" t="s">
        <v>1561</v>
      </c>
    </row>
    <row r="5079" spans="2:5" x14ac:dyDescent="0.2">
      <c r="B5079" s="60" t="s">
        <v>7822</v>
      </c>
      <c r="C5079" s="192">
        <v>542770</v>
      </c>
      <c r="D5079" s="60" t="s">
        <v>7823</v>
      </c>
      <c r="E5079" s="60" t="s">
        <v>381</v>
      </c>
    </row>
    <row r="5080" spans="2:5" x14ac:dyDescent="0.2">
      <c r="B5080" s="60" t="s">
        <v>7824</v>
      </c>
      <c r="C5080" s="192">
        <v>542771</v>
      </c>
      <c r="D5080" s="60" t="s">
        <v>7825</v>
      </c>
      <c r="E5080" s="60" t="s">
        <v>577</v>
      </c>
    </row>
    <row r="5081" spans="2:5" x14ac:dyDescent="0.2">
      <c r="B5081" s="60" t="s">
        <v>7826</v>
      </c>
      <c r="C5081" s="192">
        <v>542772</v>
      </c>
      <c r="D5081" s="60" t="s">
        <v>7827</v>
      </c>
      <c r="E5081" s="60" t="s">
        <v>378</v>
      </c>
    </row>
    <row r="5082" spans="2:5" x14ac:dyDescent="0.2">
      <c r="B5082" s="60" t="s">
        <v>7828</v>
      </c>
      <c r="C5082" s="192">
        <v>542773</v>
      </c>
      <c r="D5082" s="60" t="s">
        <v>7829</v>
      </c>
      <c r="E5082" s="60" t="s">
        <v>378</v>
      </c>
    </row>
    <row r="5083" spans="2:5" x14ac:dyDescent="0.2">
      <c r="B5083" s="60" t="s">
        <v>7830</v>
      </c>
      <c r="C5083" s="192">
        <v>542774</v>
      </c>
      <c r="D5083" s="60" t="s">
        <v>7831</v>
      </c>
      <c r="E5083" s="60" t="s">
        <v>412</v>
      </c>
    </row>
    <row r="5084" spans="2:5" x14ac:dyDescent="0.2">
      <c r="B5084" s="60" t="s">
        <v>7832</v>
      </c>
      <c r="C5084" s="192">
        <v>542801</v>
      </c>
      <c r="D5084" s="60" t="s">
        <v>7833</v>
      </c>
      <c r="E5084" s="60" t="s">
        <v>403</v>
      </c>
    </row>
    <row r="5085" spans="2:5" x14ac:dyDescent="0.2">
      <c r="B5085" s="60" t="s">
        <v>7834</v>
      </c>
      <c r="C5085" s="192">
        <v>542802</v>
      </c>
      <c r="D5085" s="60" t="s">
        <v>7835</v>
      </c>
      <c r="E5085" s="60" t="s">
        <v>378</v>
      </c>
    </row>
    <row r="5086" spans="2:5" x14ac:dyDescent="0.2">
      <c r="B5086" s="60" t="s">
        <v>7836</v>
      </c>
      <c r="C5086" s="192">
        <v>542803</v>
      </c>
      <c r="D5086" s="60" t="s">
        <v>7837</v>
      </c>
      <c r="E5086" s="60" t="s">
        <v>417</v>
      </c>
    </row>
    <row r="5087" spans="2:5" x14ac:dyDescent="0.2">
      <c r="B5087" s="60" t="s">
        <v>7838</v>
      </c>
      <c r="C5087" s="192">
        <v>542804</v>
      </c>
      <c r="D5087" s="60" t="s">
        <v>7839</v>
      </c>
      <c r="E5087" s="60" t="s">
        <v>341</v>
      </c>
    </row>
    <row r="5088" spans="2:5" x14ac:dyDescent="0.2">
      <c r="B5088" s="60" t="s">
        <v>7840</v>
      </c>
      <c r="C5088" s="192">
        <v>542805</v>
      </c>
      <c r="D5088" s="60" t="s">
        <v>7841</v>
      </c>
      <c r="E5088" s="60" t="s">
        <v>341</v>
      </c>
    </row>
    <row r="5089" spans="2:5" x14ac:dyDescent="0.2">
      <c r="B5089" s="60" t="s">
        <v>7842</v>
      </c>
      <c r="C5089" s="192">
        <v>542806</v>
      </c>
      <c r="D5089" s="60" t="s">
        <v>7843</v>
      </c>
      <c r="E5089" s="60" t="s">
        <v>341</v>
      </c>
    </row>
    <row r="5090" spans="2:5" x14ac:dyDescent="0.2">
      <c r="B5090" s="60" t="s">
        <v>7844</v>
      </c>
      <c r="C5090" s="192">
        <v>542807</v>
      </c>
      <c r="D5090" s="60" t="s">
        <v>7845</v>
      </c>
      <c r="E5090" s="60" t="s">
        <v>341</v>
      </c>
    </row>
    <row r="5091" spans="2:5" x14ac:dyDescent="0.2">
      <c r="B5091" s="60" t="s">
        <v>7846</v>
      </c>
      <c r="C5091" s="192">
        <v>542808</v>
      </c>
      <c r="D5091" s="60" t="s">
        <v>7847</v>
      </c>
      <c r="E5091" s="60" t="s">
        <v>341</v>
      </c>
    </row>
    <row r="5092" spans="2:5" x14ac:dyDescent="0.2">
      <c r="B5092" s="60" t="s">
        <v>7848</v>
      </c>
      <c r="C5092" s="192">
        <v>542809</v>
      </c>
      <c r="D5092" s="60" t="s">
        <v>7849</v>
      </c>
      <c r="E5092" s="60" t="s">
        <v>341</v>
      </c>
    </row>
    <row r="5093" spans="2:5" x14ac:dyDescent="0.2">
      <c r="B5093" s="60" t="s">
        <v>7850</v>
      </c>
      <c r="C5093" s="192">
        <v>542810</v>
      </c>
      <c r="D5093" s="60" t="s">
        <v>7851</v>
      </c>
      <c r="E5093" s="60" t="s">
        <v>341</v>
      </c>
    </row>
    <row r="5094" spans="2:5" x14ac:dyDescent="0.2">
      <c r="B5094" s="60" t="s">
        <v>7852</v>
      </c>
      <c r="C5094" s="192">
        <v>542811</v>
      </c>
      <c r="D5094" s="60" t="s">
        <v>7853</v>
      </c>
      <c r="E5094" s="60" t="s">
        <v>341</v>
      </c>
    </row>
    <row r="5095" spans="2:5" x14ac:dyDescent="0.2">
      <c r="B5095" s="60" t="s">
        <v>7854</v>
      </c>
      <c r="C5095" s="192">
        <v>542812</v>
      </c>
      <c r="D5095" s="60" t="s">
        <v>7855</v>
      </c>
      <c r="E5095" s="60" t="s">
        <v>555</v>
      </c>
    </row>
    <row r="5096" spans="2:5" x14ac:dyDescent="0.2">
      <c r="B5096" s="60" t="s">
        <v>7856</v>
      </c>
      <c r="C5096" s="192">
        <v>542813</v>
      </c>
      <c r="D5096" s="60" t="s">
        <v>7857</v>
      </c>
      <c r="E5096" s="60" t="s">
        <v>341</v>
      </c>
    </row>
    <row r="5097" spans="2:5" x14ac:dyDescent="0.2">
      <c r="B5097" s="60" t="s">
        <v>7858</v>
      </c>
      <c r="C5097" s="192">
        <v>542814</v>
      </c>
      <c r="D5097" s="60" t="s">
        <v>7859</v>
      </c>
      <c r="E5097" s="60" t="s">
        <v>341</v>
      </c>
    </row>
    <row r="5098" spans="2:5" x14ac:dyDescent="0.2">
      <c r="B5098" s="60" t="s">
        <v>7860</v>
      </c>
      <c r="C5098" s="192">
        <v>542815</v>
      </c>
      <c r="D5098" s="60" t="s">
        <v>7861</v>
      </c>
      <c r="E5098" s="60" t="s">
        <v>341</v>
      </c>
    </row>
    <row r="5099" spans="2:5" x14ac:dyDescent="0.2">
      <c r="B5099" s="60" t="s">
        <v>7862</v>
      </c>
      <c r="C5099" s="192">
        <v>542816</v>
      </c>
      <c r="D5099" s="60" t="s">
        <v>7863</v>
      </c>
      <c r="E5099" s="60" t="s">
        <v>341</v>
      </c>
    </row>
    <row r="5100" spans="2:5" x14ac:dyDescent="0.2">
      <c r="B5100" s="60" t="s">
        <v>7864</v>
      </c>
      <c r="C5100" s="192">
        <v>542817</v>
      </c>
      <c r="D5100" s="60" t="s">
        <v>7865</v>
      </c>
      <c r="E5100" s="60" t="s">
        <v>341</v>
      </c>
    </row>
    <row r="5101" spans="2:5" x14ac:dyDescent="0.2">
      <c r="B5101" s="60" t="s">
        <v>7866</v>
      </c>
      <c r="C5101" s="192">
        <v>542818</v>
      </c>
      <c r="D5101" s="60" t="s">
        <v>7867</v>
      </c>
      <c r="E5101" s="60" t="s">
        <v>341</v>
      </c>
    </row>
    <row r="5102" spans="2:5" x14ac:dyDescent="0.2">
      <c r="B5102" s="60" t="s">
        <v>7868</v>
      </c>
      <c r="C5102" s="192">
        <v>542819</v>
      </c>
      <c r="D5102" s="60" t="s">
        <v>7869</v>
      </c>
      <c r="E5102" s="60" t="s">
        <v>341</v>
      </c>
    </row>
    <row r="5103" spans="2:5" x14ac:dyDescent="0.2">
      <c r="B5103" s="60" t="s">
        <v>7870</v>
      </c>
      <c r="C5103" s="192">
        <v>542820</v>
      </c>
      <c r="D5103" s="60" t="s">
        <v>7871</v>
      </c>
      <c r="E5103" s="60" t="s">
        <v>341</v>
      </c>
    </row>
    <row r="5104" spans="2:5" x14ac:dyDescent="0.2">
      <c r="B5104" s="60" t="s">
        <v>7872</v>
      </c>
      <c r="C5104" s="192">
        <v>542830</v>
      </c>
      <c r="D5104" s="60" t="s">
        <v>7873</v>
      </c>
      <c r="E5104" s="60" t="s">
        <v>1397</v>
      </c>
    </row>
    <row r="5105" spans="2:5" x14ac:dyDescent="0.2">
      <c r="B5105" s="60" t="s">
        <v>7874</v>
      </c>
      <c r="C5105" s="192">
        <v>542836</v>
      </c>
      <c r="D5105" s="60" t="s">
        <v>7875</v>
      </c>
      <c r="E5105" s="60" t="s">
        <v>341</v>
      </c>
    </row>
    <row r="5106" spans="2:5" x14ac:dyDescent="0.2">
      <c r="B5106" s="60" t="s">
        <v>7876</v>
      </c>
      <c r="C5106" s="192">
        <v>542837</v>
      </c>
      <c r="D5106" s="60" t="s">
        <v>7877</v>
      </c>
      <c r="E5106" s="60" t="s">
        <v>341</v>
      </c>
    </row>
    <row r="5107" spans="2:5" x14ac:dyDescent="0.2">
      <c r="B5107" s="60" t="s">
        <v>7878</v>
      </c>
      <c r="C5107" s="192">
        <v>542838</v>
      </c>
      <c r="D5107" s="60" t="s">
        <v>7879</v>
      </c>
      <c r="E5107" s="60" t="s">
        <v>341</v>
      </c>
    </row>
    <row r="5108" spans="2:5" x14ac:dyDescent="0.2">
      <c r="B5108" s="60" t="s">
        <v>7880</v>
      </c>
      <c r="C5108" s="192">
        <v>542839</v>
      </c>
      <c r="D5108" s="60" t="s">
        <v>7881</v>
      </c>
      <c r="E5108" s="60" t="s">
        <v>341</v>
      </c>
    </row>
    <row r="5109" spans="2:5" x14ac:dyDescent="0.2">
      <c r="B5109" s="60" t="s">
        <v>7882</v>
      </c>
      <c r="C5109" s="192">
        <v>542840</v>
      </c>
      <c r="D5109" s="60" t="s">
        <v>7883</v>
      </c>
      <c r="E5109" s="60" t="s">
        <v>341</v>
      </c>
    </row>
    <row r="5110" spans="2:5" x14ac:dyDescent="0.2">
      <c r="B5110" s="60" t="s">
        <v>7884</v>
      </c>
      <c r="C5110" s="192">
        <v>542841</v>
      </c>
      <c r="D5110" s="60" t="s">
        <v>7885</v>
      </c>
      <c r="E5110" s="60" t="s">
        <v>341</v>
      </c>
    </row>
    <row r="5111" spans="2:5" x14ac:dyDescent="0.2">
      <c r="B5111" s="60" t="s">
        <v>7886</v>
      </c>
      <c r="C5111" s="192">
        <v>542842</v>
      </c>
      <c r="D5111" s="60" t="s">
        <v>7887</v>
      </c>
      <c r="E5111" s="60" t="s">
        <v>341</v>
      </c>
    </row>
    <row r="5112" spans="2:5" x14ac:dyDescent="0.2">
      <c r="B5112" s="60" t="s">
        <v>7888</v>
      </c>
      <c r="C5112" s="192">
        <v>542843</v>
      </c>
      <c r="D5112" s="60" t="s">
        <v>7889</v>
      </c>
      <c r="E5112" s="60" t="s">
        <v>341</v>
      </c>
    </row>
    <row r="5113" spans="2:5" x14ac:dyDescent="0.2">
      <c r="B5113" s="60" t="s">
        <v>7890</v>
      </c>
      <c r="C5113" s="192">
        <v>542844</v>
      </c>
      <c r="D5113" s="60" t="s">
        <v>7891</v>
      </c>
      <c r="E5113" s="60" t="s">
        <v>341</v>
      </c>
    </row>
    <row r="5114" spans="2:5" x14ac:dyDescent="0.2">
      <c r="B5114" s="60" t="s">
        <v>7892</v>
      </c>
      <c r="C5114" s="192">
        <v>542845</v>
      </c>
      <c r="D5114" s="60" t="s">
        <v>7893</v>
      </c>
      <c r="E5114" s="60" t="s">
        <v>341</v>
      </c>
    </row>
    <row r="5115" spans="2:5" x14ac:dyDescent="0.2">
      <c r="B5115" s="60" t="s">
        <v>7894</v>
      </c>
      <c r="C5115" s="192">
        <v>542846</v>
      </c>
      <c r="D5115" s="60" t="s">
        <v>7895</v>
      </c>
      <c r="E5115" s="60" t="s">
        <v>341</v>
      </c>
    </row>
    <row r="5116" spans="2:5" x14ac:dyDescent="0.2">
      <c r="B5116" s="60" t="s">
        <v>7896</v>
      </c>
      <c r="C5116" s="192">
        <v>542847</v>
      </c>
      <c r="D5116" s="60" t="s">
        <v>7897</v>
      </c>
      <c r="E5116" s="60" t="s">
        <v>341</v>
      </c>
    </row>
    <row r="5117" spans="2:5" x14ac:dyDescent="0.2">
      <c r="B5117" s="60" t="s">
        <v>7898</v>
      </c>
      <c r="C5117" s="192">
        <v>542848</v>
      </c>
      <c r="D5117" s="60" t="s">
        <v>7899</v>
      </c>
      <c r="E5117" s="60" t="s">
        <v>341</v>
      </c>
    </row>
    <row r="5118" spans="2:5" x14ac:dyDescent="0.2">
      <c r="B5118" s="60" t="s">
        <v>7900</v>
      </c>
      <c r="C5118" s="192">
        <v>542849</v>
      </c>
      <c r="D5118" s="60" t="s">
        <v>7901</v>
      </c>
      <c r="E5118" s="60" t="s">
        <v>341</v>
      </c>
    </row>
    <row r="5119" spans="2:5" x14ac:dyDescent="0.2">
      <c r="B5119" s="60" t="s">
        <v>7902</v>
      </c>
      <c r="C5119" s="192">
        <v>542850</v>
      </c>
      <c r="D5119" s="60" t="s">
        <v>7903</v>
      </c>
      <c r="E5119" s="60" t="s">
        <v>509</v>
      </c>
    </row>
    <row r="5120" spans="2:5" x14ac:dyDescent="0.2">
      <c r="B5120" s="60" t="s">
        <v>7904</v>
      </c>
      <c r="C5120" s="192">
        <v>542851</v>
      </c>
      <c r="D5120" s="60" t="s">
        <v>7905</v>
      </c>
      <c r="E5120" s="60" t="s">
        <v>479</v>
      </c>
    </row>
    <row r="5121" spans="2:5" x14ac:dyDescent="0.2">
      <c r="B5121" s="60" t="s">
        <v>7906</v>
      </c>
      <c r="C5121" s="192">
        <v>542852</v>
      </c>
      <c r="D5121" s="60" t="s">
        <v>7907</v>
      </c>
      <c r="E5121" s="60" t="s">
        <v>1093</v>
      </c>
    </row>
    <row r="5122" spans="2:5" x14ac:dyDescent="0.2">
      <c r="B5122" s="60" t="s">
        <v>7908</v>
      </c>
      <c r="C5122" s="192">
        <v>542857</v>
      </c>
      <c r="D5122" s="60" t="s">
        <v>7909</v>
      </c>
      <c r="E5122" s="60" t="s">
        <v>890</v>
      </c>
    </row>
    <row r="5123" spans="2:5" x14ac:dyDescent="0.2">
      <c r="B5123" s="60" t="s">
        <v>7910</v>
      </c>
      <c r="C5123" s="192">
        <v>542862</v>
      </c>
      <c r="D5123" s="60" t="s">
        <v>7911</v>
      </c>
      <c r="E5123" s="60" t="s">
        <v>410</v>
      </c>
    </row>
    <row r="5124" spans="2:5" x14ac:dyDescent="0.2">
      <c r="B5124" s="60" t="s">
        <v>7912</v>
      </c>
      <c r="C5124" s="192">
        <v>542863</v>
      </c>
      <c r="D5124" s="60" t="s">
        <v>7913</v>
      </c>
      <c r="E5124" s="60" t="s">
        <v>341</v>
      </c>
    </row>
    <row r="5125" spans="2:5" x14ac:dyDescent="0.2">
      <c r="B5125" s="60" t="s">
        <v>7914</v>
      </c>
      <c r="C5125" s="192">
        <v>542864</v>
      </c>
      <c r="D5125" s="60" t="s">
        <v>7915</v>
      </c>
      <c r="E5125" s="60" t="s">
        <v>481</v>
      </c>
    </row>
    <row r="5126" spans="2:5" x14ac:dyDescent="0.2">
      <c r="B5126" s="60" t="s">
        <v>7916</v>
      </c>
      <c r="C5126" s="192">
        <v>542865</v>
      </c>
      <c r="D5126" s="60" t="s">
        <v>7917</v>
      </c>
      <c r="E5126" s="60" t="s">
        <v>590</v>
      </c>
    </row>
    <row r="5127" spans="2:5" x14ac:dyDescent="0.2">
      <c r="B5127" s="60" t="s">
        <v>7918</v>
      </c>
      <c r="C5127" s="192">
        <v>542866</v>
      </c>
      <c r="D5127" s="60" t="s">
        <v>7919</v>
      </c>
      <c r="E5127" s="60" t="s">
        <v>378</v>
      </c>
    </row>
    <row r="5128" spans="2:5" x14ac:dyDescent="0.2">
      <c r="B5128" s="60" t="s">
        <v>7920</v>
      </c>
      <c r="C5128" s="192">
        <v>542867</v>
      </c>
      <c r="D5128" s="60" t="s">
        <v>7921</v>
      </c>
      <c r="E5128" s="60" t="s">
        <v>713</v>
      </c>
    </row>
    <row r="5129" spans="2:5" x14ac:dyDescent="0.2">
      <c r="B5129" s="60" t="s">
        <v>7922</v>
      </c>
      <c r="C5129" s="192">
        <v>542904</v>
      </c>
      <c r="D5129" s="60" t="s">
        <v>7923</v>
      </c>
      <c r="E5129" s="60" t="s">
        <v>713</v>
      </c>
    </row>
    <row r="5130" spans="2:5" x14ac:dyDescent="0.2">
      <c r="B5130" s="60" t="s">
        <v>7924</v>
      </c>
      <c r="C5130" s="192">
        <v>542905</v>
      </c>
      <c r="D5130" s="60" t="s">
        <v>7925</v>
      </c>
      <c r="E5130" s="60" t="s">
        <v>693</v>
      </c>
    </row>
    <row r="5131" spans="2:5" x14ac:dyDescent="0.2">
      <c r="B5131" s="60" t="s">
        <v>7926</v>
      </c>
      <c r="C5131" s="192">
        <v>542906</v>
      </c>
      <c r="D5131" s="60" t="s">
        <v>7927</v>
      </c>
      <c r="E5131" s="60" t="s">
        <v>412</v>
      </c>
    </row>
    <row r="5132" spans="2:5" x14ac:dyDescent="0.2">
      <c r="B5132" s="60" t="s">
        <v>7928</v>
      </c>
      <c r="C5132" s="192">
        <v>542907</v>
      </c>
      <c r="D5132" s="60" t="s">
        <v>7929</v>
      </c>
      <c r="E5132" s="60" t="s">
        <v>515</v>
      </c>
    </row>
    <row r="5133" spans="2:5" x14ac:dyDescent="0.2">
      <c r="B5133" s="60" t="s">
        <v>7930</v>
      </c>
      <c r="C5133" s="192">
        <v>542910</v>
      </c>
      <c r="D5133" s="60" t="s">
        <v>7931</v>
      </c>
      <c r="E5133" s="60" t="s">
        <v>830</v>
      </c>
    </row>
    <row r="5134" spans="2:5" x14ac:dyDescent="0.2">
      <c r="B5134" s="60" t="s">
        <v>7932</v>
      </c>
      <c r="C5134" s="192">
        <v>542911</v>
      </c>
      <c r="D5134" s="60" t="s">
        <v>7933</v>
      </c>
      <c r="E5134" s="60" t="s">
        <v>412</v>
      </c>
    </row>
    <row r="5135" spans="2:5" x14ac:dyDescent="0.2">
      <c r="B5135" s="60" t="s">
        <v>7934</v>
      </c>
      <c r="C5135" s="192">
        <v>542918</v>
      </c>
      <c r="D5135" s="60" t="s">
        <v>7935</v>
      </c>
      <c r="E5135" s="60" t="s">
        <v>584</v>
      </c>
    </row>
    <row r="5136" spans="2:5" x14ac:dyDescent="0.2">
      <c r="B5136" s="60" t="s">
        <v>7936</v>
      </c>
      <c r="C5136" s="192">
        <v>542919</v>
      </c>
      <c r="D5136" s="60" t="s">
        <v>7937</v>
      </c>
      <c r="E5136" s="60" t="s">
        <v>584</v>
      </c>
    </row>
    <row r="5137" spans="2:5" x14ac:dyDescent="0.2">
      <c r="B5137" s="60" t="s">
        <v>7938</v>
      </c>
      <c r="C5137" s="192">
        <v>542920</v>
      </c>
      <c r="D5137" s="60" t="s">
        <v>7939</v>
      </c>
      <c r="E5137" s="60" t="s">
        <v>539</v>
      </c>
    </row>
    <row r="5138" spans="2:5" x14ac:dyDescent="0.2">
      <c r="B5138" s="60" t="s">
        <v>7940</v>
      </c>
      <c r="C5138" s="192">
        <v>542921</v>
      </c>
      <c r="D5138" s="60" t="s">
        <v>7941</v>
      </c>
      <c r="E5138" s="60" t="s">
        <v>341</v>
      </c>
    </row>
    <row r="5139" spans="2:5" x14ac:dyDescent="0.2">
      <c r="B5139" s="60" t="s">
        <v>7942</v>
      </c>
      <c r="C5139" s="192">
        <v>542922</v>
      </c>
      <c r="D5139" s="60" t="s">
        <v>7943</v>
      </c>
      <c r="E5139" s="60" t="s">
        <v>341</v>
      </c>
    </row>
    <row r="5140" spans="2:5" x14ac:dyDescent="0.2">
      <c r="B5140" s="60" t="s">
        <v>7944</v>
      </c>
      <c r="C5140" s="192">
        <v>542923</v>
      </c>
      <c r="D5140" s="60" t="s">
        <v>7945</v>
      </c>
      <c r="E5140" s="60" t="s">
        <v>381</v>
      </c>
    </row>
    <row r="5141" spans="2:5" x14ac:dyDescent="0.2">
      <c r="B5141" s="60" t="s">
        <v>7946</v>
      </c>
      <c r="C5141" s="192">
        <v>542924</v>
      </c>
      <c r="D5141" s="60" t="s">
        <v>7947</v>
      </c>
      <c r="E5141" s="60" t="s">
        <v>384</v>
      </c>
    </row>
    <row r="5142" spans="2:5" x14ac:dyDescent="0.2">
      <c r="B5142" s="60" t="s">
        <v>7948</v>
      </c>
      <c r="C5142" s="192">
        <v>542931</v>
      </c>
      <c r="D5142" s="60" t="s">
        <v>7949</v>
      </c>
      <c r="E5142" s="60" t="s">
        <v>412</v>
      </c>
    </row>
    <row r="5143" spans="2:5" x14ac:dyDescent="0.2">
      <c r="B5143" s="60" t="s">
        <v>7950</v>
      </c>
      <c r="C5143" s="192">
        <v>542932</v>
      </c>
      <c r="D5143" s="60" t="s">
        <v>7951</v>
      </c>
      <c r="E5143" s="60" t="s">
        <v>875</v>
      </c>
    </row>
    <row r="5144" spans="2:5" x14ac:dyDescent="0.2">
      <c r="B5144" s="60" t="s">
        <v>7952</v>
      </c>
      <c r="C5144" s="192">
        <v>542933</v>
      </c>
      <c r="D5144" s="60" t="s">
        <v>7953</v>
      </c>
      <c r="E5144" s="60" t="s">
        <v>1633</v>
      </c>
    </row>
    <row r="5145" spans="2:5" x14ac:dyDescent="0.2">
      <c r="B5145" s="60" t="s">
        <v>7954</v>
      </c>
      <c r="C5145" s="192">
        <v>542934</v>
      </c>
      <c r="D5145" s="60" t="s">
        <v>7955</v>
      </c>
      <c r="E5145" s="60" t="s">
        <v>433</v>
      </c>
    </row>
    <row r="5146" spans="2:5" x14ac:dyDescent="0.2">
      <c r="B5146" s="60" t="s">
        <v>7956</v>
      </c>
      <c r="C5146" s="192">
        <v>542935</v>
      </c>
      <c r="D5146" s="60" t="s">
        <v>7957</v>
      </c>
      <c r="E5146" s="60" t="s">
        <v>455</v>
      </c>
    </row>
    <row r="5147" spans="2:5" x14ac:dyDescent="0.2">
      <c r="B5147" s="60" t="s">
        <v>7958</v>
      </c>
      <c r="C5147" s="192">
        <v>542938</v>
      </c>
      <c r="D5147" s="60" t="s">
        <v>7959</v>
      </c>
      <c r="E5147" s="60" t="s">
        <v>802</v>
      </c>
    </row>
    <row r="5148" spans="2:5" x14ac:dyDescent="0.2">
      <c r="B5148" s="60" t="s">
        <v>7960</v>
      </c>
      <c r="C5148" s="192">
        <v>543064</v>
      </c>
      <c r="D5148" s="60" t="s">
        <v>7961</v>
      </c>
      <c r="E5148" s="60" t="s">
        <v>433</v>
      </c>
    </row>
    <row r="5149" spans="2:5" x14ac:dyDescent="0.2">
      <c r="B5149" s="60" t="s">
        <v>7962</v>
      </c>
      <c r="C5149" s="192">
        <v>543065</v>
      </c>
      <c r="D5149" s="60" t="s">
        <v>7963</v>
      </c>
      <c r="E5149" s="60" t="s">
        <v>580</v>
      </c>
    </row>
    <row r="5150" spans="2:5" x14ac:dyDescent="0.2">
      <c r="B5150" s="60" t="s">
        <v>7964</v>
      </c>
      <c r="C5150" s="192">
        <v>543066</v>
      </c>
      <c r="D5150" s="60" t="s">
        <v>7965</v>
      </c>
      <c r="E5150" s="60" t="s">
        <v>412</v>
      </c>
    </row>
    <row r="5151" spans="2:5" x14ac:dyDescent="0.2">
      <c r="B5151" s="60" t="s">
        <v>7966</v>
      </c>
      <c r="C5151" s="192">
        <v>543144</v>
      </c>
      <c r="D5151" s="60" t="s">
        <v>7967</v>
      </c>
      <c r="E5151" s="60" t="s">
        <v>341</v>
      </c>
    </row>
    <row r="5152" spans="2:5" x14ac:dyDescent="0.2">
      <c r="B5152" s="60" t="s">
        <v>7968</v>
      </c>
      <c r="C5152" s="192">
        <v>543145</v>
      </c>
      <c r="D5152" s="60" t="s">
        <v>7969</v>
      </c>
      <c r="E5152" s="60" t="s">
        <v>341</v>
      </c>
    </row>
    <row r="5153" spans="2:5" x14ac:dyDescent="0.2">
      <c r="B5153" s="60" t="s">
        <v>7966</v>
      </c>
      <c r="C5153" s="192">
        <v>543146</v>
      </c>
      <c r="D5153" s="60" t="s">
        <v>7970</v>
      </c>
      <c r="E5153" s="60" t="s">
        <v>341</v>
      </c>
    </row>
    <row r="5154" spans="2:5" x14ac:dyDescent="0.2">
      <c r="B5154" s="60" t="s">
        <v>7971</v>
      </c>
      <c r="C5154" s="192">
        <v>543147</v>
      </c>
      <c r="D5154" s="60" t="s">
        <v>7972</v>
      </c>
      <c r="E5154" s="60" t="s">
        <v>341</v>
      </c>
    </row>
    <row r="5155" spans="2:5" x14ac:dyDescent="0.2">
      <c r="B5155" s="60" t="s">
        <v>7971</v>
      </c>
      <c r="C5155" s="192">
        <v>543148</v>
      </c>
      <c r="D5155" s="60" t="s">
        <v>7973</v>
      </c>
      <c r="E5155" s="60" t="s">
        <v>341</v>
      </c>
    </row>
    <row r="5156" spans="2:5" x14ac:dyDescent="0.2">
      <c r="B5156" s="60" t="s">
        <v>7974</v>
      </c>
      <c r="C5156" s="192">
        <v>543149</v>
      </c>
      <c r="D5156" s="60" t="s">
        <v>7975</v>
      </c>
      <c r="E5156" s="60" t="s">
        <v>341</v>
      </c>
    </row>
    <row r="5157" spans="2:5" x14ac:dyDescent="0.2">
      <c r="B5157" s="60" t="s">
        <v>7976</v>
      </c>
      <c r="C5157" s="192">
        <v>543150</v>
      </c>
      <c r="D5157" s="60" t="s">
        <v>7977</v>
      </c>
      <c r="E5157" s="60" t="s">
        <v>341</v>
      </c>
    </row>
    <row r="5158" spans="2:5" x14ac:dyDescent="0.2">
      <c r="B5158" s="60" t="s">
        <v>7978</v>
      </c>
      <c r="C5158" s="192">
        <v>543151</v>
      </c>
      <c r="D5158" s="60" t="s">
        <v>7979</v>
      </c>
      <c r="E5158" s="60" t="s">
        <v>341</v>
      </c>
    </row>
    <row r="5159" spans="2:5" x14ac:dyDescent="0.2">
      <c r="B5159" s="60" t="s">
        <v>7980</v>
      </c>
      <c r="C5159" s="192">
        <v>543152</v>
      </c>
      <c r="D5159" s="60" t="s">
        <v>7981</v>
      </c>
      <c r="E5159" s="60" t="s">
        <v>341</v>
      </c>
    </row>
    <row r="5160" spans="2:5" x14ac:dyDescent="0.2">
      <c r="B5160" s="60" t="s">
        <v>7982</v>
      </c>
      <c r="C5160" s="192">
        <v>543153</v>
      </c>
      <c r="D5160" s="60" t="s">
        <v>7983</v>
      </c>
      <c r="E5160" s="60" t="s">
        <v>341</v>
      </c>
    </row>
    <row r="5161" spans="2:5" x14ac:dyDescent="0.2">
      <c r="B5161" s="60" t="s">
        <v>7980</v>
      </c>
      <c r="C5161" s="192">
        <v>543154</v>
      </c>
      <c r="D5161" s="60" t="s">
        <v>7984</v>
      </c>
      <c r="E5161" s="60" t="s">
        <v>341</v>
      </c>
    </row>
    <row r="5162" spans="2:5" x14ac:dyDescent="0.2">
      <c r="B5162" s="60" t="s">
        <v>7985</v>
      </c>
      <c r="C5162" s="192">
        <v>543155</v>
      </c>
      <c r="D5162" s="60" t="s">
        <v>7986</v>
      </c>
      <c r="E5162" s="60" t="s">
        <v>341</v>
      </c>
    </row>
    <row r="5163" spans="2:5" x14ac:dyDescent="0.2">
      <c r="B5163" s="60" t="s">
        <v>7987</v>
      </c>
      <c r="C5163" s="192">
        <v>543156</v>
      </c>
      <c r="D5163" s="60" t="s">
        <v>7988</v>
      </c>
      <c r="E5163" s="60" t="s">
        <v>341</v>
      </c>
    </row>
    <row r="5164" spans="2:5" x14ac:dyDescent="0.2">
      <c r="B5164" s="60" t="s">
        <v>7985</v>
      </c>
      <c r="C5164" s="192">
        <v>543168</v>
      </c>
      <c r="D5164" s="60" t="s">
        <v>7989</v>
      </c>
      <c r="E5164" s="60" t="s">
        <v>341</v>
      </c>
    </row>
    <row r="5165" spans="2:5" x14ac:dyDescent="0.2">
      <c r="B5165" s="60" t="s">
        <v>7987</v>
      </c>
      <c r="C5165" s="192">
        <v>543169</v>
      </c>
      <c r="D5165" s="60" t="s">
        <v>7990</v>
      </c>
      <c r="E5165" s="60" t="s">
        <v>341</v>
      </c>
    </row>
    <row r="5166" spans="2:5" x14ac:dyDescent="0.2">
      <c r="B5166" s="60" t="s">
        <v>7968</v>
      </c>
      <c r="C5166" s="192">
        <v>543170</v>
      </c>
      <c r="D5166" s="60" t="s">
        <v>7991</v>
      </c>
      <c r="E5166" s="60" t="s">
        <v>341</v>
      </c>
    </row>
    <row r="5167" spans="2:5" x14ac:dyDescent="0.2">
      <c r="B5167" s="60" t="s">
        <v>7992</v>
      </c>
      <c r="C5167" s="192">
        <v>543171</v>
      </c>
      <c r="D5167" s="60" t="s">
        <v>7993</v>
      </c>
      <c r="E5167" s="60" t="s">
        <v>509</v>
      </c>
    </row>
    <row r="5168" spans="2:5" x14ac:dyDescent="0.2">
      <c r="B5168" s="60" t="s">
        <v>7994</v>
      </c>
      <c r="C5168" s="192">
        <v>543172</v>
      </c>
      <c r="D5168" s="60" t="s">
        <v>7995</v>
      </c>
      <c r="E5168" s="60" t="s">
        <v>403</v>
      </c>
    </row>
    <row r="5169" spans="2:5" x14ac:dyDescent="0.2">
      <c r="B5169" s="60" t="s">
        <v>7996</v>
      </c>
      <c r="C5169" s="192">
        <v>543173</v>
      </c>
      <c r="D5169" s="60" t="s">
        <v>7997</v>
      </c>
      <c r="E5169" s="60" t="s">
        <v>341</v>
      </c>
    </row>
    <row r="5170" spans="2:5" x14ac:dyDescent="0.2">
      <c r="B5170" s="60" t="s">
        <v>7998</v>
      </c>
      <c r="C5170" s="192">
        <v>543174</v>
      </c>
      <c r="D5170" s="60" t="s">
        <v>7999</v>
      </c>
      <c r="E5170" s="60" t="s">
        <v>341</v>
      </c>
    </row>
    <row r="5171" spans="2:5" x14ac:dyDescent="0.2">
      <c r="B5171" s="60" t="s">
        <v>8000</v>
      </c>
      <c r="C5171" s="192">
        <v>543175</v>
      </c>
      <c r="D5171" s="60" t="s">
        <v>8001</v>
      </c>
      <c r="E5171" s="60" t="s">
        <v>341</v>
      </c>
    </row>
    <row r="5172" spans="2:5" x14ac:dyDescent="0.2">
      <c r="B5172" s="60" t="s">
        <v>8002</v>
      </c>
      <c r="C5172" s="192">
        <v>543176</v>
      </c>
      <c r="D5172" s="60" t="s">
        <v>8003</v>
      </c>
      <c r="E5172" s="60" t="s">
        <v>341</v>
      </c>
    </row>
    <row r="5173" spans="2:5" x14ac:dyDescent="0.2">
      <c r="B5173" s="60" t="s">
        <v>8004</v>
      </c>
      <c r="C5173" s="192">
        <v>543177</v>
      </c>
      <c r="D5173" s="60" t="s">
        <v>8005</v>
      </c>
      <c r="E5173" s="60" t="s">
        <v>341</v>
      </c>
    </row>
    <row r="5174" spans="2:5" x14ac:dyDescent="0.2">
      <c r="B5174" s="60" t="s">
        <v>8006</v>
      </c>
      <c r="C5174" s="192">
        <v>543178</v>
      </c>
      <c r="D5174" s="60" t="s">
        <v>8007</v>
      </c>
      <c r="E5174" s="60" t="s">
        <v>341</v>
      </c>
    </row>
    <row r="5175" spans="2:5" x14ac:dyDescent="0.2">
      <c r="B5175" s="60" t="s">
        <v>8008</v>
      </c>
      <c r="C5175" s="192">
        <v>543179</v>
      </c>
      <c r="D5175" s="60" t="s">
        <v>8009</v>
      </c>
      <c r="E5175" s="60" t="s">
        <v>341</v>
      </c>
    </row>
    <row r="5176" spans="2:5" x14ac:dyDescent="0.2">
      <c r="B5176" s="60" t="s">
        <v>8010</v>
      </c>
      <c r="C5176" s="192">
        <v>543180</v>
      </c>
      <c r="D5176" s="60" t="s">
        <v>8011</v>
      </c>
      <c r="E5176" s="60" t="s">
        <v>341</v>
      </c>
    </row>
    <row r="5177" spans="2:5" x14ac:dyDescent="0.2">
      <c r="B5177" s="60" t="s">
        <v>8012</v>
      </c>
      <c r="C5177" s="192">
        <v>543181</v>
      </c>
      <c r="D5177" s="60" t="s">
        <v>8013</v>
      </c>
      <c r="E5177" s="60" t="s">
        <v>341</v>
      </c>
    </row>
    <row r="5178" spans="2:5" x14ac:dyDescent="0.2">
      <c r="B5178" s="60" t="s">
        <v>8014</v>
      </c>
      <c r="C5178" s="192">
        <v>543182</v>
      </c>
      <c r="D5178" s="60" t="s">
        <v>8015</v>
      </c>
      <c r="E5178" s="60" t="s">
        <v>341</v>
      </c>
    </row>
    <row r="5179" spans="2:5" x14ac:dyDescent="0.2">
      <c r="B5179" s="60" t="s">
        <v>8016</v>
      </c>
      <c r="C5179" s="192">
        <v>543183</v>
      </c>
      <c r="D5179" s="60" t="s">
        <v>8017</v>
      </c>
      <c r="E5179" s="60" t="s">
        <v>341</v>
      </c>
    </row>
    <row r="5180" spans="2:5" x14ac:dyDescent="0.2">
      <c r="B5180" s="60" t="s">
        <v>8018</v>
      </c>
      <c r="C5180" s="192">
        <v>543184</v>
      </c>
      <c r="D5180" s="60" t="s">
        <v>8019</v>
      </c>
      <c r="E5180" s="60" t="s">
        <v>341</v>
      </c>
    </row>
    <row r="5181" spans="2:5" x14ac:dyDescent="0.2">
      <c r="B5181" s="60" t="s">
        <v>8020</v>
      </c>
      <c r="C5181" s="192">
        <v>543185</v>
      </c>
      <c r="D5181" s="60" t="s">
        <v>8021</v>
      </c>
      <c r="E5181" s="60" t="s">
        <v>341</v>
      </c>
    </row>
    <row r="5182" spans="2:5" x14ac:dyDescent="0.2">
      <c r="B5182" s="60" t="s">
        <v>8022</v>
      </c>
      <c r="C5182" s="192">
        <v>543186</v>
      </c>
      <c r="D5182" s="60" t="s">
        <v>8023</v>
      </c>
      <c r="E5182" s="60" t="s">
        <v>341</v>
      </c>
    </row>
    <row r="5183" spans="2:5" x14ac:dyDescent="0.2">
      <c r="B5183" s="60" t="s">
        <v>8024</v>
      </c>
      <c r="C5183" s="192">
        <v>543187</v>
      </c>
      <c r="D5183" s="60" t="s">
        <v>8025</v>
      </c>
      <c r="E5183" s="60" t="s">
        <v>438</v>
      </c>
    </row>
    <row r="5184" spans="2:5" x14ac:dyDescent="0.2">
      <c r="B5184" s="60" t="s">
        <v>8026</v>
      </c>
      <c r="C5184" s="192">
        <v>543193</v>
      </c>
      <c r="D5184" s="60" t="s">
        <v>8027</v>
      </c>
      <c r="E5184" s="60" t="s">
        <v>716</v>
      </c>
    </row>
    <row r="5185" spans="2:5" x14ac:dyDescent="0.2">
      <c r="B5185" s="60" t="s">
        <v>8028</v>
      </c>
      <c r="C5185" s="192">
        <v>543194</v>
      </c>
      <c r="D5185" s="60" t="s">
        <v>8029</v>
      </c>
      <c r="E5185" s="60" t="s">
        <v>7345</v>
      </c>
    </row>
    <row r="5186" spans="2:5" x14ac:dyDescent="0.2">
      <c r="B5186" s="60" t="s">
        <v>8030</v>
      </c>
      <c r="C5186" s="192">
        <v>543207</v>
      </c>
      <c r="D5186" s="60" t="s">
        <v>8031</v>
      </c>
      <c r="E5186" s="60" t="s">
        <v>539</v>
      </c>
    </row>
    <row r="5187" spans="2:5" x14ac:dyDescent="0.2">
      <c r="B5187" s="60" t="s">
        <v>8032</v>
      </c>
      <c r="C5187" s="192">
        <v>543208</v>
      </c>
      <c r="D5187" s="60" t="s">
        <v>8033</v>
      </c>
      <c r="E5187" s="60" t="s">
        <v>412</v>
      </c>
    </row>
    <row r="5188" spans="2:5" x14ac:dyDescent="0.2">
      <c r="B5188" s="60" t="s">
        <v>8034</v>
      </c>
      <c r="C5188" s="192">
        <v>543209</v>
      </c>
      <c r="D5188" s="60" t="s">
        <v>8035</v>
      </c>
      <c r="E5188" s="60" t="s">
        <v>384</v>
      </c>
    </row>
    <row r="5189" spans="2:5" x14ac:dyDescent="0.2">
      <c r="B5189" s="60" t="s">
        <v>8036</v>
      </c>
      <c r="C5189" s="192">
        <v>543210</v>
      </c>
      <c r="D5189" s="60" t="s">
        <v>8037</v>
      </c>
      <c r="E5189" s="60" t="s">
        <v>555</v>
      </c>
    </row>
    <row r="5190" spans="2:5" x14ac:dyDescent="0.2">
      <c r="B5190" s="60" t="s">
        <v>8038</v>
      </c>
      <c r="C5190" s="192">
        <v>543211</v>
      </c>
      <c r="D5190" s="60" t="s">
        <v>8039</v>
      </c>
      <c r="E5190" s="60" t="s">
        <v>1314</v>
      </c>
    </row>
    <row r="5191" spans="2:5" x14ac:dyDescent="0.2">
      <c r="B5191" s="60" t="s">
        <v>8040</v>
      </c>
      <c r="C5191" s="192">
        <v>543212</v>
      </c>
      <c r="D5191" s="60" t="s">
        <v>8041</v>
      </c>
      <c r="E5191" s="60" t="s">
        <v>1440</v>
      </c>
    </row>
    <row r="5192" spans="2:5" x14ac:dyDescent="0.2">
      <c r="B5192" s="60" t="s">
        <v>8042</v>
      </c>
      <c r="C5192" s="192">
        <v>543213</v>
      </c>
      <c r="D5192" s="60" t="s">
        <v>8043</v>
      </c>
      <c r="E5192" s="60" t="s">
        <v>555</v>
      </c>
    </row>
    <row r="5193" spans="2:5" x14ac:dyDescent="0.2">
      <c r="B5193" s="60" t="s">
        <v>8044</v>
      </c>
      <c r="C5193" s="192">
        <v>543214</v>
      </c>
      <c r="D5193" s="60" t="s">
        <v>8045</v>
      </c>
      <c r="E5193" s="60" t="s">
        <v>750</v>
      </c>
    </row>
    <row r="5194" spans="2:5" x14ac:dyDescent="0.2">
      <c r="B5194" s="60" t="s">
        <v>8046</v>
      </c>
      <c r="C5194" s="192">
        <v>543217</v>
      </c>
      <c r="D5194" s="60" t="s">
        <v>8047</v>
      </c>
      <c r="E5194" s="60" t="s">
        <v>341</v>
      </c>
    </row>
    <row r="5195" spans="2:5" x14ac:dyDescent="0.2">
      <c r="B5195" s="60" t="s">
        <v>8048</v>
      </c>
      <c r="C5195" s="192">
        <v>543218</v>
      </c>
      <c r="D5195" s="60" t="s">
        <v>8049</v>
      </c>
      <c r="E5195" s="60" t="s">
        <v>481</v>
      </c>
    </row>
    <row r="5196" spans="2:5" x14ac:dyDescent="0.2">
      <c r="B5196" s="60" t="s">
        <v>8050</v>
      </c>
      <c r="C5196" s="192">
        <v>543219</v>
      </c>
      <c r="D5196" s="60" t="s">
        <v>8051</v>
      </c>
      <c r="E5196" s="60" t="s">
        <v>341</v>
      </c>
    </row>
    <row r="5197" spans="2:5" x14ac:dyDescent="0.2">
      <c r="B5197" s="60" t="s">
        <v>8052</v>
      </c>
      <c r="C5197" s="192">
        <v>543220</v>
      </c>
      <c r="D5197" s="60" t="s">
        <v>8053</v>
      </c>
      <c r="E5197" s="60" t="s">
        <v>865</v>
      </c>
    </row>
    <row r="5198" spans="2:5" x14ac:dyDescent="0.2">
      <c r="B5198" s="60" t="s">
        <v>8054</v>
      </c>
      <c r="C5198" s="192">
        <v>543221</v>
      </c>
      <c r="D5198" s="60" t="s">
        <v>8055</v>
      </c>
      <c r="E5198" s="60" t="s">
        <v>341</v>
      </c>
    </row>
    <row r="5199" spans="2:5" x14ac:dyDescent="0.2">
      <c r="B5199" s="60" t="s">
        <v>8056</v>
      </c>
      <c r="C5199" s="192">
        <v>543222</v>
      </c>
      <c r="D5199" s="60" t="s">
        <v>8057</v>
      </c>
      <c r="E5199" s="60" t="s">
        <v>518</v>
      </c>
    </row>
    <row r="5200" spans="2:5" x14ac:dyDescent="0.2">
      <c r="B5200" s="60" t="s">
        <v>8058</v>
      </c>
      <c r="C5200" s="192">
        <v>543223</v>
      </c>
      <c r="D5200" s="60" t="s">
        <v>4115</v>
      </c>
      <c r="E5200" s="60" t="s">
        <v>561</v>
      </c>
    </row>
    <row r="5201" spans="2:5" x14ac:dyDescent="0.2">
      <c r="B5201" s="60" t="s">
        <v>8059</v>
      </c>
      <c r="C5201" s="192">
        <v>543224</v>
      </c>
      <c r="D5201" s="60" t="s">
        <v>8060</v>
      </c>
      <c r="E5201" s="60" t="s">
        <v>341</v>
      </c>
    </row>
    <row r="5202" spans="2:5" x14ac:dyDescent="0.2">
      <c r="B5202" s="60" t="s">
        <v>8061</v>
      </c>
      <c r="C5202" s="192">
        <v>543225</v>
      </c>
      <c r="D5202" s="60" t="s">
        <v>8062</v>
      </c>
      <c r="E5202" s="60" t="s">
        <v>341</v>
      </c>
    </row>
    <row r="5203" spans="2:5" x14ac:dyDescent="0.2">
      <c r="B5203" s="60" t="s">
        <v>8063</v>
      </c>
      <c r="C5203" s="192">
        <v>543226</v>
      </c>
      <c r="D5203" s="60" t="s">
        <v>8064</v>
      </c>
      <c r="E5203" s="60" t="s">
        <v>341</v>
      </c>
    </row>
    <row r="5204" spans="2:5" x14ac:dyDescent="0.2">
      <c r="B5204" s="60" t="s">
        <v>8065</v>
      </c>
      <c r="C5204" s="192">
        <v>543227</v>
      </c>
      <c r="D5204" s="60" t="s">
        <v>8066</v>
      </c>
      <c r="E5204" s="60" t="s">
        <v>381</v>
      </c>
    </row>
    <row r="5205" spans="2:5" x14ac:dyDescent="0.2">
      <c r="B5205" s="60" t="s">
        <v>8067</v>
      </c>
      <c r="C5205" s="192">
        <v>543228</v>
      </c>
      <c r="D5205" s="60" t="s">
        <v>8068</v>
      </c>
      <c r="E5205" s="60" t="s">
        <v>401</v>
      </c>
    </row>
    <row r="5206" spans="2:5" x14ac:dyDescent="0.2">
      <c r="B5206" s="60" t="s">
        <v>8069</v>
      </c>
      <c r="C5206" s="192">
        <v>543230</v>
      </c>
      <c r="D5206" s="60" t="s">
        <v>8070</v>
      </c>
      <c r="E5206" s="60" t="s">
        <v>693</v>
      </c>
    </row>
    <row r="5207" spans="2:5" x14ac:dyDescent="0.2">
      <c r="B5207" s="60" t="s">
        <v>8071</v>
      </c>
      <c r="C5207" s="192">
        <v>543231</v>
      </c>
      <c r="D5207" s="60" t="s">
        <v>8072</v>
      </c>
      <c r="E5207" s="60" t="s">
        <v>890</v>
      </c>
    </row>
    <row r="5208" spans="2:5" x14ac:dyDescent="0.2">
      <c r="B5208" s="60" t="s">
        <v>8073</v>
      </c>
      <c r="C5208" s="192">
        <v>543232</v>
      </c>
      <c r="D5208" s="60" t="s">
        <v>8074</v>
      </c>
      <c r="E5208" s="60" t="s">
        <v>378</v>
      </c>
    </row>
    <row r="5209" spans="2:5" x14ac:dyDescent="0.2">
      <c r="B5209" s="60" t="s">
        <v>8075</v>
      </c>
      <c r="C5209" s="192">
        <v>543233</v>
      </c>
      <c r="D5209" s="60" t="s">
        <v>8076</v>
      </c>
      <c r="E5209" s="60" t="s">
        <v>555</v>
      </c>
    </row>
    <row r="5210" spans="2:5" x14ac:dyDescent="0.2">
      <c r="B5210" s="60" t="s">
        <v>8077</v>
      </c>
      <c r="C5210" s="192">
        <v>543234</v>
      </c>
      <c r="D5210" s="60" t="s">
        <v>8078</v>
      </c>
      <c r="E5210" s="60" t="s">
        <v>381</v>
      </c>
    </row>
    <row r="5211" spans="2:5" x14ac:dyDescent="0.2">
      <c r="B5211" s="60" t="s">
        <v>8079</v>
      </c>
      <c r="C5211" s="192">
        <v>543235</v>
      </c>
      <c r="D5211" s="60" t="s">
        <v>8080</v>
      </c>
      <c r="E5211" s="60" t="s">
        <v>378</v>
      </c>
    </row>
    <row r="5212" spans="2:5" x14ac:dyDescent="0.2">
      <c r="B5212" s="60" t="s">
        <v>8081</v>
      </c>
      <c r="C5212" s="192">
        <v>543236</v>
      </c>
      <c r="D5212" s="60" t="s">
        <v>8082</v>
      </c>
      <c r="E5212" s="60" t="s">
        <v>403</v>
      </c>
    </row>
    <row r="5213" spans="2:5" x14ac:dyDescent="0.2">
      <c r="B5213" s="60" t="s">
        <v>8083</v>
      </c>
      <c r="C5213" s="192">
        <v>543237</v>
      </c>
      <c r="D5213" s="60" t="s">
        <v>8084</v>
      </c>
      <c r="E5213" s="60" t="s">
        <v>868</v>
      </c>
    </row>
    <row r="5214" spans="2:5" x14ac:dyDescent="0.2">
      <c r="B5214" s="60" t="s">
        <v>8085</v>
      </c>
      <c r="C5214" s="192">
        <v>543238</v>
      </c>
      <c r="D5214" s="60" t="s">
        <v>8086</v>
      </c>
      <c r="E5214" s="60" t="s">
        <v>2800</v>
      </c>
    </row>
    <row r="5215" spans="2:5" x14ac:dyDescent="0.2">
      <c r="B5215" s="60" t="s">
        <v>8087</v>
      </c>
      <c r="C5215" s="192">
        <v>543239</v>
      </c>
      <c r="D5215" s="60" t="s">
        <v>8088</v>
      </c>
      <c r="E5215" s="60" t="s">
        <v>515</v>
      </c>
    </row>
    <row r="5216" spans="2:5" x14ac:dyDescent="0.2">
      <c r="B5216" s="60" t="s">
        <v>8089</v>
      </c>
      <c r="C5216" s="192">
        <v>543240</v>
      </c>
      <c r="D5216" s="60" t="s">
        <v>8090</v>
      </c>
      <c r="E5216" s="60" t="s">
        <v>793</v>
      </c>
    </row>
    <row r="5217" spans="2:5" x14ac:dyDescent="0.2">
      <c r="B5217" s="60" t="s">
        <v>8091</v>
      </c>
      <c r="C5217" s="192">
        <v>543241</v>
      </c>
      <c r="D5217" s="60" t="s">
        <v>8092</v>
      </c>
      <c r="E5217" s="60" t="s">
        <v>481</v>
      </c>
    </row>
    <row r="5218" spans="2:5" x14ac:dyDescent="0.2">
      <c r="B5218" s="60" t="s">
        <v>8093</v>
      </c>
      <c r="C5218" s="192">
        <v>543242</v>
      </c>
      <c r="D5218" s="60" t="s">
        <v>8094</v>
      </c>
      <c r="E5218" s="60" t="s">
        <v>481</v>
      </c>
    </row>
    <row r="5219" spans="2:5" x14ac:dyDescent="0.2">
      <c r="B5219" s="60" t="s">
        <v>8095</v>
      </c>
      <c r="C5219" s="192">
        <v>543243</v>
      </c>
      <c r="D5219" s="60" t="s">
        <v>8096</v>
      </c>
      <c r="E5219" s="60" t="s">
        <v>713</v>
      </c>
    </row>
    <row r="5220" spans="2:5" x14ac:dyDescent="0.2">
      <c r="B5220" s="60" t="s">
        <v>8097</v>
      </c>
      <c r="C5220" s="192">
        <v>543244</v>
      </c>
      <c r="D5220" s="60" t="s">
        <v>8098</v>
      </c>
      <c r="E5220" s="60" t="s">
        <v>410</v>
      </c>
    </row>
    <row r="5221" spans="2:5" x14ac:dyDescent="0.2">
      <c r="B5221" s="60" t="s">
        <v>8099</v>
      </c>
      <c r="C5221" s="192">
        <v>500270</v>
      </c>
      <c r="D5221" s="60" t="s">
        <v>8100</v>
      </c>
      <c r="E5221" s="60" t="s">
        <v>8101</v>
      </c>
    </row>
    <row r="5222" spans="2:5" x14ac:dyDescent="0.2">
      <c r="B5222" s="60" t="s">
        <v>8102</v>
      </c>
      <c r="C5222" s="192">
        <v>503685</v>
      </c>
      <c r="D5222" s="60" t="s">
        <v>8103</v>
      </c>
      <c r="E5222" s="60" t="s">
        <v>8104</v>
      </c>
    </row>
    <row r="5223" spans="2:5" x14ac:dyDescent="0.2">
      <c r="B5223" s="60" t="s">
        <v>8105</v>
      </c>
      <c r="C5223" s="192">
        <v>505100</v>
      </c>
      <c r="D5223" s="60" t="s">
        <v>8106</v>
      </c>
      <c r="E5223" s="60" t="s">
        <v>8107</v>
      </c>
    </row>
    <row r="5224" spans="2:5" x14ac:dyDescent="0.2">
      <c r="B5224" s="60" t="s">
        <v>8108</v>
      </c>
      <c r="C5224" s="192">
        <v>506580</v>
      </c>
      <c r="D5224" s="60" t="s">
        <v>8109</v>
      </c>
      <c r="E5224" s="60" t="s">
        <v>8110</v>
      </c>
    </row>
    <row r="5225" spans="2:5" x14ac:dyDescent="0.2">
      <c r="B5225" s="60" t="s">
        <v>8111</v>
      </c>
      <c r="C5225" s="192">
        <v>509069</v>
      </c>
      <c r="D5225" s="60" t="s">
        <v>8112</v>
      </c>
      <c r="E5225" s="60" t="s">
        <v>8113</v>
      </c>
    </row>
    <row r="5226" spans="2:5" x14ac:dyDescent="0.2">
      <c r="B5226" s="60" t="s">
        <v>8114</v>
      </c>
      <c r="C5226" s="192">
        <v>509960</v>
      </c>
      <c r="D5226" s="60" t="s">
        <v>8115</v>
      </c>
      <c r="E5226" s="60" t="s">
        <v>8116</v>
      </c>
    </row>
    <row r="5227" spans="2:5" x14ac:dyDescent="0.2">
      <c r="B5227" s="60" t="s">
        <v>8117</v>
      </c>
      <c r="C5227" s="192">
        <v>511016</v>
      </c>
      <c r="D5227" s="60" t="s">
        <v>8118</v>
      </c>
      <c r="E5227" s="60" t="s">
        <v>8119</v>
      </c>
    </row>
    <row r="5228" spans="2:5" x14ac:dyDescent="0.2">
      <c r="B5228" s="60" t="s">
        <v>8120</v>
      </c>
      <c r="C5228" s="192">
        <v>511194</v>
      </c>
      <c r="D5228" s="60" t="s">
        <v>8121</v>
      </c>
      <c r="E5228" s="60" t="s">
        <v>7345</v>
      </c>
    </row>
    <row r="5229" spans="2:5" x14ac:dyDescent="0.2">
      <c r="B5229" s="60" t="s">
        <v>8122</v>
      </c>
      <c r="C5229" s="192">
        <v>512097</v>
      </c>
      <c r="D5229" s="60" t="s">
        <v>8123</v>
      </c>
      <c r="E5229" s="60" t="s">
        <v>8124</v>
      </c>
    </row>
    <row r="5230" spans="2:5" x14ac:dyDescent="0.2">
      <c r="B5230" s="60" t="s">
        <v>8125</v>
      </c>
      <c r="C5230" s="192">
        <v>512115</v>
      </c>
      <c r="D5230" s="60" t="s">
        <v>8126</v>
      </c>
      <c r="E5230" s="60" t="s">
        <v>8124</v>
      </c>
    </row>
    <row r="5231" spans="2:5" x14ac:dyDescent="0.2">
      <c r="B5231" s="60" t="s">
        <v>8127</v>
      </c>
      <c r="C5231" s="192">
        <v>514260</v>
      </c>
      <c r="D5231" s="60" t="s">
        <v>8128</v>
      </c>
      <c r="E5231" s="60" t="s">
        <v>8101</v>
      </c>
    </row>
    <row r="5232" spans="2:5" x14ac:dyDescent="0.2">
      <c r="B5232" s="60" t="s">
        <v>8129</v>
      </c>
      <c r="C5232" s="192">
        <v>523309</v>
      </c>
      <c r="D5232" s="60" t="s">
        <v>8130</v>
      </c>
      <c r="E5232" s="60" t="s">
        <v>8131</v>
      </c>
    </row>
    <row r="5233" spans="2:5" x14ac:dyDescent="0.2">
      <c r="B5233" s="60" t="s">
        <v>8132</v>
      </c>
      <c r="C5233" s="192">
        <v>523868</v>
      </c>
      <c r="D5233" s="60" t="s">
        <v>8133</v>
      </c>
      <c r="E5233" s="60" t="s">
        <v>403</v>
      </c>
    </row>
    <row r="5234" spans="2:5" x14ac:dyDescent="0.2">
      <c r="B5234" s="60" t="s">
        <v>8134</v>
      </c>
      <c r="C5234" s="192">
        <v>524046</v>
      </c>
      <c r="D5234" s="60" t="s">
        <v>8135</v>
      </c>
      <c r="E5234" s="60" t="s">
        <v>8136</v>
      </c>
    </row>
    <row r="5235" spans="2:5" x14ac:dyDescent="0.2">
      <c r="B5235" s="60" t="s">
        <v>8137</v>
      </c>
      <c r="C5235" s="192">
        <v>526345</v>
      </c>
      <c r="D5235" s="60" t="s">
        <v>8138</v>
      </c>
      <c r="E5235" s="60" t="s">
        <v>455</v>
      </c>
    </row>
    <row r="5236" spans="2:5" x14ac:dyDescent="0.2">
      <c r="B5236" s="60" t="s">
        <v>8139</v>
      </c>
      <c r="C5236" s="192">
        <v>526468</v>
      </c>
      <c r="D5236" s="60" t="s">
        <v>8140</v>
      </c>
      <c r="E5236" s="60" t="s">
        <v>8141</v>
      </c>
    </row>
    <row r="5237" spans="2:5" x14ac:dyDescent="0.2">
      <c r="B5237" s="60" t="s">
        <v>8142</v>
      </c>
      <c r="C5237" s="192">
        <v>526677</v>
      </c>
      <c r="D5237" s="60" t="s">
        <v>8143</v>
      </c>
      <c r="E5237" s="60" t="s">
        <v>500</v>
      </c>
    </row>
    <row r="5238" spans="2:5" x14ac:dyDescent="0.2">
      <c r="B5238" s="60" t="s">
        <v>8144</v>
      </c>
      <c r="C5238" s="192">
        <v>526877</v>
      </c>
      <c r="D5238" s="60" t="s">
        <v>8145</v>
      </c>
      <c r="E5238" s="60" t="s">
        <v>8124</v>
      </c>
    </row>
    <row r="5239" spans="2:5" x14ac:dyDescent="0.2">
      <c r="B5239" s="60" t="s">
        <v>8146</v>
      </c>
      <c r="C5239" s="192">
        <v>530027</v>
      </c>
      <c r="D5239" s="60" t="s">
        <v>8147</v>
      </c>
      <c r="E5239" s="60" t="s">
        <v>609</v>
      </c>
    </row>
    <row r="5240" spans="2:5" x14ac:dyDescent="0.2">
      <c r="B5240" s="60" t="s">
        <v>8148</v>
      </c>
      <c r="C5240" s="192">
        <v>531240</v>
      </c>
      <c r="D5240" s="60" t="s">
        <v>8149</v>
      </c>
      <c r="E5240" s="60" t="s">
        <v>8124</v>
      </c>
    </row>
    <row r="5241" spans="2:5" x14ac:dyDescent="0.2">
      <c r="B5241" s="60" t="s">
        <v>8150</v>
      </c>
      <c r="C5241" s="192">
        <v>531399</v>
      </c>
      <c r="D5241" s="60" t="s">
        <v>8151</v>
      </c>
      <c r="E5241" s="60" t="s">
        <v>8107</v>
      </c>
    </row>
    <row r="5242" spans="2:5" x14ac:dyDescent="0.2">
      <c r="B5242" s="60" t="s">
        <v>8152</v>
      </c>
      <c r="C5242" s="192">
        <v>531812</v>
      </c>
      <c r="D5242" s="60" t="s">
        <v>8153</v>
      </c>
      <c r="E5242" s="60" t="s">
        <v>8119</v>
      </c>
    </row>
    <row r="5243" spans="2:5" x14ac:dyDescent="0.2">
      <c r="B5243" s="60" t="s">
        <v>8154</v>
      </c>
      <c r="C5243" s="192">
        <v>532019</v>
      </c>
      <c r="D5243" s="60" t="s">
        <v>8155</v>
      </c>
      <c r="E5243" s="60" t="s">
        <v>8156</v>
      </c>
    </row>
    <row r="5244" spans="2:5" x14ac:dyDescent="0.2">
      <c r="B5244" s="60" t="s">
        <v>8157</v>
      </c>
      <c r="C5244" s="192">
        <v>532335</v>
      </c>
      <c r="D5244" s="60" t="s">
        <v>8158</v>
      </c>
      <c r="E5244" s="60" t="s">
        <v>2213</v>
      </c>
    </row>
    <row r="5245" spans="2:5" x14ac:dyDescent="0.2">
      <c r="B5245" s="60" t="s">
        <v>8159</v>
      </c>
      <c r="C5245" s="192">
        <v>537709</v>
      </c>
      <c r="D5245" s="60" t="s">
        <v>8160</v>
      </c>
      <c r="E5245" s="60" t="s">
        <v>1093</v>
      </c>
    </row>
    <row r="5246" spans="2:5" x14ac:dyDescent="0.2">
      <c r="B5246" s="60" t="s">
        <v>8161</v>
      </c>
      <c r="C5246" s="192">
        <v>543229</v>
      </c>
      <c r="D5246" s="60" t="s">
        <v>8162</v>
      </c>
      <c r="E5246" s="60" t="s">
        <v>8163</v>
      </c>
    </row>
    <row r="5247" spans="2:5" x14ac:dyDescent="0.2">
      <c r="B5247" s="60" t="s">
        <v>8164</v>
      </c>
      <c r="C5247" s="192">
        <v>543245</v>
      </c>
      <c r="D5247" s="60" t="s">
        <v>8165</v>
      </c>
      <c r="E5247" s="60" t="s">
        <v>433</v>
      </c>
    </row>
    <row r="5248" spans="2:5" x14ac:dyDescent="0.2">
      <c r="B5248" s="60" t="s">
        <v>8166</v>
      </c>
      <c r="C5248" s="192">
        <v>543246</v>
      </c>
      <c r="D5248" s="60" t="s">
        <v>8167</v>
      </c>
      <c r="E5248" s="60" t="s">
        <v>341</v>
      </c>
    </row>
    <row r="5249" spans="2:5" x14ac:dyDescent="0.2">
      <c r="B5249" s="60" t="s">
        <v>8168</v>
      </c>
      <c r="C5249" s="192">
        <v>543247</v>
      </c>
      <c r="D5249" s="60" t="s">
        <v>8169</v>
      </c>
      <c r="E5249" s="60" t="s">
        <v>8104</v>
      </c>
    </row>
    <row r="5250" spans="2:5" x14ac:dyDescent="0.2">
      <c r="B5250" s="60" t="s">
        <v>8170</v>
      </c>
      <c r="C5250" s="192">
        <v>543248</v>
      </c>
      <c r="D5250" s="60" t="s">
        <v>8171</v>
      </c>
      <c r="E5250" s="60" t="s">
        <v>884</v>
      </c>
    </row>
    <row r="5251" spans="2:5" x14ac:dyDescent="0.2">
      <c r="B5251" s="60" t="s">
        <v>8172</v>
      </c>
      <c r="C5251" s="192">
        <v>543249</v>
      </c>
      <c r="D5251" s="60" t="s">
        <v>8173</v>
      </c>
      <c r="E5251" s="60" t="s">
        <v>8174</v>
      </c>
    </row>
    <row r="5252" spans="2:5" x14ac:dyDescent="0.2">
      <c r="B5252" s="60" t="s">
        <v>8175</v>
      </c>
      <c r="C5252" s="192">
        <v>543251</v>
      </c>
      <c r="D5252" s="60" t="s">
        <v>8176</v>
      </c>
      <c r="E5252" s="60" t="s">
        <v>8174</v>
      </c>
    </row>
    <row r="5253" spans="2:5" x14ac:dyDescent="0.2">
      <c r="B5253" s="60" t="s">
        <v>8177</v>
      </c>
      <c r="C5253" s="192">
        <v>543252</v>
      </c>
      <c r="D5253" s="60" t="s">
        <v>8178</v>
      </c>
      <c r="E5253" s="60" t="s">
        <v>555</v>
      </c>
    </row>
    <row r="5254" spans="2:5" x14ac:dyDescent="0.2">
      <c r="B5254" s="60" t="s">
        <v>8179</v>
      </c>
      <c r="C5254" s="192">
        <v>543253</v>
      </c>
      <c r="D5254" s="60" t="s">
        <v>8180</v>
      </c>
      <c r="E5254" s="60" t="s">
        <v>455</v>
      </c>
    </row>
    <row r="5255" spans="2:5" x14ac:dyDescent="0.2">
      <c r="B5255" s="60" t="s">
        <v>8181</v>
      </c>
      <c r="C5255" s="192">
        <v>543254</v>
      </c>
      <c r="D5255" s="60" t="s">
        <v>8182</v>
      </c>
      <c r="E5255" s="60" t="s">
        <v>8183</v>
      </c>
    </row>
    <row r="5256" spans="2:5" x14ac:dyDescent="0.2">
      <c r="B5256" s="60" t="s">
        <v>8184</v>
      </c>
      <c r="C5256" s="192">
        <v>543255</v>
      </c>
      <c r="D5256" s="60" t="s">
        <v>8185</v>
      </c>
      <c r="E5256" s="60" t="s">
        <v>341</v>
      </c>
    </row>
    <row r="5257" spans="2:5" x14ac:dyDescent="0.2">
      <c r="B5257" s="60" t="s">
        <v>8186</v>
      </c>
      <c r="C5257" s="192">
        <v>543256</v>
      </c>
      <c r="D5257" s="60" t="s">
        <v>8187</v>
      </c>
      <c r="E5257" s="60" t="s">
        <v>8188</v>
      </c>
    </row>
    <row r="5258" spans="2:5" x14ac:dyDescent="0.2">
      <c r="B5258" s="60" t="s">
        <v>8189</v>
      </c>
      <c r="C5258" s="192">
        <v>543257</v>
      </c>
      <c r="D5258" s="60" t="s">
        <v>8190</v>
      </c>
      <c r="E5258" s="60" t="s">
        <v>8191</v>
      </c>
    </row>
    <row r="5259" spans="2:5" x14ac:dyDescent="0.2">
      <c r="B5259" s="60" t="s">
        <v>8192</v>
      </c>
      <c r="C5259" s="192">
        <v>543258</v>
      </c>
      <c r="D5259" s="60" t="s">
        <v>8193</v>
      </c>
      <c r="E5259" s="60" t="s">
        <v>8194</v>
      </c>
    </row>
    <row r="5260" spans="2:5" x14ac:dyDescent="0.2">
      <c r="B5260" s="60" t="s">
        <v>8195</v>
      </c>
      <c r="C5260" s="192">
        <v>543259</v>
      </c>
      <c r="D5260" s="60" t="s">
        <v>8196</v>
      </c>
      <c r="E5260" s="60" t="s">
        <v>8197</v>
      </c>
    </row>
    <row r="5261" spans="2:5" x14ac:dyDescent="0.2">
      <c r="B5261" s="60" t="s">
        <v>8198</v>
      </c>
      <c r="C5261" s="192">
        <v>543260</v>
      </c>
      <c r="D5261" s="60" t="s">
        <v>8199</v>
      </c>
      <c r="E5261" s="60" t="s">
        <v>1159</v>
      </c>
    </row>
    <row r="5262" spans="2:5" x14ac:dyDescent="0.2">
      <c r="B5262" s="60" t="s">
        <v>8200</v>
      </c>
      <c r="C5262" s="192">
        <v>543261</v>
      </c>
      <c r="D5262" s="60" t="s">
        <v>8201</v>
      </c>
      <c r="E5262" s="60" t="s">
        <v>8202</v>
      </c>
    </row>
    <row r="5263" spans="2:5" x14ac:dyDescent="0.2">
      <c r="B5263" s="60" t="s">
        <v>8203</v>
      </c>
      <c r="C5263" s="192">
        <v>543262</v>
      </c>
      <c r="D5263" s="60" t="s">
        <v>8204</v>
      </c>
      <c r="E5263" s="60" t="s">
        <v>429</v>
      </c>
    </row>
    <row r="5264" spans="2:5" x14ac:dyDescent="0.2">
      <c r="B5264" s="60" t="s">
        <v>8205</v>
      </c>
      <c r="C5264" s="192">
        <v>543263</v>
      </c>
      <c r="D5264" s="60" t="s">
        <v>8206</v>
      </c>
      <c r="E5264" s="60" t="s">
        <v>8207</v>
      </c>
    </row>
    <row r="5265" spans="2:5" x14ac:dyDescent="0.2">
      <c r="B5265" s="60" t="s">
        <v>8208</v>
      </c>
      <c r="C5265" s="192">
        <v>543264</v>
      </c>
      <c r="D5265" s="60" t="s">
        <v>8209</v>
      </c>
      <c r="E5265" s="60" t="s">
        <v>8210</v>
      </c>
    </row>
    <row r="5266" spans="2:5" x14ac:dyDescent="0.2">
      <c r="B5266" s="60" t="s">
        <v>8211</v>
      </c>
      <c r="C5266" s="192">
        <v>543265</v>
      </c>
      <c r="D5266" s="60" t="s">
        <v>8212</v>
      </c>
      <c r="E5266" s="60" t="s">
        <v>1341</v>
      </c>
    </row>
    <row r="5267" spans="2:5" x14ac:dyDescent="0.2">
      <c r="B5267" s="60" t="s">
        <v>8213</v>
      </c>
      <c r="C5267" s="192">
        <v>543266</v>
      </c>
      <c r="D5267" s="60" t="s">
        <v>8214</v>
      </c>
      <c r="E5267" s="60" t="s">
        <v>8110</v>
      </c>
    </row>
    <row r="5268" spans="2:5" x14ac:dyDescent="0.2">
      <c r="B5268" s="60" t="s">
        <v>8215</v>
      </c>
      <c r="C5268" s="192">
        <v>543267</v>
      </c>
      <c r="D5268" s="60" t="s">
        <v>8216</v>
      </c>
      <c r="E5268" s="60" t="s">
        <v>1093</v>
      </c>
    </row>
    <row r="5269" spans="2:5" x14ac:dyDescent="0.2">
      <c r="B5269" s="60" t="s">
        <v>8217</v>
      </c>
      <c r="C5269" s="192">
        <v>543269</v>
      </c>
      <c r="D5269" s="60" t="s">
        <v>8218</v>
      </c>
      <c r="E5269" s="60" t="s">
        <v>8219</v>
      </c>
    </row>
    <row r="5270" spans="2:5" x14ac:dyDescent="0.2">
      <c r="B5270" s="60" t="s">
        <v>8220</v>
      </c>
      <c r="C5270" s="192">
        <v>543270</v>
      </c>
      <c r="D5270" s="60" t="s">
        <v>8221</v>
      </c>
      <c r="E5270" s="60" t="s">
        <v>8222</v>
      </c>
    </row>
    <row r="5271" spans="2:5" x14ac:dyDescent="0.2">
      <c r="B5271" s="60" t="s">
        <v>8223</v>
      </c>
      <c r="C5271" s="192">
        <v>543271</v>
      </c>
      <c r="D5271" s="60" t="s">
        <v>8224</v>
      </c>
      <c r="E5271" s="60" t="s">
        <v>555</v>
      </c>
    </row>
    <row r="5272" spans="2:5" x14ac:dyDescent="0.2">
      <c r="B5272" s="60" t="s">
        <v>8225</v>
      </c>
      <c r="C5272" s="192">
        <v>543272</v>
      </c>
      <c r="D5272" s="60" t="s">
        <v>8226</v>
      </c>
      <c r="E5272" s="60" t="s">
        <v>8227</v>
      </c>
    </row>
    <row r="5273" spans="2:5" x14ac:dyDescent="0.2">
      <c r="B5273" s="60" t="s">
        <v>8228</v>
      </c>
      <c r="C5273" s="192">
        <v>543273</v>
      </c>
      <c r="D5273" s="60" t="s">
        <v>8229</v>
      </c>
      <c r="E5273" s="60" t="s">
        <v>1642</v>
      </c>
    </row>
    <row r="5274" spans="2:5" x14ac:dyDescent="0.2">
      <c r="B5274" s="60" t="s">
        <v>8230</v>
      </c>
      <c r="C5274" s="192">
        <v>543274</v>
      </c>
      <c r="D5274" s="60" t="s">
        <v>8231</v>
      </c>
      <c r="E5274" s="60" t="s">
        <v>8101</v>
      </c>
    </row>
    <row r="5275" spans="2:5" x14ac:dyDescent="0.2">
      <c r="B5275" s="60" t="s">
        <v>8232</v>
      </c>
      <c r="C5275" s="192">
        <v>543275</v>
      </c>
      <c r="D5275" s="60" t="s">
        <v>8233</v>
      </c>
      <c r="E5275" s="60" t="s">
        <v>555</v>
      </c>
    </row>
    <row r="5276" spans="2:5" x14ac:dyDescent="0.2">
      <c r="B5276" s="60" t="s">
        <v>8234</v>
      </c>
      <c r="C5276" s="192">
        <v>543276</v>
      </c>
      <c r="D5276" s="60" t="s">
        <v>8235</v>
      </c>
      <c r="E5276" s="60" t="s">
        <v>8107</v>
      </c>
    </row>
    <row r="5277" spans="2:5" x14ac:dyDescent="0.2">
      <c r="B5277" s="60" t="s">
        <v>8236</v>
      </c>
      <c r="C5277" s="192">
        <v>543277</v>
      </c>
      <c r="D5277" s="60" t="s">
        <v>8237</v>
      </c>
      <c r="E5277" s="60" t="s">
        <v>555</v>
      </c>
    </row>
    <row r="5278" spans="2:5" x14ac:dyDescent="0.2">
      <c r="B5278" s="60" t="s">
        <v>8238</v>
      </c>
      <c r="C5278" s="192">
        <v>543278</v>
      </c>
      <c r="D5278" s="60" t="s">
        <v>8239</v>
      </c>
      <c r="E5278" s="60" t="s">
        <v>8141</v>
      </c>
    </row>
    <row r="5279" spans="2:5" x14ac:dyDescent="0.2">
      <c r="B5279" s="60" t="s">
        <v>8240</v>
      </c>
      <c r="C5279" s="192">
        <v>543279</v>
      </c>
      <c r="D5279" s="60" t="s">
        <v>8241</v>
      </c>
      <c r="E5279" s="60" t="s">
        <v>8242</v>
      </c>
    </row>
    <row r="5280" spans="2:5" x14ac:dyDescent="0.2">
      <c r="B5280" s="60" t="s">
        <v>8243</v>
      </c>
      <c r="C5280" s="192">
        <v>543280</v>
      </c>
      <c r="D5280" s="60" t="s">
        <v>8244</v>
      </c>
      <c r="E5280" s="60" t="s">
        <v>8245</v>
      </c>
    </row>
    <row r="5281" spans="2:5" x14ac:dyDescent="0.2">
      <c r="B5281" s="60" t="s">
        <v>8246</v>
      </c>
      <c r="C5281" s="192">
        <v>543281</v>
      </c>
      <c r="D5281" s="60" t="s">
        <v>8247</v>
      </c>
      <c r="E5281" s="60" t="s">
        <v>8248</v>
      </c>
    </row>
    <row r="5282" spans="2:5" x14ac:dyDescent="0.2">
      <c r="B5282" s="60" t="s">
        <v>8249</v>
      </c>
      <c r="C5282" s="192">
        <v>543282</v>
      </c>
      <c r="D5282" s="60" t="s">
        <v>8250</v>
      </c>
      <c r="E5282" s="60" t="s">
        <v>8219</v>
      </c>
    </row>
    <row r="5283" spans="2:5" x14ac:dyDescent="0.2">
      <c r="B5283" s="60" t="s">
        <v>8251</v>
      </c>
      <c r="C5283" s="192">
        <v>543283</v>
      </c>
      <c r="D5283" s="60" t="s">
        <v>8252</v>
      </c>
      <c r="E5283" s="60" t="s">
        <v>884</v>
      </c>
    </row>
    <row r="5284" spans="2:5" x14ac:dyDescent="0.2">
      <c r="B5284" s="60" t="s">
        <v>8253</v>
      </c>
      <c r="C5284" s="192">
        <v>543284</v>
      </c>
      <c r="D5284" s="60" t="s">
        <v>8254</v>
      </c>
      <c r="E5284" s="60" t="s">
        <v>479</v>
      </c>
    </row>
    <row r="5285" spans="2:5" x14ac:dyDescent="0.2">
      <c r="B5285" s="60" t="s">
        <v>8255</v>
      </c>
      <c r="C5285" s="192">
        <v>543285</v>
      </c>
      <c r="D5285" s="60" t="s">
        <v>8256</v>
      </c>
      <c r="E5285" s="60" t="s">
        <v>8257</v>
      </c>
    </row>
    <row r="5286" spans="2:5" x14ac:dyDescent="0.2">
      <c r="B5286" s="60" t="s">
        <v>8258</v>
      </c>
      <c r="C5286" s="192">
        <v>543286</v>
      </c>
      <c r="D5286" s="60" t="s">
        <v>8259</v>
      </c>
      <c r="E5286" s="60" t="s">
        <v>475</v>
      </c>
    </row>
    <row r="5287" spans="2:5" x14ac:dyDescent="0.2">
      <c r="B5287" s="60" t="s">
        <v>8260</v>
      </c>
      <c r="C5287" s="192">
        <v>543287</v>
      </c>
      <c r="D5287" s="60" t="s">
        <v>8261</v>
      </c>
      <c r="E5287" s="60" t="s">
        <v>8174</v>
      </c>
    </row>
    <row r="5288" spans="2:5" x14ac:dyDescent="0.2">
      <c r="B5288" s="60" t="s">
        <v>8262</v>
      </c>
      <c r="C5288" s="192">
        <v>543288</v>
      </c>
      <c r="D5288" s="60" t="s">
        <v>1903</v>
      </c>
      <c r="E5288" s="60" t="s">
        <v>8263</v>
      </c>
    </row>
    <row r="5289" spans="2:5" x14ac:dyDescent="0.2">
      <c r="B5289" s="60" t="s">
        <v>8264</v>
      </c>
      <c r="C5289" s="192">
        <v>543289</v>
      </c>
      <c r="D5289" s="60" t="s">
        <v>8265</v>
      </c>
      <c r="E5289" s="60" t="s">
        <v>500</v>
      </c>
    </row>
    <row r="5290" spans="2:5" x14ac:dyDescent="0.2">
      <c r="B5290" s="60" t="s">
        <v>8266</v>
      </c>
      <c r="C5290" s="192">
        <v>543290</v>
      </c>
      <c r="D5290" s="60" t="s">
        <v>8267</v>
      </c>
      <c r="E5290" s="60" t="s">
        <v>8268</v>
      </c>
    </row>
    <row r="5291" spans="2:5" x14ac:dyDescent="0.2">
      <c r="B5291" s="60" t="s">
        <v>8269</v>
      </c>
      <c r="C5291" s="192">
        <v>543291</v>
      </c>
      <c r="D5291" s="60" t="s">
        <v>8270</v>
      </c>
      <c r="E5291" s="60" t="s">
        <v>341</v>
      </c>
    </row>
    <row r="5292" spans="2:5" x14ac:dyDescent="0.2">
      <c r="B5292" s="60" t="s">
        <v>8271</v>
      </c>
      <c r="C5292" s="192">
        <v>543292</v>
      </c>
      <c r="D5292" s="60" t="s">
        <v>8272</v>
      </c>
      <c r="E5292" s="60" t="s">
        <v>341</v>
      </c>
    </row>
    <row r="5293" spans="2:5" x14ac:dyDescent="0.2">
      <c r="B5293" s="60" t="s">
        <v>8273</v>
      </c>
      <c r="C5293" s="192">
        <v>543297</v>
      </c>
      <c r="D5293" s="60" t="s">
        <v>8274</v>
      </c>
      <c r="E5293" s="60" t="s">
        <v>438</v>
      </c>
    </row>
    <row r="5294" spans="2:5" x14ac:dyDescent="0.2">
      <c r="B5294" s="60" t="s">
        <v>8275</v>
      </c>
      <c r="C5294" s="192">
        <v>543298</v>
      </c>
      <c r="D5294" s="60" t="s">
        <v>8276</v>
      </c>
      <c r="E5294" s="60" t="s">
        <v>433</v>
      </c>
    </row>
    <row r="5295" spans="2:5" x14ac:dyDescent="0.2">
      <c r="B5295" s="60" t="s">
        <v>8277</v>
      </c>
      <c r="C5295" s="192">
        <v>543299</v>
      </c>
      <c r="D5295" s="60" t="s">
        <v>8278</v>
      </c>
      <c r="E5295" s="60" t="s">
        <v>8279</v>
      </c>
    </row>
    <row r="5296" spans="2:5" x14ac:dyDescent="0.2">
      <c r="B5296" s="60" t="s">
        <v>8280</v>
      </c>
      <c r="C5296" s="192">
        <v>543300</v>
      </c>
      <c r="D5296" s="60" t="s">
        <v>8281</v>
      </c>
      <c r="E5296" s="60" t="s">
        <v>8107</v>
      </c>
    </row>
    <row r="5297" spans="2:5" x14ac:dyDescent="0.2">
      <c r="B5297" s="60" t="s">
        <v>8282</v>
      </c>
      <c r="C5297" s="192">
        <v>543305</v>
      </c>
      <c r="D5297" s="60" t="s">
        <v>8283</v>
      </c>
      <c r="E5297" s="60" t="s">
        <v>479</v>
      </c>
    </row>
    <row r="5298" spans="2:5" x14ac:dyDescent="0.2">
      <c r="B5298" s="60" t="s">
        <v>8284</v>
      </c>
      <c r="C5298" s="192">
        <v>543306</v>
      </c>
      <c r="D5298" s="60" t="s">
        <v>8285</v>
      </c>
      <c r="E5298" s="60" t="s">
        <v>8286</v>
      </c>
    </row>
    <row r="5299" spans="2:5" x14ac:dyDescent="0.2">
      <c r="B5299" s="60" t="s">
        <v>8287</v>
      </c>
      <c r="C5299" s="192">
        <v>543308</v>
      </c>
      <c r="D5299" s="60" t="s">
        <v>8288</v>
      </c>
      <c r="E5299" s="60" t="s">
        <v>8289</v>
      </c>
    </row>
    <row r="5300" spans="2:5" x14ac:dyDescent="0.2">
      <c r="B5300" s="60" t="s">
        <v>8290</v>
      </c>
      <c r="C5300" s="192">
        <v>543309</v>
      </c>
      <c r="D5300" s="60" t="s">
        <v>8291</v>
      </c>
      <c r="E5300" s="60" t="s">
        <v>8292</v>
      </c>
    </row>
    <row r="5301" spans="2:5" x14ac:dyDescent="0.2">
      <c r="B5301" s="60" t="s">
        <v>8293</v>
      </c>
      <c r="C5301" s="192">
        <v>543310</v>
      </c>
      <c r="D5301" s="60" t="s">
        <v>8294</v>
      </c>
      <c r="E5301" s="60" t="s">
        <v>593</v>
      </c>
    </row>
    <row r="5302" spans="2:5" x14ac:dyDescent="0.2">
      <c r="B5302" s="60" t="s">
        <v>8295</v>
      </c>
      <c r="C5302" s="192">
        <v>543311</v>
      </c>
      <c r="D5302" s="60" t="s">
        <v>8296</v>
      </c>
      <c r="E5302" s="60" t="s">
        <v>8110</v>
      </c>
    </row>
    <row r="5303" spans="2:5" x14ac:dyDescent="0.2">
      <c r="B5303" s="60" t="s">
        <v>8297</v>
      </c>
      <c r="C5303" s="192">
        <v>543312</v>
      </c>
      <c r="D5303" s="60" t="s">
        <v>2318</v>
      </c>
      <c r="E5303" s="60" t="s">
        <v>8219</v>
      </c>
    </row>
    <row r="5304" spans="2:5" x14ac:dyDescent="0.2">
      <c r="B5304" s="60" t="s">
        <v>8298</v>
      </c>
      <c r="C5304" s="192">
        <v>543317</v>
      </c>
      <c r="D5304" s="60" t="s">
        <v>8299</v>
      </c>
      <c r="E5304" s="60" t="s">
        <v>8300</v>
      </c>
    </row>
    <row r="5305" spans="2:5" x14ac:dyDescent="0.2">
      <c r="B5305" s="60" t="s">
        <v>8301</v>
      </c>
      <c r="C5305" s="192">
        <v>543318</v>
      </c>
      <c r="D5305" s="60" t="s">
        <v>8302</v>
      </c>
      <c r="E5305" s="60" t="s">
        <v>443</v>
      </c>
    </row>
    <row r="5306" spans="2:5" x14ac:dyDescent="0.2">
      <c r="B5306" s="60" t="s">
        <v>8303</v>
      </c>
      <c r="C5306" s="192">
        <v>543319</v>
      </c>
      <c r="D5306" s="60" t="s">
        <v>8304</v>
      </c>
      <c r="E5306" s="60" t="s">
        <v>8124</v>
      </c>
    </row>
    <row r="5307" spans="2:5" x14ac:dyDescent="0.2">
      <c r="B5307" s="60" t="s">
        <v>8305</v>
      </c>
      <c r="C5307" s="192">
        <v>543320</v>
      </c>
      <c r="D5307" s="60" t="s">
        <v>8306</v>
      </c>
      <c r="E5307" s="60" t="s">
        <v>8307</v>
      </c>
    </row>
    <row r="5308" spans="2:5" x14ac:dyDescent="0.2">
      <c r="B5308" s="60" t="s">
        <v>8308</v>
      </c>
      <c r="C5308" s="192">
        <v>543321</v>
      </c>
      <c r="D5308" s="60" t="s">
        <v>8309</v>
      </c>
      <c r="E5308" s="60" t="s">
        <v>555</v>
      </c>
    </row>
    <row r="5309" spans="2:5" x14ac:dyDescent="0.2">
      <c r="B5309" s="60" t="s">
        <v>8310</v>
      </c>
      <c r="C5309" s="192">
        <v>543322</v>
      </c>
      <c r="D5309" s="60" t="s">
        <v>8311</v>
      </c>
      <c r="E5309" s="60" t="s">
        <v>433</v>
      </c>
    </row>
    <row r="5310" spans="2:5" x14ac:dyDescent="0.2">
      <c r="B5310" s="60" t="s">
        <v>8312</v>
      </c>
      <c r="C5310" s="192">
        <v>543323</v>
      </c>
      <c r="D5310" s="60" t="s">
        <v>8313</v>
      </c>
      <c r="E5310" s="60" t="s">
        <v>341</v>
      </c>
    </row>
    <row r="5311" spans="2:5" x14ac:dyDescent="0.2">
      <c r="B5311" s="60" t="s">
        <v>8314</v>
      </c>
      <c r="C5311" s="192">
        <v>543324</v>
      </c>
      <c r="D5311" s="60" t="s">
        <v>8315</v>
      </c>
      <c r="E5311" s="60" t="s">
        <v>8316</v>
      </c>
    </row>
    <row r="5312" spans="2:5" x14ac:dyDescent="0.2">
      <c r="B5312" s="60" t="s">
        <v>8317</v>
      </c>
      <c r="C5312" s="192">
        <v>543325</v>
      </c>
      <c r="D5312" s="60" t="s">
        <v>8318</v>
      </c>
      <c r="E5312" s="60" t="s">
        <v>8107</v>
      </c>
    </row>
    <row r="5313" spans="2:5" x14ac:dyDescent="0.2">
      <c r="B5313" s="60" t="s">
        <v>8319</v>
      </c>
      <c r="C5313" s="192">
        <v>543326</v>
      </c>
      <c r="D5313" s="60" t="s">
        <v>8320</v>
      </c>
      <c r="E5313" s="60" t="s">
        <v>341</v>
      </c>
    </row>
    <row r="5314" spans="2:5" x14ac:dyDescent="0.2">
      <c r="B5314" s="60" t="s">
        <v>8321</v>
      </c>
      <c r="C5314" s="192">
        <v>543327</v>
      </c>
      <c r="D5314" s="60" t="s">
        <v>8322</v>
      </c>
      <c r="E5314" s="60" t="s">
        <v>8323</v>
      </c>
    </row>
    <row r="5315" spans="2:5" x14ac:dyDescent="0.2">
      <c r="B5315" s="60" t="s">
        <v>8324</v>
      </c>
      <c r="C5315" s="192">
        <v>543328</v>
      </c>
      <c r="D5315" s="60" t="s">
        <v>8325</v>
      </c>
      <c r="E5315" s="60" t="s">
        <v>8326</v>
      </c>
    </row>
    <row r="5316" spans="2:5" x14ac:dyDescent="0.2">
      <c r="B5316" s="60" t="s">
        <v>8327</v>
      </c>
      <c r="C5316" s="192">
        <v>543329</v>
      </c>
      <c r="D5316" s="60" t="s">
        <v>8328</v>
      </c>
      <c r="E5316" s="60" t="s">
        <v>433</v>
      </c>
    </row>
    <row r="5317" spans="2:5" x14ac:dyDescent="0.2">
      <c r="B5317" s="60" t="s">
        <v>8329</v>
      </c>
      <c r="C5317" s="192">
        <v>543330</v>
      </c>
      <c r="D5317" s="60" t="s">
        <v>8330</v>
      </c>
      <c r="E5317" s="60" t="s">
        <v>884</v>
      </c>
    </row>
    <row r="5318" spans="2:5" x14ac:dyDescent="0.2">
      <c r="B5318" s="60" t="s">
        <v>8331</v>
      </c>
      <c r="C5318" s="192">
        <v>543331</v>
      </c>
      <c r="D5318" s="60" t="s">
        <v>8332</v>
      </c>
      <c r="E5318" s="60" t="s">
        <v>8110</v>
      </c>
    </row>
    <row r="5319" spans="2:5" x14ac:dyDescent="0.2">
      <c r="B5319" s="60" t="s">
        <v>8333</v>
      </c>
      <c r="C5319" s="192">
        <v>543332</v>
      </c>
      <c r="D5319" s="60" t="s">
        <v>8334</v>
      </c>
      <c r="E5319" s="60" t="s">
        <v>555</v>
      </c>
    </row>
    <row r="5320" spans="2:5" x14ac:dyDescent="0.2">
      <c r="B5320" s="60" t="s">
        <v>8335</v>
      </c>
      <c r="C5320" s="192">
        <v>543333</v>
      </c>
      <c r="D5320" s="60" t="s">
        <v>8336</v>
      </c>
      <c r="E5320" s="60" t="s">
        <v>8307</v>
      </c>
    </row>
    <row r="5321" spans="2:5" x14ac:dyDescent="0.2">
      <c r="B5321" s="60" t="s">
        <v>8337</v>
      </c>
      <c r="C5321" s="192">
        <v>543334</v>
      </c>
      <c r="D5321" s="60" t="s">
        <v>8338</v>
      </c>
      <c r="E5321" s="60" t="s">
        <v>408</v>
      </c>
    </row>
    <row r="5322" spans="2:5" x14ac:dyDescent="0.2">
      <c r="B5322" s="60" t="s">
        <v>8339</v>
      </c>
      <c r="C5322" s="192">
        <v>543335</v>
      </c>
      <c r="D5322" s="60" t="s">
        <v>8340</v>
      </c>
      <c r="E5322" s="60" t="s">
        <v>8197</v>
      </c>
    </row>
    <row r="5323" spans="2:5" x14ac:dyDescent="0.2">
      <c r="B5323" s="60" t="s">
        <v>8341</v>
      </c>
      <c r="C5323" s="192">
        <v>543336</v>
      </c>
      <c r="D5323" s="60" t="s">
        <v>8342</v>
      </c>
      <c r="E5323" s="60" t="s">
        <v>443</v>
      </c>
    </row>
    <row r="5324" spans="2:5" x14ac:dyDescent="0.2">
      <c r="B5324" s="60" t="s">
        <v>8343</v>
      </c>
      <c r="C5324" s="192">
        <v>543341</v>
      </c>
      <c r="D5324" s="60" t="s">
        <v>8344</v>
      </c>
      <c r="E5324" s="60" t="s">
        <v>8345</v>
      </c>
    </row>
    <row r="5325" spans="2:5" x14ac:dyDescent="0.2">
      <c r="B5325" s="60" t="s">
        <v>8346</v>
      </c>
      <c r="C5325" s="192">
        <v>543346</v>
      </c>
      <c r="D5325" s="60" t="s">
        <v>8347</v>
      </c>
      <c r="E5325" s="60" t="s">
        <v>8289</v>
      </c>
    </row>
    <row r="5326" spans="2:5" x14ac:dyDescent="0.2">
      <c r="B5326" s="60" t="s">
        <v>8348</v>
      </c>
      <c r="C5326" s="192">
        <v>543347</v>
      </c>
      <c r="D5326" s="60" t="s">
        <v>8349</v>
      </c>
      <c r="E5326" s="60" t="s">
        <v>341</v>
      </c>
    </row>
    <row r="5327" spans="2:5" x14ac:dyDescent="0.2">
      <c r="B5327" s="60" t="s">
        <v>8350</v>
      </c>
      <c r="C5327" s="192">
        <v>543348</v>
      </c>
      <c r="D5327" s="60" t="s">
        <v>8351</v>
      </c>
      <c r="E5327" s="60" t="s">
        <v>341</v>
      </c>
    </row>
    <row r="5328" spans="2:5" x14ac:dyDescent="0.2">
      <c r="B5328" s="60" t="s">
        <v>8352</v>
      </c>
      <c r="C5328" s="192">
        <v>543349</v>
      </c>
      <c r="D5328" s="60" t="s">
        <v>8353</v>
      </c>
      <c r="E5328" s="60" t="s">
        <v>433</v>
      </c>
    </row>
    <row r="5329" spans="2:5" x14ac:dyDescent="0.2">
      <c r="B5329" s="60" t="s">
        <v>8354</v>
      </c>
      <c r="C5329" s="192">
        <v>543350</v>
      </c>
      <c r="D5329" s="60" t="s">
        <v>8355</v>
      </c>
      <c r="E5329" s="60" t="s">
        <v>8326</v>
      </c>
    </row>
    <row r="5330" spans="2:5" x14ac:dyDescent="0.2">
      <c r="B5330" s="60" t="s">
        <v>8356</v>
      </c>
      <c r="C5330" s="192">
        <v>543351</v>
      </c>
      <c r="D5330" s="60" t="s">
        <v>8357</v>
      </c>
      <c r="E5330" s="60" t="s">
        <v>8219</v>
      </c>
    </row>
    <row r="5331" spans="2:5" x14ac:dyDescent="0.2">
      <c r="B5331" s="60" t="s">
        <v>8358</v>
      </c>
      <c r="C5331" s="192">
        <v>543352</v>
      </c>
      <c r="D5331" s="60" t="s">
        <v>8359</v>
      </c>
      <c r="E5331" s="60" t="s">
        <v>8360</v>
      </c>
    </row>
    <row r="5332" spans="2:5" x14ac:dyDescent="0.2">
      <c r="B5332" s="60" t="s">
        <v>8361</v>
      </c>
      <c r="C5332" s="192">
        <v>543357</v>
      </c>
      <c r="D5332" s="60" t="s">
        <v>8362</v>
      </c>
      <c r="E5332" s="60" t="s">
        <v>341</v>
      </c>
    </row>
    <row r="5333" spans="2:5" x14ac:dyDescent="0.2">
      <c r="B5333" s="60" t="s">
        <v>8363</v>
      </c>
      <c r="C5333" s="192">
        <v>543358</v>
      </c>
      <c r="D5333" s="60" t="s">
        <v>8364</v>
      </c>
      <c r="E5333" s="60" t="s">
        <v>8107</v>
      </c>
    </row>
    <row r="5334" spans="2:5" x14ac:dyDescent="0.2">
      <c r="B5334" s="60" t="s">
        <v>8365</v>
      </c>
      <c r="C5334" s="192">
        <v>543363</v>
      </c>
      <c r="D5334" s="60" t="s">
        <v>8366</v>
      </c>
      <c r="E5334" s="60" t="s">
        <v>8210</v>
      </c>
    </row>
    <row r="5335" spans="2:5" x14ac:dyDescent="0.2">
      <c r="B5335" s="60" t="s">
        <v>8367</v>
      </c>
      <c r="C5335" s="192">
        <v>543364</v>
      </c>
      <c r="D5335" s="60" t="s">
        <v>8368</v>
      </c>
      <c r="E5335" s="60" t="s">
        <v>8300</v>
      </c>
    </row>
    <row r="5336" spans="2:5" x14ac:dyDescent="0.2">
      <c r="B5336" s="60" t="s">
        <v>8369</v>
      </c>
      <c r="C5336" s="192">
        <v>543365</v>
      </c>
      <c r="D5336" s="60" t="s">
        <v>8370</v>
      </c>
      <c r="E5336" s="60" t="s">
        <v>341</v>
      </c>
    </row>
    <row r="5337" spans="2:5" x14ac:dyDescent="0.2">
      <c r="B5337" s="60" t="s">
        <v>8371</v>
      </c>
      <c r="C5337" s="192">
        <v>543366</v>
      </c>
      <c r="D5337" s="60" t="s">
        <v>8372</v>
      </c>
      <c r="E5337" s="60" t="s">
        <v>8174</v>
      </c>
    </row>
    <row r="5338" spans="2:5" x14ac:dyDescent="0.2">
      <c r="B5338" s="60" t="s">
        <v>8373</v>
      </c>
      <c r="C5338" s="192">
        <v>543367</v>
      </c>
      <c r="D5338" s="60" t="s">
        <v>8374</v>
      </c>
      <c r="E5338" s="60" t="s">
        <v>8222</v>
      </c>
    </row>
    <row r="5339" spans="2:5" x14ac:dyDescent="0.2">
      <c r="B5339" s="60" t="s">
        <v>8375</v>
      </c>
      <c r="C5339" s="192">
        <v>543372</v>
      </c>
      <c r="D5339" s="60" t="s">
        <v>8376</v>
      </c>
      <c r="E5339" s="60" t="s">
        <v>8377</v>
      </c>
    </row>
    <row r="5340" spans="2:5" x14ac:dyDescent="0.2">
      <c r="B5340" s="60" t="s">
        <v>8378</v>
      </c>
      <c r="C5340" s="192">
        <v>543373</v>
      </c>
      <c r="D5340" s="60" t="s">
        <v>8379</v>
      </c>
      <c r="E5340" s="60" t="s">
        <v>8131</v>
      </c>
    </row>
    <row r="5341" spans="2:5" x14ac:dyDescent="0.2">
      <c r="B5341" s="60" t="s">
        <v>8380</v>
      </c>
      <c r="C5341" s="192">
        <v>543374</v>
      </c>
      <c r="D5341" s="60" t="s">
        <v>8381</v>
      </c>
      <c r="E5341" s="60" t="s">
        <v>8382</v>
      </c>
    </row>
    <row r="5342" spans="2:5" x14ac:dyDescent="0.2">
      <c r="B5342" s="60" t="s">
        <v>8383</v>
      </c>
      <c r="C5342" s="192">
        <v>543375</v>
      </c>
      <c r="D5342" s="60" t="s">
        <v>8384</v>
      </c>
      <c r="E5342" s="60" t="s">
        <v>8385</v>
      </c>
    </row>
    <row r="5343" spans="2:5" x14ac:dyDescent="0.2">
      <c r="B5343" s="60" t="s">
        <v>8386</v>
      </c>
      <c r="C5343" s="192">
        <v>543376</v>
      </c>
      <c r="D5343" s="60" t="s">
        <v>8387</v>
      </c>
      <c r="E5343" s="60" t="s">
        <v>8174</v>
      </c>
    </row>
    <row r="5344" spans="2:5" x14ac:dyDescent="0.2">
      <c r="B5344" s="60" t="s">
        <v>8388</v>
      </c>
      <c r="C5344" s="192">
        <v>543377</v>
      </c>
      <c r="D5344" s="60" t="s">
        <v>8389</v>
      </c>
      <c r="E5344" s="60" t="s">
        <v>718</v>
      </c>
    </row>
    <row r="5345" spans="2:5" x14ac:dyDescent="0.2">
      <c r="B5345" s="60" t="s">
        <v>8390</v>
      </c>
      <c r="C5345" s="192">
        <v>543378</v>
      </c>
      <c r="D5345" s="60" t="s">
        <v>8391</v>
      </c>
      <c r="E5345" s="60" t="s">
        <v>764</v>
      </c>
    </row>
    <row r="5346" spans="2:5" x14ac:dyDescent="0.2">
      <c r="B5346" s="60" t="s">
        <v>8392</v>
      </c>
      <c r="C5346" s="192">
        <v>543383</v>
      </c>
      <c r="D5346" s="60" t="s">
        <v>8393</v>
      </c>
      <c r="E5346" s="60" t="s">
        <v>341</v>
      </c>
    </row>
    <row r="5347" spans="2:5" x14ac:dyDescent="0.2">
      <c r="B5347" s="60" t="s">
        <v>8394</v>
      </c>
      <c r="C5347" s="192">
        <v>543384</v>
      </c>
      <c r="D5347" s="60" t="s">
        <v>8395</v>
      </c>
      <c r="E5347" s="60" t="s">
        <v>8307</v>
      </c>
    </row>
    <row r="5348" spans="2:5" x14ac:dyDescent="0.2">
      <c r="B5348" s="60" t="s">
        <v>8396</v>
      </c>
      <c r="C5348" s="192">
        <v>543385</v>
      </c>
      <c r="D5348" s="60" t="s">
        <v>8397</v>
      </c>
      <c r="E5348" s="60" t="s">
        <v>8300</v>
      </c>
    </row>
    <row r="5349" spans="2:5" x14ac:dyDescent="0.2">
      <c r="B5349" s="60" t="s">
        <v>8398</v>
      </c>
      <c r="C5349" s="192">
        <v>543386</v>
      </c>
      <c r="D5349" s="60" t="s">
        <v>8399</v>
      </c>
      <c r="E5349" s="60" t="s">
        <v>8242</v>
      </c>
    </row>
    <row r="5350" spans="2:5" x14ac:dyDescent="0.2">
      <c r="B5350" s="60" t="s">
        <v>8400</v>
      </c>
      <c r="C5350" s="192">
        <v>543387</v>
      </c>
      <c r="D5350" s="60" t="s">
        <v>8401</v>
      </c>
      <c r="E5350" s="60" t="s">
        <v>8107</v>
      </c>
    </row>
    <row r="5351" spans="2:5" x14ac:dyDescent="0.2">
      <c r="B5351" s="60" t="s">
        <v>8402</v>
      </c>
      <c r="C5351" s="192">
        <v>543388</v>
      </c>
      <c r="D5351" s="60" t="s">
        <v>8403</v>
      </c>
      <c r="E5351" s="60" t="s">
        <v>341</v>
      </c>
    </row>
    <row r="5352" spans="2:5" x14ac:dyDescent="0.2">
      <c r="B5352" s="60" t="s">
        <v>8404</v>
      </c>
      <c r="C5352" s="192">
        <v>543389</v>
      </c>
      <c r="D5352" s="60" t="s">
        <v>8405</v>
      </c>
      <c r="E5352" s="60" t="s">
        <v>433</v>
      </c>
    </row>
    <row r="5353" spans="2:5" x14ac:dyDescent="0.2">
      <c r="B5353" s="60" t="s">
        <v>8406</v>
      </c>
      <c r="C5353" s="192">
        <v>543390</v>
      </c>
      <c r="D5353" s="60" t="s">
        <v>8407</v>
      </c>
      <c r="E5353" s="60" t="s">
        <v>8248</v>
      </c>
    </row>
    <row r="5354" spans="2:5" x14ac:dyDescent="0.2">
      <c r="B5354" s="60" t="s">
        <v>8408</v>
      </c>
      <c r="C5354" s="192">
        <v>543391</v>
      </c>
      <c r="D5354" s="60" t="s">
        <v>8409</v>
      </c>
      <c r="E5354" s="60" t="s">
        <v>8300</v>
      </c>
    </row>
    <row r="5355" spans="2:5" x14ac:dyDescent="0.2">
      <c r="B5355" s="60" t="s">
        <v>8410</v>
      </c>
      <c r="C5355" s="192">
        <v>543396</v>
      </c>
      <c r="D5355" s="60" t="s">
        <v>8411</v>
      </c>
      <c r="E5355" s="60" t="s">
        <v>8248</v>
      </c>
    </row>
    <row r="5356" spans="2:5" x14ac:dyDescent="0.2">
      <c r="B5356" s="60" t="s">
        <v>8412</v>
      </c>
      <c r="C5356" s="192">
        <v>543397</v>
      </c>
      <c r="D5356" s="60" t="s">
        <v>8413</v>
      </c>
      <c r="E5356" s="60" t="s">
        <v>884</v>
      </c>
    </row>
    <row r="5357" spans="2:5" x14ac:dyDescent="0.2">
      <c r="B5357" s="60" t="s">
        <v>8414</v>
      </c>
      <c r="C5357" s="192">
        <v>543398</v>
      </c>
      <c r="D5357" s="60" t="s">
        <v>8415</v>
      </c>
      <c r="E5357" s="60" t="s">
        <v>8219</v>
      </c>
    </row>
    <row r="5358" spans="2:5" x14ac:dyDescent="0.2">
      <c r="B5358" s="60" t="s">
        <v>8416</v>
      </c>
      <c r="C5358" s="192">
        <v>543399</v>
      </c>
      <c r="D5358" s="60" t="s">
        <v>8417</v>
      </c>
      <c r="E5358" s="60" t="s">
        <v>8210</v>
      </c>
    </row>
    <row r="5359" spans="2:5" x14ac:dyDescent="0.2">
      <c r="B5359" s="60" t="s">
        <v>8418</v>
      </c>
      <c r="C5359" s="192">
        <v>543400</v>
      </c>
      <c r="D5359" s="60" t="s">
        <v>8419</v>
      </c>
      <c r="E5359" s="60" t="s">
        <v>8420</v>
      </c>
    </row>
    <row r="5360" spans="2:5" x14ac:dyDescent="0.2">
      <c r="B5360" s="60" t="s">
        <v>8421</v>
      </c>
      <c r="C5360" s="192">
        <v>543401</v>
      </c>
      <c r="D5360" s="60" t="s">
        <v>8422</v>
      </c>
      <c r="E5360" s="60" t="s">
        <v>8423</v>
      </c>
    </row>
    <row r="5361" spans="2:5" x14ac:dyDescent="0.2">
      <c r="B5361" s="60" t="s">
        <v>8424</v>
      </c>
      <c r="C5361" s="192">
        <v>543410</v>
      </c>
      <c r="D5361" s="60" t="s">
        <v>8425</v>
      </c>
      <c r="E5361" s="60" t="s">
        <v>479</v>
      </c>
    </row>
    <row r="5362" spans="2:5" x14ac:dyDescent="0.2">
      <c r="B5362" s="60" t="s">
        <v>8426</v>
      </c>
      <c r="C5362" s="192">
        <v>543411</v>
      </c>
      <c r="D5362" s="60" t="s">
        <v>2924</v>
      </c>
      <c r="E5362" s="60" t="s">
        <v>718</v>
      </c>
    </row>
    <row r="5363" spans="2:5" x14ac:dyDescent="0.2">
      <c r="B5363" s="60" t="s">
        <v>8427</v>
      </c>
      <c r="C5363" s="192">
        <v>543412</v>
      </c>
      <c r="D5363" s="60" t="s">
        <v>8428</v>
      </c>
      <c r="E5363" s="60" t="s">
        <v>2477</v>
      </c>
    </row>
    <row r="5364" spans="2:5" x14ac:dyDescent="0.2">
      <c r="B5364" s="60" t="s">
        <v>8429</v>
      </c>
      <c r="C5364" s="192">
        <v>543413</v>
      </c>
      <c r="D5364" s="60" t="s">
        <v>8430</v>
      </c>
      <c r="E5364" s="60" t="s">
        <v>8431</v>
      </c>
    </row>
    <row r="5365" spans="2:5" x14ac:dyDescent="0.2">
      <c r="B5365" s="60" t="s">
        <v>8432</v>
      </c>
      <c r="C5365" s="192">
        <v>543414</v>
      </c>
      <c r="D5365" s="60" t="s">
        <v>8433</v>
      </c>
      <c r="E5365" s="60" t="s">
        <v>341</v>
      </c>
    </row>
    <row r="5366" spans="2:5" x14ac:dyDescent="0.2">
      <c r="B5366" s="60" t="s">
        <v>8434</v>
      </c>
      <c r="C5366" s="192">
        <v>543415</v>
      </c>
      <c r="D5366" s="60" t="s">
        <v>8435</v>
      </c>
      <c r="E5366" s="60" t="s">
        <v>8436</v>
      </c>
    </row>
    <row r="5367" spans="2:5" x14ac:dyDescent="0.2">
      <c r="B5367" s="60" t="s">
        <v>8437</v>
      </c>
      <c r="C5367" s="192">
        <v>543416</v>
      </c>
      <c r="D5367" s="60" t="s">
        <v>7318</v>
      </c>
      <c r="E5367" s="60" t="s">
        <v>8385</v>
      </c>
    </row>
    <row r="5368" spans="2:5" x14ac:dyDescent="0.2">
      <c r="B5368" s="60" t="s">
        <v>8438</v>
      </c>
      <c r="C5368" s="192">
        <v>543417</v>
      </c>
      <c r="D5368" s="60" t="s">
        <v>8439</v>
      </c>
      <c r="E5368" s="60" t="s">
        <v>8219</v>
      </c>
    </row>
    <row r="5369" spans="2:5" x14ac:dyDescent="0.2">
      <c r="B5369" s="60" t="s">
        <v>8440</v>
      </c>
      <c r="C5369" s="192">
        <v>543419</v>
      </c>
      <c r="D5369" s="60" t="s">
        <v>8441</v>
      </c>
      <c r="E5369" s="60" t="s">
        <v>8174</v>
      </c>
    </row>
    <row r="5370" spans="2:5" x14ac:dyDescent="0.2">
      <c r="B5370" s="60" t="s">
        <v>8442</v>
      </c>
      <c r="C5370" s="192">
        <v>543420</v>
      </c>
      <c r="D5370" s="60" t="s">
        <v>3369</v>
      </c>
      <c r="E5370" s="60" t="s">
        <v>8443</v>
      </c>
    </row>
    <row r="5371" spans="2:5" x14ac:dyDescent="0.2">
      <c r="B5371" s="60" t="s">
        <v>8444</v>
      </c>
      <c r="C5371" s="192">
        <v>543425</v>
      </c>
      <c r="D5371" s="60" t="s">
        <v>8445</v>
      </c>
      <c r="E5371" s="60" t="s">
        <v>8446</v>
      </c>
    </row>
    <row r="5372" spans="2:5" x14ac:dyDescent="0.2">
      <c r="B5372" s="60" t="s">
        <v>8447</v>
      </c>
      <c r="C5372" s="192">
        <v>543426</v>
      </c>
      <c r="D5372" s="60" t="s">
        <v>8448</v>
      </c>
      <c r="E5372" s="60" t="s">
        <v>821</v>
      </c>
    </row>
    <row r="5373" spans="2:5" x14ac:dyDescent="0.2">
      <c r="B5373" s="60" t="s">
        <v>8449</v>
      </c>
      <c r="C5373" s="192">
        <v>543427</v>
      </c>
      <c r="D5373" s="60" t="s">
        <v>8450</v>
      </c>
      <c r="E5373" s="60" t="s">
        <v>8451</v>
      </c>
    </row>
    <row r="5374" spans="2:5" x14ac:dyDescent="0.2">
      <c r="B5374" s="60" t="s">
        <v>8452</v>
      </c>
      <c r="C5374" s="192">
        <v>543428</v>
      </c>
      <c r="D5374" s="60" t="s">
        <v>8453</v>
      </c>
      <c r="E5374" s="60" t="s">
        <v>8222</v>
      </c>
    </row>
    <row r="5375" spans="2:5" x14ac:dyDescent="0.2">
      <c r="B5375" s="60" t="s">
        <v>8454</v>
      </c>
      <c r="C5375" s="192">
        <v>543433</v>
      </c>
      <c r="D5375" s="60" t="s">
        <v>8455</v>
      </c>
      <c r="E5375" s="60" t="s">
        <v>555</v>
      </c>
    </row>
    <row r="5376" spans="2:5" x14ac:dyDescent="0.2">
      <c r="B5376" s="60" t="s">
        <v>8456</v>
      </c>
      <c r="C5376" s="192">
        <v>543434</v>
      </c>
      <c r="D5376" s="60" t="s">
        <v>8457</v>
      </c>
      <c r="E5376" s="60" t="s">
        <v>433</v>
      </c>
    </row>
    <row r="5377" spans="2:5" x14ac:dyDescent="0.2">
      <c r="B5377" s="60" t="s">
        <v>8458</v>
      </c>
      <c r="C5377" s="192">
        <v>543435</v>
      </c>
      <c r="D5377" s="60" t="s">
        <v>8459</v>
      </c>
      <c r="E5377" s="60" t="s">
        <v>8257</v>
      </c>
    </row>
    <row r="5378" spans="2:5" x14ac:dyDescent="0.2">
      <c r="B5378" s="60" t="s">
        <v>8460</v>
      </c>
      <c r="C5378" s="192">
        <v>543436</v>
      </c>
      <c r="D5378" s="60" t="s">
        <v>8461</v>
      </c>
      <c r="E5378" s="60" t="s">
        <v>8219</v>
      </c>
    </row>
    <row r="5379" spans="2:5" x14ac:dyDescent="0.2">
      <c r="B5379" s="60" t="s">
        <v>8462</v>
      </c>
      <c r="C5379" s="192">
        <v>543437</v>
      </c>
      <c r="D5379" s="60" t="s">
        <v>8463</v>
      </c>
      <c r="E5379" s="60" t="s">
        <v>341</v>
      </c>
    </row>
    <row r="5380" spans="2:5" x14ac:dyDescent="0.2">
      <c r="B5380" s="60" t="s">
        <v>8464</v>
      </c>
      <c r="C5380" s="192">
        <v>543438</v>
      </c>
      <c r="D5380" s="60" t="s">
        <v>8465</v>
      </c>
      <c r="E5380" s="60" t="s">
        <v>341</v>
      </c>
    </row>
    <row r="5381" spans="2:5" x14ac:dyDescent="0.2">
      <c r="B5381" s="60" t="s">
        <v>8466</v>
      </c>
      <c r="C5381" s="192">
        <v>543439</v>
      </c>
      <c r="D5381" s="60" t="s">
        <v>8467</v>
      </c>
      <c r="E5381" s="60" t="s">
        <v>8345</v>
      </c>
    </row>
    <row r="5382" spans="2:5" x14ac:dyDescent="0.2">
      <c r="B5382" s="60" t="s">
        <v>8468</v>
      </c>
      <c r="C5382" s="192">
        <v>543440</v>
      </c>
      <c r="D5382" s="60" t="s">
        <v>8469</v>
      </c>
      <c r="E5382" s="60" t="s">
        <v>341</v>
      </c>
    </row>
    <row r="5383" spans="2:5" x14ac:dyDescent="0.2">
      <c r="B5383" s="60" t="s">
        <v>8470</v>
      </c>
      <c r="C5383" s="192">
        <v>543441</v>
      </c>
      <c r="D5383" s="60" t="s">
        <v>8471</v>
      </c>
      <c r="E5383" s="60" t="s">
        <v>7345</v>
      </c>
    </row>
    <row r="5384" spans="2:5" x14ac:dyDescent="0.2">
      <c r="B5384" s="60" t="s">
        <v>8472</v>
      </c>
      <c r="C5384" s="192">
        <v>543442</v>
      </c>
      <c r="D5384" s="60" t="s">
        <v>1451</v>
      </c>
      <c r="E5384" s="60" t="s">
        <v>8423</v>
      </c>
    </row>
    <row r="5385" spans="2:5" x14ac:dyDescent="0.2">
      <c r="B5385" s="60" t="s">
        <v>8473</v>
      </c>
      <c r="C5385" s="192">
        <v>543443</v>
      </c>
      <c r="D5385" s="60" t="s">
        <v>8474</v>
      </c>
      <c r="E5385" s="60" t="s">
        <v>500</v>
      </c>
    </row>
    <row r="5386" spans="2:5" x14ac:dyDescent="0.2">
      <c r="B5386" s="60" t="s">
        <v>8475</v>
      </c>
      <c r="C5386" s="192">
        <v>543444</v>
      </c>
      <c r="D5386" s="60" t="s">
        <v>8476</v>
      </c>
      <c r="E5386" s="60" t="s">
        <v>433</v>
      </c>
    </row>
    <row r="5387" spans="2:5" x14ac:dyDescent="0.2">
      <c r="B5387" s="60" t="s">
        <v>8477</v>
      </c>
      <c r="C5387" s="192">
        <v>543449</v>
      </c>
      <c r="D5387" s="60" t="s">
        <v>8478</v>
      </c>
      <c r="E5387" s="60" t="s">
        <v>1159</v>
      </c>
    </row>
    <row r="5388" spans="2:5" x14ac:dyDescent="0.2">
      <c r="B5388" s="60" t="s">
        <v>8479</v>
      </c>
      <c r="C5388" s="192">
        <v>543450</v>
      </c>
      <c r="D5388" s="60" t="s">
        <v>8480</v>
      </c>
      <c r="E5388" s="60" t="s">
        <v>341</v>
      </c>
    </row>
    <row r="5389" spans="2:5" x14ac:dyDescent="0.2">
      <c r="B5389" s="60" t="s">
        <v>8481</v>
      </c>
      <c r="C5389" s="192">
        <v>543451</v>
      </c>
      <c r="D5389" s="60" t="s">
        <v>8482</v>
      </c>
      <c r="E5389" s="60" t="s">
        <v>7345</v>
      </c>
    </row>
    <row r="5390" spans="2:5" x14ac:dyDescent="0.2">
      <c r="B5390" s="60" t="s">
        <v>8483</v>
      </c>
      <c r="C5390" s="192">
        <v>543452</v>
      </c>
      <c r="D5390" s="60" t="s">
        <v>8484</v>
      </c>
      <c r="E5390" s="60" t="s">
        <v>341</v>
      </c>
    </row>
    <row r="5391" spans="2:5" x14ac:dyDescent="0.2">
      <c r="B5391" s="60" t="s">
        <v>8485</v>
      </c>
      <c r="C5391" s="192">
        <v>543453</v>
      </c>
      <c r="D5391" s="60" t="s">
        <v>8486</v>
      </c>
      <c r="E5391" s="60" t="s">
        <v>8487</v>
      </c>
    </row>
    <row r="5392" spans="2:5" x14ac:dyDescent="0.2">
      <c r="B5392" s="60" t="s">
        <v>8488</v>
      </c>
      <c r="C5392" s="192">
        <v>543454</v>
      </c>
      <c r="D5392" s="60" t="s">
        <v>8489</v>
      </c>
      <c r="E5392" s="60" t="s">
        <v>341</v>
      </c>
    </row>
    <row r="5393" spans="2:5" x14ac:dyDescent="0.2">
      <c r="B5393" s="60" t="s">
        <v>8490</v>
      </c>
      <c r="C5393" s="192">
        <v>543458</v>
      </c>
      <c r="D5393" s="60" t="s">
        <v>8491</v>
      </c>
      <c r="E5393" s="60" t="s">
        <v>8131</v>
      </c>
    </row>
    <row r="5394" spans="2:5" x14ac:dyDescent="0.2">
      <c r="B5394" s="60" t="s">
        <v>8492</v>
      </c>
      <c r="C5394" s="192">
        <v>543460</v>
      </c>
      <c r="D5394" s="60" t="s">
        <v>8493</v>
      </c>
      <c r="E5394" s="60" t="s">
        <v>403</v>
      </c>
    </row>
    <row r="5395" spans="2:5" x14ac:dyDescent="0.2">
      <c r="B5395" s="60" t="s">
        <v>8494</v>
      </c>
      <c r="C5395" s="192">
        <v>543461</v>
      </c>
      <c r="D5395" s="60" t="s">
        <v>8495</v>
      </c>
      <c r="E5395" s="60" t="s">
        <v>8124</v>
      </c>
    </row>
    <row r="5396" spans="2:5" x14ac:dyDescent="0.2">
      <c r="B5396" s="60" t="s">
        <v>8496</v>
      </c>
      <c r="C5396" s="192">
        <v>543462</v>
      </c>
      <c r="D5396" s="60" t="s">
        <v>1926</v>
      </c>
      <c r="E5396" s="60" t="s">
        <v>8497</v>
      </c>
    </row>
    <row r="5397" spans="2:5" x14ac:dyDescent="0.2">
      <c r="B5397" s="60" t="s">
        <v>8498</v>
      </c>
      <c r="C5397" s="192">
        <v>543463</v>
      </c>
      <c r="D5397" s="60" t="s">
        <v>8499</v>
      </c>
      <c r="E5397" s="60" t="s">
        <v>8423</v>
      </c>
    </row>
    <row r="5398" spans="2:5" x14ac:dyDescent="0.2">
      <c r="B5398" s="60" t="s">
        <v>8500</v>
      </c>
      <c r="C5398" s="192">
        <v>543464</v>
      </c>
      <c r="D5398" s="60" t="s">
        <v>8501</v>
      </c>
      <c r="E5398" s="60" t="s">
        <v>1440</v>
      </c>
    </row>
    <row r="5399" spans="2:5" x14ac:dyDescent="0.2">
      <c r="B5399" s="60" t="s">
        <v>8502</v>
      </c>
      <c r="C5399" s="192">
        <v>543465</v>
      </c>
      <c r="D5399" s="60" t="s">
        <v>8503</v>
      </c>
      <c r="E5399" s="60" t="s">
        <v>341</v>
      </c>
    </row>
    <row r="5400" spans="2:5" x14ac:dyDescent="0.2">
      <c r="B5400" s="60" t="s">
        <v>8504</v>
      </c>
      <c r="C5400" s="192">
        <v>543470</v>
      </c>
      <c r="D5400" s="60" t="s">
        <v>6049</v>
      </c>
      <c r="E5400" s="60" t="s">
        <v>8219</v>
      </c>
    </row>
    <row r="5401" spans="2:5" x14ac:dyDescent="0.2">
      <c r="B5401" s="60" t="s">
        <v>8505</v>
      </c>
      <c r="C5401" s="192">
        <v>543471</v>
      </c>
      <c r="D5401" s="60" t="s">
        <v>8506</v>
      </c>
      <c r="E5401" s="60" t="s">
        <v>341</v>
      </c>
    </row>
    <row r="5402" spans="2:5" x14ac:dyDescent="0.2">
      <c r="B5402" s="60" t="s">
        <v>8507</v>
      </c>
      <c r="C5402" s="192">
        <v>543472</v>
      </c>
      <c r="D5402" s="60" t="s">
        <v>8508</v>
      </c>
      <c r="E5402" s="60" t="s">
        <v>341</v>
      </c>
    </row>
    <row r="5403" spans="2:5" x14ac:dyDescent="0.2">
      <c r="B5403" s="60" t="s">
        <v>8509</v>
      </c>
      <c r="C5403" s="192">
        <v>543473</v>
      </c>
      <c r="D5403" s="60" t="s">
        <v>8510</v>
      </c>
      <c r="E5403" s="60" t="s">
        <v>341</v>
      </c>
    </row>
    <row r="5404" spans="2:5" x14ac:dyDescent="0.2">
      <c r="B5404" s="60" t="s">
        <v>8511</v>
      </c>
      <c r="C5404" s="192">
        <v>543474</v>
      </c>
      <c r="D5404" s="60" t="s">
        <v>8512</v>
      </c>
      <c r="E5404" s="60" t="s">
        <v>341</v>
      </c>
    </row>
    <row r="5405" spans="2:5" x14ac:dyDescent="0.2">
      <c r="B5405" s="60" t="s">
        <v>8513</v>
      </c>
      <c r="C5405" s="192">
        <v>543475</v>
      </c>
      <c r="D5405" s="60" t="s">
        <v>8514</v>
      </c>
      <c r="E5405" s="60" t="s">
        <v>8497</v>
      </c>
    </row>
    <row r="5406" spans="2:5" x14ac:dyDescent="0.2">
      <c r="B5406" s="60" t="s">
        <v>8515</v>
      </c>
      <c r="C5406" s="192">
        <v>543481</v>
      </c>
      <c r="D5406" s="60" t="s">
        <v>8516</v>
      </c>
      <c r="E5406" s="60" t="s">
        <v>341</v>
      </c>
    </row>
    <row r="5407" spans="2:5" x14ac:dyDescent="0.2">
      <c r="B5407" s="60" t="s">
        <v>8517</v>
      </c>
      <c r="C5407" s="192">
        <v>543482</v>
      </c>
      <c r="D5407" s="60" t="s">
        <v>8518</v>
      </c>
      <c r="E5407" s="60" t="s">
        <v>1159</v>
      </c>
    </row>
    <row r="5408" spans="2:5" x14ac:dyDescent="0.2">
      <c r="B5408" s="60" t="s">
        <v>8519</v>
      </c>
      <c r="C5408" s="192">
        <v>543489</v>
      </c>
      <c r="D5408" s="60" t="s">
        <v>8520</v>
      </c>
      <c r="E5408" s="60" t="s">
        <v>8443</v>
      </c>
    </row>
    <row r="5409" spans="2:5" x14ac:dyDescent="0.2">
      <c r="B5409" s="60" t="s">
        <v>8521</v>
      </c>
      <c r="C5409" s="192">
        <v>543490</v>
      </c>
      <c r="D5409" s="60" t="s">
        <v>8522</v>
      </c>
      <c r="E5409" s="60" t="s">
        <v>8385</v>
      </c>
    </row>
    <row r="5410" spans="2:5" x14ac:dyDescent="0.2">
      <c r="B5410" s="60" t="s">
        <v>8523</v>
      </c>
      <c r="C5410" s="192">
        <v>543497</v>
      </c>
      <c r="D5410" s="60" t="s">
        <v>8524</v>
      </c>
      <c r="E5410" s="60" t="s">
        <v>555</v>
      </c>
    </row>
    <row r="5411" spans="2:5" x14ac:dyDescent="0.2">
      <c r="B5411" s="60" t="s">
        <v>8525</v>
      </c>
      <c r="C5411" s="192">
        <v>543498</v>
      </c>
      <c r="D5411" s="60" t="s">
        <v>8526</v>
      </c>
      <c r="E5411" s="60" t="s">
        <v>8107</v>
      </c>
    </row>
    <row r="5412" spans="2:5" x14ac:dyDescent="0.2">
      <c r="B5412" s="60" t="s">
        <v>8527</v>
      </c>
      <c r="C5412" s="192">
        <v>543499</v>
      </c>
      <c r="D5412" s="60" t="s">
        <v>8528</v>
      </c>
      <c r="E5412" s="60" t="s">
        <v>433</v>
      </c>
    </row>
    <row r="5413" spans="2:5" x14ac:dyDescent="0.2">
      <c r="B5413" s="60" t="s">
        <v>8529</v>
      </c>
      <c r="C5413" s="192">
        <v>543500</v>
      </c>
      <c r="D5413" s="60" t="s">
        <v>8530</v>
      </c>
      <c r="E5413" s="60" t="s">
        <v>8124</v>
      </c>
    </row>
    <row r="5414" spans="2:5" x14ac:dyDescent="0.2">
      <c r="B5414" s="60" t="s">
        <v>8531</v>
      </c>
      <c r="C5414" s="192">
        <v>543501</v>
      </c>
      <c r="D5414" s="60" t="s">
        <v>8532</v>
      </c>
      <c r="E5414" s="60" t="s">
        <v>341</v>
      </c>
    </row>
    <row r="5415" spans="2:5" x14ac:dyDescent="0.2">
      <c r="B5415" s="60" t="s">
        <v>8533</v>
      </c>
      <c r="C5415" s="192">
        <v>543512</v>
      </c>
      <c r="D5415" s="60" t="s">
        <v>8534</v>
      </c>
      <c r="E5415" s="60" t="s">
        <v>8535</v>
      </c>
    </row>
    <row r="5416" spans="2:5" x14ac:dyDescent="0.2">
      <c r="B5416" s="60" t="s">
        <v>8536</v>
      </c>
      <c r="C5416" s="192">
        <v>543513</v>
      </c>
      <c r="D5416" s="60" t="s">
        <v>8537</v>
      </c>
      <c r="E5416" s="60" t="s">
        <v>8124</v>
      </c>
    </row>
    <row r="5417" spans="2:5" x14ac:dyDescent="0.2">
      <c r="B5417" s="60" t="s">
        <v>8538</v>
      </c>
      <c r="C5417" s="192">
        <v>543514</v>
      </c>
      <c r="D5417" s="60" t="s">
        <v>8539</v>
      </c>
      <c r="E5417" s="60" t="s">
        <v>8156</v>
      </c>
    </row>
    <row r="5418" spans="2:5" x14ac:dyDescent="0.2">
      <c r="B5418" s="60" t="s">
        <v>8540</v>
      </c>
      <c r="C5418" s="192">
        <v>543515</v>
      </c>
      <c r="D5418" s="60" t="s">
        <v>8541</v>
      </c>
      <c r="E5418" s="60" t="s">
        <v>8124</v>
      </c>
    </row>
    <row r="5419" spans="2:5" x14ac:dyDescent="0.2">
      <c r="B5419" s="60" t="s">
        <v>8542</v>
      </c>
      <c r="C5419" s="192">
        <v>543516</v>
      </c>
      <c r="D5419" s="60" t="s">
        <v>8543</v>
      </c>
      <c r="E5419" s="60" t="s">
        <v>8124</v>
      </c>
    </row>
    <row r="5420" spans="2:5" x14ac:dyDescent="0.2">
      <c r="B5420" s="60" t="s">
        <v>8544</v>
      </c>
      <c r="C5420" s="192">
        <v>543517</v>
      </c>
      <c r="D5420" s="60" t="s">
        <v>8545</v>
      </c>
      <c r="E5420" s="60" t="s">
        <v>718</v>
      </c>
    </row>
    <row r="5421" spans="2:5" x14ac:dyDescent="0.2">
      <c r="B5421" s="60" t="s">
        <v>8546</v>
      </c>
      <c r="C5421" s="192">
        <v>543518</v>
      </c>
      <c r="D5421" s="60" t="s">
        <v>8547</v>
      </c>
      <c r="E5421" s="60" t="s">
        <v>8141</v>
      </c>
    </row>
    <row r="5422" spans="2:5" x14ac:dyDescent="0.2">
      <c r="B5422" s="60" t="s">
        <v>8548</v>
      </c>
      <c r="C5422" s="192">
        <v>543519</v>
      </c>
      <c r="D5422" s="60" t="s">
        <v>8549</v>
      </c>
      <c r="E5422" s="60" t="s">
        <v>8323</v>
      </c>
    </row>
    <row r="5423" spans="2:5" x14ac:dyDescent="0.2">
      <c r="B5423" s="60" t="s">
        <v>8550</v>
      </c>
      <c r="C5423" s="192">
        <v>543520</v>
      </c>
      <c r="D5423" s="60" t="s">
        <v>8551</v>
      </c>
      <c r="E5423" s="60" t="s">
        <v>8289</v>
      </c>
    </row>
    <row r="5424" spans="2:5" x14ac:dyDescent="0.2">
      <c r="B5424" s="60" t="s">
        <v>8552</v>
      </c>
      <c r="C5424" s="192">
        <v>543521</v>
      </c>
      <c r="D5424" s="60" t="s">
        <v>8553</v>
      </c>
      <c r="E5424" s="60" t="s">
        <v>8307</v>
      </c>
    </row>
    <row r="5425" spans="2:5" x14ac:dyDescent="0.2">
      <c r="B5425" s="60" t="s">
        <v>8554</v>
      </c>
      <c r="C5425" s="192">
        <v>543522</v>
      </c>
      <c r="D5425" s="60" t="s">
        <v>8555</v>
      </c>
      <c r="E5425" s="60" t="s">
        <v>8556</v>
      </c>
    </row>
    <row r="5426" spans="2:5" x14ac:dyDescent="0.2">
      <c r="B5426" s="60" t="s">
        <v>8557</v>
      </c>
      <c r="C5426" s="192">
        <v>543523</v>
      </c>
      <c r="D5426" s="60" t="s">
        <v>8558</v>
      </c>
      <c r="E5426" s="60" t="s">
        <v>821</v>
      </c>
    </row>
    <row r="5427" spans="2:5" x14ac:dyDescent="0.2">
      <c r="B5427" s="60" t="s">
        <v>8559</v>
      </c>
      <c r="C5427" s="192">
        <v>543524</v>
      </c>
      <c r="D5427" s="60" t="s">
        <v>8560</v>
      </c>
      <c r="E5427" s="60" t="s">
        <v>8289</v>
      </c>
    </row>
    <row r="5428" spans="2:5" x14ac:dyDescent="0.2">
      <c r="B5428" s="60" t="s">
        <v>8561</v>
      </c>
      <c r="C5428" s="192">
        <v>543525</v>
      </c>
      <c r="D5428" s="60" t="s">
        <v>5963</v>
      </c>
      <c r="E5428" s="60" t="s">
        <v>8497</v>
      </c>
    </row>
    <row r="5429" spans="2:5" x14ac:dyDescent="0.2">
      <c r="B5429" s="60" t="s">
        <v>8562</v>
      </c>
      <c r="C5429" s="192">
        <v>543526</v>
      </c>
      <c r="D5429" s="60" t="s">
        <v>8563</v>
      </c>
      <c r="E5429" s="60" t="s">
        <v>2807</v>
      </c>
    </row>
    <row r="5430" spans="2:5" x14ac:dyDescent="0.2">
      <c r="B5430" s="60" t="s">
        <v>8564</v>
      </c>
      <c r="C5430" s="192">
        <v>543527</v>
      </c>
      <c r="D5430" s="60" t="s">
        <v>8565</v>
      </c>
      <c r="E5430" s="60" t="s">
        <v>8436</v>
      </c>
    </row>
    <row r="5431" spans="2:5" x14ac:dyDescent="0.2">
      <c r="B5431" s="60" t="s">
        <v>8566</v>
      </c>
      <c r="C5431" s="192">
        <v>543528</v>
      </c>
      <c r="D5431" s="60" t="s">
        <v>8567</v>
      </c>
      <c r="E5431" s="60" t="s">
        <v>718</v>
      </c>
    </row>
    <row r="5432" spans="2:5" x14ac:dyDescent="0.2">
      <c r="B5432" s="60" t="s">
        <v>8568</v>
      </c>
      <c r="C5432" s="192">
        <v>543529</v>
      </c>
      <c r="D5432" s="60" t="s">
        <v>8569</v>
      </c>
      <c r="E5432" s="60" t="s">
        <v>8443</v>
      </c>
    </row>
    <row r="5433" spans="2:5" x14ac:dyDescent="0.2">
      <c r="B5433" s="60" t="s">
        <v>8570</v>
      </c>
      <c r="C5433" s="192">
        <v>543530</v>
      </c>
      <c r="D5433" s="60" t="s">
        <v>8571</v>
      </c>
      <c r="E5433" s="60" t="s">
        <v>903</v>
      </c>
    </row>
    <row r="5434" spans="2:5" x14ac:dyDescent="0.2">
      <c r="B5434" s="60" t="s">
        <v>8572</v>
      </c>
      <c r="C5434" s="192">
        <v>543531</v>
      </c>
      <c r="D5434" s="60" t="s">
        <v>8573</v>
      </c>
      <c r="E5434" s="60" t="s">
        <v>593</v>
      </c>
    </row>
    <row r="5435" spans="2:5" x14ac:dyDescent="0.2">
      <c r="B5435" s="60" t="s">
        <v>8574</v>
      </c>
      <c r="C5435" s="192">
        <v>543532</v>
      </c>
      <c r="D5435" s="60" t="s">
        <v>8575</v>
      </c>
      <c r="E5435" s="60" t="s">
        <v>8141</v>
      </c>
    </row>
    <row r="5436" spans="2:5" x14ac:dyDescent="0.2">
      <c r="B5436" s="60" t="s">
        <v>8576</v>
      </c>
      <c r="C5436" s="192">
        <v>543533</v>
      </c>
      <c r="D5436" s="60" t="s">
        <v>8577</v>
      </c>
      <c r="E5436" s="60" t="s">
        <v>8497</v>
      </c>
    </row>
    <row r="5437" spans="2:5" x14ac:dyDescent="0.2">
      <c r="B5437" s="60" t="s">
        <v>8578</v>
      </c>
      <c r="C5437" s="192">
        <v>543534</v>
      </c>
      <c r="D5437" s="60" t="s">
        <v>8579</v>
      </c>
      <c r="E5437" s="60" t="s">
        <v>555</v>
      </c>
    </row>
    <row r="5438" spans="2:5" x14ac:dyDescent="0.2">
      <c r="B5438" s="60" t="s">
        <v>8580</v>
      </c>
      <c r="C5438" s="192">
        <v>543535</v>
      </c>
      <c r="D5438" s="60" t="s">
        <v>8581</v>
      </c>
      <c r="E5438" s="60" t="s">
        <v>8360</v>
      </c>
    </row>
    <row r="5439" spans="2:5" x14ac:dyDescent="0.2">
      <c r="B5439" s="60" t="s">
        <v>8582</v>
      </c>
      <c r="C5439" s="192">
        <v>543536</v>
      </c>
      <c r="D5439" s="60" t="s">
        <v>8583</v>
      </c>
      <c r="E5439" s="60" t="s">
        <v>8116</v>
      </c>
    </row>
    <row r="5440" spans="2:5" x14ac:dyDescent="0.2">
      <c r="B5440" s="60" t="s">
        <v>8584</v>
      </c>
      <c r="C5440" s="192">
        <v>590136</v>
      </c>
      <c r="D5440" s="60" t="s">
        <v>8585</v>
      </c>
      <c r="E5440" s="60" t="s">
        <v>341</v>
      </c>
    </row>
    <row r="5441" spans="2:5" x14ac:dyDescent="0.2">
      <c r="B5441" s="60" t="s">
        <v>8586</v>
      </c>
      <c r="C5441" s="192">
        <v>590137</v>
      </c>
      <c r="D5441" s="60" t="s">
        <v>8587</v>
      </c>
      <c r="E5441" s="60" t="s">
        <v>341</v>
      </c>
    </row>
    <row r="5442" spans="2:5" x14ac:dyDescent="0.2">
      <c r="B5442" s="60" t="s">
        <v>8588</v>
      </c>
      <c r="C5442" s="192">
        <v>590138</v>
      </c>
      <c r="D5442" s="60" t="s">
        <v>8589</v>
      </c>
      <c r="E5442" s="60" t="s">
        <v>341</v>
      </c>
    </row>
  </sheetData>
  <autoFilter ref="B2:E5442" xr:uid="{A6AD5340-D81F-9A4F-B34F-23B1A48A937C}"/>
  <pageMargins left="0.7" right="0.7" top="0.75" bottom="0.75" header="0.3" footer="0.3"/>
  <pageSetup paperSize="9" orientation="portrait" horizontalDpi="0" verticalDpi="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ED419-95D9-5D41-B7D5-86EB4B2D6544}">
  <dimension ref="B2:G7"/>
  <sheetViews>
    <sheetView showGridLines="0" zoomScale="150" zoomScaleNormal="150" workbookViewId="0">
      <selection activeCell="E4" sqref="E4"/>
    </sheetView>
  </sheetViews>
  <sheetFormatPr baseColWidth="10" defaultRowHeight="15" x14ac:dyDescent="0.2"/>
  <cols>
    <col min="2" max="2" width="5.33203125" bestFit="1" customWidth="1"/>
    <col min="3" max="3" width="12" bestFit="1" customWidth="1"/>
    <col min="5" max="5" width="12.83203125" bestFit="1" customWidth="1"/>
    <col min="6" max="6" width="9.5" bestFit="1" customWidth="1"/>
  </cols>
  <sheetData>
    <row r="2" spans="2:7" x14ac:dyDescent="0.2">
      <c r="B2" s="52" t="s">
        <v>177</v>
      </c>
      <c r="C2" s="8" t="s">
        <v>178</v>
      </c>
      <c r="D2" s="8" t="s">
        <v>179</v>
      </c>
      <c r="E2" s="8" t="s">
        <v>180</v>
      </c>
      <c r="F2" s="8" t="s">
        <v>181</v>
      </c>
      <c r="G2" s="8" t="s">
        <v>182</v>
      </c>
    </row>
    <row r="3" spans="2:7" x14ac:dyDescent="0.2">
      <c r="B3" s="38">
        <v>1</v>
      </c>
      <c r="C3" t="s">
        <v>173</v>
      </c>
      <c r="D3" s="67">
        <v>10302.35</v>
      </c>
      <c r="E3" s="67">
        <v>323908.53999999998</v>
      </c>
      <c r="F3" s="67">
        <v>392.5</v>
      </c>
      <c r="G3">
        <v>0.01</v>
      </c>
    </row>
    <row r="4" spans="2:7" x14ac:dyDescent="0.2">
      <c r="B4" s="38">
        <v>2</v>
      </c>
      <c r="C4" t="s">
        <v>183</v>
      </c>
      <c r="D4" s="67">
        <v>779.95</v>
      </c>
      <c r="E4" s="67">
        <v>285543.07</v>
      </c>
      <c r="F4" s="67">
        <v>127864.3</v>
      </c>
      <c r="G4">
        <v>2.38</v>
      </c>
    </row>
    <row r="5" spans="2:7" x14ac:dyDescent="0.2">
      <c r="B5" s="38">
        <v>3</v>
      </c>
      <c r="C5" t="s">
        <v>174</v>
      </c>
      <c r="D5" s="67">
        <v>1729.4</v>
      </c>
      <c r="E5" s="67">
        <v>215055.88</v>
      </c>
      <c r="F5" s="67">
        <v>99711.679999999993</v>
      </c>
      <c r="G5">
        <v>1.65</v>
      </c>
    </row>
    <row r="6" spans="2:7" x14ac:dyDescent="0.2">
      <c r="B6" s="38">
        <v>4</v>
      </c>
      <c r="C6" t="s">
        <v>175</v>
      </c>
      <c r="D6" s="67">
        <v>6797.25</v>
      </c>
      <c r="E6" s="67">
        <v>192484.36</v>
      </c>
      <c r="F6" s="67">
        <v>125.04</v>
      </c>
      <c r="G6">
        <v>0</v>
      </c>
    </row>
    <row r="7" spans="2:7" x14ac:dyDescent="0.2">
      <c r="B7" s="38">
        <v>5</v>
      </c>
      <c r="C7" t="s">
        <v>176</v>
      </c>
      <c r="D7" s="67">
        <v>4143.5</v>
      </c>
      <c r="E7" s="67">
        <v>113438.88</v>
      </c>
      <c r="F7" s="67">
        <v>416.16</v>
      </c>
      <c r="G7">
        <v>0.03</v>
      </c>
    </row>
  </sheetData>
  <pageMargins left="0.7" right="0.7" top="0.75" bottom="0.75" header="0.3" footer="0.3"/>
  <pageSetup paperSize="9"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E54B4-9EA1-F344-B662-98D5DC64DC03}">
  <dimension ref="B2:G27"/>
  <sheetViews>
    <sheetView showGridLines="0" zoomScale="150" zoomScaleNormal="150" workbookViewId="0">
      <selection activeCell="F7" sqref="F7"/>
    </sheetView>
  </sheetViews>
  <sheetFormatPr baseColWidth="10" defaultRowHeight="15" x14ac:dyDescent="0.2"/>
  <cols>
    <col min="1" max="1" width="2" customWidth="1"/>
  </cols>
  <sheetData>
    <row r="2" spans="2:7" x14ac:dyDescent="0.2">
      <c r="B2" s="87" t="s">
        <v>184</v>
      </c>
      <c r="C2" s="7"/>
      <c r="D2" s="7"/>
      <c r="E2" s="7"/>
      <c r="F2" s="7"/>
      <c r="G2" s="7"/>
    </row>
    <row r="4" spans="2:7" x14ac:dyDescent="0.2">
      <c r="B4" s="52" t="s">
        <v>122</v>
      </c>
      <c r="C4" s="88" t="s">
        <v>185</v>
      </c>
    </row>
    <row r="5" spans="2:7" x14ac:dyDescent="0.2">
      <c r="B5" s="38">
        <v>2000</v>
      </c>
      <c r="C5" s="89">
        <v>-0.14649999999999999</v>
      </c>
      <c r="E5" t="s">
        <v>186</v>
      </c>
      <c r="G5" s="11">
        <f>AVERAGE(C5:C27)</f>
        <v>0.15443478260869564</v>
      </c>
    </row>
    <row r="6" spans="2:7" ht="17" x14ac:dyDescent="0.2">
      <c r="B6" s="38">
        <v>2001</v>
      </c>
      <c r="C6" s="89">
        <v>-0.1618</v>
      </c>
      <c r="E6" t="s">
        <v>187</v>
      </c>
      <c r="G6" s="90">
        <v>1.35E-2</v>
      </c>
    </row>
    <row r="7" spans="2:7" x14ac:dyDescent="0.2">
      <c r="B7" s="38">
        <v>2002</v>
      </c>
      <c r="C7" s="89">
        <v>3.2500000000000001E-2</v>
      </c>
      <c r="E7" s="91" t="s">
        <v>188</v>
      </c>
      <c r="F7" s="91"/>
      <c r="G7" s="92">
        <f>SUM(G5:G6)</f>
        <v>0.16793478260869565</v>
      </c>
    </row>
    <row r="8" spans="2:7" x14ac:dyDescent="0.2">
      <c r="B8" s="38">
        <v>2003</v>
      </c>
      <c r="C8" s="89">
        <v>0.71900000000000008</v>
      </c>
    </row>
    <row r="9" spans="2:7" x14ac:dyDescent="0.2">
      <c r="B9" s="38">
        <v>2004</v>
      </c>
      <c r="C9" s="89">
        <v>0.10679999999999999</v>
      </c>
    </row>
    <row r="10" spans="2:7" x14ac:dyDescent="0.2">
      <c r="B10" s="38">
        <v>2005</v>
      </c>
      <c r="C10" s="89">
        <v>0.36340000000000006</v>
      </c>
    </row>
    <row r="11" spans="2:7" x14ac:dyDescent="0.2">
      <c r="B11" s="38">
        <v>2006</v>
      </c>
      <c r="C11" s="89">
        <v>0.39829999999999999</v>
      </c>
    </row>
    <row r="12" spans="2:7" x14ac:dyDescent="0.2">
      <c r="B12" s="38">
        <v>2007</v>
      </c>
      <c r="C12" s="89">
        <v>0.54770000000000008</v>
      </c>
    </row>
    <row r="13" spans="2:7" x14ac:dyDescent="0.2">
      <c r="B13" s="38">
        <v>2008</v>
      </c>
      <c r="C13" s="89">
        <v>-0.51790000000000003</v>
      </c>
    </row>
    <row r="14" spans="2:7" x14ac:dyDescent="0.2">
      <c r="B14" s="38">
        <v>2009</v>
      </c>
      <c r="C14" s="89">
        <v>0.75760000000000005</v>
      </c>
    </row>
    <row r="15" spans="2:7" x14ac:dyDescent="0.2">
      <c r="B15" s="38">
        <v>2010</v>
      </c>
      <c r="C15" s="89">
        <v>0.17949999999999999</v>
      </c>
    </row>
    <row r="16" spans="2:7" x14ac:dyDescent="0.2">
      <c r="B16" s="38">
        <v>2011</v>
      </c>
      <c r="C16" s="89">
        <v>-0.2462</v>
      </c>
    </row>
    <row r="17" spans="2:3" x14ac:dyDescent="0.2">
      <c r="B17" s="38">
        <v>2012</v>
      </c>
      <c r="C17" s="89">
        <v>0.27699999999999997</v>
      </c>
    </row>
    <row r="18" spans="2:3" x14ac:dyDescent="0.2">
      <c r="B18" s="38">
        <v>2013</v>
      </c>
      <c r="C18" s="89">
        <v>6.7599999999999993E-2</v>
      </c>
    </row>
    <row r="19" spans="2:3" x14ac:dyDescent="0.2">
      <c r="B19" s="38">
        <v>2014</v>
      </c>
      <c r="C19" s="89">
        <v>0.31390000000000001</v>
      </c>
    </row>
    <row r="20" spans="2:3" x14ac:dyDescent="0.2">
      <c r="B20" s="38">
        <v>2015</v>
      </c>
      <c r="C20" s="89">
        <v>-4.0599999999999997E-2</v>
      </c>
    </row>
    <row r="21" spans="2:3" x14ac:dyDescent="0.2">
      <c r="B21" s="38">
        <v>2016</v>
      </c>
      <c r="C21" s="89">
        <v>3.0099999999999998E-2</v>
      </c>
    </row>
    <row r="22" spans="2:3" x14ac:dyDescent="0.2">
      <c r="B22" s="38">
        <v>2017</v>
      </c>
      <c r="C22" s="89">
        <v>0.28649999999999998</v>
      </c>
    </row>
    <row r="23" spans="2:3" x14ac:dyDescent="0.2">
      <c r="B23" s="38">
        <v>2018</v>
      </c>
      <c r="C23" s="89">
        <v>3.15E-2</v>
      </c>
    </row>
    <row r="24" spans="2:3" x14ac:dyDescent="0.2">
      <c r="B24" s="38">
        <v>2019</v>
      </c>
      <c r="C24" s="89">
        <v>0.1202</v>
      </c>
    </row>
    <row r="25" spans="2:3" x14ac:dyDescent="0.2">
      <c r="B25" s="38">
        <v>2020</v>
      </c>
      <c r="C25" s="89">
        <v>0.14899999999999999</v>
      </c>
    </row>
    <row r="26" spans="2:3" x14ac:dyDescent="0.2">
      <c r="B26" s="38">
        <v>2021</v>
      </c>
      <c r="C26" s="89">
        <v>0.2412</v>
      </c>
    </row>
    <row r="27" spans="2:3" x14ac:dyDescent="0.2">
      <c r="B27" s="38">
        <v>2022</v>
      </c>
      <c r="C27" s="89">
        <v>4.3200000000000002E-2</v>
      </c>
    </row>
  </sheetData>
  <pageMargins left="0.7" right="0.7" top="0.75" bottom="0.75" header="0.3" footer="0.3"/>
  <pageSetup paperSize="9" orientation="portrait" horizontalDpi="0"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A8FAD-14EC-1242-989E-F9D2142B4E54}">
  <dimension ref="B2:N84"/>
  <sheetViews>
    <sheetView showGridLines="0" zoomScale="155" zoomScaleNormal="150" workbookViewId="0">
      <selection activeCell="J61" sqref="J61:J62"/>
    </sheetView>
  </sheetViews>
  <sheetFormatPr baseColWidth="10" defaultRowHeight="15" x14ac:dyDescent="0.2"/>
  <cols>
    <col min="1" max="1" width="2" customWidth="1"/>
    <col min="2" max="2" width="23.83203125" bestFit="1" customWidth="1"/>
  </cols>
  <sheetData>
    <row r="2" spans="2:14" x14ac:dyDescent="0.2">
      <c r="B2" s="205" t="s">
        <v>82</v>
      </c>
      <c r="C2" s="205"/>
      <c r="D2" s="205"/>
      <c r="E2" s="205"/>
      <c r="F2" s="205"/>
      <c r="G2" s="205"/>
      <c r="H2" s="205"/>
      <c r="I2" s="205"/>
      <c r="J2" s="205"/>
      <c r="K2" s="205"/>
      <c r="L2" s="205"/>
      <c r="M2" s="205"/>
      <c r="N2" s="205"/>
    </row>
    <row r="4" spans="2:14" x14ac:dyDescent="0.2">
      <c r="B4" s="94" t="s">
        <v>219</v>
      </c>
      <c r="C4" s="95">
        <v>40969</v>
      </c>
      <c r="D4" s="95">
        <v>41334</v>
      </c>
      <c r="E4" s="95">
        <v>41699</v>
      </c>
      <c r="F4" s="95">
        <v>42064</v>
      </c>
      <c r="G4" s="95">
        <v>42430</v>
      </c>
      <c r="H4" s="95">
        <v>42795</v>
      </c>
      <c r="I4" s="95">
        <v>43160</v>
      </c>
      <c r="J4" s="95">
        <v>43525</v>
      </c>
      <c r="K4" s="95">
        <v>43891</v>
      </c>
      <c r="L4" s="95">
        <v>44256</v>
      </c>
      <c r="M4" s="95">
        <v>44621</v>
      </c>
      <c r="N4" s="95">
        <v>44986</v>
      </c>
    </row>
    <row r="5" spans="2:14" x14ac:dyDescent="0.2">
      <c r="B5" s="96"/>
      <c r="C5" s="97"/>
      <c r="D5" s="97"/>
      <c r="E5" s="97"/>
      <c r="F5" s="97"/>
      <c r="G5" s="97"/>
      <c r="H5" s="97"/>
      <c r="I5" s="97"/>
      <c r="J5" s="97"/>
      <c r="K5" s="97"/>
      <c r="L5" s="97"/>
      <c r="M5" s="97"/>
      <c r="N5" s="97"/>
    </row>
    <row r="6" spans="2:14" x14ac:dyDescent="0.2">
      <c r="B6" s="8" t="s">
        <v>189</v>
      </c>
      <c r="C6" s="100">
        <v>635</v>
      </c>
      <c r="D6" s="100">
        <v>638</v>
      </c>
      <c r="E6" s="100">
        <v>644</v>
      </c>
      <c r="F6" s="100">
        <v>644</v>
      </c>
      <c r="G6" s="100">
        <v>679</v>
      </c>
      <c r="H6" s="100">
        <v>679</v>
      </c>
      <c r="I6" s="100">
        <v>679</v>
      </c>
      <c r="J6" s="100">
        <v>679</v>
      </c>
      <c r="K6" s="100">
        <v>720</v>
      </c>
      <c r="L6" s="100">
        <v>766</v>
      </c>
      <c r="M6" s="100">
        <v>766</v>
      </c>
      <c r="N6" s="100">
        <v>766</v>
      </c>
    </row>
    <row r="7" spans="2:14" x14ac:dyDescent="0.2">
      <c r="B7" s="8" t="s">
        <v>32</v>
      </c>
      <c r="C7" s="100">
        <v>32064</v>
      </c>
      <c r="D7" s="100">
        <v>36999</v>
      </c>
      <c r="E7" s="100">
        <v>64960</v>
      </c>
      <c r="F7" s="100">
        <v>55618</v>
      </c>
      <c r="G7" s="100">
        <v>78273</v>
      </c>
      <c r="H7" s="100">
        <v>57383</v>
      </c>
      <c r="I7" s="100">
        <v>94749</v>
      </c>
      <c r="J7" s="100">
        <v>59500</v>
      </c>
      <c r="K7" s="100">
        <v>61491</v>
      </c>
      <c r="L7" s="100">
        <v>54481</v>
      </c>
      <c r="M7" s="100">
        <v>43795</v>
      </c>
      <c r="N7" s="100">
        <v>44556</v>
      </c>
    </row>
    <row r="8" spans="2:14" x14ac:dyDescent="0.2">
      <c r="B8" s="8" t="s">
        <v>190</v>
      </c>
      <c r="C8" s="100"/>
      <c r="D8" s="100"/>
      <c r="E8" s="100"/>
      <c r="F8" s="100"/>
      <c r="G8" s="100"/>
      <c r="H8" s="100"/>
      <c r="I8" s="100"/>
      <c r="J8" s="100"/>
      <c r="K8" s="100"/>
      <c r="L8" s="100"/>
      <c r="M8" s="100"/>
      <c r="N8" s="100"/>
    </row>
    <row r="9" spans="2:14" x14ac:dyDescent="0.2">
      <c r="B9" t="s">
        <v>191</v>
      </c>
      <c r="C9" s="100">
        <v>27962</v>
      </c>
      <c r="D9" s="100">
        <v>32155</v>
      </c>
      <c r="E9" s="100">
        <v>45259</v>
      </c>
      <c r="F9" s="100">
        <v>56071</v>
      </c>
      <c r="G9" s="100">
        <v>50510</v>
      </c>
      <c r="H9" s="100">
        <v>60629</v>
      </c>
      <c r="I9" s="100">
        <v>61200</v>
      </c>
      <c r="J9" s="100">
        <v>70818</v>
      </c>
      <c r="K9" s="100">
        <v>83316</v>
      </c>
      <c r="L9" s="100">
        <v>0</v>
      </c>
      <c r="M9" s="100">
        <v>97759</v>
      </c>
      <c r="N9" s="100">
        <v>88696</v>
      </c>
    </row>
    <row r="10" spans="2:14" x14ac:dyDescent="0.2">
      <c r="B10" t="s">
        <v>192</v>
      </c>
      <c r="C10" s="100">
        <v>10742</v>
      </c>
      <c r="D10" s="100">
        <v>11620</v>
      </c>
      <c r="E10" s="100">
        <v>9696</v>
      </c>
      <c r="F10" s="100">
        <v>13140</v>
      </c>
      <c r="G10" s="100">
        <v>11451</v>
      </c>
      <c r="H10" s="100">
        <v>13860</v>
      </c>
      <c r="I10" s="100">
        <v>16795</v>
      </c>
      <c r="J10" s="100">
        <v>20150</v>
      </c>
      <c r="K10" s="100">
        <v>16363</v>
      </c>
      <c r="L10" s="100">
        <v>0</v>
      </c>
      <c r="M10" s="100">
        <v>41918</v>
      </c>
      <c r="N10" s="100">
        <v>36965</v>
      </c>
    </row>
    <row r="11" spans="2:14" x14ac:dyDescent="0.2">
      <c r="B11" t="s">
        <v>193</v>
      </c>
      <c r="C11" s="100">
        <v>0</v>
      </c>
      <c r="D11" s="100">
        <v>0</v>
      </c>
      <c r="E11" s="100">
        <v>0</v>
      </c>
      <c r="F11" s="100">
        <v>0</v>
      </c>
      <c r="G11" s="100">
        <v>0</v>
      </c>
      <c r="H11" s="100">
        <v>0</v>
      </c>
      <c r="I11" s="100">
        <v>0</v>
      </c>
      <c r="J11" s="100">
        <v>173</v>
      </c>
      <c r="K11" s="100">
        <v>5977</v>
      </c>
      <c r="L11" s="100">
        <v>0</v>
      </c>
      <c r="M11" s="100">
        <v>6772</v>
      </c>
      <c r="N11" s="100">
        <v>8453</v>
      </c>
    </row>
    <row r="12" spans="2:14" x14ac:dyDescent="0.2">
      <c r="B12" t="s">
        <v>194</v>
      </c>
      <c r="C12" s="100">
        <v>8445</v>
      </c>
      <c r="D12" s="100">
        <v>9940</v>
      </c>
      <c r="E12" s="100">
        <v>5688</v>
      </c>
      <c r="F12" s="100">
        <v>4399</v>
      </c>
      <c r="G12" s="100">
        <v>7399</v>
      </c>
      <c r="H12" s="100">
        <v>4115</v>
      </c>
      <c r="I12" s="100">
        <v>10956</v>
      </c>
      <c r="J12" s="100">
        <v>15034</v>
      </c>
      <c r="K12" s="100">
        <v>19132</v>
      </c>
      <c r="L12" s="100">
        <v>142131</v>
      </c>
      <c r="M12" s="100">
        <v>0</v>
      </c>
      <c r="N12" s="100">
        <v>0</v>
      </c>
    </row>
    <row r="13" spans="2:14" x14ac:dyDescent="0.2">
      <c r="B13" s="8" t="s">
        <v>195</v>
      </c>
      <c r="C13" s="100"/>
      <c r="D13" s="100"/>
      <c r="E13" s="100"/>
      <c r="F13" s="100"/>
      <c r="G13" s="100"/>
      <c r="H13" s="100"/>
      <c r="I13" s="100"/>
      <c r="J13" s="100"/>
      <c r="K13" s="100"/>
      <c r="L13" s="100"/>
      <c r="M13" s="100"/>
      <c r="N13" s="100"/>
    </row>
    <row r="14" spans="2:14" x14ac:dyDescent="0.2">
      <c r="B14" t="s">
        <v>196</v>
      </c>
      <c r="C14" s="100">
        <v>307</v>
      </c>
      <c r="D14" s="100">
        <v>370</v>
      </c>
      <c r="E14" s="100">
        <v>421</v>
      </c>
      <c r="F14" s="100">
        <v>433</v>
      </c>
      <c r="G14" s="100">
        <v>433</v>
      </c>
      <c r="H14" s="100">
        <v>453</v>
      </c>
      <c r="I14" s="100">
        <v>525</v>
      </c>
      <c r="J14" s="100">
        <v>523</v>
      </c>
      <c r="K14" s="100">
        <v>814</v>
      </c>
      <c r="L14" s="100">
        <v>1573</v>
      </c>
      <c r="M14" s="100">
        <v>4271</v>
      </c>
      <c r="N14" s="100">
        <v>7278</v>
      </c>
    </row>
    <row r="15" spans="2:14" x14ac:dyDescent="0.2">
      <c r="B15" t="s">
        <v>197</v>
      </c>
      <c r="C15" s="100">
        <v>36686</v>
      </c>
      <c r="D15" s="100">
        <v>44912</v>
      </c>
      <c r="E15" s="100">
        <v>57316</v>
      </c>
      <c r="F15" s="100">
        <v>57407</v>
      </c>
      <c r="G15" s="100">
        <v>61562</v>
      </c>
      <c r="H15" s="100">
        <v>62533</v>
      </c>
      <c r="I15" s="100">
        <v>76940</v>
      </c>
      <c r="J15" s="100">
        <v>71691</v>
      </c>
      <c r="K15" s="100">
        <v>66398</v>
      </c>
      <c r="L15" s="100">
        <v>76040</v>
      </c>
      <c r="M15" s="100">
        <v>69750</v>
      </c>
      <c r="N15" s="100">
        <v>79252</v>
      </c>
    </row>
    <row r="16" spans="2:14" x14ac:dyDescent="0.2">
      <c r="B16" t="s">
        <v>198</v>
      </c>
      <c r="C16" s="100">
        <v>2369</v>
      </c>
      <c r="D16" s="100">
        <v>2067</v>
      </c>
      <c r="E16" s="100">
        <v>3119</v>
      </c>
      <c r="F16" s="100">
        <v>2289</v>
      </c>
      <c r="G16" s="100">
        <v>2165</v>
      </c>
      <c r="H16" s="100">
        <v>1711</v>
      </c>
      <c r="I16" s="100">
        <v>0</v>
      </c>
      <c r="J16" s="100">
        <v>0</v>
      </c>
      <c r="K16" s="100">
        <v>0</v>
      </c>
      <c r="L16" s="100">
        <v>0</v>
      </c>
      <c r="M16" s="100">
        <v>0</v>
      </c>
      <c r="N16" s="100">
        <v>0</v>
      </c>
    </row>
    <row r="17" spans="2:14" x14ac:dyDescent="0.2">
      <c r="B17" t="s">
        <v>199</v>
      </c>
      <c r="C17" s="101">
        <v>23556</v>
      </c>
      <c r="D17" s="101">
        <v>29627</v>
      </c>
      <c r="E17" s="101">
        <v>31325</v>
      </c>
      <c r="F17" s="101">
        <v>47313</v>
      </c>
      <c r="G17" s="101">
        <v>50712</v>
      </c>
      <c r="H17" s="101">
        <v>71218</v>
      </c>
      <c r="I17" s="101">
        <v>65349</v>
      </c>
      <c r="J17" s="101">
        <v>67135</v>
      </c>
      <c r="K17" s="101">
        <v>65969</v>
      </c>
      <c r="L17" s="101">
        <v>66579</v>
      </c>
      <c r="M17" s="101">
        <v>64030</v>
      </c>
      <c r="N17" s="101">
        <v>68710</v>
      </c>
    </row>
    <row r="18" spans="2:14" x14ac:dyDescent="0.2">
      <c r="B18" s="99" t="s">
        <v>83</v>
      </c>
      <c r="C18" s="102">
        <v>142766</v>
      </c>
      <c r="D18" s="102">
        <v>168330</v>
      </c>
      <c r="E18" s="102">
        <v>218426</v>
      </c>
      <c r="F18" s="102">
        <v>237315</v>
      </c>
      <c r="G18" s="102">
        <v>263184</v>
      </c>
      <c r="H18" s="102">
        <v>272580</v>
      </c>
      <c r="I18" s="102">
        <v>327192</v>
      </c>
      <c r="J18" s="102">
        <v>305703</v>
      </c>
      <c r="K18" s="102">
        <v>320179</v>
      </c>
      <c r="L18" s="102">
        <v>341570</v>
      </c>
      <c r="M18" s="102">
        <v>329061</v>
      </c>
      <c r="N18" s="102">
        <v>334674</v>
      </c>
    </row>
    <row r="19" spans="2:14" x14ac:dyDescent="0.2">
      <c r="C19" s="101"/>
      <c r="D19" s="101"/>
      <c r="E19" s="101"/>
      <c r="F19" s="101"/>
      <c r="G19" s="101"/>
      <c r="H19" s="101"/>
      <c r="I19" s="101"/>
      <c r="J19" s="101"/>
      <c r="K19" s="101"/>
      <c r="L19" s="101"/>
      <c r="M19" s="101"/>
      <c r="N19" s="101"/>
    </row>
    <row r="20" spans="2:14" x14ac:dyDescent="0.2">
      <c r="B20" s="8" t="s">
        <v>200</v>
      </c>
      <c r="C20" s="101"/>
      <c r="D20" s="101"/>
      <c r="E20" s="101"/>
      <c r="F20" s="101"/>
      <c r="G20" s="101"/>
      <c r="H20" s="101"/>
      <c r="I20" s="101"/>
      <c r="J20" s="101"/>
      <c r="K20" s="101"/>
      <c r="L20" s="101"/>
      <c r="M20" s="101"/>
      <c r="N20" s="101"/>
    </row>
    <row r="21" spans="2:14" x14ac:dyDescent="0.2">
      <c r="B21" t="s">
        <v>201</v>
      </c>
      <c r="C21" s="100">
        <v>1963</v>
      </c>
      <c r="D21" s="100">
        <v>1959</v>
      </c>
      <c r="E21" s="100">
        <v>2296</v>
      </c>
      <c r="F21" s="100">
        <v>2513</v>
      </c>
      <c r="G21" s="100">
        <v>7185</v>
      </c>
      <c r="H21" s="100">
        <v>6762</v>
      </c>
      <c r="I21" s="100">
        <v>7339</v>
      </c>
      <c r="J21" s="100">
        <v>7286</v>
      </c>
      <c r="K21" s="100">
        <v>7675</v>
      </c>
      <c r="L21" s="100">
        <v>7819</v>
      </c>
      <c r="M21" s="100">
        <v>7760</v>
      </c>
      <c r="N21" s="100">
        <v>8045</v>
      </c>
    </row>
    <row r="22" spans="2:14" x14ac:dyDescent="0.2">
      <c r="B22" t="s">
        <v>202</v>
      </c>
      <c r="C22" s="100">
        <v>9014</v>
      </c>
      <c r="D22" s="100">
        <v>8323</v>
      </c>
      <c r="E22" s="100">
        <v>11010</v>
      </c>
      <c r="F22" s="100">
        <v>13396</v>
      </c>
      <c r="G22" s="100">
        <v>12343</v>
      </c>
      <c r="H22" s="100">
        <v>12164</v>
      </c>
      <c r="I22" s="100">
        <v>16552</v>
      </c>
      <c r="J22" s="100">
        <v>22938</v>
      </c>
      <c r="K22" s="100">
        <v>32665</v>
      </c>
      <c r="L22" s="100">
        <v>35537</v>
      </c>
      <c r="M22" s="100">
        <v>36466</v>
      </c>
      <c r="N22" s="100">
        <v>38781</v>
      </c>
    </row>
    <row r="23" spans="2:14" x14ac:dyDescent="0.2">
      <c r="B23" t="s">
        <v>203</v>
      </c>
      <c r="C23" s="100">
        <v>57315</v>
      </c>
      <c r="D23" s="100">
        <v>63478</v>
      </c>
      <c r="E23" s="100">
        <v>79505</v>
      </c>
      <c r="F23" s="100">
        <v>88943</v>
      </c>
      <c r="G23" s="100">
        <v>80063</v>
      </c>
      <c r="H23" s="100">
        <v>79976</v>
      </c>
      <c r="I23" s="100">
        <v>100226</v>
      </c>
      <c r="J23" s="100">
        <v>109415</v>
      </c>
      <c r="K23" s="100">
        <v>124158</v>
      </c>
      <c r="L23" s="100">
        <v>138868</v>
      </c>
      <c r="M23" s="100">
        <v>148585</v>
      </c>
      <c r="N23" s="100">
        <v>153672</v>
      </c>
    </row>
    <row r="24" spans="2:14" x14ac:dyDescent="0.2">
      <c r="B24" t="s">
        <v>204</v>
      </c>
      <c r="C24" s="100">
        <v>0</v>
      </c>
      <c r="D24" s="100">
        <v>0</v>
      </c>
      <c r="E24" s="100">
        <v>0</v>
      </c>
      <c r="F24" s="100">
        <v>482</v>
      </c>
      <c r="G24" s="100">
        <v>498</v>
      </c>
      <c r="H24" s="100">
        <v>0</v>
      </c>
      <c r="I24" s="100">
        <v>0</v>
      </c>
      <c r="J24" s="100">
        <v>0</v>
      </c>
      <c r="K24" s="100">
        <v>0</v>
      </c>
      <c r="L24" s="100">
        <v>0</v>
      </c>
      <c r="M24" s="100">
        <v>0</v>
      </c>
      <c r="N24" s="100">
        <v>0</v>
      </c>
    </row>
    <row r="25" spans="2:14" x14ac:dyDescent="0.2">
      <c r="B25" t="s">
        <v>205</v>
      </c>
      <c r="C25" s="100">
        <v>1431</v>
      </c>
      <c r="D25" s="100">
        <v>928</v>
      </c>
      <c r="E25" s="100">
        <v>1126</v>
      </c>
      <c r="F25" s="100">
        <v>1364</v>
      </c>
      <c r="G25" s="100">
        <v>1634</v>
      </c>
      <c r="H25" s="100">
        <v>1767</v>
      </c>
      <c r="I25" s="100">
        <v>1943</v>
      </c>
      <c r="J25" s="100">
        <v>2335</v>
      </c>
      <c r="K25" s="100">
        <v>3054</v>
      </c>
      <c r="L25" s="100">
        <v>3172</v>
      </c>
      <c r="M25" s="100">
        <v>3383</v>
      </c>
      <c r="N25" s="100">
        <v>3499</v>
      </c>
    </row>
    <row r="26" spans="2:14" x14ac:dyDescent="0.2">
      <c r="B26" t="s">
        <v>206</v>
      </c>
      <c r="C26" s="100">
        <v>604</v>
      </c>
      <c r="D26" s="100">
        <v>710</v>
      </c>
      <c r="E26" s="100">
        <v>1011</v>
      </c>
      <c r="F26" s="100">
        <v>1149</v>
      </c>
      <c r="G26" s="100">
        <v>1241</v>
      </c>
      <c r="H26" s="100">
        <v>1401</v>
      </c>
      <c r="I26" s="100">
        <v>1430</v>
      </c>
      <c r="J26" s="100">
        <v>1626</v>
      </c>
      <c r="K26" s="100">
        <v>1890</v>
      </c>
      <c r="L26" s="100">
        <v>1956</v>
      </c>
      <c r="M26" s="100">
        <v>1984</v>
      </c>
      <c r="N26" s="100">
        <v>2084</v>
      </c>
    </row>
    <row r="27" spans="2:14" x14ac:dyDescent="0.2">
      <c r="B27" t="s">
        <v>207</v>
      </c>
      <c r="C27" s="100">
        <v>358</v>
      </c>
      <c r="D27" s="100">
        <v>251</v>
      </c>
      <c r="E27" s="100">
        <v>270</v>
      </c>
      <c r="F27" s="100">
        <v>280</v>
      </c>
      <c r="G27" s="100">
        <v>280</v>
      </c>
      <c r="H27" s="100">
        <v>291</v>
      </c>
      <c r="I27" s="100">
        <v>353</v>
      </c>
      <c r="J27" s="100">
        <v>387</v>
      </c>
      <c r="K27" s="100">
        <v>601</v>
      </c>
      <c r="L27" s="100">
        <v>845</v>
      </c>
      <c r="M27" s="100">
        <v>725</v>
      </c>
      <c r="N27" s="100">
        <v>788</v>
      </c>
    </row>
    <row r="28" spans="2:14" x14ac:dyDescent="0.2">
      <c r="B28" t="s">
        <v>208</v>
      </c>
      <c r="C28" s="100">
        <v>7373</v>
      </c>
      <c r="D28" s="100">
        <v>7423</v>
      </c>
      <c r="E28" s="100">
        <v>8994</v>
      </c>
      <c r="F28" s="100">
        <v>9580</v>
      </c>
      <c r="G28" s="100">
        <v>58951</v>
      </c>
      <c r="H28" s="100">
        <v>54932</v>
      </c>
      <c r="I28" s="100">
        <v>77870</v>
      </c>
      <c r="J28" s="100">
        <v>80480</v>
      </c>
      <c r="K28" s="100">
        <v>91157</v>
      </c>
      <c r="L28" s="100">
        <v>114809</v>
      </c>
      <c r="M28" s="100">
        <v>114323</v>
      </c>
      <c r="N28" s="100">
        <v>112538</v>
      </c>
    </row>
    <row r="29" spans="2:14" x14ac:dyDescent="0.2">
      <c r="B29" t="s">
        <v>209</v>
      </c>
      <c r="C29" s="100">
        <v>15816</v>
      </c>
      <c r="D29" s="100">
        <v>24161</v>
      </c>
      <c r="E29" s="100">
        <v>33694</v>
      </c>
      <c r="F29" s="100">
        <v>45196</v>
      </c>
      <c r="G29" s="100">
        <v>6746</v>
      </c>
      <c r="H29" s="100">
        <v>6219</v>
      </c>
      <c r="I29" s="100">
        <v>7497</v>
      </c>
      <c r="J29" s="100">
        <v>8049</v>
      </c>
      <c r="K29" s="100">
        <v>9380</v>
      </c>
      <c r="L29" s="100">
        <v>10686</v>
      </c>
      <c r="M29" s="100">
        <v>10870</v>
      </c>
      <c r="N29" s="100">
        <v>11735</v>
      </c>
    </row>
    <row r="30" spans="2:14" x14ac:dyDescent="0.2">
      <c r="B30" s="8" t="s">
        <v>210</v>
      </c>
      <c r="C30" s="101">
        <v>93873</v>
      </c>
      <c r="D30" s="101">
        <v>107234</v>
      </c>
      <c r="E30" s="101">
        <v>137907</v>
      </c>
      <c r="F30" s="101">
        <v>162904</v>
      </c>
      <c r="G30" s="101">
        <v>168941</v>
      </c>
      <c r="H30" s="101">
        <v>163512</v>
      </c>
      <c r="I30" s="101">
        <v>213209</v>
      </c>
      <c r="J30" s="101">
        <v>232517</v>
      </c>
      <c r="K30" s="101">
        <v>270579</v>
      </c>
      <c r="L30" s="101">
        <v>313692</v>
      </c>
      <c r="M30" s="101">
        <v>324096</v>
      </c>
      <c r="N30" s="101">
        <v>331141</v>
      </c>
    </row>
    <row r="31" spans="2:14" x14ac:dyDescent="0.2">
      <c r="B31" s="8" t="s">
        <v>211</v>
      </c>
      <c r="C31" s="101">
        <v>49512</v>
      </c>
      <c r="D31" s="101">
        <v>51723</v>
      </c>
      <c r="E31" s="101">
        <v>68815</v>
      </c>
      <c r="F31" s="101">
        <v>74424</v>
      </c>
      <c r="G31" s="101">
        <v>61709</v>
      </c>
      <c r="H31" s="101">
        <v>67568</v>
      </c>
      <c r="I31" s="101">
        <v>91795</v>
      </c>
      <c r="J31" s="101">
        <v>121283</v>
      </c>
      <c r="K31" s="101">
        <v>143471</v>
      </c>
      <c r="L31" s="101">
        <v>174985</v>
      </c>
      <c r="M31" s="101">
        <v>185241</v>
      </c>
      <c r="N31" s="101">
        <v>199062</v>
      </c>
    </row>
    <row r="32" spans="2:14" x14ac:dyDescent="0.2">
      <c r="B32" s="103" t="s">
        <v>36</v>
      </c>
      <c r="C32" s="104">
        <f>C30-C31</f>
        <v>44361</v>
      </c>
      <c r="D32" s="104">
        <f t="shared" ref="D32:N32" si="0">D30-D31</f>
        <v>55511</v>
      </c>
      <c r="E32" s="104">
        <f t="shared" si="0"/>
        <v>69092</v>
      </c>
      <c r="F32" s="104">
        <f t="shared" si="0"/>
        <v>88480</v>
      </c>
      <c r="G32" s="104">
        <f t="shared" si="0"/>
        <v>107232</v>
      </c>
      <c r="H32" s="104">
        <f t="shared" si="0"/>
        <v>95944</v>
      </c>
      <c r="I32" s="104">
        <f t="shared" si="0"/>
        <v>121414</v>
      </c>
      <c r="J32" s="104">
        <f t="shared" si="0"/>
        <v>111234</v>
      </c>
      <c r="K32" s="104">
        <f t="shared" si="0"/>
        <v>127108</v>
      </c>
      <c r="L32" s="104">
        <f t="shared" si="0"/>
        <v>138707</v>
      </c>
      <c r="M32" s="104">
        <f t="shared" si="0"/>
        <v>138855</v>
      </c>
      <c r="N32" s="104">
        <f t="shared" si="0"/>
        <v>132079</v>
      </c>
    </row>
    <row r="33" spans="2:14" x14ac:dyDescent="0.2">
      <c r="B33" s="8"/>
      <c r="C33" s="105"/>
      <c r="D33" s="105"/>
      <c r="E33" s="105"/>
      <c r="F33" s="105"/>
      <c r="G33" s="105"/>
      <c r="H33" s="105"/>
      <c r="I33" s="105"/>
      <c r="J33" s="105"/>
      <c r="K33" s="105"/>
      <c r="L33" s="105"/>
      <c r="M33" s="105"/>
      <c r="N33" s="105"/>
    </row>
    <row r="34" spans="2:14" x14ac:dyDescent="0.2">
      <c r="B34" s="8" t="s">
        <v>212</v>
      </c>
      <c r="C34" s="100">
        <v>15946</v>
      </c>
      <c r="D34" s="100">
        <v>18454</v>
      </c>
      <c r="E34" s="100">
        <v>33263</v>
      </c>
      <c r="F34" s="100">
        <v>28640</v>
      </c>
      <c r="G34" s="100">
        <v>25919</v>
      </c>
      <c r="H34" s="100">
        <v>33699</v>
      </c>
      <c r="I34" s="100">
        <v>40034</v>
      </c>
      <c r="J34" s="100">
        <v>31884</v>
      </c>
      <c r="K34" s="100">
        <v>35622</v>
      </c>
      <c r="L34" s="100">
        <v>20964</v>
      </c>
      <c r="M34" s="100">
        <v>10251</v>
      </c>
      <c r="N34" s="100">
        <v>14274</v>
      </c>
    </row>
    <row r="35" spans="2:14" x14ac:dyDescent="0.2">
      <c r="B35" s="8" t="s">
        <v>38</v>
      </c>
      <c r="C35" s="100">
        <v>8918</v>
      </c>
      <c r="D35" s="100">
        <v>8765</v>
      </c>
      <c r="E35" s="100">
        <v>10687</v>
      </c>
      <c r="F35" s="100">
        <v>15337</v>
      </c>
      <c r="G35" s="100">
        <v>23767</v>
      </c>
      <c r="H35" s="100">
        <v>20338</v>
      </c>
      <c r="I35" s="100">
        <v>20813</v>
      </c>
      <c r="J35" s="100">
        <v>15771</v>
      </c>
      <c r="K35" s="100">
        <v>16308</v>
      </c>
      <c r="L35" s="100">
        <v>24620</v>
      </c>
      <c r="M35" s="100">
        <v>29380</v>
      </c>
      <c r="N35" s="100">
        <v>26379</v>
      </c>
    </row>
    <row r="36" spans="2:14" x14ac:dyDescent="0.2">
      <c r="B36" s="8"/>
      <c r="C36" s="101"/>
      <c r="D36" s="101"/>
      <c r="E36" s="101"/>
      <c r="F36" s="101"/>
      <c r="G36" s="101"/>
      <c r="H36" s="101"/>
      <c r="I36" s="101"/>
      <c r="J36" s="101"/>
      <c r="K36" s="101"/>
      <c r="L36" s="101"/>
      <c r="M36" s="101"/>
      <c r="N36" s="101"/>
    </row>
    <row r="37" spans="2:14" x14ac:dyDescent="0.2">
      <c r="B37" s="8" t="s">
        <v>213</v>
      </c>
      <c r="C37" s="101"/>
      <c r="D37" s="101"/>
      <c r="E37" s="101"/>
      <c r="F37" s="101"/>
      <c r="G37" s="101"/>
      <c r="H37" s="101"/>
      <c r="I37" s="101"/>
      <c r="J37" s="101"/>
      <c r="K37" s="101"/>
      <c r="L37" s="101"/>
      <c r="M37" s="101"/>
      <c r="N37" s="101"/>
    </row>
    <row r="38" spans="2:14" x14ac:dyDescent="0.2">
      <c r="B38" t="s">
        <v>214</v>
      </c>
      <c r="C38" s="100">
        <v>18216</v>
      </c>
      <c r="D38" s="100">
        <v>21037</v>
      </c>
      <c r="E38" s="100">
        <v>27271</v>
      </c>
      <c r="F38" s="100">
        <v>29272</v>
      </c>
      <c r="G38" s="100">
        <v>32656</v>
      </c>
      <c r="H38" s="100">
        <v>35085</v>
      </c>
      <c r="I38" s="100">
        <v>42138</v>
      </c>
      <c r="J38" s="100">
        <v>39014</v>
      </c>
      <c r="K38" s="100">
        <v>37457</v>
      </c>
      <c r="L38" s="100">
        <v>36089</v>
      </c>
      <c r="M38" s="100">
        <v>35240</v>
      </c>
      <c r="N38" s="100">
        <v>40755</v>
      </c>
    </row>
    <row r="39" spans="2:14" x14ac:dyDescent="0.2">
      <c r="B39" t="s">
        <v>215</v>
      </c>
      <c r="C39" s="100">
        <v>8237</v>
      </c>
      <c r="D39" s="100">
        <v>10960</v>
      </c>
      <c r="E39" s="100">
        <v>10574</v>
      </c>
      <c r="F39" s="100">
        <v>12579</v>
      </c>
      <c r="G39" s="100">
        <v>13571</v>
      </c>
      <c r="H39" s="100">
        <v>14076</v>
      </c>
      <c r="I39" s="100">
        <v>19893</v>
      </c>
      <c r="J39" s="100">
        <v>18996</v>
      </c>
      <c r="K39" s="100">
        <v>11173</v>
      </c>
      <c r="L39" s="100">
        <v>12679</v>
      </c>
      <c r="M39" s="100">
        <v>12442</v>
      </c>
      <c r="N39" s="100">
        <v>15738</v>
      </c>
    </row>
    <row r="40" spans="2:14" x14ac:dyDescent="0.2">
      <c r="B40" t="s">
        <v>216</v>
      </c>
      <c r="C40" s="100">
        <v>18238</v>
      </c>
      <c r="D40" s="100">
        <v>21115</v>
      </c>
      <c r="E40" s="100">
        <v>29712</v>
      </c>
      <c r="F40" s="100">
        <v>32116</v>
      </c>
      <c r="G40" s="100">
        <v>30460</v>
      </c>
      <c r="H40" s="100">
        <v>36078</v>
      </c>
      <c r="I40" s="100">
        <v>34614</v>
      </c>
      <c r="J40" s="100">
        <v>32649</v>
      </c>
      <c r="K40" s="100">
        <v>33727</v>
      </c>
      <c r="L40" s="100">
        <v>46792</v>
      </c>
      <c r="M40" s="100">
        <v>40669</v>
      </c>
      <c r="N40" s="100">
        <v>37016</v>
      </c>
    </row>
    <row r="41" spans="2:14" x14ac:dyDescent="0.2">
      <c r="B41" t="s">
        <v>217</v>
      </c>
      <c r="C41" s="100">
        <v>5408</v>
      </c>
      <c r="D41" s="100">
        <v>7041</v>
      </c>
      <c r="E41" s="100">
        <v>9344</v>
      </c>
      <c r="F41" s="100">
        <v>6190</v>
      </c>
      <c r="G41" s="100">
        <v>0</v>
      </c>
      <c r="H41" s="100">
        <v>0</v>
      </c>
      <c r="I41" s="100">
        <v>966</v>
      </c>
      <c r="J41" s="100">
        <v>974</v>
      </c>
      <c r="K41" s="100">
        <v>39</v>
      </c>
      <c r="L41" s="100">
        <v>142</v>
      </c>
      <c r="M41" s="100">
        <v>47</v>
      </c>
      <c r="N41" s="100">
        <v>50</v>
      </c>
    </row>
    <row r="42" spans="2:14" x14ac:dyDescent="0.2">
      <c r="B42" t="s">
        <v>218</v>
      </c>
      <c r="C42" s="106">
        <v>23443</v>
      </c>
      <c r="D42" s="106">
        <v>25448</v>
      </c>
      <c r="E42" s="106">
        <v>28484</v>
      </c>
      <c r="F42" s="106">
        <v>24701</v>
      </c>
      <c r="G42" s="106">
        <v>29579</v>
      </c>
      <c r="H42" s="106">
        <v>37361</v>
      </c>
      <c r="I42" s="106">
        <v>47321</v>
      </c>
      <c r="J42" s="106">
        <v>55182</v>
      </c>
      <c r="K42" s="106">
        <v>58746</v>
      </c>
      <c r="L42" s="106">
        <v>61576</v>
      </c>
      <c r="M42" s="106">
        <v>62177</v>
      </c>
      <c r="N42" s="106">
        <v>68382</v>
      </c>
    </row>
    <row r="43" spans="2:14" x14ac:dyDescent="0.2">
      <c r="B43" s="99" t="s">
        <v>86</v>
      </c>
      <c r="C43" s="102">
        <v>142766</v>
      </c>
      <c r="D43" s="102">
        <v>168330</v>
      </c>
      <c r="E43" s="102">
        <v>218426</v>
      </c>
      <c r="F43" s="102">
        <v>237315</v>
      </c>
      <c r="G43" s="102">
        <v>263184</v>
      </c>
      <c r="H43" s="102">
        <v>272580</v>
      </c>
      <c r="I43" s="102">
        <v>327192</v>
      </c>
      <c r="J43" s="102">
        <v>305703</v>
      </c>
      <c r="K43" s="102">
        <v>320179</v>
      </c>
      <c r="L43" s="102">
        <v>341570</v>
      </c>
      <c r="M43" s="102">
        <v>329061</v>
      </c>
      <c r="N43" s="102">
        <v>334674</v>
      </c>
    </row>
    <row r="46" spans="2:14" x14ac:dyDescent="0.2">
      <c r="B46" s="205" t="s">
        <v>232</v>
      </c>
      <c r="C46" s="205"/>
      <c r="D46" s="205"/>
      <c r="E46" s="205"/>
      <c r="F46" s="205"/>
      <c r="G46" s="205"/>
      <c r="H46" s="205"/>
      <c r="I46" s="205"/>
      <c r="J46" s="205"/>
      <c r="K46" s="205"/>
      <c r="L46" s="205"/>
      <c r="M46" s="205"/>
      <c r="N46" s="205"/>
    </row>
    <row r="48" spans="2:14" x14ac:dyDescent="0.2">
      <c r="B48" s="94" t="s">
        <v>219</v>
      </c>
      <c r="C48" s="95">
        <v>40969</v>
      </c>
      <c r="D48" s="95">
        <v>41334</v>
      </c>
      <c r="E48" s="95">
        <v>41699</v>
      </c>
      <c r="F48" s="95">
        <v>42064</v>
      </c>
      <c r="G48" s="95">
        <v>42430</v>
      </c>
      <c r="H48" s="95">
        <v>42795</v>
      </c>
      <c r="I48" s="95">
        <v>43160</v>
      </c>
      <c r="J48" s="95">
        <v>43525</v>
      </c>
      <c r="K48" s="95">
        <v>43891</v>
      </c>
      <c r="L48" s="95">
        <v>44256</v>
      </c>
      <c r="M48" s="95">
        <v>44621</v>
      </c>
      <c r="N48" s="95">
        <v>44986</v>
      </c>
    </row>
    <row r="49" spans="2:14" s="117" customFormat="1" x14ac:dyDescent="0.2">
      <c r="B49" s="96"/>
      <c r="C49" s="97"/>
      <c r="D49" s="97"/>
      <c r="E49" s="97"/>
      <c r="F49" s="97"/>
      <c r="G49" s="97"/>
      <c r="H49" s="97"/>
      <c r="I49" s="97"/>
      <c r="J49" s="97"/>
      <c r="K49" s="97"/>
      <c r="L49" s="97"/>
      <c r="M49" s="97"/>
      <c r="N49" s="97"/>
    </row>
    <row r="50" spans="2:14" x14ac:dyDescent="0.2">
      <c r="B50" s="8" t="s">
        <v>233</v>
      </c>
      <c r="C50" s="93"/>
      <c r="D50" s="93"/>
      <c r="E50" s="93"/>
      <c r="F50" s="93"/>
      <c r="G50" s="93"/>
      <c r="H50" s="93"/>
      <c r="I50" s="93"/>
      <c r="J50" s="93"/>
      <c r="K50" s="93"/>
      <c r="L50" s="93"/>
      <c r="M50" s="93"/>
      <c r="N50" s="93"/>
    </row>
    <row r="51" spans="2:14" x14ac:dyDescent="0.2">
      <c r="B51" t="s">
        <v>234</v>
      </c>
      <c r="C51" s="100">
        <v>22432</v>
      </c>
      <c r="D51" s="100">
        <v>24406</v>
      </c>
      <c r="E51" s="100">
        <v>36303</v>
      </c>
      <c r="F51" s="100">
        <v>43397</v>
      </c>
      <c r="G51" s="100">
        <v>38626</v>
      </c>
      <c r="H51" s="100">
        <v>28840</v>
      </c>
      <c r="I51" s="100">
        <v>33312</v>
      </c>
      <c r="J51" s="100">
        <v>28771</v>
      </c>
      <c r="K51" s="100">
        <v>23352</v>
      </c>
      <c r="L51" s="100">
        <v>31198</v>
      </c>
      <c r="M51" s="100">
        <v>26943</v>
      </c>
      <c r="N51" s="100">
        <v>41694</v>
      </c>
    </row>
    <row r="52" spans="2:14" x14ac:dyDescent="0.2">
      <c r="B52" t="s">
        <v>40</v>
      </c>
      <c r="C52" s="100">
        <v>-6659</v>
      </c>
      <c r="D52" s="100">
        <v>-5177</v>
      </c>
      <c r="E52" s="100">
        <v>445</v>
      </c>
      <c r="F52" s="100">
        <v>-3179</v>
      </c>
      <c r="G52" s="100">
        <v>-2223</v>
      </c>
      <c r="H52" s="100">
        <v>-4152</v>
      </c>
      <c r="I52" s="100">
        <v>-10688</v>
      </c>
      <c r="J52" s="100">
        <v>-9109</v>
      </c>
      <c r="K52" s="100">
        <v>9950</v>
      </c>
      <c r="L52" s="100">
        <v>-5505</v>
      </c>
      <c r="M52" s="100">
        <v>185</v>
      </c>
      <c r="N52" s="100">
        <v>-2213</v>
      </c>
    </row>
    <row r="53" spans="2:14" x14ac:dyDescent="0.2">
      <c r="B53" t="s">
        <v>41</v>
      </c>
      <c r="C53" s="100">
        <v>-2719</v>
      </c>
      <c r="D53" s="100">
        <v>-2656</v>
      </c>
      <c r="E53" s="100">
        <v>-2853</v>
      </c>
      <c r="F53" s="100">
        <v>-3692</v>
      </c>
      <c r="G53" s="100">
        <v>-5743</v>
      </c>
      <c r="H53" s="100">
        <v>-6621</v>
      </c>
      <c r="I53" s="100">
        <v>-3560</v>
      </c>
      <c r="J53" s="100">
        <v>2069</v>
      </c>
      <c r="K53" s="100">
        <v>2326</v>
      </c>
      <c r="L53" s="100">
        <v>3814</v>
      </c>
      <c r="M53" s="100">
        <v>472</v>
      </c>
      <c r="N53" s="100">
        <v>-5665</v>
      </c>
    </row>
    <row r="54" spans="2:14" x14ac:dyDescent="0.2">
      <c r="B54" t="s">
        <v>235</v>
      </c>
      <c r="C54" s="100">
        <v>5867</v>
      </c>
      <c r="D54" s="100">
        <v>8132</v>
      </c>
      <c r="E54" s="100">
        <v>4694</v>
      </c>
      <c r="F54" s="100">
        <v>3598</v>
      </c>
      <c r="G54" s="100">
        <v>3947</v>
      </c>
      <c r="H54" s="100">
        <v>9301</v>
      </c>
      <c r="I54" s="100">
        <v>7320</v>
      </c>
      <c r="J54" s="100">
        <v>-4692</v>
      </c>
      <c r="K54" s="100">
        <v>-8085</v>
      </c>
      <c r="L54" s="100">
        <v>5748</v>
      </c>
      <c r="M54" s="100">
        <v>-7012</v>
      </c>
      <c r="N54" s="100">
        <v>6945</v>
      </c>
    </row>
    <row r="55" spans="2:14" x14ac:dyDescent="0.2">
      <c r="B55" t="s">
        <v>236</v>
      </c>
      <c r="C55" s="100">
        <v>0</v>
      </c>
      <c r="D55" s="100">
        <v>0</v>
      </c>
      <c r="E55" s="100">
        <v>0</v>
      </c>
      <c r="F55" s="100">
        <v>0</v>
      </c>
      <c r="G55" s="100">
        <v>-520</v>
      </c>
      <c r="H55" s="100">
        <v>0</v>
      </c>
      <c r="I55" s="100">
        <v>0</v>
      </c>
      <c r="J55" s="100">
        <v>0</v>
      </c>
      <c r="K55" s="100">
        <v>0</v>
      </c>
      <c r="L55" s="100">
        <v>0</v>
      </c>
      <c r="M55" s="100">
        <v>0</v>
      </c>
      <c r="N55" s="100">
        <v>0</v>
      </c>
    </row>
    <row r="56" spans="2:14" x14ac:dyDescent="0.2">
      <c r="B56" t="s">
        <v>237</v>
      </c>
      <c r="C56" s="100">
        <v>1231</v>
      </c>
      <c r="D56" s="100">
        <v>-303</v>
      </c>
      <c r="E56" s="100">
        <v>1870</v>
      </c>
      <c r="F56" s="100">
        <v>-398</v>
      </c>
      <c r="G56" s="100">
        <v>5852</v>
      </c>
      <c r="H56" s="100">
        <v>4727</v>
      </c>
      <c r="I56" s="100">
        <v>494</v>
      </c>
      <c r="J56" s="100">
        <v>4512</v>
      </c>
      <c r="K56" s="100">
        <v>875</v>
      </c>
      <c r="L56" s="100">
        <v>-4150</v>
      </c>
      <c r="M56" s="100">
        <v>-4396</v>
      </c>
      <c r="N56" s="100">
        <v>-2194</v>
      </c>
    </row>
    <row r="57" spans="2:14" x14ac:dyDescent="0.2">
      <c r="B57" s="8" t="s">
        <v>238</v>
      </c>
      <c r="C57" s="100">
        <v>-2280</v>
      </c>
      <c r="D57" s="100">
        <v>-3</v>
      </c>
      <c r="E57" s="100">
        <v>4157</v>
      </c>
      <c r="F57" s="100">
        <v>-3672</v>
      </c>
      <c r="G57" s="100">
        <v>1313</v>
      </c>
      <c r="H57" s="100">
        <v>3254</v>
      </c>
      <c r="I57" s="100">
        <v>-6434</v>
      </c>
      <c r="J57" s="100">
        <v>-7221</v>
      </c>
      <c r="K57" s="100">
        <v>5065</v>
      </c>
      <c r="L57" s="100">
        <v>-93</v>
      </c>
      <c r="M57" s="100">
        <v>-10750</v>
      </c>
      <c r="N57" s="100">
        <v>-3127</v>
      </c>
    </row>
    <row r="58" spans="2:14" x14ac:dyDescent="0.2">
      <c r="B58" s="8" t="s">
        <v>239</v>
      </c>
      <c r="C58" s="100">
        <v>-1768</v>
      </c>
      <c r="D58" s="100">
        <v>-2240</v>
      </c>
      <c r="E58" s="100">
        <v>-4308</v>
      </c>
      <c r="F58" s="100">
        <v>-4194</v>
      </c>
      <c r="G58" s="100">
        <v>-2040</v>
      </c>
      <c r="H58" s="100">
        <v>-1895</v>
      </c>
      <c r="I58" s="100">
        <v>-3021</v>
      </c>
      <c r="J58" s="100">
        <v>-2659</v>
      </c>
      <c r="K58" s="100">
        <v>-1785</v>
      </c>
      <c r="L58" s="100">
        <v>-2105</v>
      </c>
      <c r="M58" s="100">
        <v>-1910</v>
      </c>
      <c r="N58" s="100">
        <v>-3179</v>
      </c>
    </row>
    <row r="59" spans="2:14" x14ac:dyDescent="0.2">
      <c r="B59" s="8"/>
      <c r="C59" s="98"/>
      <c r="D59" s="98"/>
      <c r="E59" s="98"/>
      <c r="F59" s="98"/>
      <c r="G59" s="98"/>
      <c r="H59" s="98"/>
      <c r="I59" s="98"/>
      <c r="J59" s="98"/>
      <c r="K59" s="98"/>
      <c r="L59" s="98"/>
      <c r="M59" s="98"/>
      <c r="N59" s="98"/>
    </row>
    <row r="60" spans="2:14" x14ac:dyDescent="0.2">
      <c r="B60" s="8" t="s">
        <v>240</v>
      </c>
      <c r="C60" s="93"/>
      <c r="D60" s="93"/>
      <c r="E60" s="93"/>
      <c r="F60" s="93"/>
      <c r="G60" s="93"/>
      <c r="H60" s="93"/>
      <c r="I60" s="93"/>
      <c r="J60" s="93"/>
      <c r="K60" s="93"/>
      <c r="L60" s="93"/>
      <c r="M60" s="93"/>
      <c r="N60" s="93"/>
    </row>
    <row r="61" spans="2:14" x14ac:dyDescent="0.2">
      <c r="B61" t="s">
        <v>241</v>
      </c>
      <c r="C61" s="100">
        <v>-13876</v>
      </c>
      <c r="D61" s="100">
        <v>-18863</v>
      </c>
      <c r="E61" s="100">
        <v>-26975</v>
      </c>
      <c r="F61" s="100">
        <v>-31962</v>
      </c>
      <c r="G61" s="100">
        <v>-31503</v>
      </c>
      <c r="H61" s="100">
        <v>-16072</v>
      </c>
      <c r="I61" s="100">
        <v>-35079</v>
      </c>
      <c r="J61" s="100">
        <v>-35304</v>
      </c>
      <c r="K61" s="100">
        <v>-29702</v>
      </c>
      <c r="L61" s="100">
        <v>-20205</v>
      </c>
      <c r="M61" s="100">
        <v>-15168</v>
      </c>
      <c r="N61" s="100">
        <v>-19230</v>
      </c>
    </row>
    <row r="62" spans="2:14" x14ac:dyDescent="0.2">
      <c r="B62" t="s">
        <v>242</v>
      </c>
      <c r="C62" s="100">
        <v>93</v>
      </c>
      <c r="D62" s="100">
        <v>37</v>
      </c>
      <c r="E62" s="100">
        <v>50</v>
      </c>
      <c r="F62" s="100">
        <v>74</v>
      </c>
      <c r="G62" s="100">
        <v>59</v>
      </c>
      <c r="H62" s="100">
        <v>53</v>
      </c>
      <c r="I62" s="100">
        <v>30</v>
      </c>
      <c r="J62" s="100">
        <v>67</v>
      </c>
      <c r="K62" s="100">
        <v>171</v>
      </c>
      <c r="L62" s="100">
        <v>351</v>
      </c>
      <c r="M62" s="100">
        <v>230</v>
      </c>
      <c r="N62" s="100">
        <v>285</v>
      </c>
    </row>
    <row r="63" spans="2:14" x14ac:dyDescent="0.2">
      <c r="B63" t="s">
        <v>243</v>
      </c>
      <c r="C63" s="100">
        <v>-5857</v>
      </c>
      <c r="D63" s="100">
        <v>73</v>
      </c>
      <c r="E63" s="100">
        <v>-429</v>
      </c>
      <c r="F63" s="100">
        <v>-5461</v>
      </c>
      <c r="G63" s="100">
        <v>-4728</v>
      </c>
      <c r="H63" s="100">
        <v>-6</v>
      </c>
      <c r="I63" s="100">
        <v>-329</v>
      </c>
      <c r="J63" s="100">
        <v>-130</v>
      </c>
      <c r="K63" s="100">
        <v>-1439</v>
      </c>
      <c r="L63" s="100">
        <v>-7530</v>
      </c>
      <c r="M63" s="100">
        <v>-3008</v>
      </c>
      <c r="N63" s="100">
        <v>-50</v>
      </c>
    </row>
    <row r="64" spans="2:14" x14ac:dyDescent="0.2">
      <c r="B64" t="s">
        <v>244</v>
      </c>
      <c r="C64" s="100">
        <v>84</v>
      </c>
      <c r="D64" s="100">
        <v>34</v>
      </c>
      <c r="E64" s="100">
        <v>4</v>
      </c>
      <c r="F64" s="100">
        <v>42</v>
      </c>
      <c r="G64" s="100">
        <v>89</v>
      </c>
      <c r="H64" s="100">
        <v>1965</v>
      </c>
      <c r="I64" s="100">
        <v>2381</v>
      </c>
      <c r="J64" s="100">
        <v>5644</v>
      </c>
      <c r="K64" s="100">
        <v>21</v>
      </c>
      <c r="L64" s="100">
        <v>226</v>
      </c>
      <c r="M64" s="100">
        <v>104</v>
      </c>
      <c r="N64" s="100">
        <v>6895</v>
      </c>
    </row>
    <row r="65" spans="2:14" x14ac:dyDescent="0.2">
      <c r="B65" t="s">
        <v>245</v>
      </c>
      <c r="C65" s="100">
        <v>467</v>
      </c>
      <c r="D65" s="100">
        <v>713</v>
      </c>
      <c r="E65" s="100">
        <v>653</v>
      </c>
      <c r="F65" s="100">
        <v>698</v>
      </c>
      <c r="G65" s="100">
        <v>731</v>
      </c>
      <c r="H65" s="100">
        <v>638</v>
      </c>
      <c r="I65" s="100">
        <v>690</v>
      </c>
      <c r="J65" s="100">
        <v>761</v>
      </c>
      <c r="K65" s="100">
        <v>1104</v>
      </c>
      <c r="L65" s="100">
        <v>428</v>
      </c>
      <c r="M65" s="100">
        <v>653</v>
      </c>
      <c r="N65" s="100">
        <v>973</v>
      </c>
    </row>
    <row r="66" spans="2:14" x14ac:dyDescent="0.2">
      <c r="B66" t="s">
        <v>246</v>
      </c>
      <c r="C66" s="100">
        <v>70</v>
      </c>
      <c r="D66" s="100">
        <v>95</v>
      </c>
      <c r="E66" s="100">
        <v>40</v>
      </c>
      <c r="F66" s="100">
        <v>80</v>
      </c>
      <c r="G66" s="100">
        <v>58</v>
      </c>
      <c r="H66" s="100">
        <v>620</v>
      </c>
      <c r="I66" s="100">
        <v>1797</v>
      </c>
      <c r="J66" s="100">
        <v>232</v>
      </c>
      <c r="K66" s="100">
        <v>21</v>
      </c>
      <c r="L66" s="100">
        <v>18</v>
      </c>
      <c r="M66" s="100">
        <v>32</v>
      </c>
      <c r="N66" s="100">
        <v>46</v>
      </c>
    </row>
    <row r="67" spans="2:14" x14ac:dyDescent="0.2">
      <c r="B67" t="s">
        <v>247</v>
      </c>
      <c r="C67" s="100">
        <v>-304</v>
      </c>
      <c r="D67" s="100">
        <v>0</v>
      </c>
      <c r="E67" s="100">
        <v>0</v>
      </c>
      <c r="F67" s="100">
        <v>0</v>
      </c>
      <c r="G67" s="100">
        <v>0</v>
      </c>
      <c r="H67" s="100">
        <v>0</v>
      </c>
      <c r="I67" s="100">
        <v>0</v>
      </c>
      <c r="J67" s="100">
        <v>0</v>
      </c>
      <c r="K67" s="100">
        <v>0</v>
      </c>
      <c r="L67" s="100">
        <v>0</v>
      </c>
      <c r="M67" s="100">
        <v>0</v>
      </c>
      <c r="N67" s="100">
        <v>0</v>
      </c>
    </row>
    <row r="68" spans="2:14" x14ac:dyDescent="0.2">
      <c r="B68" t="s">
        <v>248</v>
      </c>
      <c r="C68" s="100">
        <v>-9</v>
      </c>
      <c r="D68" s="100">
        <v>0</v>
      </c>
      <c r="E68" s="100">
        <v>0</v>
      </c>
      <c r="F68" s="100">
        <v>-160</v>
      </c>
      <c r="G68" s="100">
        <v>0</v>
      </c>
      <c r="H68" s="100">
        <v>-107</v>
      </c>
      <c r="I68" s="100">
        <v>-4</v>
      </c>
      <c r="J68" s="100">
        <v>-9</v>
      </c>
      <c r="K68" s="100">
        <v>-606</v>
      </c>
      <c r="L68" s="100">
        <v>-10</v>
      </c>
      <c r="M68" s="100">
        <v>0</v>
      </c>
      <c r="N68" s="100">
        <v>0</v>
      </c>
    </row>
    <row r="69" spans="2:14" x14ac:dyDescent="0.2">
      <c r="B69" t="s">
        <v>249</v>
      </c>
      <c r="C69" s="100">
        <v>0</v>
      </c>
      <c r="D69" s="100">
        <v>0</v>
      </c>
      <c r="E69" s="100">
        <v>0</v>
      </c>
      <c r="F69" s="100">
        <v>0</v>
      </c>
      <c r="G69" s="100">
        <v>0</v>
      </c>
      <c r="H69" s="100">
        <v>0</v>
      </c>
      <c r="I69" s="100">
        <v>14</v>
      </c>
      <c r="J69" s="100">
        <v>533</v>
      </c>
      <c r="K69" s="100">
        <v>0</v>
      </c>
      <c r="L69" s="100">
        <v>0</v>
      </c>
      <c r="M69" s="100">
        <v>0</v>
      </c>
      <c r="N69" s="100">
        <v>19</v>
      </c>
    </row>
    <row r="70" spans="2:14" x14ac:dyDescent="0.2">
      <c r="B70" t="s">
        <v>250</v>
      </c>
      <c r="C70" s="100">
        <v>0</v>
      </c>
      <c r="D70" s="100">
        <v>0</v>
      </c>
      <c r="E70" s="100">
        <v>-185</v>
      </c>
      <c r="F70" s="100">
        <v>0</v>
      </c>
      <c r="G70" s="100">
        <v>-111</v>
      </c>
      <c r="H70" s="100">
        <v>0</v>
      </c>
      <c r="I70" s="100">
        <v>0</v>
      </c>
      <c r="J70" s="100">
        <v>-8</v>
      </c>
      <c r="K70" s="100">
        <v>-27</v>
      </c>
      <c r="L70" s="100">
        <v>0</v>
      </c>
      <c r="M70" s="100">
        <v>-98</v>
      </c>
      <c r="N70" s="100">
        <v>0</v>
      </c>
    </row>
    <row r="71" spans="2:14" x14ac:dyDescent="0.2">
      <c r="B71" t="s">
        <v>251</v>
      </c>
      <c r="C71" s="100">
        <v>-3</v>
      </c>
      <c r="D71" s="100">
        <v>45</v>
      </c>
      <c r="E71" s="100">
        <v>0</v>
      </c>
      <c r="F71" s="100">
        <v>0</v>
      </c>
      <c r="G71" s="100">
        <v>0</v>
      </c>
      <c r="H71" s="100">
        <v>0</v>
      </c>
      <c r="I71" s="100">
        <v>0</v>
      </c>
      <c r="J71" s="100">
        <v>0</v>
      </c>
      <c r="K71" s="100">
        <v>0</v>
      </c>
      <c r="L71" s="100">
        <v>0</v>
      </c>
      <c r="M71" s="100">
        <v>0</v>
      </c>
      <c r="N71" s="100">
        <v>0</v>
      </c>
    </row>
    <row r="72" spans="2:14" x14ac:dyDescent="0.2">
      <c r="B72" t="s">
        <v>252</v>
      </c>
      <c r="C72" s="100">
        <v>-129</v>
      </c>
      <c r="D72" s="100">
        <v>-5103</v>
      </c>
      <c r="E72" s="100">
        <v>-1149</v>
      </c>
      <c r="F72" s="100">
        <v>456</v>
      </c>
      <c r="G72" s="100">
        <v>-1289</v>
      </c>
      <c r="H72" s="100">
        <v>-26663</v>
      </c>
      <c r="I72" s="100">
        <v>5360</v>
      </c>
      <c r="J72" s="100">
        <v>7335</v>
      </c>
      <c r="K72" s="100">
        <v>-2659</v>
      </c>
      <c r="L72" s="100">
        <v>1051</v>
      </c>
      <c r="M72" s="100">
        <v>12813</v>
      </c>
      <c r="N72" s="100">
        <v>-4357</v>
      </c>
    </row>
    <row r="73" spans="2:14" x14ac:dyDescent="0.2">
      <c r="D73" s="93"/>
      <c r="E73" s="93"/>
      <c r="G73" s="93"/>
      <c r="H73" s="93"/>
      <c r="I73" s="93"/>
      <c r="J73" s="93"/>
      <c r="K73" s="93"/>
      <c r="L73" s="93"/>
      <c r="M73" s="93"/>
      <c r="N73" s="93"/>
    </row>
    <row r="74" spans="2:14" x14ac:dyDescent="0.2">
      <c r="B74" s="8" t="s">
        <v>253</v>
      </c>
      <c r="C74" s="93"/>
      <c r="D74" s="93"/>
      <c r="E74" s="93"/>
      <c r="F74" s="93"/>
      <c r="G74" s="93"/>
      <c r="H74" s="93"/>
      <c r="I74" s="93"/>
      <c r="J74" s="93"/>
      <c r="K74" s="93"/>
      <c r="L74" s="93"/>
      <c r="M74" s="93"/>
      <c r="N74" s="93"/>
    </row>
    <row r="75" spans="2:14" x14ac:dyDescent="0.2">
      <c r="B75" t="s">
        <v>254</v>
      </c>
      <c r="C75" s="100">
        <v>139</v>
      </c>
      <c r="D75" s="100">
        <v>1</v>
      </c>
      <c r="E75" s="100">
        <v>0</v>
      </c>
      <c r="F75" s="100">
        <v>0</v>
      </c>
      <c r="G75" s="100">
        <v>7433</v>
      </c>
      <c r="H75" s="100">
        <v>5</v>
      </c>
      <c r="I75" s="100">
        <v>0</v>
      </c>
      <c r="J75" s="100">
        <v>0</v>
      </c>
      <c r="K75" s="100">
        <v>3889</v>
      </c>
      <c r="L75" s="100">
        <v>2603</v>
      </c>
      <c r="M75" s="100">
        <v>19</v>
      </c>
      <c r="N75" s="100">
        <v>20</v>
      </c>
    </row>
    <row r="76" spans="2:14" x14ac:dyDescent="0.2">
      <c r="B76" t="s">
        <v>255</v>
      </c>
      <c r="C76" s="100">
        <v>0</v>
      </c>
      <c r="D76" s="100">
        <v>-97</v>
      </c>
      <c r="E76" s="100">
        <v>-658</v>
      </c>
      <c r="F76" s="100">
        <v>-744</v>
      </c>
      <c r="G76" s="100">
        <v>0</v>
      </c>
      <c r="H76" s="100">
        <v>0</v>
      </c>
      <c r="I76" s="100">
        <v>0</v>
      </c>
      <c r="J76" s="100">
        <v>0</v>
      </c>
      <c r="K76" s="100">
        <v>0</v>
      </c>
      <c r="L76" s="100">
        <v>0</v>
      </c>
      <c r="M76" s="100">
        <v>0</v>
      </c>
      <c r="N76" s="100">
        <v>0</v>
      </c>
    </row>
    <row r="77" spans="2:14" x14ac:dyDescent="0.2">
      <c r="B77" t="s">
        <v>256</v>
      </c>
      <c r="C77" s="100">
        <v>27462</v>
      </c>
      <c r="D77" s="100">
        <v>27863</v>
      </c>
      <c r="E77" s="100">
        <v>33258</v>
      </c>
      <c r="F77" s="100">
        <v>36363</v>
      </c>
      <c r="G77" s="100">
        <v>19519</v>
      </c>
      <c r="H77" s="100">
        <v>33390</v>
      </c>
      <c r="I77" s="100">
        <v>37482</v>
      </c>
      <c r="J77" s="100">
        <v>51128</v>
      </c>
      <c r="K77" s="100">
        <v>38297</v>
      </c>
      <c r="L77" s="100">
        <v>46641</v>
      </c>
      <c r="M77" s="100">
        <v>46578</v>
      </c>
      <c r="N77" s="100">
        <v>43934</v>
      </c>
    </row>
    <row r="78" spans="2:14" x14ac:dyDescent="0.2">
      <c r="B78" t="s">
        <v>257</v>
      </c>
      <c r="C78" s="100">
        <v>-15010</v>
      </c>
      <c r="D78" s="100">
        <v>-20395</v>
      </c>
      <c r="E78" s="100">
        <v>-29141</v>
      </c>
      <c r="F78" s="100">
        <v>-23332</v>
      </c>
      <c r="G78" s="100">
        <v>-24924</v>
      </c>
      <c r="H78" s="100">
        <v>-21732</v>
      </c>
      <c r="I78" s="100">
        <v>-29964</v>
      </c>
      <c r="J78" s="100">
        <v>-35198</v>
      </c>
      <c r="K78" s="100">
        <v>-29847</v>
      </c>
      <c r="L78" s="100">
        <v>-29709</v>
      </c>
      <c r="M78" s="100">
        <v>-42816</v>
      </c>
      <c r="N78" s="100">
        <v>-62557</v>
      </c>
    </row>
    <row r="79" spans="2:14" x14ac:dyDescent="0.2">
      <c r="B79" t="s">
        <v>258</v>
      </c>
      <c r="C79" s="100">
        <v>-3374</v>
      </c>
      <c r="D79" s="100">
        <v>-4666</v>
      </c>
      <c r="E79" s="100">
        <v>-6171</v>
      </c>
      <c r="F79" s="100">
        <v>-6307</v>
      </c>
      <c r="G79" s="100">
        <v>-5716</v>
      </c>
      <c r="H79" s="100">
        <v>-5336</v>
      </c>
      <c r="I79" s="100">
        <v>-5411</v>
      </c>
      <c r="J79" s="100">
        <v>-7005</v>
      </c>
      <c r="K79" s="100">
        <v>-7518</v>
      </c>
      <c r="L79" s="100">
        <v>-8123</v>
      </c>
      <c r="M79" s="100">
        <v>-9251</v>
      </c>
      <c r="N79" s="100">
        <v>-9336</v>
      </c>
    </row>
    <row r="80" spans="2:14" x14ac:dyDescent="0.2">
      <c r="B80" t="s">
        <v>259</v>
      </c>
      <c r="C80" s="100">
        <v>-1503</v>
      </c>
      <c r="D80" s="100">
        <v>-1551</v>
      </c>
      <c r="E80" s="100">
        <v>-722</v>
      </c>
      <c r="F80" s="100">
        <v>-720</v>
      </c>
      <c r="G80" s="100">
        <v>-108</v>
      </c>
      <c r="H80" s="100">
        <v>-121</v>
      </c>
      <c r="I80" s="100">
        <v>-96</v>
      </c>
      <c r="J80" s="100">
        <v>-95</v>
      </c>
      <c r="K80" s="100">
        <v>-57</v>
      </c>
      <c r="L80" s="100">
        <v>-30</v>
      </c>
      <c r="M80" s="100">
        <v>-100</v>
      </c>
      <c r="N80" s="100">
        <v>-141</v>
      </c>
    </row>
    <row r="81" spans="2:14" x14ac:dyDescent="0.2">
      <c r="B81" t="s">
        <v>260</v>
      </c>
      <c r="C81" s="100">
        <v>0</v>
      </c>
      <c r="D81" s="100">
        <v>0</v>
      </c>
      <c r="E81" s="100">
        <v>0</v>
      </c>
      <c r="F81" s="100">
        <v>0</v>
      </c>
      <c r="G81" s="100">
        <v>0</v>
      </c>
      <c r="H81" s="100">
        <v>0</v>
      </c>
      <c r="I81" s="100">
        <v>0</v>
      </c>
      <c r="J81" s="100">
        <v>0</v>
      </c>
      <c r="K81" s="100">
        <v>-1346</v>
      </c>
      <c r="L81" s="100">
        <v>-1477</v>
      </c>
      <c r="M81" s="100">
        <v>-1559</v>
      </c>
      <c r="N81" s="100">
        <v>-1517</v>
      </c>
    </row>
    <row r="82" spans="2:14" x14ac:dyDescent="0.2">
      <c r="B82" t="s">
        <v>261</v>
      </c>
      <c r="C82" s="100">
        <v>-1147</v>
      </c>
      <c r="D82" s="100">
        <v>-2849</v>
      </c>
      <c r="E82" s="100">
        <v>-450</v>
      </c>
      <c r="F82" s="100">
        <v>-57</v>
      </c>
      <c r="G82" s="100">
        <v>0</v>
      </c>
      <c r="H82" s="100">
        <v>0</v>
      </c>
      <c r="I82" s="100">
        <v>0</v>
      </c>
      <c r="J82" s="100">
        <v>0</v>
      </c>
      <c r="K82" s="100">
        <v>-29</v>
      </c>
      <c r="L82" s="100">
        <v>0</v>
      </c>
      <c r="M82" s="100">
        <v>3750</v>
      </c>
      <c r="N82" s="100">
        <v>3355</v>
      </c>
    </row>
    <row r="83" spans="2:14" x14ac:dyDescent="0.2">
      <c r="C83" s="106"/>
      <c r="D83" s="106"/>
      <c r="E83" s="106"/>
      <c r="F83" s="106"/>
      <c r="G83" s="106"/>
      <c r="H83" s="106"/>
      <c r="I83" s="106"/>
      <c r="J83" s="106"/>
      <c r="K83" s="106"/>
      <c r="L83" s="106"/>
      <c r="M83" s="106"/>
      <c r="N83" s="106"/>
    </row>
    <row r="84" spans="2:14" ht="16" thickBot="1" x14ac:dyDescent="0.25">
      <c r="B84" s="113" t="s">
        <v>50</v>
      </c>
      <c r="C84" s="118">
        <v>5488</v>
      </c>
      <c r="D84" s="118">
        <v>-2499</v>
      </c>
      <c r="E84" s="118">
        <v>4277</v>
      </c>
      <c r="F84" s="118">
        <v>4500</v>
      </c>
      <c r="G84" s="118">
        <v>-2589</v>
      </c>
      <c r="H84" s="118">
        <v>-3167</v>
      </c>
      <c r="I84" s="118">
        <v>730</v>
      </c>
      <c r="J84" s="118">
        <v>6843</v>
      </c>
      <c r="K84" s="118">
        <v>-3092</v>
      </c>
      <c r="L84" s="118">
        <v>13232</v>
      </c>
      <c r="M84" s="118">
        <v>6459</v>
      </c>
      <c r="N84" s="118">
        <v>-6272</v>
      </c>
    </row>
  </sheetData>
  <mergeCells count="2">
    <mergeCell ref="B2:N2"/>
    <mergeCell ref="B46:N46"/>
  </mergeCells>
  <pageMargins left="0.7" right="0.7" top="0.75" bottom="0.75" header="0.3" footer="0.3"/>
  <pageSetup paperSize="9"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D58CD-55C0-A144-8D80-C7A1AD698CC3}">
  <dimension ref="B2:O9"/>
  <sheetViews>
    <sheetView zoomScale="150" zoomScaleNormal="150" workbookViewId="0">
      <selection activeCell="E8" sqref="E8"/>
    </sheetView>
  </sheetViews>
  <sheetFormatPr baseColWidth="10" defaultRowHeight="15" x14ac:dyDescent="0.2"/>
  <cols>
    <col min="3" max="3" width="14.33203125" bestFit="1" customWidth="1"/>
    <col min="5" max="5" width="14.6640625" bestFit="1" customWidth="1"/>
    <col min="6" max="6" width="14.6640625" customWidth="1"/>
    <col min="8" max="8" width="12.83203125" bestFit="1" customWidth="1"/>
    <col min="9" max="10" width="12.83203125" customWidth="1"/>
    <col min="12" max="12" width="13.1640625" bestFit="1" customWidth="1"/>
    <col min="13" max="13" width="13" bestFit="1" customWidth="1"/>
    <col min="14" max="14" width="13" customWidth="1"/>
    <col min="15" max="15" width="12.1640625" bestFit="1" customWidth="1"/>
  </cols>
  <sheetData>
    <row r="2" spans="2:15" x14ac:dyDescent="0.2">
      <c r="B2" t="s">
        <v>177</v>
      </c>
      <c r="C2" t="s">
        <v>178</v>
      </c>
      <c r="D2" t="s">
        <v>179</v>
      </c>
      <c r="E2" t="s">
        <v>307</v>
      </c>
      <c r="F2" t="s">
        <v>319</v>
      </c>
      <c r="G2" t="s">
        <v>181</v>
      </c>
      <c r="H2" t="s">
        <v>308</v>
      </c>
      <c r="I2" t="s">
        <v>300</v>
      </c>
      <c r="J2" t="s">
        <v>320</v>
      </c>
      <c r="K2" t="s">
        <v>309</v>
      </c>
      <c r="L2" t="s">
        <v>310</v>
      </c>
      <c r="M2" t="s">
        <v>311</v>
      </c>
      <c r="N2" t="s">
        <v>66</v>
      </c>
      <c r="O2" t="s">
        <v>312</v>
      </c>
    </row>
    <row r="3" spans="2:15" x14ac:dyDescent="0.2">
      <c r="B3">
        <v>1</v>
      </c>
      <c r="C3" t="s">
        <v>183</v>
      </c>
      <c r="D3" s="146">
        <v>813.15</v>
      </c>
      <c r="E3" s="146">
        <v>332.28</v>
      </c>
      <c r="F3" s="146">
        <f>E3*D3</f>
        <v>270193.48199999996</v>
      </c>
      <c r="G3" s="146">
        <v>127864.3</v>
      </c>
      <c r="H3" s="146">
        <v>37015.56</v>
      </c>
      <c r="I3" s="146">
        <f>G3-H3</f>
        <v>90848.74</v>
      </c>
      <c r="J3" s="146">
        <f>F3+G3-H3</f>
        <v>361042.22199999995</v>
      </c>
      <c r="K3" s="146">
        <v>401785.26</v>
      </c>
      <c r="L3" s="146">
        <v>30226.31</v>
      </c>
      <c r="M3" s="146">
        <v>26391.58</v>
      </c>
      <c r="N3" s="146">
        <f>L3+M3</f>
        <v>56617.89</v>
      </c>
      <c r="O3" s="146">
        <v>15671.92</v>
      </c>
    </row>
    <row r="4" spans="2:15" x14ac:dyDescent="0.2">
      <c r="B4">
        <v>2</v>
      </c>
      <c r="C4" t="s">
        <v>313</v>
      </c>
      <c r="D4" s="146">
        <v>176.25</v>
      </c>
      <c r="E4" s="146">
        <v>293.61</v>
      </c>
      <c r="F4" s="146">
        <f t="shared" ref="F4:F9" si="0">E4*D4</f>
        <v>51748.762500000004</v>
      </c>
      <c r="G4" s="146">
        <v>34391.620000000003</v>
      </c>
      <c r="H4" s="146">
        <v>2186.7199999999998</v>
      </c>
      <c r="I4" s="146">
        <f t="shared" ref="I4:I9" si="1">G4-H4</f>
        <v>32204.9</v>
      </c>
      <c r="J4" s="146">
        <f t="shared" ref="J4:J9" si="2">F4+G4-H4</f>
        <v>83953.662500000006</v>
      </c>
      <c r="K4" s="146">
        <v>44722.65</v>
      </c>
      <c r="L4" s="146">
        <v>5902.03</v>
      </c>
      <c r="M4" s="146">
        <v>932.68</v>
      </c>
      <c r="N4" s="146">
        <f t="shared" ref="N4:N9" si="3">L4+M4</f>
        <v>6834.71</v>
      </c>
      <c r="O4" s="146">
        <v>2307.7199999999998</v>
      </c>
    </row>
    <row r="5" spans="2:15" x14ac:dyDescent="0.2">
      <c r="B5">
        <v>3</v>
      </c>
      <c r="C5" t="s">
        <v>314</v>
      </c>
      <c r="D5" s="146">
        <v>541.25</v>
      </c>
      <c r="E5" s="146">
        <v>50.85</v>
      </c>
      <c r="F5" s="146">
        <f t="shared" si="0"/>
        <v>27522.5625</v>
      </c>
      <c r="G5" s="146">
        <v>121001.62</v>
      </c>
      <c r="H5" s="146">
        <v>46792.46</v>
      </c>
      <c r="I5" s="146">
        <f t="shared" si="1"/>
        <v>74209.16</v>
      </c>
      <c r="J5" s="146">
        <f t="shared" si="2"/>
        <v>101731.7225</v>
      </c>
      <c r="K5" s="146">
        <v>249794.75</v>
      </c>
      <c r="L5" s="146">
        <v>11383.91</v>
      </c>
      <c r="M5" s="146">
        <v>23548.71</v>
      </c>
      <c r="N5" s="146">
        <f t="shared" si="3"/>
        <v>34932.619999999995</v>
      </c>
      <c r="O5" s="146">
        <v>-13395.1</v>
      </c>
    </row>
    <row r="6" spans="2:15" x14ac:dyDescent="0.2">
      <c r="B6">
        <v>4</v>
      </c>
      <c r="C6" t="s">
        <v>315</v>
      </c>
      <c r="D6" s="146">
        <v>1771.65</v>
      </c>
      <c r="E6" s="146">
        <v>8.2100000000000009</v>
      </c>
      <c r="F6" s="146">
        <f t="shared" si="0"/>
        <v>14545.246500000003</v>
      </c>
      <c r="G6" s="146">
        <v>130.94</v>
      </c>
      <c r="H6" s="146">
        <v>167.22</v>
      </c>
      <c r="I6" s="146">
        <f t="shared" si="1"/>
        <v>-36.28</v>
      </c>
      <c r="J6" s="146">
        <f t="shared" si="2"/>
        <v>14508.966500000004</v>
      </c>
      <c r="K6" s="146">
        <v>1155.52</v>
      </c>
      <c r="L6" s="146">
        <v>140.13999999999999</v>
      </c>
      <c r="M6" s="146">
        <v>35.25</v>
      </c>
      <c r="N6" s="146">
        <f t="shared" si="3"/>
        <v>175.39</v>
      </c>
      <c r="O6" s="146">
        <v>79.459999999999994</v>
      </c>
    </row>
    <row r="7" spans="2:15" x14ac:dyDescent="0.2">
      <c r="B7">
        <v>5</v>
      </c>
      <c r="C7" t="s">
        <v>316</v>
      </c>
      <c r="D7" s="146">
        <v>3721</v>
      </c>
      <c r="E7" s="146">
        <v>1.32</v>
      </c>
      <c r="F7" s="146">
        <f t="shared" si="0"/>
        <v>4911.72</v>
      </c>
      <c r="G7" s="146">
        <v>727.83</v>
      </c>
      <c r="H7" s="146">
        <v>141.34</v>
      </c>
      <c r="I7" s="146">
        <f t="shared" si="1"/>
        <v>586.49</v>
      </c>
      <c r="J7" s="146">
        <f t="shared" si="2"/>
        <v>5498.21</v>
      </c>
      <c r="K7" s="146">
        <v>6083.34</v>
      </c>
      <c r="L7" s="146">
        <v>380.11</v>
      </c>
      <c r="M7" s="146">
        <v>253.34</v>
      </c>
      <c r="N7" s="146">
        <f t="shared" si="3"/>
        <v>633.45000000000005</v>
      </c>
      <c r="O7" s="146">
        <v>293.52999999999997</v>
      </c>
    </row>
    <row r="8" spans="2:15" x14ac:dyDescent="0.2">
      <c r="B8">
        <v>6</v>
      </c>
      <c r="C8" t="s">
        <v>317</v>
      </c>
      <c r="D8" s="146">
        <v>1338.9</v>
      </c>
      <c r="E8" s="146">
        <v>1.45</v>
      </c>
      <c r="F8" s="146">
        <f t="shared" si="0"/>
        <v>1941.405</v>
      </c>
      <c r="G8" s="146">
        <v>255.07</v>
      </c>
      <c r="H8" s="146">
        <v>5.84</v>
      </c>
      <c r="I8" s="146">
        <f t="shared" si="1"/>
        <v>249.23</v>
      </c>
      <c r="J8" s="146">
        <f t="shared" si="2"/>
        <v>2190.6349999999998</v>
      </c>
      <c r="K8" s="146">
        <v>2041.17</v>
      </c>
      <c r="L8" s="146">
        <v>105.27</v>
      </c>
      <c r="M8" s="146">
        <v>44.45</v>
      </c>
      <c r="N8" s="146">
        <f t="shared" si="3"/>
        <v>149.72</v>
      </c>
      <c r="O8" s="146">
        <v>79.540000000000006</v>
      </c>
    </row>
    <row r="9" spans="2:15" x14ac:dyDescent="0.2">
      <c r="C9" t="s">
        <v>318</v>
      </c>
      <c r="D9" s="146">
        <v>1076.03</v>
      </c>
      <c r="E9" s="146">
        <v>29.53</v>
      </c>
      <c r="F9" s="146">
        <f t="shared" si="0"/>
        <v>31775.1659</v>
      </c>
      <c r="G9" s="146">
        <v>17559.73</v>
      </c>
      <c r="H9" s="146">
        <v>1176.97</v>
      </c>
      <c r="I9" s="146">
        <f t="shared" si="1"/>
        <v>16382.76</v>
      </c>
      <c r="J9" s="146">
        <f t="shared" si="2"/>
        <v>48157.925900000002</v>
      </c>
      <c r="K9" s="146">
        <v>25403</v>
      </c>
      <c r="L9" s="146">
        <v>3141.07</v>
      </c>
      <c r="M9" s="146">
        <v>593.01</v>
      </c>
      <c r="N9" s="146">
        <f t="shared" si="3"/>
        <v>3734.08</v>
      </c>
      <c r="O9" s="146">
        <v>186.53</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23</vt:i4>
      </vt:variant>
      <vt:variant>
        <vt:lpstr>Named Ranges</vt:lpstr>
      </vt:variant>
      <vt:variant>
        <vt:i4>1</vt:i4>
      </vt:variant>
    </vt:vector>
  </HeadingPairs>
  <TitlesOfParts>
    <vt:vector size="24" baseType="lpstr">
      <vt:lpstr>Financials&gt;</vt:lpstr>
      <vt:lpstr>HistoricalFS</vt:lpstr>
      <vt:lpstr>Ratio Analysis</vt:lpstr>
      <vt:lpstr>Forecasting</vt:lpstr>
      <vt:lpstr>Common Size Statement</vt:lpstr>
      <vt:lpstr>DCF&gt;</vt:lpstr>
      <vt:lpstr>WACC</vt:lpstr>
      <vt:lpstr>Intrinsic Growth</vt:lpstr>
      <vt:lpstr>DCF</vt:lpstr>
      <vt:lpstr>Relative Valuation&gt;</vt:lpstr>
      <vt:lpstr>Comps Val</vt:lpstr>
      <vt:lpstr>Football Field</vt:lpstr>
      <vt:lpstr>VAR&gt;</vt:lpstr>
      <vt:lpstr>Historical Approach</vt:lpstr>
      <vt:lpstr>Monte Carlo Stimulation</vt:lpstr>
      <vt:lpstr>Dupont Analysis</vt:lpstr>
      <vt:lpstr>Data&gt;</vt:lpstr>
      <vt:lpstr>Data Sheet</vt:lpstr>
      <vt:lpstr>List of Stocks</vt:lpstr>
      <vt:lpstr>Beta Comps</vt:lpstr>
      <vt:lpstr>Rm</vt:lpstr>
      <vt:lpstr>Raw FS</vt:lpstr>
      <vt:lpstr>Comps Val Data</vt:lpstr>
      <vt:lpstr>'Comps Val'!Print_Area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Priyanshu Verma</dc:creator>
  <cp:lastModifiedBy>Priyanshu Verma</cp:lastModifiedBy>
  <dcterms:created xsi:type="dcterms:W3CDTF">2023-11-10T06:06:06Z</dcterms:created>
  <dcterms:modified xsi:type="dcterms:W3CDTF">2024-01-17T17:33:41Z</dcterms:modified>
</cp:coreProperties>
</file>